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rtacat-my.sharepoint.com/personal/sebastian_echeverria_irta_cat/Documents/R/Chromatography_results/data/"/>
    </mc:Choice>
  </mc:AlternateContent>
  <xr:revisionPtr revIDLastSave="5" documentId="13_ncr:1_{AAEC1AA6-F7AA-45F9-8476-274642615E4A}" xr6:coauthVersionLast="47" xr6:coauthVersionMax="47" xr10:uidLastSave="{586F4809-936B-42C6-8E11-3B3F27BF50A1}"/>
  <bookViews>
    <workbookView xWindow="-108" yWindow="-108" windowWidth="23256" windowHeight="12576" xr2:uid="{536BF148-CDFF-4194-B866-694445A40872}"/>
  </bookViews>
  <sheets>
    <sheet name="Field" sheetId="1" r:id="rId1"/>
    <sheet name="Rates" sheetId="5" r:id="rId2"/>
    <sheet name="JN" sheetId="3" r:id="rId3"/>
    <sheet name="Treats" sheetId="4" r:id="rId4"/>
  </sheets>
  <definedNames>
    <definedName name="_xlnm._FilterDatabase" localSheetId="0" hidden="1">Field!$A$1:$AC$889</definedName>
    <definedName name="_xlnm._FilterDatabase" localSheetId="2" hidden="1">JN!$A$1:$K$469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C10" i="5" l="1"/>
  <c r="C18" i="5"/>
  <c r="C26" i="5"/>
  <c r="P34" i="5"/>
  <c r="C42" i="5"/>
  <c r="C50" i="5"/>
  <c r="C58" i="5"/>
  <c r="C66" i="5"/>
  <c r="C74" i="5"/>
  <c r="C90" i="5"/>
  <c r="C98" i="5"/>
  <c r="C106" i="5"/>
  <c r="P114" i="5"/>
  <c r="C122" i="5"/>
  <c r="C138" i="5"/>
  <c r="C146" i="5"/>
  <c r="C154" i="5"/>
  <c r="C170" i="5"/>
  <c r="P178" i="5"/>
  <c r="C186" i="5"/>
  <c r="C194" i="5"/>
  <c r="C218" i="5"/>
  <c r="P226" i="5"/>
  <c r="P234" i="5"/>
  <c r="P250" i="5"/>
  <c r="C266" i="5"/>
  <c r="C274" i="5"/>
  <c r="C282" i="5"/>
  <c r="C322" i="5"/>
  <c r="C338" i="5"/>
  <c r="P362" i="5"/>
  <c r="C370" i="5"/>
  <c r="C378" i="5"/>
  <c r="P386" i="5"/>
  <c r="C394" i="5"/>
  <c r="C402" i="5"/>
  <c r="C410" i="5"/>
  <c r="P418" i="5"/>
  <c r="P426" i="5"/>
  <c r="C466" i="5"/>
  <c r="C490" i="5"/>
  <c r="C498" i="5"/>
  <c r="C522" i="5"/>
  <c r="C546" i="5"/>
  <c r="C554" i="5"/>
  <c r="C562" i="5"/>
  <c r="C570" i="5"/>
  <c r="C594" i="5"/>
  <c r="C602" i="5"/>
  <c r="P610" i="5"/>
  <c r="C658" i="5"/>
  <c r="C666" i="5"/>
  <c r="C674" i="5"/>
  <c r="P690" i="5"/>
  <c r="C698" i="5"/>
  <c r="P722" i="5"/>
  <c r="C738" i="5"/>
  <c r="P746" i="5"/>
  <c r="C754" i="5"/>
  <c r="C762" i="5"/>
  <c r="P770" i="5"/>
  <c r="C778" i="5"/>
  <c r="C794" i="5"/>
  <c r="C802" i="5"/>
  <c r="C834" i="5"/>
  <c r="P850" i="5"/>
  <c r="C858" i="5"/>
  <c r="C614" i="5"/>
  <c r="Y378" i="5"/>
  <c r="Y340" i="5"/>
  <c r="AL340" i="5" s="1"/>
  <c r="AM340" i="5" s="1"/>
  <c r="Z123" i="5"/>
  <c r="AN123" i="5" s="1"/>
  <c r="AO123" i="5" s="1"/>
  <c r="AA208" i="5"/>
  <c r="AP208" i="5" s="1"/>
  <c r="AQ208" i="5" s="1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Y390" i="5"/>
  <c r="AZ390" i="5" s="1"/>
  <c r="AX390" i="5"/>
  <c r="AV390" i="5"/>
  <c r="AW390" i="5" s="1"/>
  <c r="AU390" i="5"/>
  <c r="AS390" i="5"/>
  <c r="AT390" i="5" s="1"/>
  <c r="AR390" i="5"/>
  <c r="AZ386" i="5"/>
  <c r="AY386" i="5"/>
  <c r="AX386" i="5"/>
  <c r="AV386" i="5"/>
  <c r="AW386" i="5" s="1"/>
  <c r="AU386" i="5"/>
  <c r="AS386" i="5"/>
  <c r="AT386" i="5" s="1"/>
  <c r="AR386" i="5"/>
  <c r="AZ382" i="5"/>
  <c r="AY382" i="5"/>
  <c r="AX382" i="5"/>
  <c r="AV382" i="5"/>
  <c r="AW382" i="5" s="1"/>
  <c r="AU382" i="5"/>
  <c r="AS382" i="5"/>
  <c r="AT382" i="5" s="1"/>
  <c r="AR382" i="5"/>
  <c r="AY370" i="5"/>
  <c r="AZ370" i="5" s="1"/>
  <c r="AX370" i="5"/>
  <c r="AV370" i="5"/>
  <c r="AW370" i="5" s="1"/>
  <c r="AU370" i="5"/>
  <c r="AS370" i="5"/>
  <c r="AT370" i="5" s="1"/>
  <c r="AR370" i="5"/>
  <c r="AY366" i="5"/>
  <c r="AZ366" i="5" s="1"/>
  <c r="AX366" i="5"/>
  <c r="AW366" i="5"/>
  <c r="AV366" i="5"/>
  <c r="AU366" i="5"/>
  <c r="AS366" i="5"/>
  <c r="AT366" i="5" s="1"/>
  <c r="AR366" i="5"/>
  <c r="AZ354" i="5"/>
  <c r="AY354" i="5"/>
  <c r="AX354" i="5"/>
  <c r="AV354" i="5"/>
  <c r="AW354" i="5" s="1"/>
  <c r="AU354" i="5"/>
  <c r="AS354" i="5"/>
  <c r="AT354" i="5" s="1"/>
  <c r="AR354" i="5"/>
  <c r="AZ350" i="5"/>
  <c r="AY350" i="5"/>
  <c r="AX350" i="5"/>
  <c r="AV350" i="5"/>
  <c r="AW350" i="5" s="1"/>
  <c r="AU350" i="5"/>
  <c r="AS350" i="5"/>
  <c r="AT350" i="5" s="1"/>
  <c r="AR350" i="5"/>
  <c r="AY346" i="5"/>
  <c r="AZ346" i="5" s="1"/>
  <c r="AX346" i="5"/>
  <c r="AV346" i="5"/>
  <c r="AW346" i="5" s="1"/>
  <c r="AU346" i="5"/>
  <c r="AT346" i="5"/>
  <c r="AS346" i="5"/>
  <c r="AR346" i="5"/>
  <c r="AY342" i="5"/>
  <c r="AZ342" i="5" s="1"/>
  <c r="AX342" i="5"/>
  <c r="AV342" i="5"/>
  <c r="AW342" i="5" s="1"/>
  <c r="AU342" i="5"/>
  <c r="AT342" i="5"/>
  <c r="AS342" i="5"/>
  <c r="AR342" i="5"/>
  <c r="AZ254" i="5"/>
  <c r="AY254" i="5"/>
  <c r="AX254" i="5"/>
  <c r="AV254" i="5"/>
  <c r="AW254" i="5" s="1"/>
  <c r="AU254" i="5"/>
  <c r="AS254" i="5"/>
  <c r="AT254" i="5" s="1"/>
  <c r="AR254" i="5"/>
  <c r="AQ254" i="5"/>
  <c r="AQ255" i="5"/>
  <c r="AQ256" i="5"/>
  <c r="AQ257" i="5"/>
  <c r="AQ342" i="5"/>
  <c r="AQ343" i="5"/>
  <c r="AQ344" i="5"/>
  <c r="AQ345" i="5"/>
  <c r="AQ346" i="5"/>
  <c r="AQ347" i="5"/>
  <c r="AQ348" i="5"/>
  <c r="AQ349" i="5"/>
  <c r="AQ350" i="5"/>
  <c r="AQ351" i="5"/>
  <c r="AQ352" i="5"/>
  <c r="AQ353" i="5"/>
  <c r="AQ354" i="5"/>
  <c r="AQ355" i="5"/>
  <c r="AQ356" i="5"/>
  <c r="AQ357" i="5"/>
  <c r="AQ366" i="5"/>
  <c r="AQ367" i="5"/>
  <c r="AQ368" i="5"/>
  <c r="AQ369" i="5"/>
  <c r="AQ370" i="5"/>
  <c r="AQ371" i="5"/>
  <c r="AQ372" i="5"/>
  <c r="AQ373" i="5"/>
  <c r="AQ382" i="5"/>
  <c r="AQ383" i="5"/>
  <c r="AQ384" i="5"/>
  <c r="AQ385" i="5"/>
  <c r="AQ386" i="5"/>
  <c r="AQ387" i="5"/>
  <c r="AQ388" i="5"/>
  <c r="AQ389" i="5"/>
  <c r="AQ390" i="5"/>
  <c r="AQ391" i="5"/>
  <c r="AQ392" i="5"/>
  <c r="AQ393" i="5"/>
  <c r="AP254" i="5"/>
  <c r="AP255" i="5"/>
  <c r="AP256" i="5"/>
  <c r="AP257" i="5"/>
  <c r="AP342" i="5"/>
  <c r="AP343" i="5"/>
  <c r="AP344" i="5"/>
  <c r="AP345" i="5"/>
  <c r="AP346" i="5"/>
  <c r="AP347" i="5"/>
  <c r="AP348" i="5"/>
  <c r="AP349" i="5"/>
  <c r="AP350" i="5"/>
  <c r="AP351" i="5"/>
  <c r="AP352" i="5"/>
  <c r="AP353" i="5"/>
  <c r="AP354" i="5"/>
  <c r="AP355" i="5"/>
  <c r="AP356" i="5"/>
  <c r="AP357" i="5"/>
  <c r="AP366" i="5"/>
  <c r="AP367" i="5"/>
  <c r="AP368" i="5"/>
  <c r="AP369" i="5"/>
  <c r="AP370" i="5"/>
  <c r="AP371" i="5"/>
  <c r="AP372" i="5"/>
  <c r="AP373" i="5"/>
  <c r="AP382" i="5"/>
  <c r="AP383" i="5"/>
  <c r="AP384" i="5"/>
  <c r="AP385" i="5"/>
  <c r="AP386" i="5"/>
  <c r="AP387" i="5"/>
  <c r="AP388" i="5"/>
  <c r="AP389" i="5"/>
  <c r="AP390" i="5"/>
  <c r="AP391" i="5"/>
  <c r="AP392" i="5"/>
  <c r="AP393" i="5"/>
  <c r="AO254" i="5"/>
  <c r="AO255" i="5"/>
  <c r="AO256" i="5"/>
  <c r="AO257" i="5"/>
  <c r="AO342" i="5"/>
  <c r="AO343" i="5"/>
  <c r="AO344" i="5"/>
  <c r="AO345" i="5"/>
  <c r="AO346" i="5"/>
  <c r="AO347" i="5"/>
  <c r="AO348" i="5"/>
  <c r="AO349" i="5"/>
  <c r="AO350" i="5"/>
  <c r="AO351" i="5"/>
  <c r="AO352" i="5"/>
  <c r="AO353" i="5"/>
  <c r="AO354" i="5"/>
  <c r="AO355" i="5"/>
  <c r="AO356" i="5"/>
  <c r="AO357" i="5"/>
  <c r="AO366" i="5"/>
  <c r="AO367" i="5"/>
  <c r="AO368" i="5"/>
  <c r="AO369" i="5"/>
  <c r="AO370" i="5"/>
  <c r="AO371" i="5"/>
  <c r="AO372" i="5"/>
  <c r="AO373" i="5"/>
  <c r="AO382" i="5"/>
  <c r="AO383" i="5"/>
  <c r="AO384" i="5"/>
  <c r="AO385" i="5"/>
  <c r="AO386" i="5"/>
  <c r="AO387" i="5"/>
  <c r="AO388" i="5"/>
  <c r="AO389" i="5"/>
  <c r="AO390" i="5"/>
  <c r="AO391" i="5"/>
  <c r="AO392" i="5"/>
  <c r="AO393" i="5"/>
  <c r="AN254" i="5"/>
  <c r="AN255" i="5"/>
  <c r="AN256" i="5"/>
  <c r="AN257" i="5"/>
  <c r="AN342" i="5"/>
  <c r="AN343" i="5"/>
  <c r="AN344" i="5"/>
  <c r="AN345" i="5"/>
  <c r="AN346" i="5"/>
  <c r="AN347" i="5"/>
  <c r="AN348" i="5"/>
  <c r="AN349" i="5"/>
  <c r="AN350" i="5"/>
  <c r="AN351" i="5"/>
  <c r="AN352" i="5"/>
  <c r="AN353" i="5"/>
  <c r="AN354" i="5"/>
  <c r="AN355" i="5"/>
  <c r="AN356" i="5"/>
  <c r="AN357" i="5"/>
  <c r="AN366" i="5"/>
  <c r="AN367" i="5"/>
  <c r="AN368" i="5"/>
  <c r="AN369" i="5"/>
  <c r="AN370" i="5"/>
  <c r="AN371" i="5"/>
  <c r="AN372" i="5"/>
  <c r="AN373" i="5"/>
  <c r="AN382" i="5"/>
  <c r="AN383" i="5"/>
  <c r="AN384" i="5"/>
  <c r="AN385" i="5"/>
  <c r="AN386" i="5"/>
  <c r="AN387" i="5"/>
  <c r="AN388" i="5"/>
  <c r="AN389" i="5"/>
  <c r="AN390" i="5"/>
  <c r="AN391" i="5"/>
  <c r="AN392" i="5"/>
  <c r="AN393" i="5"/>
  <c r="AM254" i="5"/>
  <c r="AM255" i="5"/>
  <c r="AM256" i="5"/>
  <c r="AM257" i="5"/>
  <c r="AM342" i="5"/>
  <c r="AM343" i="5"/>
  <c r="AM344" i="5"/>
  <c r="AM345" i="5"/>
  <c r="AM346" i="5"/>
  <c r="AM347" i="5"/>
  <c r="AM348" i="5"/>
  <c r="AM349" i="5"/>
  <c r="AM350" i="5"/>
  <c r="AM351" i="5"/>
  <c r="AM352" i="5"/>
  <c r="AM353" i="5"/>
  <c r="AM354" i="5"/>
  <c r="AM355" i="5"/>
  <c r="AM356" i="5"/>
  <c r="AM357" i="5"/>
  <c r="AM366" i="5"/>
  <c r="AM367" i="5"/>
  <c r="AM368" i="5"/>
  <c r="AM369" i="5"/>
  <c r="AM370" i="5"/>
  <c r="AM371" i="5"/>
  <c r="AM372" i="5"/>
  <c r="AM373" i="5"/>
  <c r="AM382" i="5"/>
  <c r="AM383" i="5"/>
  <c r="AM384" i="5"/>
  <c r="AM385" i="5"/>
  <c r="AM386" i="5"/>
  <c r="AM387" i="5"/>
  <c r="AM388" i="5"/>
  <c r="AM389" i="5"/>
  <c r="AM390" i="5"/>
  <c r="AM391" i="5"/>
  <c r="AM392" i="5"/>
  <c r="AM393" i="5"/>
  <c r="AL254" i="5"/>
  <c r="AL255" i="5"/>
  <c r="AL256" i="5"/>
  <c r="AL257" i="5"/>
  <c r="AL342" i="5"/>
  <c r="AL343" i="5"/>
  <c r="AL344" i="5"/>
  <c r="AL345" i="5"/>
  <c r="AL346" i="5"/>
  <c r="AL347" i="5"/>
  <c r="AL348" i="5"/>
  <c r="AL349" i="5"/>
  <c r="AL350" i="5"/>
  <c r="AL351" i="5"/>
  <c r="AL352" i="5"/>
  <c r="AL353" i="5"/>
  <c r="AL354" i="5"/>
  <c r="AL355" i="5"/>
  <c r="AL356" i="5"/>
  <c r="AL357" i="5"/>
  <c r="AL366" i="5"/>
  <c r="AL367" i="5"/>
  <c r="AL368" i="5"/>
  <c r="AL369" i="5"/>
  <c r="AL370" i="5"/>
  <c r="AL371" i="5"/>
  <c r="AL372" i="5"/>
  <c r="AL373" i="5"/>
  <c r="AL382" i="5"/>
  <c r="AL383" i="5"/>
  <c r="AL384" i="5"/>
  <c r="AL385" i="5"/>
  <c r="AL386" i="5"/>
  <c r="AL387" i="5"/>
  <c r="AL388" i="5"/>
  <c r="AL389" i="5"/>
  <c r="AL390" i="5"/>
  <c r="AL391" i="5"/>
  <c r="AL392" i="5"/>
  <c r="AL393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259" i="5"/>
  <c r="AK260" i="5"/>
  <c r="AK261" i="5"/>
  <c r="AK262" i="5"/>
  <c r="AK263" i="5"/>
  <c r="AK264" i="5"/>
  <c r="AK265" i="5"/>
  <c r="AK266" i="5"/>
  <c r="AK267" i="5"/>
  <c r="AK268" i="5"/>
  <c r="AK269" i="5"/>
  <c r="AK270" i="5"/>
  <c r="AK271" i="5"/>
  <c r="AK272" i="5"/>
  <c r="AK273" i="5"/>
  <c r="AK274" i="5"/>
  <c r="AK275" i="5"/>
  <c r="AK276" i="5"/>
  <c r="AK277" i="5"/>
  <c r="AK278" i="5"/>
  <c r="AK279" i="5"/>
  <c r="AK280" i="5"/>
  <c r="AK281" i="5"/>
  <c r="AK282" i="5"/>
  <c r="AK283" i="5"/>
  <c r="AK284" i="5"/>
  <c r="AK285" i="5"/>
  <c r="AK286" i="5"/>
  <c r="AK287" i="5"/>
  <c r="AK288" i="5"/>
  <c r="AK289" i="5"/>
  <c r="AK290" i="5"/>
  <c r="AK291" i="5"/>
  <c r="AK292" i="5"/>
  <c r="AK293" i="5"/>
  <c r="AK294" i="5"/>
  <c r="AK295" i="5"/>
  <c r="AK296" i="5"/>
  <c r="AK297" i="5"/>
  <c r="AK298" i="5"/>
  <c r="AK299" i="5"/>
  <c r="AK300" i="5"/>
  <c r="AK301" i="5"/>
  <c r="AK302" i="5"/>
  <c r="AK303" i="5"/>
  <c r="AK304" i="5"/>
  <c r="AK305" i="5"/>
  <c r="AK306" i="5"/>
  <c r="AK307" i="5"/>
  <c r="AK308" i="5"/>
  <c r="AK309" i="5"/>
  <c r="AK310" i="5"/>
  <c r="AK311" i="5"/>
  <c r="AK312" i="5"/>
  <c r="AK313" i="5"/>
  <c r="AK314" i="5"/>
  <c r="AK315" i="5"/>
  <c r="AK316" i="5"/>
  <c r="AK317" i="5"/>
  <c r="AK318" i="5"/>
  <c r="AK319" i="5"/>
  <c r="AK320" i="5"/>
  <c r="AK321" i="5"/>
  <c r="AK322" i="5"/>
  <c r="AK323" i="5"/>
  <c r="AK324" i="5"/>
  <c r="AK325" i="5"/>
  <c r="AK326" i="5"/>
  <c r="AK327" i="5"/>
  <c r="AK328" i="5"/>
  <c r="AK329" i="5"/>
  <c r="AK330" i="5"/>
  <c r="AK331" i="5"/>
  <c r="AK332" i="5"/>
  <c r="AK333" i="5"/>
  <c r="AK334" i="5"/>
  <c r="AK335" i="5"/>
  <c r="AK336" i="5"/>
  <c r="AK337" i="5"/>
  <c r="AK338" i="5"/>
  <c r="AK339" i="5"/>
  <c r="AK340" i="5"/>
  <c r="AK341" i="5"/>
  <c r="AK342" i="5"/>
  <c r="AK343" i="5"/>
  <c r="AK344" i="5"/>
  <c r="AK345" i="5"/>
  <c r="AK346" i="5"/>
  <c r="AK347" i="5"/>
  <c r="AK348" i="5"/>
  <c r="AK349" i="5"/>
  <c r="AK350" i="5"/>
  <c r="AK351" i="5"/>
  <c r="AK352" i="5"/>
  <c r="AK353" i="5"/>
  <c r="AK354" i="5"/>
  <c r="AK355" i="5"/>
  <c r="AK356" i="5"/>
  <c r="AK357" i="5"/>
  <c r="AK358" i="5"/>
  <c r="AK359" i="5"/>
  <c r="AK360" i="5"/>
  <c r="AK361" i="5"/>
  <c r="AK362" i="5"/>
  <c r="AK363" i="5"/>
  <c r="AK364" i="5"/>
  <c r="AK365" i="5"/>
  <c r="AK366" i="5"/>
  <c r="AK367" i="5"/>
  <c r="AK368" i="5"/>
  <c r="AK369" i="5"/>
  <c r="AK370" i="5"/>
  <c r="AK371" i="5"/>
  <c r="AK372" i="5"/>
  <c r="AK373" i="5"/>
  <c r="AK374" i="5"/>
  <c r="AK375" i="5"/>
  <c r="AK376" i="5"/>
  <c r="AK377" i="5"/>
  <c r="AK378" i="5"/>
  <c r="AK379" i="5"/>
  <c r="AK380" i="5"/>
  <c r="AK381" i="5"/>
  <c r="AK382" i="5"/>
  <c r="AK383" i="5"/>
  <c r="AK384" i="5"/>
  <c r="AK385" i="5"/>
  <c r="AK386" i="5"/>
  <c r="AK387" i="5"/>
  <c r="AK388" i="5"/>
  <c r="AK389" i="5"/>
  <c r="AK390" i="5"/>
  <c r="AK391" i="5"/>
  <c r="AK392" i="5"/>
  <c r="AK393" i="5"/>
  <c r="AK394" i="5"/>
  <c r="AK395" i="5"/>
  <c r="AK396" i="5"/>
  <c r="AK397" i="5"/>
  <c r="AK398" i="5"/>
  <c r="AK399" i="5"/>
  <c r="AK400" i="5"/>
  <c r="AK401" i="5"/>
  <c r="AK402" i="5"/>
  <c r="AK403" i="5"/>
  <c r="AK404" i="5"/>
  <c r="AK405" i="5"/>
  <c r="AK406" i="5"/>
  <c r="AK407" i="5"/>
  <c r="AK408" i="5"/>
  <c r="AK409" i="5"/>
  <c r="AK410" i="5"/>
  <c r="AK411" i="5"/>
  <c r="AK412" i="5"/>
  <c r="AK413" i="5"/>
  <c r="AK414" i="5"/>
  <c r="AK415" i="5"/>
  <c r="AK416" i="5"/>
  <c r="AK417" i="5"/>
  <c r="AK418" i="5"/>
  <c r="AK419" i="5"/>
  <c r="AK420" i="5"/>
  <c r="AK421" i="5"/>
  <c r="AK422" i="5"/>
  <c r="AK423" i="5"/>
  <c r="AK424" i="5"/>
  <c r="AK425" i="5"/>
  <c r="AK426" i="5"/>
  <c r="AK427" i="5"/>
  <c r="AK428" i="5"/>
  <c r="AK429" i="5"/>
  <c r="AK430" i="5"/>
  <c r="AK431" i="5"/>
  <c r="AK432" i="5"/>
  <c r="AK433" i="5"/>
  <c r="AK434" i="5"/>
  <c r="AK435" i="5"/>
  <c r="AK436" i="5"/>
  <c r="AK437" i="5"/>
  <c r="AK438" i="5"/>
  <c r="AK439" i="5"/>
  <c r="AK440" i="5"/>
  <c r="AK441" i="5"/>
  <c r="AK442" i="5"/>
  <c r="AK443" i="5"/>
  <c r="AK444" i="5"/>
  <c r="AK445" i="5"/>
  <c r="AK446" i="5"/>
  <c r="AK447" i="5"/>
  <c r="AK448" i="5"/>
  <c r="AK449" i="5"/>
  <c r="AK450" i="5"/>
  <c r="AK451" i="5"/>
  <c r="AK452" i="5"/>
  <c r="AK453" i="5"/>
  <c r="AK454" i="5"/>
  <c r="AK455" i="5"/>
  <c r="AK456" i="5"/>
  <c r="AK457" i="5"/>
  <c r="AK458" i="5"/>
  <c r="AK459" i="5"/>
  <c r="AK460" i="5"/>
  <c r="AK461" i="5"/>
  <c r="AK462" i="5"/>
  <c r="AK463" i="5"/>
  <c r="AK464" i="5"/>
  <c r="AK465" i="5"/>
  <c r="AK466" i="5"/>
  <c r="AK467" i="5"/>
  <c r="AK468" i="5"/>
  <c r="AK469" i="5"/>
  <c r="AK470" i="5"/>
  <c r="AK471" i="5"/>
  <c r="AK472" i="5"/>
  <c r="AK473" i="5"/>
  <c r="AK474" i="5"/>
  <c r="AK475" i="5"/>
  <c r="AK476" i="5"/>
  <c r="AK477" i="5"/>
  <c r="AK478" i="5"/>
  <c r="AK479" i="5"/>
  <c r="AK480" i="5"/>
  <c r="AK481" i="5"/>
  <c r="AK482" i="5"/>
  <c r="AK483" i="5"/>
  <c r="AK484" i="5"/>
  <c r="AK485" i="5"/>
  <c r="AK486" i="5"/>
  <c r="AK487" i="5"/>
  <c r="AK488" i="5"/>
  <c r="AK489" i="5"/>
  <c r="AK490" i="5"/>
  <c r="AK491" i="5"/>
  <c r="AK492" i="5"/>
  <c r="AK493" i="5"/>
  <c r="AK494" i="5"/>
  <c r="AK495" i="5"/>
  <c r="AK496" i="5"/>
  <c r="AK497" i="5"/>
  <c r="AK498" i="5"/>
  <c r="AK499" i="5"/>
  <c r="AK500" i="5"/>
  <c r="AK501" i="5"/>
  <c r="AK502" i="5"/>
  <c r="AK503" i="5"/>
  <c r="AK504" i="5"/>
  <c r="AK505" i="5"/>
  <c r="AK506" i="5"/>
  <c r="AK507" i="5"/>
  <c r="AK508" i="5"/>
  <c r="AK509" i="5"/>
  <c r="AK510" i="5"/>
  <c r="AK511" i="5"/>
  <c r="AK512" i="5"/>
  <c r="AK513" i="5"/>
  <c r="AK514" i="5"/>
  <c r="AK515" i="5"/>
  <c r="AK516" i="5"/>
  <c r="AK517" i="5"/>
  <c r="AK518" i="5"/>
  <c r="AK519" i="5"/>
  <c r="AK520" i="5"/>
  <c r="AK521" i="5"/>
  <c r="AK522" i="5"/>
  <c r="AK523" i="5"/>
  <c r="AK524" i="5"/>
  <c r="AK525" i="5"/>
  <c r="AK526" i="5"/>
  <c r="AK527" i="5"/>
  <c r="AK528" i="5"/>
  <c r="AK529" i="5"/>
  <c r="AK530" i="5"/>
  <c r="AK531" i="5"/>
  <c r="AK532" i="5"/>
  <c r="AK533" i="5"/>
  <c r="AK534" i="5"/>
  <c r="AK535" i="5"/>
  <c r="AK536" i="5"/>
  <c r="AK537" i="5"/>
  <c r="AK538" i="5"/>
  <c r="AK539" i="5"/>
  <c r="AK540" i="5"/>
  <c r="AK541" i="5"/>
  <c r="AK542" i="5"/>
  <c r="AK543" i="5"/>
  <c r="AK544" i="5"/>
  <c r="AK545" i="5"/>
  <c r="AK546" i="5"/>
  <c r="AK547" i="5"/>
  <c r="AK548" i="5"/>
  <c r="AK549" i="5"/>
  <c r="AK550" i="5"/>
  <c r="AK551" i="5"/>
  <c r="AK552" i="5"/>
  <c r="AK553" i="5"/>
  <c r="AK554" i="5"/>
  <c r="AK555" i="5"/>
  <c r="AK556" i="5"/>
  <c r="AK557" i="5"/>
  <c r="AK558" i="5"/>
  <c r="AK559" i="5"/>
  <c r="AK560" i="5"/>
  <c r="AK561" i="5"/>
  <c r="AK562" i="5"/>
  <c r="AK563" i="5"/>
  <c r="AK564" i="5"/>
  <c r="AK565" i="5"/>
  <c r="AK566" i="5"/>
  <c r="AK567" i="5"/>
  <c r="AK568" i="5"/>
  <c r="AK569" i="5"/>
  <c r="AK570" i="5"/>
  <c r="AK571" i="5"/>
  <c r="AK572" i="5"/>
  <c r="AK573" i="5"/>
  <c r="AK574" i="5"/>
  <c r="AK575" i="5"/>
  <c r="AK576" i="5"/>
  <c r="AK577" i="5"/>
  <c r="AK578" i="5"/>
  <c r="AK579" i="5"/>
  <c r="AK580" i="5"/>
  <c r="AK581" i="5"/>
  <c r="AK582" i="5"/>
  <c r="AK583" i="5"/>
  <c r="AK584" i="5"/>
  <c r="AK585" i="5"/>
  <c r="AK586" i="5"/>
  <c r="AK587" i="5"/>
  <c r="AK588" i="5"/>
  <c r="AK589" i="5"/>
  <c r="AK590" i="5"/>
  <c r="AK591" i="5"/>
  <c r="AK592" i="5"/>
  <c r="AK593" i="5"/>
  <c r="AK594" i="5"/>
  <c r="AK595" i="5"/>
  <c r="AK596" i="5"/>
  <c r="AK597" i="5"/>
  <c r="AK598" i="5"/>
  <c r="AK599" i="5"/>
  <c r="AK600" i="5"/>
  <c r="AK601" i="5"/>
  <c r="AK602" i="5"/>
  <c r="AK603" i="5"/>
  <c r="AK604" i="5"/>
  <c r="AK605" i="5"/>
  <c r="AK606" i="5"/>
  <c r="AK607" i="5"/>
  <c r="AK608" i="5"/>
  <c r="AK609" i="5"/>
  <c r="AK610" i="5"/>
  <c r="AK611" i="5"/>
  <c r="AK612" i="5"/>
  <c r="AK613" i="5"/>
  <c r="AK614" i="5"/>
  <c r="AK615" i="5"/>
  <c r="AK616" i="5"/>
  <c r="AK617" i="5"/>
  <c r="AK618" i="5"/>
  <c r="AK619" i="5"/>
  <c r="AK620" i="5"/>
  <c r="AK621" i="5"/>
  <c r="AK622" i="5"/>
  <c r="AK623" i="5"/>
  <c r="AK624" i="5"/>
  <c r="AK625" i="5"/>
  <c r="AK626" i="5"/>
  <c r="AK627" i="5"/>
  <c r="AK628" i="5"/>
  <c r="AK629" i="5"/>
  <c r="AK630" i="5"/>
  <c r="AK631" i="5"/>
  <c r="AK632" i="5"/>
  <c r="AK633" i="5"/>
  <c r="AK634" i="5"/>
  <c r="AK635" i="5"/>
  <c r="AK636" i="5"/>
  <c r="AK637" i="5"/>
  <c r="AK638" i="5"/>
  <c r="AK639" i="5"/>
  <c r="AK640" i="5"/>
  <c r="AK641" i="5"/>
  <c r="AK642" i="5"/>
  <c r="AK643" i="5"/>
  <c r="AK644" i="5"/>
  <c r="AK645" i="5"/>
  <c r="AK646" i="5"/>
  <c r="AK647" i="5"/>
  <c r="AK648" i="5"/>
  <c r="AK649" i="5"/>
  <c r="AK650" i="5"/>
  <c r="AK651" i="5"/>
  <c r="AK652" i="5"/>
  <c r="AK653" i="5"/>
  <c r="AK654" i="5"/>
  <c r="AK655" i="5"/>
  <c r="AK656" i="5"/>
  <c r="AK657" i="5"/>
  <c r="AK658" i="5"/>
  <c r="AK659" i="5"/>
  <c r="AK660" i="5"/>
  <c r="AK661" i="5"/>
  <c r="AK662" i="5"/>
  <c r="AK663" i="5"/>
  <c r="AK664" i="5"/>
  <c r="AK665" i="5"/>
  <c r="AK666" i="5"/>
  <c r="AK667" i="5"/>
  <c r="AK668" i="5"/>
  <c r="AK669" i="5"/>
  <c r="AK670" i="5"/>
  <c r="AK671" i="5"/>
  <c r="AK672" i="5"/>
  <c r="AK673" i="5"/>
  <c r="AK674" i="5"/>
  <c r="AK675" i="5"/>
  <c r="AK676" i="5"/>
  <c r="AK677" i="5"/>
  <c r="AK678" i="5"/>
  <c r="AK679" i="5"/>
  <c r="AK680" i="5"/>
  <c r="AK681" i="5"/>
  <c r="AK682" i="5"/>
  <c r="AK683" i="5"/>
  <c r="AK684" i="5"/>
  <c r="AK685" i="5"/>
  <c r="AK686" i="5"/>
  <c r="AK687" i="5"/>
  <c r="AK688" i="5"/>
  <c r="AK689" i="5"/>
  <c r="AK690" i="5"/>
  <c r="AK691" i="5"/>
  <c r="AK692" i="5"/>
  <c r="AK693" i="5"/>
  <c r="AK694" i="5"/>
  <c r="AK695" i="5"/>
  <c r="AK696" i="5"/>
  <c r="AK697" i="5"/>
  <c r="AK698" i="5"/>
  <c r="AK699" i="5"/>
  <c r="AK700" i="5"/>
  <c r="AK701" i="5"/>
  <c r="AK702" i="5"/>
  <c r="AK703" i="5"/>
  <c r="AK704" i="5"/>
  <c r="AK705" i="5"/>
  <c r="AK706" i="5"/>
  <c r="AK707" i="5"/>
  <c r="AK708" i="5"/>
  <c r="AK709" i="5"/>
  <c r="AK710" i="5"/>
  <c r="AK711" i="5"/>
  <c r="AK712" i="5"/>
  <c r="AK713" i="5"/>
  <c r="AK714" i="5"/>
  <c r="AK715" i="5"/>
  <c r="AK716" i="5"/>
  <c r="AK717" i="5"/>
  <c r="AK718" i="5"/>
  <c r="AK719" i="5"/>
  <c r="AK720" i="5"/>
  <c r="AK721" i="5"/>
  <c r="AK722" i="5"/>
  <c r="AK723" i="5"/>
  <c r="AK724" i="5"/>
  <c r="AK725" i="5"/>
  <c r="AK726" i="5"/>
  <c r="AK727" i="5"/>
  <c r="AK728" i="5"/>
  <c r="AK729" i="5"/>
  <c r="AK730" i="5"/>
  <c r="AK731" i="5"/>
  <c r="AK732" i="5"/>
  <c r="AK733" i="5"/>
  <c r="AK734" i="5"/>
  <c r="AK735" i="5"/>
  <c r="AK736" i="5"/>
  <c r="AK737" i="5"/>
  <c r="AK738" i="5"/>
  <c r="AK739" i="5"/>
  <c r="AK740" i="5"/>
  <c r="AK741" i="5"/>
  <c r="AK742" i="5"/>
  <c r="AK743" i="5"/>
  <c r="AK744" i="5"/>
  <c r="AK745" i="5"/>
  <c r="AK746" i="5"/>
  <c r="AK747" i="5"/>
  <c r="AK748" i="5"/>
  <c r="AK749" i="5"/>
  <c r="AK750" i="5"/>
  <c r="AK751" i="5"/>
  <c r="AK752" i="5"/>
  <c r="AK753" i="5"/>
  <c r="AK754" i="5"/>
  <c r="AK755" i="5"/>
  <c r="AK756" i="5"/>
  <c r="AK757" i="5"/>
  <c r="AK758" i="5"/>
  <c r="AK759" i="5"/>
  <c r="AK760" i="5"/>
  <c r="AK761" i="5"/>
  <c r="AK762" i="5"/>
  <c r="AK763" i="5"/>
  <c r="AK764" i="5"/>
  <c r="AK765" i="5"/>
  <c r="AK766" i="5"/>
  <c r="AK767" i="5"/>
  <c r="AK768" i="5"/>
  <c r="AK769" i="5"/>
  <c r="AK770" i="5"/>
  <c r="AK771" i="5"/>
  <c r="AK772" i="5"/>
  <c r="AK773" i="5"/>
  <c r="AK774" i="5"/>
  <c r="AK775" i="5"/>
  <c r="AK776" i="5"/>
  <c r="AK777" i="5"/>
  <c r="AK778" i="5"/>
  <c r="AK779" i="5"/>
  <c r="AK780" i="5"/>
  <c r="AK781" i="5"/>
  <c r="AK782" i="5"/>
  <c r="AK783" i="5"/>
  <c r="AK784" i="5"/>
  <c r="AK785" i="5"/>
  <c r="AK786" i="5"/>
  <c r="AK787" i="5"/>
  <c r="AK788" i="5"/>
  <c r="AK789" i="5"/>
  <c r="AK790" i="5"/>
  <c r="AK791" i="5"/>
  <c r="AK792" i="5"/>
  <c r="AK793" i="5"/>
  <c r="AK794" i="5"/>
  <c r="AK795" i="5"/>
  <c r="AK796" i="5"/>
  <c r="AK797" i="5"/>
  <c r="AK798" i="5"/>
  <c r="AK799" i="5"/>
  <c r="AK800" i="5"/>
  <c r="AK801" i="5"/>
  <c r="AK802" i="5"/>
  <c r="AK803" i="5"/>
  <c r="AK804" i="5"/>
  <c r="AK805" i="5"/>
  <c r="AK806" i="5"/>
  <c r="AK807" i="5"/>
  <c r="AK808" i="5"/>
  <c r="AK809" i="5"/>
  <c r="AK810" i="5"/>
  <c r="AK811" i="5"/>
  <c r="AK812" i="5"/>
  <c r="AK813" i="5"/>
  <c r="AK814" i="5"/>
  <c r="AK815" i="5"/>
  <c r="AK816" i="5"/>
  <c r="AK817" i="5"/>
  <c r="AK818" i="5"/>
  <c r="AK819" i="5"/>
  <c r="AK820" i="5"/>
  <c r="AK821" i="5"/>
  <c r="AK822" i="5"/>
  <c r="AK823" i="5"/>
  <c r="AK824" i="5"/>
  <c r="AK825" i="5"/>
  <c r="AK826" i="5"/>
  <c r="AK827" i="5"/>
  <c r="AK828" i="5"/>
  <c r="AK829" i="5"/>
  <c r="AK830" i="5"/>
  <c r="AK831" i="5"/>
  <c r="AK832" i="5"/>
  <c r="AK833" i="5"/>
  <c r="AK834" i="5"/>
  <c r="AK835" i="5"/>
  <c r="AK836" i="5"/>
  <c r="AK837" i="5"/>
  <c r="AK838" i="5"/>
  <c r="AK839" i="5"/>
  <c r="AK840" i="5"/>
  <c r="AK841" i="5"/>
  <c r="AK842" i="5"/>
  <c r="AK843" i="5"/>
  <c r="AK844" i="5"/>
  <c r="AK845" i="5"/>
  <c r="AK846" i="5"/>
  <c r="AK847" i="5"/>
  <c r="AK848" i="5"/>
  <c r="AK849" i="5"/>
  <c r="AK850" i="5"/>
  <c r="AK851" i="5"/>
  <c r="AK852" i="5"/>
  <c r="AK853" i="5"/>
  <c r="AK854" i="5"/>
  <c r="AK855" i="5"/>
  <c r="AK856" i="5"/>
  <c r="AK857" i="5"/>
  <c r="AK858" i="5"/>
  <c r="AK859" i="5"/>
  <c r="AK860" i="5"/>
  <c r="AK861" i="5"/>
  <c r="AK862" i="5"/>
  <c r="AK863" i="5"/>
  <c r="AK864" i="5"/>
  <c r="AK865" i="5"/>
  <c r="AK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259" i="5"/>
  <c r="AJ260" i="5"/>
  <c r="AJ261" i="5"/>
  <c r="AJ262" i="5"/>
  <c r="AJ263" i="5"/>
  <c r="AJ264" i="5"/>
  <c r="AJ265" i="5"/>
  <c r="AJ266" i="5"/>
  <c r="AJ267" i="5"/>
  <c r="AJ268" i="5"/>
  <c r="AJ269" i="5"/>
  <c r="AJ270" i="5"/>
  <c r="AJ271" i="5"/>
  <c r="AJ272" i="5"/>
  <c r="AJ273" i="5"/>
  <c r="AJ274" i="5"/>
  <c r="AJ275" i="5"/>
  <c r="AJ276" i="5"/>
  <c r="AJ277" i="5"/>
  <c r="AJ278" i="5"/>
  <c r="AJ279" i="5"/>
  <c r="AJ280" i="5"/>
  <c r="AJ281" i="5"/>
  <c r="AJ282" i="5"/>
  <c r="AJ283" i="5"/>
  <c r="AJ284" i="5"/>
  <c r="AJ285" i="5"/>
  <c r="AJ286" i="5"/>
  <c r="AJ287" i="5"/>
  <c r="AJ288" i="5"/>
  <c r="AJ289" i="5"/>
  <c r="AJ290" i="5"/>
  <c r="AJ291" i="5"/>
  <c r="AJ292" i="5"/>
  <c r="AJ293" i="5"/>
  <c r="AJ294" i="5"/>
  <c r="AJ295" i="5"/>
  <c r="AJ296" i="5"/>
  <c r="AJ297" i="5"/>
  <c r="AJ298" i="5"/>
  <c r="AJ299" i="5"/>
  <c r="AJ300" i="5"/>
  <c r="AJ301" i="5"/>
  <c r="AJ302" i="5"/>
  <c r="AJ303" i="5"/>
  <c r="AJ304" i="5"/>
  <c r="AJ305" i="5"/>
  <c r="AJ306" i="5"/>
  <c r="AJ307" i="5"/>
  <c r="AJ308" i="5"/>
  <c r="AJ309" i="5"/>
  <c r="AJ310" i="5"/>
  <c r="AJ311" i="5"/>
  <c r="AJ312" i="5"/>
  <c r="AJ313" i="5"/>
  <c r="AJ314" i="5"/>
  <c r="AJ315" i="5"/>
  <c r="AJ316" i="5"/>
  <c r="AJ317" i="5"/>
  <c r="AJ318" i="5"/>
  <c r="AJ319" i="5"/>
  <c r="AJ320" i="5"/>
  <c r="AJ321" i="5"/>
  <c r="AJ322" i="5"/>
  <c r="AJ323" i="5"/>
  <c r="AJ324" i="5"/>
  <c r="AJ325" i="5"/>
  <c r="AJ326" i="5"/>
  <c r="AJ327" i="5"/>
  <c r="AJ328" i="5"/>
  <c r="AJ329" i="5"/>
  <c r="AJ330" i="5"/>
  <c r="AJ331" i="5"/>
  <c r="AJ332" i="5"/>
  <c r="AJ333" i="5"/>
  <c r="AJ334" i="5"/>
  <c r="AJ335" i="5"/>
  <c r="AJ336" i="5"/>
  <c r="AJ337" i="5"/>
  <c r="AJ338" i="5"/>
  <c r="AJ339" i="5"/>
  <c r="AJ340" i="5"/>
  <c r="AJ341" i="5"/>
  <c r="AJ342" i="5"/>
  <c r="AJ343" i="5"/>
  <c r="AJ344" i="5"/>
  <c r="AJ345" i="5"/>
  <c r="AJ346" i="5"/>
  <c r="AJ347" i="5"/>
  <c r="AJ348" i="5"/>
  <c r="AJ349" i="5"/>
  <c r="AJ350" i="5"/>
  <c r="AJ351" i="5"/>
  <c r="AJ352" i="5"/>
  <c r="AJ353" i="5"/>
  <c r="AJ354" i="5"/>
  <c r="AJ355" i="5"/>
  <c r="AJ356" i="5"/>
  <c r="AJ357" i="5"/>
  <c r="AJ358" i="5"/>
  <c r="AJ359" i="5"/>
  <c r="AJ360" i="5"/>
  <c r="AJ361" i="5"/>
  <c r="AJ362" i="5"/>
  <c r="AJ363" i="5"/>
  <c r="AJ364" i="5"/>
  <c r="AJ365" i="5"/>
  <c r="AJ366" i="5"/>
  <c r="AJ367" i="5"/>
  <c r="AJ368" i="5"/>
  <c r="AJ369" i="5"/>
  <c r="AJ370" i="5"/>
  <c r="AJ371" i="5"/>
  <c r="AJ372" i="5"/>
  <c r="AJ373" i="5"/>
  <c r="AJ374" i="5"/>
  <c r="AJ375" i="5"/>
  <c r="AJ376" i="5"/>
  <c r="AJ377" i="5"/>
  <c r="AJ378" i="5"/>
  <c r="AJ379" i="5"/>
  <c r="AJ380" i="5"/>
  <c r="AJ381" i="5"/>
  <c r="AJ382" i="5"/>
  <c r="AJ383" i="5"/>
  <c r="AJ384" i="5"/>
  <c r="AJ385" i="5"/>
  <c r="AJ386" i="5"/>
  <c r="AJ387" i="5"/>
  <c r="AJ388" i="5"/>
  <c r="AJ389" i="5"/>
  <c r="AJ390" i="5"/>
  <c r="AJ391" i="5"/>
  <c r="AJ392" i="5"/>
  <c r="AJ393" i="5"/>
  <c r="AJ394" i="5"/>
  <c r="AJ395" i="5"/>
  <c r="AJ396" i="5"/>
  <c r="AJ397" i="5"/>
  <c r="AJ398" i="5"/>
  <c r="AJ399" i="5"/>
  <c r="AJ400" i="5"/>
  <c r="AJ401" i="5"/>
  <c r="AJ402" i="5"/>
  <c r="AJ403" i="5"/>
  <c r="AJ404" i="5"/>
  <c r="AJ405" i="5"/>
  <c r="AJ406" i="5"/>
  <c r="AJ407" i="5"/>
  <c r="AJ408" i="5"/>
  <c r="AJ409" i="5"/>
  <c r="AJ410" i="5"/>
  <c r="AJ411" i="5"/>
  <c r="AJ412" i="5"/>
  <c r="AJ413" i="5"/>
  <c r="AJ414" i="5"/>
  <c r="AJ415" i="5"/>
  <c r="AJ416" i="5"/>
  <c r="AJ417" i="5"/>
  <c r="AJ418" i="5"/>
  <c r="AJ419" i="5"/>
  <c r="AJ420" i="5"/>
  <c r="AJ421" i="5"/>
  <c r="AJ422" i="5"/>
  <c r="AJ423" i="5"/>
  <c r="AJ424" i="5"/>
  <c r="AJ425" i="5"/>
  <c r="AJ426" i="5"/>
  <c r="AJ427" i="5"/>
  <c r="AJ428" i="5"/>
  <c r="AJ429" i="5"/>
  <c r="AJ430" i="5"/>
  <c r="AJ431" i="5"/>
  <c r="AJ432" i="5"/>
  <c r="AJ433" i="5"/>
  <c r="AJ434" i="5"/>
  <c r="AJ435" i="5"/>
  <c r="AJ436" i="5"/>
  <c r="AJ437" i="5"/>
  <c r="AJ438" i="5"/>
  <c r="AJ439" i="5"/>
  <c r="AJ440" i="5"/>
  <c r="AJ441" i="5"/>
  <c r="AJ442" i="5"/>
  <c r="AJ443" i="5"/>
  <c r="AJ444" i="5"/>
  <c r="AJ445" i="5"/>
  <c r="AJ446" i="5"/>
  <c r="AJ447" i="5"/>
  <c r="AJ448" i="5"/>
  <c r="AJ449" i="5"/>
  <c r="AJ450" i="5"/>
  <c r="AJ451" i="5"/>
  <c r="AJ452" i="5"/>
  <c r="AJ453" i="5"/>
  <c r="AJ454" i="5"/>
  <c r="AJ455" i="5"/>
  <c r="AJ456" i="5"/>
  <c r="AJ457" i="5"/>
  <c r="AJ458" i="5"/>
  <c r="AJ459" i="5"/>
  <c r="AJ460" i="5"/>
  <c r="AJ461" i="5"/>
  <c r="AJ462" i="5"/>
  <c r="AJ463" i="5"/>
  <c r="AJ464" i="5"/>
  <c r="AJ465" i="5"/>
  <c r="AJ466" i="5"/>
  <c r="AJ467" i="5"/>
  <c r="AJ468" i="5"/>
  <c r="AJ469" i="5"/>
  <c r="AJ470" i="5"/>
  <c r="AJ471" i="5"/>
  <c r="AJ472" i="5"/>
  <c r="AJ473" i="5"/>
  <c r="AJ474" i="5"/>
  <c r="AJ475" i="5"/>
  <c r="AJ476" i="5"/>
  <c r="AJ477" i="5"/>
  <c r="AJ478" i="5"/>
  <c r="AJ479" i="5"/>
  <c r="AJ480" i="5"/>
  <c r="AJ481" i="5"/>
  <c r="AJ482" i="5"/>
  <c r="AJ483" i="5"/>
  <c r="AJ484" i="5"/>
  <c r="AJ485" i="5"/>
  <c r="AJ486" i="5"/>
  <c r="AJ487" i="5"/>
  <c r="AJ488" i="5"/>
  <c r="AJ489" i="5"/>
  <c r="AJ490" i="5"/>
  <c r="AJ491" i="5"/>
  <c r="AJ492" i="5"/>
  <c r="AJ493" i="5"/>
  <c r="AJ494" i="5"/>
  <c r="AJ495" i="5"/>
  <c r="AJ496" i="5"/>
  <c r="AJ497" i="5"/>
  <c r="AJ498" i="5"/>
  <c r="AJ499" i="5"/>
  <c r="AJ500" i="5"/>
  <c r="AJ501" i="5"/>
  <c r="AJ502" i="5"/>
  <c r="AJ503" i="5"/>
  <c r="AJ504" i="5"/>
  <c r="AJ505" i="5"/>
  <c r="AJ506" i="5"/>
  <c r="AJ507" i="5"/>
  <c r="AJ508" i="5"/>
  <c r="AJ509" i="5"/>
  <c r="AJ510" i="5"/>
  <c r="AJ511" i="5"/>
  <c r="AJ512" i="5"/>
  <c r="AJ513" i="5"/>
  <c r="AJ514" i="5"/>
  <c r="AJ515" i="5"/>
  <c r="AJ516" i="5"/>
  <c r="AJ517" i="5"/>
  <c r="AJ518" i="5"/>
  <c r="AJ519" i="5"/>
  <c r="AJ520" i="5"/>
  <c r="AJ521" i="5"/>
  <c r="AJ522" i="5"/>
  <c r="AJ523" i="5"/>
  <c r="AJ524" i="5"/>
  <c r="AJ525" i="5"/>
  <c r="AJ526" i="5"/>
  <c r="AJ527" i="5"/>
  <c r="AJ528" i="5"/>
  <c r="AJ529" i="5"/>
  <c r="AJ530" i="5"/>
  <c r="AJ531" i="5"/>
  <c r="AJ532" i="5"/>
  <c r="AJ533" i="5"/>
  <c r="AJ534" i="5"/>
  <c r="AJ535" i="5"/>
  <c r="AJ536" i="5"/>
  <c r="AJ537" i="5"/>
  <c r="AJ538" i="5"/>
  <c r="AJ539" i="5"/>
  <c r="AJ540" i="5"/>
  <c r="AJ541" i="5"/>
  <c r="AJ542" i="5"/>
  <c r="AJ543" i="5"/>
  <c r="AJ544" i="5"/>
  <c r="AJ545" i="5"/>
  <c r="AJ546" i="5"/>
  <c r="AJ547" i="5"/>
  <c r="AJ548" i="5"/>
  <c r="AJ549" i="5"/>
  <c r="AJ550" i="5"/>
  <c r="AJ551" i="5"/>
  <c r="AJ552" i="5"/>
  <c r="AJ553" i="5"/>
  <c r="AJ554" i="5"/>
  <c r="AJ555" i="5"/>
  <c r="AJ556" i="5"/>
  <c r="AJ557" i="5"/>
  <c r="AJ558" i="5"/>
  <c r="AJ559" i="5"/>
  <c r="AJ560" i="5"/>
  <c r="AJ561" i="5"/>
  <c r="AJ562" i="5"/>
  <c r="AJ563" i="5"/>
  <c r="AJ564" i="5"/>
  <c r="AJ565" i="5"/>
  <c r="AJ566" i="5"/>
  <c r="AJ567" i="5"/>
  <c r="AJ568" i="5"/>
  <c r="AJ569" i="5"/>
  <c r="AJ570" i="5"/>
  <c r="AJ571" i="5"/>
  <c r="AJ572" i="5"/>
  <c r="AJ573" i="5"/>
  <c r="AJ574" i="5"/>
  <c r="AJ575" i="5"/>
  <c r="AJ576" i="5"/>
  <c r="AJ577" i="5"/>
  <c r="AJ578" i="5"/>
  <c r="AJ579" i="5"/>
  <c r="AJ580" i="5"/>
  <c r="AJ581" i="5"/>
  <c r="AJ582" i="5"/>
  <c r="AJ583" i="5"/>
  <c r="AJ584" i="5"/>
  <c r="AJ585" i="5"/>
  <c r="AJ586" i="5"/>
  <c r="AJ587" i="5"/>
  <c r="AJ588" i="5"/>
  <c r="AJ589" i="5"/>
  <c r="AJ590" i="5"/>
  <c r="AJ591" i="5"/>
  <c r="AJ592" i="5"/>
  <c r="AJ593" i="5"/>
  <c r="AJ594" i="5"/>
  <c r="AJ595" i="5"/>
  <c r="AJ596" i="5"/>
  <c r="AJ597" i="5"/>
  <c r="AJ598" i="5"/>
  <c r="AJ599" i="5"/>
  <c r="AJ600" i="5"/>
  <c r="AJ601" i="5"/>
  <c r="AJ602" i="5"/>
  <c r="AJ603" i="5"/>
  <c r="AJ604" i="5"/>
  <c r="AJ605" i="5"/>
  <c r="AJ606" i="5"/>
  <c r="AJ607" i="5"/>
  <c r="AJ608" i="5"/>
  <c r="AJ609" i="5"/>
  <c r="AJ610" i="5"/>
  <c r="AJ611" i="5"/>
  <c r="AJ612" i="5"/>
  <c r="AJ613" i="5"/>
  <c r="AJ614" i="5"/>
  <c r="AJ615" i="5"/>
  <c r="AJ616" i="5"/>
  <c r="AJ617" i="5"/>
  <c r="AJ618" i="5"/>
  <c r="AJ619" i="5"/>
  <c r="AJ620" i="5"/>
  <c r="AJ621" i="5"/>
  <c r="AJ622" i="5"/>
  <c r="AJ623" i="5"/>
  <c r="AJ624" i="5"/>
  <c r="AJ625" i="5"/>
  <c r="AJ626" i="5"/>
  <c r="AJ627" i="5"/>
  <c r="AJ628" i="5"/>
  <c r="AJ629" i="5"/>
  <c r="AJ630" i="5"/>
  <c r="AJ631" i="5"/>
  <c r="AJ632" i="5"/>
  <c r="AJ633" i="5"/>
  <c r="AJ634" i="5"/>
  <c r="AJ635" i="5"/>
  <c r="AJ636" i="5"/>
  <c r="AJ637" i="5"/>
  <c r="AJ638" i="5"/>
  <c r="AJ639" i="5"/>
  <c r="AJ640" i="5"/>
  <c r="AJ641" i="5"/>
  <c r="AJ642" i="5"/>
  <c r="AJ643" i="5"/>
  <c r="AJ644" i="5"/>
  <c r="AJ645" i="5"/>
  <c r="AJ646" i="5"/>
  <c r="AJ647" i="5"/>
  <c r="AJ648" i="5"/>
  <c r="AJ649" i="5"/>
  <c r="AJ650" i="5"/>
  <c r="AJ651" i="5"/>
  <c r="AJ652" i="5"/>
  <c r="AJ653" i="5"/>
  <c r="AJ654" i="5"/>
  <c r="AJ655" i="5"/>
  <c r="AJ656" i="5"/>
  <c r="AJ657" i="5"/>
  <c r="AJ658" i="5"/>
  <c r="AJ659" i="5"/>
  <c r="AJ660" i="5"/>
  <c r="AJ661" i="5"/>
  <c r="AJ662" i="5"/>
  <c r="AJ663" i="5"/>
  <c r="AJ664" i="5"/>
  <c r="AJ665" i="5"/>
  <c r="AJ666" i="5"/>
  <c r="AJ667" i="5"/>
  <c r="AJ668" i="5"/>
  <c r="AJ669" i="5"/>
  <c r="AJ670" i="5"/>
  <c r="AJ671" i="5"/>
  <c r="AJ672" i="5"/>
  <c r="AJ673" i="5"/>
  <c r="AJ674" i="5"/>
  <c r="AJ675" i="5"/>
  <c r="AJ676" i="5"/>
  <c r="AJ677" i="5"/>
  <c r="AJ678" i="5"/>
  <c r="AJ679" i="5"/>
  <c r="AJ680" i="5"/>
  <c r="AJ681" i="5"/>
  <c r="AJ682" i="5"/>
  <c r="AJ683" i="5"/>
  <c r="AJ684" i="5"/>
  <c r="AJ685" i="5"/>
  <c r="AJ686" i="5"/>
  <c r="AJ687" i="5"/>
  <c r="AJ688" i="5"/>
  <c r="AJ689" i="5"/>
  <c r="AJ690" i="5"/>
  <c r="AJ691" i="5"/>
  <c r="AJ692" i="5"/>
  <c r="AJ693" i="5"/>
  <c r="AJ694" i="5"/>
  <c r="AJ695" i="5"/>
  <c r="AJ696" i="5"/>
  <c r="AJ697" i="5"/>
  <c r="AJ698" i="5"/>
  <c r="AJ699" i="5"/>
  <c r="AJ700" i="5"/>
  <c r="AJ701" i="5"/>
  <c r="AJ702" i="5"/>
  <c r="AJ703" i="5"/>
  <c r="AJ704" i="5"/>
  <c r="AJ705" i="5"/>
  <c r="AJ706" i="5"/>
  <c r="AJ707" i="5"/>
  <c r="AJ708" i="5"/>
  <c r="AJ709" i="5"/>
  <c r="AJ710" i="5"/>
  <c r="AJ711" i="5"/>
  <c r="AJ712" i="5"/>
  <c r="AJ713" i="5"/>
  <c r="AJ714" i="5"/>
  <c r="AJ715" i="5"/>
  <c r="AJ716" i="5"/>
  <c r="AJ717" i="5"/>
  <c r="AJ718" i="5"/>
  <c r="AJ719" i="5"/>
  <c r="AJ720" i="5"/>
  <c r="AJ721" i="5"/>
  <c r="AJ722" i="5"/>
  <c r="AJ723" i="5"/>
  <c r="AJ724" i="5"/>
  <c r="AJ725" i="5"/>
  <c r="AJ726" i="5"/>
  <c r="AJ727" i="5"/>
  <c r="AJ728" i="5"/>
  <c r="AJ729" i="5"/>
  <c r="AJ730" i="5"/>
  <c r="AJ731" i="5"/>
  <c r="AJ732" i="5"/>
  <c r="AJ733" i="5"/>
  <c r="AJ734" i="5"/>
  <c r="AJ735" i="5"/>
  <c r="AJ736" i="5"/>
  <c r="AJ737" i="5"/>
  <c r="AJ738" i="5"/>
  <c r="AJ739" i="5"/>
  <c r="AJ740" i="5"/>
  <c r="AJ741" i="5"/>
  <c r="AJ742" i="5"/>
  <c r="AJ743" i="5"/>
  <c r="AJ744" i="5"/>
  <c r="AJ745" i="5"/>
  <c r="AJ746" i="5"/>
  <c r="AJ747" i="5"/>
  <c r="AJ748" i="5"/>
  <c r="AJ749" i="5"/>
  <c r="AJ750" i="5"/>
  <c r="AJ751" i="5"/>
  <c r="AJ752" i="5"/>
  <c r="AJ753" i="5"/>
  <c r="AJ754" i="5"/>
  <c r="AJ755" i="5"/>
  <c r="AJ756" i="5"/>
  <c r="AJ757" i="5"/>
  <c r="AJ758" i="5"/>
  <c r="AJ759" i="5"/>
  <c r="AJ760" i="5"/>
  <c r="AJ761" i="5"/>
  <c r="AJ762" i="5"/>
  <c r="AJ763" i="5"/>
  <c r="AJ764" i="5"/>
  <c r="AJ765" i="5"/>
  <c r="AJ766" i="5"/>
  <c r="AJ767" i="5"/>
  <c r="AJ768" i="5"/>
  <c r="AJ769" i="5"/>
  <c r="AJ770" i="5"/>
  <c r="AJ771" i="5"/>
  <c r="AJ772" i="5"/>
  <c r="AJ773" i="5"/>
  <c r="AJ774" i="5"/>
  <c r="AJ775" i="5"/>
  <c r="AJ776" i="5"/>
  <c r="AJ777" i="5"/>
  <c r="AJ778" i="5"/>
  <c r="AJ779" i="5"/>
  <c r="AJ780" i="5"/>
  <c r="AJ781" i="5"/>
  <c r="AJ782" i="5"/>
  <c r="AJ783" i="5"/>
  <c r="AJ784" i="5"/>
  <c r="AJ785" i="5"/>
  <c r="AJ786" i="5"/>
  <c r="AJ787" i="5"/>
  <c r="AJ788" i="5"/>
  <c r="AJ789" i="5"/>
  <c r="AJ790" i="5"/>
  <c r="AJ791" i="5"/>
  <c r="AJ792" i="5"/>
  <c r="AJ793" i="5"/>
  <c r="AJ794" i="5"/>
  <c r="AJ795" i="5"/>
  <c r="AJ796" i="5"/>
  <c r="AJ797" i="5"/>
  <c r="AJ798" i="5"/>
  <c r="AJ799" i="5"/>
  <c r="AJ800" i="5"/>
  <c r="AJ801" i="5"/>
  <c r="AJ802" i="5"/>
  <c r="AJ803" i="5"/>
  <c r="AJ804" i="5"/>
  <c r="AJ805" i="5"/>
  <c r="AJ806" i="5"/>
  <c r="AJ807" i="5"/>
  <c r="AJ808" i="5"/>
  <c r="AJ809" i="5"/>
  <c r="AJ810" i="5"/>
  <c r="AJ811" i="5"/>
  <c r="AJ812" i="5"/>
  <c r="AJ813" i="5"/>
  <c r="AJ814" i="5"/>
  <c r="AJ815" i="5"/>
  <c r="AJ816" i="5"/>
  <c r="AJ817" i="5"/>
  <c r="AJ818" i="5"/>
  <c r="AJ819" i="5"/>
  <c r="AJ820" i="5"/>
  <c r="AJ821" i="5"/>
  <c r="AJ822" i="5"/>
  <c r="AJ823" i="5"/>
  <c r="AJ824" i="5"/>
  <c r="AJ825" i="5"/>
  <c r="AJ826" i="5"/>
  <c r="AJ827" i="5"/>
  <c r="AJ828" i="5"/>
  <c r="AJ829" i="5"/>
  <c r="AJ830" i="5"/>
  <c r="AJ831" i="5"/>
  <c r="AJ832" i="5"/>
  <c r="AJ833" i="5"/>
  <c r="AJ834" i="5"/>
  <c r="AJ835" i="5"/>
  <c r="AJ836" i="5"/>
  <c r="AJ837" i="5"/>
  <c r="AJ838" i="5"/>
  <c r="AJ839" i="5"/>
  <c r="AJ840" i="5"/>
  <c r="AJ841" i="5"/>
  <c r="AJ842" i="5"/>
  <c r="AJ843" i="5"/>
  <c r="AJ844" i="5"/>
  <c r="AJ845" i="5"/>
  <c r="AJ846" i="5"/>
  <c r="AJ847" i="5"/>
  <c r="AJ848" i="5"/>
  <c r="AJ849" i="5"/>
  <c r="AJ850" i="5"/>
  <c r="AJ851" i="5"/>
  <c r="AJ852" i="5"/>
  <c r="AJ853" i="5"/>
  <c r="AJ854" i="5"/>
  <c r="AJ855" i="5"/>
  <c r="AJ856" i="5"/>
  <c r="AJ857" i="5"/>
  <c r="AJ858" i="5"/>
  <c r="AJ859" i="5"/>
  <c r="AJ860" i="5"/>
  <c r="AJ861" i="5"/>
  <c r="AJ862" i="5"/>
  <c r="AJ863" i="5"/>
  <c r="AJ864" i="5"/>
  <c r="AJ865" i="5"/>
  <c r="AJ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418" i="5"/>
  <c r="AH419" i="5"/>
  <c r="AH420" i="5"/>
  <c r="AH421" i="5"/>
  <c r="AH422" i="5"/>
  <c r="AH423" i="5"/>
  <c r="AH424" i="5"/>
  <c r="AH425" i="5"/>
  <c r="AH426" i="5"/>
  <c r="AH427" i="5"/>
  <c r="AH428" i="5"/>
  <c r="AH429" i="5"/>
  <c r="AH430" i="5"/>
  <c r="AH431" i="5"/>
  <c r="AH432" i="5"/>
  <c r="AH433" i="5"/>
  <c r="AH434" i="5"/>
  <c r="AH435" i="5"/>
  <c r="AH436" i="5"/>
  <c r="AH437" i="5"/>
  <c r="AH438" i="5"/>
  <c r="AH439" i="5"/>
  <c r="AH440" i="5"/>
  <c r="AH441" i="5"/>
  <c r="AH442" i="5"/>
  <c r="AH443" i="5"/>
  <c r="AH444" i="5"/>
  <c r="AH445" i="5"/>
  <c r="AH446" i="5"/>
  <c r="AH447" i="5"/>
  <c r="AH448" i="5"/>
  <c r="AH449" i="5"/>
  <c r="AH450" i="5"/>
  <c r="AH451" i="5"/>
  <c r="AH452" i="5"/>
  <c r="AH453" i="5"/>
  <c r="AH454" i="5"/>
  <c r="AH455" i="5"/>
  <c r="AH456" i="5"/>
  <c r="AH457" i="5"/>
  <c r="AH458" i="5"/>
  <c r="AH459" i="5"/>
  <c r="AH460" i="5"/>
  <c r="AH461" i="5"/>
  <c r="AH462" i="5"/>
  <c r="AH463" i="5"/>
  <c r="AH464" i="5"/>
  <c r="AH465" i="5"/>
  <c r="AH466" i="5"/>
  <c r="AH467" i="5"/>
  <c r="AH468" i="5"/>
  <c r="AH469" i="5"/>
  <c r="AH470" i="5"/>
  <c r="AH471" i="5"/>
  <c r="AH472" i="5"/>
  <c r="AH473" i="5"/>
  <c r="AH474" i="5"/>
  <c r="AH475" i="5"/>
  <c r="AH476" i="5"/>
  <c r="AH477" i="5"/>
  <c r="AH478" i="5"/>
  <c r="AH479" i="5"/>
  <c r="AH480" i="5"/>
  <c r="AH481" i="5"/>
  <c r="AH482" i="5"/>
  <c r="AH483" i="5"/>
  <c r="AH484" i="5"/>
  <c r="AH485" i="5"/>
  <c r="AH486" i="5"/>
  <c r="AH487" i="5"/>
  <c r="AH488" i="5"/>
  <c r="AH489" i="5"/>
  <c r="AH490" i="5"/>
  <c r="AH491" i="5"/>
  <c r="AH492" i="5"/>
  <c r="AH493" i="5"/>
  <c r="AH494" i="5"/>
  <c r="AH495" i="5"/>
  <c r="AH496" i="5"/>
  <c r="AH497" i="5"/>
  <c r="AH498" i="5"/>
  <c r="AH499" i="5"/>
  <c r="AH500" i="5"/>
  <c r="AH501" i="5"/>
  <c r="AH502" i="5"/>
  <c r="AH503" i="5"/>
  <c r="AH504" i="5"/>
  <c r="AH505" i="5"/>
  <c r="AH506" i="5"/>
  <c r="AH507" i="5"/>
  <c r="AH508" i="5"/>
  <c r="AH509" i="5"/>
  <c r="AH510" i="5"/>
  <c r="AH511" i="5"/>
  <c r="AH512" i="5"/>
  <c r="AH513" i="5"/>
  <c r="AH514" i="5"/>
  <c r="AH515" i="5"/>
  <c r="AH516" i="5"/>
  <c r="AH517" i="5"/>
  <c r="AH518" i="5"/>
  <c r="AH519" i="5"/>
  <c r="AH520" i="5"/>
  <c r="AH521" i="5"/>
  <c r="AH522" i="5"/>
  <c r="AH523" i="5"/>
  <c r="AH524" i="5"/>
  <c r="AH525" i="5"/>
  <c r="AH526" i="5"/>
  <c r="AH527" i="5"/>
  <c r="AH528" i="5"/>
  <c r="AH529" i="5"/>
  <c r="AH530" i="5"/>
  <c r="AH531" i="5"/>
  <c r="AH532" i="5"/>
  <c r="AH533" i="5"/>
  <c r="AH534" i="5"/>
  <c r="AH535" i="5"/>
  <c r="AH536" i="5"/>
  <c r="AH537" i="5"/>
  <c r="AH538" i="5"/>
  <c r="AH539" i="5"/>
  <c r="AH540" i="5"/>
  <c r="AH541" i="5"/>
  <c r="AH542" i="5"/>
  <c r="AH543" i="5"/>
  <c r="AH544" i="5"/>
  <c r="AH545" i="5"/>
  <c r="AH546" i="5"/>
  <c r="AH547" i="5"/>
  <c r="AH548" i="5"/>
  <c r="AH549" i="5"/>
  <c r="AH550" i="5"/>
  <c r="AH551" i="5"/>
  <c r="AH552" i="5"/>
  <c r="AH553" i="5"/>
  <c r="AH554" i="5"/>
  <c r="AH555" i="5"/>
  <c r="AH556" i="5"/>
  <c r="AH557" i="5"/>
  <c r="AH558" i="5"/>
  <c r="AH559" i="5"/>
  <c r="AH560" i="5"/>
  <c r="AH561" i="5"/>
  <c r="AH562" i="5"/>
  <c r="AH563" i="5"/>
  <c r="AH564" i="5"/>
  <c r="AH565" i="5"/>
  <c r="AH566" i="5"/>
  <c r="AH567" i="5"/>
  <c r="AH568" i="5"/>
  <c r="AH569" i="5"/>
  <c r="AH570" i="5"/>
  <c r="AH571" i="5"/>
  <c r="AH572" i="5"/>
  <c r="AH573" i="5"/>
  <c r="AH574" i="5"/>
  <c r="AH575" i="5"/>
  <c r="AH576" i="5"/>
  <c r="AH577" i="5"/>
  <c r="AH578" i="5"/>
  <c r="AH579" i="5"/>
  <c r="AH580" i="5"/>
  <c r="AH581" i="5"/>
  <c r="AH582" i="5"/>
  <c r="AH583" i="5"/>
  <c r="AH584" i="5"/>
  <c r="AH585" i="5"/>
  <c r="AH586" i="5"/>
  <c r="AH587" i="5"/>
  <c r="AH588" i="5"/>
  <c r="AH589" i="5"/>
  <c r="AH590" i="5"/>
  <c r="AH591" i="5"/>
  <c r="AH592" i="5"/>
  <c r="AH593" i="5"/>
  <c r="AH594" i="5"/>
  <c r="AH595" i="5"/>
  <c r="AH596" i="5"/>
  <c r="AH597" i="5"/>
  <c r="AH598" i="5"/>
  <c r="AH599" i="5"/>
  <c r="AH600" i="5"/>
  <c r="AH601" i="5"/>
  <c r="AH602" i="5"/>
  <c r="AH603" i="5"/>
  <c r="AH604" i="5"/>
  <c r="AH605" i="5"/>
  <c r="AH606" i="5"/>
  <c r="AH607" i="5"/>
  <c r="AH608" i="5"/>
  <c r="AH609" i="5"/>
  <c r="AH610" i="5"/>
  <c r="AH611" i="5"/>
  <c r="AH612" i="5"/>
  <c r="AH613" i="5"/>
  <c r="AH614" i="5"/>
  <c r="AH615" i="5"/>
  <c r="AH616" i="5"/>
  <c r="AH617" i="5"/>
  <c r="AH618" i="5"/>
  <c r="AH619" i="5"/>
  <c r="AH620" i="5"/>
  <c r="AH621" i="5"/>
  <c r="AH622" i="5"/>
  <c r="AH623" i="5"/>
  <c r="AH624" i="5"/>
  <c r="AH625" i="5"/>
  <c r="AH626" i="5"/>
  <c r="AH627" i="5"/>
  <c r="AH628" i="5"/>
  <c r="AH629" i="5"/>
  <c r="AH630" i="5"/>
  <c r="AH631" i="5"/>
  <c r="AH632" i="5"/>
  <c r="AH633" i="5"/>
  <c r="AH634" i="5"/>
  <c r="AH635" i="5"/>
  <c r="AH636" i="5"/>
  <c r="AH637" i="5"/>
  <c r="AH638" i="5"/>
  <c r="AH639" i="5"/>
  <c r="AH640" i="5"/>
  <c r="AH641" i="5"/>
  <c r="AH642" i="5"/>
  <c r="AH643" i="5"/>
  <c r="AH644" i="5"/>
  <c r="AH645" i="5"/>
  <c r="AH646" i="5"/>
  <c r="AH647" i="5"/>
  <c r="AH648" i="5"/>
  <c r="AH649" i="5"/>
  <c r="AH650" i="5"/>
  <c r="AH651" i="5"/>
  <c r="AH652" i="5"/>
  <c r="AH653" i="5"/>
  <c r="AH654" i="5"/>
  <c r="AH655" i="5"/>
  <c r="AH656" i="5"/>
  <c r="AH657" i="5"/>
  <c r="AH658" i="5"/>
  <c r="AH659" i="5"/>
  <c r="AH660" i="5"/>
  <c r="AH661" i="5"/>
  <c r="AH662" i="5"/>
  <c r="AH663" i="5"/>
  <c r="AH664" i="5"/>
  <c r="AH665" i="5"/>
  <c r="AH666" i="5"/>
  <c r="AH667" i="5"/>
  <c r="AH668" i="5"/>
  <c r="AH669" i="5"/>
  <c r="AH670" i="5"/>
  <c r="AH671" i="5"/>
  <c r="AH672" i="5"/>
  <c r="AH673" i="5"/>
  <c r="AH674" i="5"/>
  <c r="AH675" i="5"/>
  <c r="AH676" i="5"/>
  <c r="AH677" i="5"/>
  <c r="AH678" i="5"/>
  <c r="AH679" i="5"/>
  <c r="AH680" i="5"/>
  <c r="AH681" i="5"/>
  <c r="AH682" i="5"/>
  <c r="AH683" i="5"/>
  <c r="AH684" i="5"/>
  <c r="AH685" i="5"/>
  <c r="AH686" i="5"/>
  <c r="AH687" i="5"/>
  <c r="AH688" i="5"/>
  <c r="AH689" i="5"/>
  <c r="AH690" i="5"/>
  <c r="AH691" i="5"/>
  <c r="AH692" i="5"/>
  <c r="AH693" i="5"/>
  <c r="AH694" i="5"/>
  <c r="AH695" i="5"/>
  <c r="AH696" i="5"/>
  <c r="AH697" i="5"/>
  <c r="AH698" i="5"/>
  <c r="AH699" i="5"/>
  <c r="AH700" i="5"/>
  <c r="AH701" i="5"/>
  <c r="AH702" i="5"/>
  <c r="AH703" i="5"/>
  <c r="AH704" i="5"/>
  <c r="AH705" i="5"/>
  <c r="AH706" i="5"/>
  <c r="AH707" i="5"/>
  <c r="AH708" i="5"/>
  <c r="AH709" i="5"/>
  <c r="AH710" i="5"/>
  <c r="AH711" i="5"/>
  <c r="AH712" i="5"/>
  <c r="AH713" i="5"/>
  <c r="AH714" i="5"/>
  <c r="AH715" i="5"/>
  <c r="AH716" i="5"/>
  <c r="AH717" i="5"/>
  <c r="AH718" i="5"/>
  <c r="AH719" i="5"/>
  <c r="AH720" i="5"/>
  <c r="AH721" i="5"/>
  <c r="AH722" i="5"/>
  <c r="AH723" i="5"/>
  <c r="AH724" i="5"/>
  <c r="AH725" i="5"/>
  <c r="AH726" i="5"/>
  <c r="AH727" i="5"/>
  <c r="AH728" i="5"/>
  <c r="AH729" i="5"/>
  <c r="AH730" i="5"/>
  <c r="AH731" i="5"/>
  <c r="AH732" i="5"/>
  <c r="AH733" i="5"/>
  <c r="AH734" i="5"/>
  <c r="AH735" i="5"/>
  <c r="AH736" i="5"/>
  <c r="AH737" i="5"/>
  <c r="AH738" i="5"/>
  <c r="AH739" i="5"/>
  <c r="AH740" i="5"/>
  <c r="AH741" i="5"/>
  <c r="AH742" i="5"/>
  <c r="AH743" i="5"/>
  <c r="AH744" i="5"/>
  <c r="AH745" i="5"/>
  <c r="AH746" i="5"/>
  <c r="AH747" i="5"/>
  <c r="AH748" i="5"/>
  <c r="AH749" i="5"/>
  <c r="AH750" i="5"/>
  <c r="AH751" i="5"/>
  <c r="AH752" i="5"/>
  <c r="AH753" i="5"/>
  <c r="AH754" i="5"/>
  <c r="AH755" i="5"/>
  <c r="AH756" i="5"/>
  <c r="AH757" i="5"/>
  <c r="AH758" i="5"/>
  <c r="AH759" i="5"/>
  <c r="AH760" i="5"/>
  <c r="AH761" i="5"/>
  <c r="AH762" i="5"/>
  <c r="AH763" i="5"/>
  <c r="AH764" i="5"/>
  <c r="AH765" i="5"/>
  <c r="AH766" i="5"/>
  <c r="AH767" i="5"/>
  <c r="AH768" i="5"/>
  <c r="AH769" i="5"/>
  <c r="AH770" i="5"/>
  <c r="AH771" i="5"/>
  <c r="AH772" i="5"/>
  <c r="AH773" i="5"/>
  <c r="AH774" i="5"/>
  <c r="AH775" i="5"/>
  <c r="AH776" i="5"/>
  <c r="AH777" i="5"/>
  <c r="AH778" i="5"/>
  <c r="AH779" i="5"/>
  <c r="AH780" i="5"/>
  <c r="AH781" i="5"/>
  <c r="AH782" i="5"/>
  <c r="AH783" i="5"/>
  <c r="AH784" i="5"/>
  <c r="AH785" i="5"/>
  <c r="AH786" i="5"/>
  <c r="AH787" i="5"/>
  <c r="AH788" i="5"/>
  <c r="AH789" i="5"/>
  <c r="AH790" i="5"/>
  <c r="AH791" i="5"/>
  <c r="AH792" i="5"/>
  <c r="AH793" i="5"/>
  <c r="AH794" i="5"/>
  <c r="AH795" i="5"/>
  <c r="AH796" i="5"/>
  <c r="AH797" i="5"/>
  <c r="AH798" i="5"/>
  <c r="AH799" i="5"/>
  <c r="AH800" i="5"/>
  <c r="AH801" i="5"/>
  <c r="AH802" i="5"/>
  <c r="AH803" i="5"/>
  <c r="AH804" i="5"/>
  <c r="AH805" i="5"/>
  <c r="AH806" i="5"/>
  <c r="AH807" i="5"/>
  <c r="AH808" i="5"/>
  <c r="AH809" i="5"/>
  <c r="AH810" i="5"/>
  <c r="AH811" i="5"/>
  <c r="AH812" i="5"/>
  <c r="AH813" i="5"/>
  <c r="AH814" i="5"/>
  <c r="AH815" i="5"/>
  <c r="AH816" i="5"/>
  <c r="AH817" i="5"/>
  <c r="AH818" i="5"/>
  <c r="AH819" i="5"/>
  <c r="AH820" i="5"/>
  <c r="AH821" i="5"/>
  <c r="AH822" i="5"/>
  <c r="AH823" i="5"/>
  <c r="AH824" i="5"/>
  <c r="AH825" i="5"/>
  <c r="AH826" i="5"/>
  <c r="AH827" i="5"/>
  <c r="AH828" i="5"/>
  <c r="AH829" i="5"/>
  <c r="AH830" i="5"/>
  <c r="AH831" i="5"/>
  <c r="AH832" i="5"/>
  <c r="AH833" i="5"/>
  <c r="AH834" i="5"/>
  <c r="AH835" i="5"/>
  <c r="AH836" i="5"/>
  <c r="AH837" i="5"/>
  <c r="AH838" i="5"/>
  <c r="AH839" i="5"/>
  <c r="AH840" i="5"/>
  <c r="AH841" i="5"/>
  <c r="AH842" i="5"/>
  <c r="AH843" i="5"/>
  <c r="AH844" i="5"/>
  <c r="AH845" i="5"/>
  <c r="AH846" i="5"/>
  <c r="AH847" i="5"/>
  <c r="AH848" i="5"/>
  <c r="AH849" i="5"/>
  <c r="AH850" i="5"/>
  <c r="AH851" i="5"/>
  <c r="AH852" i="5"/>
  <c r="AH853" i="5"/>
  <c r="AH854" i="5"/>
  <c r="AH855" i="5"/>
  <c r="AH856" i="5"/>
  <c r="AH857" i="5"/>
  <c r="AH858" i="5"/>
  <c r="AH859" i="5"/>
  <c r="AH860" i="5"/>
  <c r="AH861" i="5"/>
  <c r="AH862" i="5"/>
  <c r="AH863" i="5"/>
  <c r="AH864" i="5"/>
  <c r="AH865" i="5"/>
  <c r="AH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361" i="5"/>
  <c r="AD362" i="5"/>
  <c r="AD363" i="5"/>
  <c r="AD364" i="5"/>
  <c r="AD365" i="5"/>
  <c r="AD366" i="5"/>
  <c r="AD367" i="5"/>
  <c r="AD368" i="5"/>
  <c r="AD369" i="5"/>
  <c r="AD370" i="5"/>
  <c r="AD371" i="5"/>
  <c r="AD372" i="5"/>
  <c r="AD373" i="5"/>
  <c r="AD374" i="5"/>
  <c r="AD375" i="5"/>
  <c r="AD376" i="5"/>
  <c r="AD377" i="5"/>
  <c r="AD378" i="5"/>
  <c r="AD379" i="5"/>
  <c r="AD380" i="5"/>
  <c r="AD381" i="5"/>
  <c r="AD382" i="5"/>
  <c r="AD383" i="5"/>
  <c r="AD384" i="5"/>
  <c r="AD385" i="5"/>
  <c r="AD386" i="5"/>
  <c r="AD387" i="5"/>
  <c r="AD388" i="5"/>
  <c r="AD389" i="5"/>
  <c r="AD390" i="5"/>
  <c r="AD391" i="5"/>
  <c r="AD392" i="5"/>
  <c r="AD393" i="5"/>
  <c r="AD394" i="5"/>
  <c r="AD395" i="5"/>
  <c r="AD396" i="5"/>
  <c r="AD397" i="5"/>
  <c r="AD398" i="5"/>
  <c r="AD399" i="5"/>
  <c r="AD400" i="5"/>
  <c r="AD401" i="5"/>
  <c r="AD402" i="5"/>
  <c r="AD403" i="5"/>
  <c r="AD404" i="5"/>
  <c r="AD405" i="5"/>
  <c r="AD406" i="5"/>
  <c r="AD407" i="5"/>
  <c r="AD408" i="5"/>
  <c r="AD409" i="5"/>
  <c r="AD410" i="5"/>
  <c r="AD411" i="5"/>
  <c r="AD412" i="5"/>
  <c r="AD413" i="5"/>
  <c r="AD414" i="5"/>
  <c r="AD415" i="5"/>
  <c r="AD416" i="5"/>
  <c r="AD417" i="5"/>
  <c r="AD418" i="5"/>
  <c r="AD419" i="5"/>
  <c r="AD420" i="5"/>
  <c r="AD421" i="5"/>
  <c r="AD422" i="5"/>
  <c r="AD423" i="5"/>
  <c r="AD424" i="5"/>
  <c r="AD425" i="5"/>
  <c r="AD426" i="5"/>
  <c r="AD427" i="5"/>
  <c r="AD428" i="5"/>
  <c r="AD429" i="5"/>
  <c r="AD430" i="5"/>
  <c r="AD431" i="5"/>
  <c r="AD432" i="5"/>
  <c r="AD433" i="5"/>
  <c r="AD434" i="5"/>
  <c r="AD435" i="5"/>
  <c r="AD436" i="5"/>
  <c r="AD437" i="5"/>
  <c r="AD438" i="5"/>
  <c r="AD439" i="5"/>
  <c r="AD440" i="5"/>
  <c r="AD441" i="5"/>
  <c r="AD442" i="5"/>
  <c r="AD443" i="5"/>
  <c r="AD444" i="5"/>
  <c r="AD445" i="5"/>
  <c r="AD446" i="5"/>
  <c r="AD447" i="5"/>
  <c r="AD448" i="5"/>
  <c r="AD449" i="5"/>
  <c r="AD450" i="5"/>
  <c r="AD451" i="5"/>
  <c r="AD452" i="5"/>
  <c r="AD453" i="5"/>
  <c r="AD454" i="5"/>
  <c r="AD455" i="5"/>
  <c r="AD456" i="5"/>
  <c r="AD457" i="5"/>
  <c r="AD458" i="5"/>
  <c r="AD459" i="5"/>
  <c r="AD460" i="5"/>
  <c r="AD461" i="5"/>
  <c r="AD462" i="5"/>
  <c r="AD463" i="5"/>
  <c r="AD464" i="5"/>
  <c r="AD465" i="5"/>
  <c r="AD466" i="5"/>
  <c r="AD467" i="5"/>
  <c r="AD468" i="5"/>
  <c r="AD469" i="5"/>
  <c r="AD470" i="5"/>
  <c r="AD471" i="5"/>
  <c r="AD472" i="5"/>
  <c r="AD473" i="5"/>
  <c r="AD474" i="5"/>
  <c r="AD475" i="5"/>
  <c r="AD476" i="5"/>
  <c r="AD477" i="5"/>
  <c r="AD478" i="5"/>
  <c r="AD479" i="5"/>
  <c r="AD480" i="5"/>
  <c r="AD481" i="5"/>
  <c r="AD482" i="5"/>
  <c r="AD483" i="5"/>
  <c r="AD484" i="5"/>
  <c r="AD485" i="5"/>
  <c r="AD486" i="5"/>
  <c r="AD487" i="5"/>
  <c r="AD488" i="5"/>
  <c r="AD489" i="5"/>
  <c r="AD490" i="5"/>
  <c r="AD491" i="5"/>
  <c r="AD492" i="5"/>
  <c r="AD493" i="5"/>
  <c r="AD494" i="5"/>
  <c r="AD495" i="5"/>
  <c r="AD496" i="5"/>
  <c r="AD497" i="5"/>
  <c r="AD498" i="5"/>
  <c r="AD499" i="5"/>
  <c r="AD500" i="5"/>
  <c r="AD501" i="5"/>
  <c r="AD502" i="5"/>
  <c r="AD503" i="5"/>
  <c r="AD504" i="5"/>
  <c r="AD505" i="5"/>
  <c r="AD506" i="5"/>
  <c r="AD507" i="5"/>
  <c r="AD508" i="5"/>
  <c r="AD509" i="5"/>
  <c r="AD510" i="5"/>
  <c r="AD511" i="5"/>
  <c r="AD512" i="5"/>
  <c r="AD513" i="5"/>
  <c r="AD514" i="5"/>
  <c r="AD515" i="5"/>
  <c r="AD516" i="5"/>
  <c r="AD517" i="5"/>
  <c r="AD518" i="5"/>
  <c r="AD519" i="5"/>
  <c r="AD520" i="5"/>
  <c r="AD521" i="5"/>
  <c r="AD522" i="5"/>
  <c r="AD523" i="5"/>
  <c r="AD524" i="5"/>
  <c r="AD525" i="5"/>
  <c r="AD526" i="5"/>
  <c r="AD527" i="5"/>
  <c r="AD528" i="5"/>
  <c r="AD529" i="5"/>
  <c r="AD530" i="5"/>
  <c r="AD531" i="5"/>
  <c r="AD532" i="5"/>
  <c r="AD533" i="5"/>
  <c r="AD534" i="5"/>
  <c r="AD535" i="5"/>
  <c r="AD536" i="5"/>
  <c r="AD537" i="5"/>
  <c r="AD538" i="5"/>
  <c r="AD539" i="5"/>
  <c r="AD540" i="5"/>
  <c r="AD541" i="5"/>
  <c r="AD542" i="5"/>
  <c r="AD543" i="5"/>
  <c r="AD544" i="5"/>
  <c r="AD545" i="5"/>
  <c r="AD546" i="5"/>
  <c r="AD547" i="5"/>
  <c r="AD548" i="5"/>
  <c r="AD549" i="5"/>
  <c r="AD550" i="5"/>
  <c r="AD551" i="5"/>
  <c r="AD552" i="5"/>
  <c r="AD553" i="5"/>
  <c r="AD554" i="5"/>
  <c r="AD555" i="5"/>
  <c r="AD556" i="5"/>
  <c r="AD557" i="5"/>
  <c r="AD558" i="5"/>
  <c r="AD559" i="5"/>
  <c r="AD560" i="5"/>
  <c r="AD561" i="5"/>
  <c r="AD562" i="5"/>
  <c r="AD563" i="5"/>
  <c r="AD564" i="5"/>
  <c r="AD565" i="5"/>
  <c r="AD566" i="5"/>
  <c r="AD567" i="5"/>
  <c r="AD568" i="5"/>
  <c r="AD569" i="5"/>
  <c r="AD570" i="5"/>
  <c r="AD571" i="5"/>
  <c r="AD572" i="5"/>
  <c r="AD573" i="5"/>
  <c r="AD574" i="5"/>
  <c r="AD575" i="5"/>
  <c r="AD576" i="5"/>
  <c r="AD577" i="5"/>
  <c r="AD578" i="5"/>
  <c r="AD579" i="5"/>
  <c r="AD580" i="5"/>
  <c r="AD581" i="5"/>
  <c r="AD582" i="5"/>
  <c r="AD583" i="5"/>
  <c r="AD584" i="5"/>
  <c r="AD585" i="5"/>
  <c r="AD586" i="5"/>
  <c r="AD587" i="5"/>
  <c r="AD588" i="5"/>
  <c r="AD589" i="5"/>
  <c r="AD590" i="5"/>
  <c r="AD591" i="5"/>
  <c r="AD592" i="5"/>
  <c r="AD593" i="5"/>
  <c r="AD594" i="5"/>
  <c r="AD595" i="5"/>
  <c r="AD596" i="5"/>
  <c r="AD597" i="5"/>
  <c r="AD598" i="5"/>
  <c r="AD599" i="5"/>
  <c r="AD600" i="5"/>
  <c r="AD601" i="5"/>
  <c r="AD602" i="5"/>
  <c r="AD603" i="5"/>
  <c r="AD604" i="5"/>
  <c r="AD605" i="5"/>
  <c r="AD606" i="5"/>
  <c r="AD607" i="5"/>
  <c r="AD608" i="5"/>
  <c r="AD609" i="5"/>
  <c r="AD610" i="5"/>
  <c r="AD611" i="5"/>
  <c r="AD612" i="5"/>
  <c r="AD613" i="5"/>
  <c r="AD614" i="5"/>
  <c r="AD615" i="5"/>
  <c r="AD616" i="5"/>
  <c r="AD617" i="5"/>
  <c r="AD618" i="5"/>
  <c r="AD619" i="5"/>
  <c r="AD620" i="5"/>
  <c r="AD621" i="5"/>
  <c r="AD622" i="5"/>
  <c r="AD623" i="5"/>
  <c r="AD624" i="5"/>
  <c r="AD625" i="5"/>
  <c r="AD626" i="5"/>
  <c r="AD627" i="5"/>
  <c r="AD628" i="5"/>
  <c r="AD629" i="5"/>
  <c r="AD630" i="5"/>
  <c r="AD631" i="5"/>
  <c r="AD632" i="5"/>
  <c r="AD633" i="5"/>
  <c r="AD634" i="5"/>
  <c r="AD635" i="5"/>
  <c r="AD636" i="5"/>
  <c r="AD637" i="5"/>
  <c r="AD638" i="5"/>
  <c r="AD639" i="5"/>
  <c r="AD640" i="5"/>
  <c r="AD641" i="5"/>
  <c r="AD642" i="5"/>
  <c r="AD643" i="5"/>
  <c r="AD644" i="5"/>
  <c r="AD645" i="5"/>
  <c r="AD646" i="5"/>
  <c r="AD647" i="5"/>
  <c r="AD648" i="5"/>
  <c r="AD649" i="5"/>
  <c r="AD650" i="5"/>
  <c r="AD651" i="5"/>
  <c r="AD652" i="5"/>
  <c r="AD653" i="5"/>
  <c r="AD654" i="5"/>
  <c r="AD655" i="5"/>
  <c r="AD656" i="5"/>
  <c r="AD657" i="5"/>
  <c r="AD658" i="5"/>
  <c r="AD659" i="5"/>
  <c r="AD660" i="5"/>
  <c r="AD661" i="5"/>
  <c r="AD662" i="5"/>
  <c r="AD663" i="5"/>
  <c r="AD664" i="5"/>
  <c r="AD665" i="5"/>
  <c r="AD666" i="5"/>
  <c r="AD667" i="5"/>
  <c r="AD668" i="5"/>
  <c r="AD669" i="5"/>
  <c r="AD670" i="5"/>
  <c r="AD671" i="5"/>
  <c r="AD672" i="5"/>
  <c r="AD673" i="5"/>
  <c r="AD674" i="5"/>
  <c r="AD675" i="5"/>
  <c r="AD676" i="5"/>
  <c r="AD677" i="5"/>
  <c r="AD678" i="5"/>
  <c r="AD679" i="5"/>
  <c r="AD680" i="5"/>
  <c r="AD681" i="5"/>
  <c r="AD682" i="5"/>
  <c r="AD683" i="5"/>
  <c r="AD684" i="5"/>
  <c r="AD685" i="5"/>
  <c r="AD686" i="5"/>
  <c r="AD687" i="5"/>
  <c r="AD688" i="5"/>
  <c r="AD689" i="5"/>
  <c r="AD690" i="5"/>
  <c r="AD691" i="5"/>
  <c r="AD692" i="5"/>
  <c r="AD693" i="5"/>
  <c r="AD694" i="5"/>
  <c r="AD695" i="5"/>
  <c r="AD696" i="5"/>
  <c r="AD697" i="5"/>
  <c r="AD698" i="5"/>
  <c r="AD699" i="5"/>
  <c r="AD700" i="5"/>
  <c r="AD701" i="5"/>
  <c r="AD702" i="5"/>
  <c r="AD703" i="5"/>
  <c r="AD704" i="5"/>
  <c r="AD705" i="5"/>
  <c r="AD706" i="5"/>
  <c r="AD707" i="5"/>
  <c r="AD708" i="5"/>
  <c r="AD709" i="5"/>
  <c r="AD710" i="5"/>
  <c r="AD711" i="5"/>
  <c r="AD712" i="5"/>
  <c r="AD713" i="5"/>
  <c r="AD714" i="5"/>
  <c r="AD715" i="5"/>
  <c r="AD716" i="5"/>
  <c r="AD717" i="5"/>
  <c r="AD718" i="5"/>
  <c r="AD719" i="5"/>
  <c r="AD720" i="5"/>
  <c r="AD721" i="5"/>
  <c r="AD722" i="5"/>
  <c r="AD723" i="5"/>
  <c r="AD724" i="5"/>
  <c r="AD725" i="5"/>
  <c r="AD726" i="5"/>
  <c r="AD727" i="5"/>
  <c r="AD728" i="5"/>
  <c r="AD729" i="5"/>
  <c r="AD730" i="5"/>
  <c r="AD731" i="5"/>
  <c r="AD732" i="5"/>
  <c r="AD733" i="5"/>
  <c r="AD734" i="5"/>
  <c r="AD735" i="5"/>
  <c r="AD736" i="5"/>
  <c r="AD737" i="5"/>
  <c r="AD738" i="5"/>
  <c r="AD739" i="5"/>
  <c r="AD740" i="5"/>
  <c r="AD741" i="5"/>
  <c r="AD742" i="5"/>
  <c r="AD743" i="5"/>
  <c r="AD744" i="5"/>
  <c r="AD745" i="5"/>
  <c r="AD746" i="5"/>
  <c r="AD747" i="5"/>
  <c r="AD748" i="5"/>
  <c r="AD749" i="5"/>
  <c r="AD750" i="5"/>
  <c r="AD751" i="5"/>
  <c r="AD752" i="5"/>
  <c r="AD753" i="5"/>
  <c r="AD754" i="5"/>
  <c r="AD755" i="5"/>
  <c r="AD756" i="5"/>
  <c r="AD757" i="5"/>
  <c r="AD758" i="5"/>
  <c r="AD759" i="5"/>
  <c r="AD760" i="5"/>
  <c r="AD761" i="5"/>
  <c r="AD762" i="5"/>
  <c r="AD763" i="5"/>
  <c r="AD764" i="5"/>
  <c r="AD765" i="5"/>
  <c r="AD766" i="5"/>
  <c r="AD767" i="5"/>
  <c r="AD768" i="5"/>
  <c r="AD769" i="5"/>
  <c r="AD770" i="5"/>
  <c r="AD771" i="5"/>
  <c r="AD772" i="5"/>
  <c r="AD773" i="5"/>
  <c r="AD774" i="5"/>
  <c r="AD775" i="5"/>
  <c r="AD776" i="5"/>
  <c r="AD777" i="5"/>
  <c r="AD778" i="5"/>
  <c r="AD779" i="5"/>
  <c r="AD780" i="5"/>
  <c r="AD781" i="5"/>
  <c r="AD782" i="5"/>
  <c r="AD783" i="5"/>
  <c r="AD784" i="5"/>
  <c r="AD785" i="5"/>
  <c r="AD786" i="5"/>
  <c r="AD787" i="5"/>
  <c r="AD788" i="5"/>
  <c r="AD789" i="5"/>
  <c r="AD790" i="5"/>
  <c r="AD791" i="5"/>
  <c r="AD792" i="5"/>
  <c r="AD793" i="5"/>
  <c r="AD794" i="5"/>
  <c r="AD795" i="5"/>
  <c r="AD796" i="5"/>
  <c r="AD797" i="5"/>
  <c r="AD798" i="5"/>
  <c r="AD799" i="5"/>
  <c r="AD800" i="5"/>
  <c r="AD801" i="5"/>
  <c r="AD802" i="5"/>
  <c r="AD803" i="5"/>
  <c r="AD804" i="5"/>
  <c r="AD805" i="5"/>
  <c r="AD806" i="5"/>
  <c r="AD807" i="5"/>
  <c r="AD808" i="5"/>
  <c r="AD809" i="5"/>
  <c r="AD810" i="5"/>
  <c r="AD811" i="5"/>
  <c r="AD812" i="5"/>
  <c r="AD813" i="5"/>
  <c r="AD814" i="5"/>
  <c r="AD815" i="5"/>
  <c r="AD816" i="5"/>
  <c r="AD817" i="5"/>
  <c r="AD818" i="5"/>
  <c r="AD819" i="5"/>
  <c r="AD820" i="5"/>
  <c r="AD821" i="5"/>
  <c r="AD822" i="5"/>
  <c r="AD823" i="5"/>
  <c r="AD824" i="5"/>
  <c r="AD825" i="5"/>
  <c r="AD826" i="5"/>
  <c r="AD827" i="5"/>
  <c r="AD828" i="5"/>
  <c r="AD829" i="5"/>
  <c r="AD830" i="5"/>
  <c r="AD831" i="5"/>
  <c r="AD832" i="5"/>
  <c r="AD833" i="5"/>
  <c r="AD834" i="5"/>
  <c r="AD835" i="5"/>
  <c r="AD836" i="5"/>
  <c r="AD837" i="5"/>
  <c r="AD838" i="5"/>
  <c r="AD839" i="5"/>
  <c r="AD840" i="5"/>
  <c r="AD841" i="5"/>
  <c r="AD842" i="5"/>
  <c r="AD843" i="5"/>
  <c r="AD844" i="5"/>
  <c r="AD845" i="5"/>
  <c r="AD846" i="5"/>
  <c r="AD847" i="5"/>
  <c r="AD848" i="5"/>
  <c r="AD849" i="5"/>
  <c r="AD850" i="5"/>
  <c r="AD851" i="5"/>
  <c r="AD852" i="5"/>
  <c r="AD853" i="5"/>
  <c r="AD854" i="5"/>
  <c r="AD855" i="5"/>
  <c r="AD856" i="5"/>
  <c r="AD857" i="5"/>
  <c r="AD858" i="5"/>
  <c r="AD859" i="5"/>
  <c r="AD860" i="5"/>
  <c r="AD861" i="5"/>
  <c r="AD862" i="5"/>
  <c r="AD863" i="5"/>
  <c r="AD864" i="5"/>
  <c r="AD865" i="5"/>
  <c r="AD2" i="5"/>
  <c r="M865" i="5"/>
  <c r="J865" i="5"/>
  <c r="I865" i="5"/>
  <c r="H865" i="5"/>
  <c r="W864" i="5"/>
  <c r="W865" i="5" s="1"/>
  <c r="M864" i="5"/>
  <c r="J864" i="5"/>
  <c r="I864" i="5"/>
  <c r="H864" i="5"/>
  <c r="C864" i="5"/>
  <c r="W863" i="5"/>
  <c r="M863" i="5"/>
  <c r="J863" i="5"/>
  <c r="I863" i="5"/>
  <c r="H863" i="5"/>
  <c r="M862" i="5"/>
  <c r="C862" i="5"/>
  <c r="J862" i="5"/>
  <c r="I862" i="5"/>
  <c r="H862" i="5"/>
  <c r="M861" i="5"/>
  <c r="J861" i="5"/>
  <c r="I861" i="5"/>
  <c r="H861" i="5"/>
  <c r="C861" i="5"/>
  <c r="M860" i="5"/>
  <c r="J860" i="5"/>
  <c r="I860" i="5"/>
  <c r="H860" i="5"/>
  <c r="W859" i="5"/>
  <c r="W860" i="5" s="1"/>
  <c r="W861" i="5" s="1"/>
  <c r="M859" i="5"/>
  <c r="C859" i="5" s="1"/>
  <c r="J859" i="5"/>
  <c r="I859" i="5"/>
  <c r="H859" i="5"/>
  <c r="M858" i="5"/>
  <c r="J858" i="5"/>
  <c r="I858" i="5"/>
  <c r="H858" i="5"/>
  <c r="M857" i="5"/>
  <c r="J857" i="5"/>
  <c r="I857" i="5"/>
  <c r="H857" i="5"/>
  <c r="W856" i="5"/>
  <c r="W857" i="5" s="1"/>
  <c r="M856" i="5"/>
  <c r="C856" i="5" s="1"/>
  <c r="P856" i="5"/>
  <c r="J856" i="5"/>
  <c r="I856" i="5"/>
  <c r="H856" i="5"/>
  <c r="W855" i="5"/>
  <c r="M855" i="5"/>
  <c r="J855" i="5"/>
  <c r="I855" i="5"/>
  <c r="H855" i="5"/>
  <c r="C855" i="5"/>
  <c r="M854" i="5"/>
  <c r="J854" i="5"/>
  <c r="I854" i="5"/>
  <c r="H854" i="5"/>
  <c r="W853" i="5"/>
  <c r="M853" i="5"/>
  <c r="C853" i="5" s="1"/>
  <c r="P853" i="5"/>
  <c r="J853" i="5"/>
  <c r="I853" i="5"/>
  <c r="H853" i="5"/>
  <c r="W852" i="5"/>
  <c r="M852" i="5"/>
  <c r="J852" i="5"/>
  <c r="I852" i="5"/>
  <c r="H852" i="5"/>
  <c r="C852" i="5"/>
  <c r="W851" i="5"/>
  <c r="M851" i="5"/>
  <c r="P851" i="5" s="1"/>
  <c r="J851" i="5"/>
  <c r="I851" i="5"/>
  <c r="H851" i="5"/>
  <c r="M850" i="5"/>
  <c r="J850" i="5"/>
  <c r="I850" i="5"/>
  <c r="H850" i="5"/>
  <c r="W849" i="5"/>
  <c r="M849" i="5"/>
  <c r="J849" i="5"/>
  <c r="I849" i="5"/>
  <c r="H849" i="5"/>
  <c r="C849" i="5"/>
  <c r="W848" i="5"/>
  <c r="M848" i="5"/>
  <c r="P848" i="5" s="1"/>
  <c r="J848" i="5"/>
  <c r="I848" i="5"/>
  <c r="H848" i="5"/>
  <c r="W847" i="5"/>
  <c r="M847" i="5"/>
  <c r="J847" i="5"/>
  <c r="I847" i="5"/>
  <c r="H847" i="5"/>
  <c r="P847" i="5" s="1"/>
  <c r="C847" i="5"/>
  <c r="M846" i="5"/>
  <c r="J846" i="5"/>
  <c r="I846" i="5"/>
  <c r="H846" i="5"/>
  <c r="C846" i="5"/>
  <c r="W845" i="5"/>
  <c r="M845" i="5"/>
  <c r="P845" i="5" s="1"/>
  <c r="J845" i="5"/>
  <c r="I845" i="5"/>
  <c r="H845" i="5"/>
  <c r="W844" i="5"/>
  <c r="M844" i="5"/>
  <c r="J844" i="5"/>
  <c r="I844" i="5"/>
  <c r="H844" i="5"/>
  <c r="P844" i="5" s="1"/>
  <c r="C844" i="5"/>
  <c r="W843" i="5"/>
  <c r="M843" i="5"/>
  <c r="J843" i="5"/>
  <c r="I843" i="5"/>
  <c r="H843" i="5"/>
  <c r="M842" i="5"/>
  <c r="J842" i="5"/>
  <c r="I842" i="5"/>
  <c r="H842" i="5"/>
  <c r="M841" i="5"/>
  <c r="J841" i="5"/>
  <c r="I841" i="5"/>
  <c r="H841" i="5"/>
  <c r="P841" i="5" s="1"/>
  <c r="C841" i="5"/>
  <c r="M840" i="5"/>
  <c r="J840" i="5"/>
  <c r="I840" i="5"/>
  <c r="H840" i="5"/>
  <c r="W839" i="5"/>
  <c r="W840" i="5" s="1"/>
  <c r="W841" i="5" s="1"/>
  <c r="M839" i="5"/>
  <c r="C839" i="5"/>
  <c r="J839" i="5"/>
  <c r="I839" i="5"/>
  <c r="H839" i="5"/>
  <c r="M838" i="5"/>
  <c r="J838" i="5"/>
  <c r="I838" i="5"/>
  <c r="H838" i="5"/>
  <c r="P838" i="5" s="1"/>
  <c r="C838" i="5"/>
  <c r="M837" i="5"/>
  <c r="P837" i="5"/>
  <c r="J837" i="5"/>
  <c r="I837" i="5"/>
  <c r="H837" i="5"/>
  <c r="C837" i="5"/>
  <c r="W836" i="5"/>
  <c r="W837" i="5" s="1"/>
  <c r="M836" i="5"/>
  <c r="C836" i="5"/>
  <c r="J836" i="5"/>
  <c r="I836" i="5"/>
  <c r="H836" i="5"/>
  <c r="W835" i="5"/>
  <c r="P835" i="5"/>
  <c r="M835" i="5"/>
  <c r="J835" i="5"/>
  <c r="I835" i="5"/>
  <c r="H835" i="5"/>
  <c r="C835" i="5"/>
  <c r="M834" i="5"/>
  <c r="J834" i="5"/>
  <c r="I834" i="5"/>
  <c r="H834" i="5"/>
  <c r="P833" i="5"/>
  <c r="M833" i="5"/>
  <c r="C833" i="5"/>
  <c r="J833" i="5"/>
  <c r="I833" i="5"/>
  <c r="H833" i="5"/>
  <c r="W832" i="5"/>
  <c r="W833" i="5" s="1"/>
  <c r="M832" i="5"/>
  <c r="C832" i="5"/>
  <c r="J832" i="5"/>
  <c r="I832" i="5"/>
  <c r="H832" i="5"/>
  <c r="W831" i="5"/>
  <c r="M831" i="5"/>
  <c r="J831" i="5"/>
  <c r="I831" i="5"/>
  <c r="H831" i="5"/>
  <c r="P830" i="5"/>
  <c r="M830" i="5"/>
  <c r="C830" i="5"/>
  <c r="J830" i="5"/>
  <c r="I830" i="5"/>
  <c r="H830" i="5"/>
  <c r="W829" i="5"/>
  <c r="M829" i="5"/>
  <c r="C829" i="5"/>
  <c r="J829" i="5"/>
  <c r="I829" i="5"/>
  <c r="H829" i="5"/>
  <c r="M828" i="5"/>
  <c r="J828" i="5"/>
  <c r="I828" i="5"/>
  <c r="H828" i="5"/>
  <c r="W827" i="5"/>
  <c r="W828" i="5" s="1"/>
  <c r="M827" i="5"/>
  <c r="C827" i="5" s="1"/>
  <c r="J827" i="5"/>
  <c r="I827" i="5"/>
  <c r="H827" i="5"/>
  <c r="M826" i="5"/>
  <c r="J826" i="5"/>
  <c r="I826" i="5"/>
  <c r="H826" i="5"/>
  <c r="M825" i="5"/>
  <c r="J825" i="5"/>
  <c r="I825" i="5"/>
  <c r="H825" i="5"/>
  <c r="W824" i="5"/>
  <c r="W825" i="5" s="1"/>
  <c r="M824" i="5"/>
  <c r="J824" i="5"/>
  <c r="I824" i="5"/>
  <c r="H824" i="5"/>
  <c r="W823" i="5"/>
  <c r="M823" i="5"/>
  <c r="J823" i="5"/>
  <c r="I823" i="5"/>
  <c r="H823" i="5"/>
  <c r="C823" i="5"/>
  <c r="M822" i="5"/>
  <c r="J822" i="5"/>
  <c r="I822" i="5"/>
  <c r="H822" i="5"/>
  <c r="W821" i="5"/>
  <c r="M821" i="5"/>
  <c r="C821" i="5" s="1"/>
  <c r="J821" i="5"/>
  <c r="I821" i="5"/>
  <c r="H821" i="5"/>
  <c r="W820" i="5"/>
  <c r="M820" i="5"/>
  <c r="P820" i="5"/>
  <c r="J820" i="5"/>
  <c r="I820" i="5"/>
  <c r="H820" i="5"/>
  <c r="C820" i="5"/>
  <c r="W819" i="5"/>
  <c r="M819" i="5"/>
  <c r="J819" i="5"/>
  <c r="I819" i="5"/>
  <c r="H819" i="5"/>
  <c r="M818" i="5"/>
  <c r="J818" i="5"/>
  <c r="I818" i="5"/>
  <c r="H818" i="5"/>
  <c r="W817" i="5"/>
  <c r="M817" i="5"/>
  <c r="J817" i="5"/>
  <c r="I817" i="5"/>
  <c r="H817" i="5"/>
  <c r="C817" i="5"/>
  <c r="W816" i="5"/>
  <c r="P816" i="5"/>
  <c r="M816" i="5"/>
  <c r="C816" i="5" s="1"/>
  <c r="J816" i="5"/>
  <c r="I816" i="5"/>
  <c r="H816" i="5"/>
  <c r="W815" i="5"/>
  <c r="M815" i="5"/>
  <c r="C815" i="5" s="1"/>
  <c r="J815" i="5"/>
  <c r="I815" i="5"/>
  <c r="H815" i="5"/>
  <c r="P815" i="5" s="1"/>
  <c r="M814" i="5"/>
  <c r="J814" i="5"/>
  <c r="I814" i="5"/>
  <c r="H814" i="5"/>
  <c r="C814" i="5"/>
  <c r="W813" i="5"/>
  <c r="M813" i="5"/>
  <c r="C813" i="5" s="1"/>
  <c r="J813" i="5"/>
  <c r="I813" i="5"/>
  <c r="H813" i="5"/>
  <c r="W812" i="5"/>
  <c r="M812" i="5"/>
  <c r="J812" i="5"/>
  <c r="I812" i="5"/>
  <c r="H812" i="5"/>
  <c r="P812" i="5" s="1"/>
  <c r="C812" i="5"/>
  <c r="W811" i="5"/>
  <c r="M811" i="5"/>
  <c r="J811" i="5"/>
  <c r="I811" i="5"/>
  <c r="H811" i="5"/>
  <c r="M810" i="5"/>
  <c r="J810" i="5"/>
  <c r="I810" i="5"/>
  <c r="H810" i="5"/>
  <c r="M809" i="5"/>
  <c r="J809" i="5"/>
  <c r="P809" i="5" s="1"/>
  <c r="I809" i="5"/>
  <c r="H809" i="5"/>
  <c r="C809" i="5"/>
  <c r="M808" i="5"/>
  <c r="J808" i="5"/>
  <c r="I808" i="5"/>
  <c r="H808" i="5"/>
  <c r="W807" i="5"/>
  <c r="W808" i="5" s="1"/>
  <c r="W809" i="5" s="1"/>
  <c r="M807" i="5"/>
  <c r="C807" i="5"/>
  <c r="J807" i="5"/>
  <c r="P807" i="5" s="1"/>
  <c r="I807" i="5"/>
  <c r="H807" i="5"/>
  <c r="M806" i="5"/>
  <c r="C806" i="5" s="1"/>
  <c r="J806" i="5"/>
  <c r="I806" i="5"/>
  <c r="H806" i="5"/>
  <c r="P805" i="5"/>
  <c r="M805" i="5"/>
  <c r="C805" i="5"/>
  <c r="J805" i="5"/>
  <c r="I805" i="5"/>
  <c r="H805" i="5"/>
  <c r="W804" i="5"/>
  <c r="W805" i="5" s="1"/>
  <c r="M804" i="5"/>
  <c r="C804" i="5"/>
  <c r="J804" i="5"/>
  <c r="I804" i="5"/>
  <c r="H804" i="5"/>
  <c r="W803" i="5"/>
  <c r="P803" i="5"/>
  <c r="M803" i="5"/>
  <c r="C803" i="5"/>
  <c r="J803" i="5"/>
  <c r="I803" i="5"/>
  <c r="H803" i="5"/>
  <c r="M802" i="5"/>
  <c r="J802" i="5"/>
  <c r="I802" i="5"/>
  <c r="H802" i="5"/>
  <c r="M801" i="5"/>
  <c r="C801" i="5"/>
  <c r="J801" i="5"/>
  <c r="I801" i="5"/>
  <c r="H801" i="5"/>
  <c r="P801" i="5" s="1"/>
  <c r="W800" i="5"/>
  <c r="W801" i="5" s="1"/>
  <c r="M800" i="5"/>
  <c r="C800" i="5"/>
  <c r="J800" i="5"/>
  <c r="I800" i="5"/>
  <c r="H800" i="5"/>
  <c r="W799" i="5"/>
  <c r="M799" i="5"/>
  <c r="J799" i="5"/>
  <c r="I799" i="5"/>
  <c r="H799" i="5"/>
  <c r="M798" i="5"/>
  <c r="J798" i="5"/>
  <c r="I798" i="5"/>
  <c r="H798" i="5"/>
  <c r="M797" i="5"/>
  <c r="C797" i="5"/>
  <c r="J797" i="5"/>
  <c r="I797" i="5"/>
  <c r="H797" i="5"/>
  <c r="M796" i="5"/>
  <c r="J796" i="5"/>
  <c r="I796" i="5"/>
  <c r="H796" i="5"/>
  <c r="W795" i="5"/>
  <c r="W796" i="5" s="1"/>
  <c r="W797" i="5" s="1"/>
  <c r="M795" i="5"/>
  <c r="J795" i="5"/>
  <c r="I795" i="5"/>
  <c r="H795" i="5"/>
  <c r="C795" i="5"/>
  <c r="M794" i="5"/>
  <c r="J794" i="5"/>
  <c r="I794" i="5"/>
  <c r="H794" i="5"/>
  <c r="M793" i="5"/>
  <c r="P793" i="5" s="1"/>
  <c r="J793" i="5"/>
  <c r="I793" i="5"/>
  <c r="H793" i="5"/>
  <c r="W792" i="5"/>
  <c r="W793" i="5" s="1"/>
  <c r="M792" i="5"/>
  <c r="J792" i="5"/>
  <c r="I792" i="5"/>
  <c r="H792" i="5"/>
  <c r="C792" i="5"/>
  <c r="W791" i="5"/>
  <c r="M791" i="5"/>
  <c r="J791" i="5"/>
  <c r="I791" i="5"/>
  <c r="H791" i="5"/>
  <c r="P790" i="5"/>
  <c r="M790" i="5"/>
  <c r="J790" i="5"/>
  <c r="I790" i="5"/>
  <c r="H790" i="5"/>
  <c r="W789" i="5"/>
  <c r="M789" i="5"/>
  <c r="J789" i="5"/>
  <c r="I789" i="5"/>
  <c r="H789" i="5"/>
  <c r="M788" i="5"/>
  <c r="C788" i="5" s="1"/>
  <c r="J788" i="5"/>
  <c r="I788" i="5"/>
  <c r="H788" i="5"/>
  <c r="W787" i="5"/>
  <c r="W788" i="5" s="1"/>
  <c r="P787" i="5"/>
  <c r="M787" i="5"/>
  <c r="C787" i="5" s="1"/>
  <c r="J787" i="5"/>
  <c r="I787" i="5"/>
  <c r="H787" i="5"/>
  <c r="M786" i="5"/>
  <c r="J786" i="5"/>
  <c r="I786" i="5"/>
  <c r="H786" i="5"/>
  <c r="W785" i="5"/>
  <c r="M785" i="5"/>
  <c r="J785" i="5"/>
  <c r="I785" i="5"/>
  <c r="H785" i="5"/>
  <c r="C785" i="5"/>
  <c r="W784" i="5"/>
  <c r="P784" i="5"/>
  <c r="M784" i="5"/>
  <c r="J784" i="5"/>
  <c r="I784" i="5"/>
  <c r="H784" i="5"/>
  <c r="C784" i="5"/>
  <c r="W783" i="5"/>
  <c r="P783" i="5"/>
  <c r="M783" i="5"/>
  <c r="J783" i="5"/>
  <c r="I783" i="5"/>
  <c r="H783" i="5"/>
  <c r="C783" i="5"/>
  <c r="M782" i="5"/>
  <c r="C782" i="5" s="1"/>
  <c r="J782" i="5"/>
  <c r="I782" i="5"/>
  <c r="H782" i="5"/>
  <c r="M781" i="5"/>
  <c r="P781" i="5" s="1"/>
  <c r="J781" i="5"/>
  <c r="I781" i="5"/>
  <c r="H781" i="5"/>
  <c r="M780" i="5"/>
  <c r="J780" i="5"/>
  <c r="I780" i="5"/>
  <c r="H780" i="5"/>
  <c r="W779" i="5"/>
  <c r="W780" i="5" s="1"/>
  <c r="W781" i="5" s="1"/>
  <c r="M779" i="5"/>
  <c r="C779" i="5"/>
  <c r="J779" i="5"/>
  <c r="P779" i="5" s="1"/>
  <c r="I779" i="5"/>
  <c r="H779" i="5"/>
  <c r="M778" i="5"/>
  <c r="J778" i="5"/>
  <c r="I778" i="5"/>
  <c r="H778" i="5"/>
  <c r="M777" i="5"/>
  <c r="C777" i="5" s="1"/>
  <c r="J777" i="5"/>
  <c r="I777" i="5"/>
  <c r="H777" i="5"/>
  <c r="M776" i="5"/>
  <c r="P776" i="5" s="1"/>
  <c r="J776" i="5"/>
  <c r="I776" i="5"/>
  <c r="H776" i="5"/>
  <c r="C776" i="5"/>
  <c r="W775" i="5"/>
  <c r="W776" i="5" s="1"/>
  <c r="W777" i="5" s="1"/>
  <c r="M775" i="5"/>
  <c r="J775" i="5"/>
  <c r="I775" i="5"/>
  <c r="H775" i="5"/>
  <c r="M774" i="5"/>
  <c r="J774" i="5"/>
  <c r="I774" i="5"/>
  <c r="H774" i="5"/>
  <c r="M773" i="5"/>
  <c r="C773" i="5"/>
  <c r="J773" i="5"/>
  <c r="P773" i="5" s="1"/>
  <c r="I773" i="5"/>
  <c r="H773" i="5"/>
  <c r="M772" i="5"/>
  <c r="J772" i="5"/>
  <c r="P772" i="5" s="1"/>
  <c r="I772" i="5"/>
  <c r="H772" i="5"/>
  <c r="C772" i="5"/>
  <c r="W771" i="5"/>
  <c r="W772" i="5" s="1"/>
  <c r="W773" i="5" s="1"/>
  <c r="M771" i="5"/>
  <c r="C771" i="5"/>
  <c r="J771" i="5"/>
  <c r="P771" i="5" s="1"/>
  <c r="I771" i="5"/>
  <c r="H771" i="5"/>
  <c r="M770" i="5"/>
  <c r="J770" i="5"/>
  <c r="I770" i="5"/>
  <c r="H770" i="5"/>
  <c r="M769" i="5"/>
  <c r="J769" i="5"/>
  <c r="I769" i="5"/>
  <c r="H769" i="5"/>
  <c r="P768" i="5"/>
  <c r="M768" i="5"/>
  <c r="C768" i="5"/>
  <c r="J768" i="5"/>
  <c r="I768" i="5"/>
  <c r="H768" i="5"/>
  <c r="W767" i="5"/>
  <c r="W768" i="5" s="1"/>
  <c r="W769" i="5" s="1"/>
  <c r="M767" i="5"/>
  <c r="J767" i="5"/>
  <c r="I767" i="5"/>
  <c r="H767" i="5"/>
  <c r="M766" i="5"/>
  <c r="J766" i="5"/>
  <c r="I766" i="5"/>
  <c r="H766" i="5"/>
  <c r="C766" i="5"/>
  <c r="M765" i="5"/>
  <c r="C765" i="5"/>
  <c r="J765" i="5"/>
  <c r="I765" i="5"/>
  <c r="H765" i="5"/>
  <c r="M764" i="5"/>
  <c r="J764" i="5"/>
  <c r="I764" i="5"/>
  <c r="H764" i="5"/>
  <c r="W763" i="5"/>
  <c r="W764" i="5" s="1"/>
  <c r="W765" i="5" s="1"/>
  <c r="M763" i="5"/>
  <c r="J763" i="5"/>
  <c r="I763" i="5"/>
  <c r="H763" i="5"/>
  <c r="M762" i="5"/>
  <c r="J762" i="5"/>
  <c r="I762" i="5"/>
  <c r="H762" i="5"/>
  <c r="M761" i="5"/>
  <c r="C761" i="5"/>
  <c r="J761" i="5"/>
  <c r="I761" i="5"/>
  <c r="H761" i="5"/>
  <c r="M760" i="5"/>
  <c r="P760" i="5"/>
  <c r="J760" i="5"/>
  <c r="I760" i="5"/>
  <c r="H760" i="5"/>
  <c r="C760" i="5"/>
  <c r="W759" i="5"/>
  <c r="W760" i="5" s="1"/>
  <c r="W761" i="5" s="1"/>
  <c r="M759" i="5"/>
  <c r="J759" i="5"/>
  <c r="I759" i="5"/>
  <c r="H759" i="5"/>
  <c r="C759" i="5"/>
  <c r="P758" i="5"/>
  <c r="M758" i="5"/>
  <c r="C758" i="5"/>
  <c r="J758" i="5"/>
  <c r="I758" i="5"/>
  <c r="H758" i="5"/>
  <c r="M757" i="5"/>
  <c r="J757" i="5"/>
  <c r="I757" i="5"/>
  <c r="H757" i="5"/>
  <c r="M756" i="5"/>
  <c r="J756" i="5"/>
  <c r="I756" i="5"/>
  <c r="H756" i="5"/>
  <c r="W755" i="5"/>
  <c r="W756" i="5" s="1"/>
  <c r="W757" i="5" s="1"/>
  <c r="M755" i="5"/>
  <c r="J755" i="5"/>
  <c r="I755" i="5"/>
  <c r="P755" i="5" s="1"/>
  <c r="H755" i="5"/>
  <c r="C755" i="5"/>
  <c r="M754" i="5"/>
  <c r="J754" i="5"/>
  <c r="I754" i="5"/>
  <c r="H754" i="5"/>
  <c r="M753" i="5"/>
  <c r="C753" i="5" s="1"/>
  <c r="J753" i="5"/>
  <c r="I753" i="5"/>
  <c r="H753" i="5"/>
  <c r="W752" i="5"/>
  <c r="W753" i="5" s="1"/>
  <c r="M752" i="5"/>
  <c r="C752" i="5" s="1"/>
  <c r="J752" i="5"/>
  <c r="I752" i="5"/>
  <c r="P752" i="5" s="1"/>
  <c r="H752" i="5"/>
  <c r="W751" i="5"/>
  <c r="M751" i="5"/>
  <c r="J751" i="5"/>
  <c r="I751" i="5"/>
  <c r="H751" i="5"/>
  <c r="M750" i="5"/>
  <c r="J750" i="5"/>
  <c r="I750" i="5"/>
  <c r="H750" i="5"/>
  <c r="W749" i="5"/>
  <c r="M749" i="5"/>
  <c r="J749" i="5"/>
  <c r="P749" i="5" s="1"/>
  <c r="I749" i="5"/>
  <c r="H749" i="5"/>
  <c r="C749" i="5"/>
  <c r="W748" i="5"/>
  <c r="M748" i="5"/>
  <c r="C748" i="5" s="1"/>
  <c r="J748" i="5"/>
  <c r="I748" i="5"/>
  <c r="H748" i="5"/>
  <c r="W747" i="5"/>
  <c r="P747" i="5"/>
  <c r="M747" i="5"/>
  <c r="J747" i="5"/>
  <c r="I747" i="5"/>
  <c r="H747" i="5"/>
  <c r="C747" i="5"/>
  <c r="M746" i="5"/>
  <c r="J746" i="5"/>
  <c r="I746" i="5"/>
  <c r="H746" i="5"/>
  <c r="M745" i="5"/>
  <c r="J745" i="5"/>
  <c r="P745" i="5" s="1"/>
  <c r="I745" i="5"/>
  <c r="H745" i="5"/>
  <c r="C745" i="5"/>
  <c r="M744" i="5"/>
  <c r="J744" i="5"/>
  <c r="I744" i="5"/>
  <c r="H744" i="5"/>
  <c r="W743" i="5"/>
  <c r="W744" i="5" s="1"/>
  <c r="W745" i="5" s="1"/>
  <c r="M743" i="5"/>
  <c r="C743" i="5"/>
  <c r="J743" i="5"/>
  <c r="I743" i="5"/>
  <c r="P743" i="5" s="1"/>
  <c r="H743" i="5"/>
  <c r="M742" i="5"/>
  <c r="C742" i="5"/>
  <c r="J742" i="5"/>
  <c r="I742" i="5"/>
  <c r="H742" i="5"/>
  <c r="P741" i="5"/>
  <c r="M741" i="5"/>
  <c r="C741" i="5"/>
  <c r="J741" i="5"/>
  <c r="I741" i="5"/>
  <c r="H741" i="5"/>
  <c r="P740" i="5"/>
  <c r="M740" i="5"/>
  <c r="C740" i="5"/>
  <c r="J740" i="5"/>
  <c r="I740" i="5"/>
  <c r="H740" i="5"/>
  <c r="W739" i="5"/>
  <c r="W740" i="5" s="1"/>
  <c r="W741" i="5" s="1"/>
  <c r="M739" i="5"/>
  <c r="J739" i="5"/>
  <c r="I739" i="5"/>
  <c r="H739" i="5"/>
  <c r="M738" i="5"/>
  <c r="J738" i="5"/>
  <c r="I738" i="5"/>
  <c r="H738" i="5"/>
  <c r="M737" i="5"/>
  <c r="C737" i="5"/>
  <c r="J737" i="5"/>
  <c r="I737" i="5"/>
  <c r="H737" i="5"/>
  <c r="M736" i="5"/>
  <c r="J736" i="5"/>
  <c r="I736" i="5"/>
  <c r="H736" i="5"/>
  <c r="W735" i="5"/>
  <c r="W736" i="5" s="1"/>
  <c r="W737" i="5" s="1"/>
  <c r="M735" i="5"/>
  <c r="P735" i="5"/>
  <c r="J735" i="5"/>
  <c r="I735" i="5"/>
  <c r="H735" i="5"/>
  <c r="M734" i="5"/>
  <c r="C734" i="5"/>
  <c r="J734" i="5"/>
  <c r="I734" i="5"/>
  <c r="H734" i="5"/>
  <c r="M733" i="5"/>
  <c r="C733" i="5"/>
  <c r="J733" i="5"/>
  <c r="I733" i="5"/>
  <c r="H733" i="5"/>
  <c r="M732" i="5"/>
  <c r="J732" i="5"/>
  <c r="I732" i="5"/>
  <c r="H732" i="5"/>
  <c r="W731" i="5"/>
  <c r="W732" i="5" s="1"/>
  <c r="W733" i="5" s="1"/>
  <c r="M731" i="5"/>
  <c r="C731" i="5"/>
  <c r="J731" i="5"/>
  <c r="I731" i="5"/>
  <c r="H731" i="5"/>
  <c r="M730" i="5"/>
  <c r="J730" i="5"/>
  <c r="I730" i="5"/>
  <c r="H730" i="5"/>
  <c r="M729" i="5"/>
  <c r="C729" i="5" s="1"/>
  <c r="J729" i="5"/>
  <c r="I729" i="5"/>
  <c r="H729" i="5"/>
  <c r="M728" i="5"/>
  <c r="C728" i="5" s="1"/>
  <c r="J728" i="5"/>
  <c r="I728" i="5"/>
  <c r="H728" i="5"/>
  <c r="W727" i="5"/>
  <c r="W728" i="5" s="1"/>
  <c r="W729" i="5" s="1"/>
  <c r="M727" i="5"/>
  <c r="J727" i="5"/>
  <c r="I727" i="5"/>
  <c r="H727" i="5"/>
  <c r="M726" i="5"/>
  <c r="J726" i="5"/>
  <c r="I726" i="5"/>
  <c r="H726" i="5"/>
  <c r="C726" i="5"/>
  <c r="M725" i="5"/>
  <c r="J725" i="5"/>
  <c r="I725" i="5"/>
  <c r="H725" i="5"/>
  <c r="W724" i="5"/>
  <c r="W725" i="5" s="1"/>
  <c r="M724" i="5"/>
  <c r="J724" i="5"/>
  <c r="I724" i="5"/>
  <c r="H724" i="5"/>
  <c r="W723" i="5"/>
  <c r="P723" i="5"/>
  <c r="M723" i="5"/>
  <c r="J723" i="5"/>
  <c r="I723" i="5"/>
  <c r="H723" i="5"/>
  <c r="C723" i="5"/>
  <c r="M722" i="5"/>
  <c r="J722" i="5"/>
  <c r="I722" i="5"/>
  <c r="H722" i="5"/>
  <c r="M721" i="5"/>
  <c r="J721" i="5"/>
  <c r="I721" i="5"/>
  <c r="P721" i="5" s="1"/>
  <c r="H721" i="5"/>
  <c r="C721" i="5"/>
  <c r="M720" i="5"/>
  <c r="J720" i="5"/>
  <c r="I720" i="5"/>
  <c r="P720" i="5" s="1"/>
  <c r="H720" i="5"/>
  <c r="C720" i="5"/>
  <c r="W719" i="5"/>
  <c r="W720" i="5" s="1"/>
  <c r="W721" i="5" s="1"/>
  <c r="P719" i="5"/>
  <c r="M719" i="5"/>
  <c r="J719" i="5"/>
  <c r="I719" i="5"/>
  <c r="H719" i="5"/>
  <c r="C719" i="5"/>
  <c r="P718" i="5"/>
  <c r="M718" i="5"/>
  <c r="C718" i="5" s="1"/>
  <c r="J718" i="5"/>
  <c r="I718" i="5"/>
  <c r="H718" i="5"/>
  <c r="M717" i="5"/>
  <c r="J717" i="5"/>
  <c r="I717" i="5"/>
  <c r="H717" i="5"/>
  <c r="C717" i="5"/>
  <c r="P716" i="5"/>
  <c r="M716" i="5"/>
  <c r="J716" i="5"/>
  <c r="I716" i="5"/>
  <c r="H716" i="5"/>
  <c r="C716" i="5"/>
  <c r="W715" i="5"/>
  <c r="W716" i="5" s="1"/>
  <c r="W717" i="5" s="1"/>
  <c r="M715" i="5"/>
  <c r="J715" i="5"/>
  <c r="I715" i="5"/>
  <c r="H715" i="5"/>
  <c r="C715" i="5"/>
  <c r="M714" i="5"/>
  <c r="J714" i="5"/>
  <c r="I714" i="5"/>
  <c r="H714" i="5"/>
  <c r="W713" i="5"/>
  <c r="P713" i="5"/>
  <c r="M713" i="5"/>
  <c r="C713" i="5" s="1"/>
  <c r="J713" i="5"/>
  <c r="I713" i="5"/>
  <c r="H713" i="5"/>
  <c r="M712" i="5"/>
  <c r="P712" i="5"/>
  <c r="J712" i="5"/>
  <c r="I712" i="5"/>
  <c r="H712" i="5"/>
  <c r="C712" i="5"/>
  <c r="W711" i="5"/>
  <c r="W712" i="5" s="1"/>
  <c r="M711" i="5"/>
  <c r="J711" i="5"/>
  <c r="I711" i="5"/>
  <c r="H711" i="5"/>
  <c r="M710" i="5"/>
  <c r="J710" i="5"/>
  <c r="I710" i="5"/>
  <c r="H710" i="5"/>
  <c r="M709" i="5"/>
  <c r="P709" i="5"/>
  <c r="J709" i="5"/>
  <c r="I709" i="5"/>
  <c r="H709" i="5"/>
  <c r="C709" i="5"/>
  <c r="M708" i="5"/>
  <c r="J708" i="5"/>
  <c r="I708" i="5"/>
  <c r="H708" i="5"/>
  <c r="W707" i="5"/>
  <c r="W708" i="5" s="1"/>
  <c r="W709" i="5" s="1"/>
  <c r="P707" i="5"/>
  <c r="M707" i="5"/>
  <c r="C707" i="5"/>
  <c r="J707" i="5"/>
  <c r="I707" i="5"/>
  <c r="H707" i="5"/>
  <c r="M706" i="5"/>
  <c r="J706" i="5"/>
  <c r="I706" i="5"/>
  <c r="H706" i="5"/>
  <c r="W705" i="5"/>
  <c r="M705" i="5"/>
  <c r="C705" i="5"/>
  <c r="J705" i="5"/>
  <c r="I705" i="5"/>
  <c r="H705" i="5"/>
  <c r="M704" i="5"/>
  <c r="P704" i="5"/>
  <c r="J704" i="5"/>
  <c r="I704" i="5"/>
  <c r="H704" i="5"/>
  <c r="W703" i="5"/>
  <c r="W704" i="5" s="1"/>
  <c r="M703" i="5"/>
  <c r="P703" i="5"/>
  <c r="J703" i="5"/>
  <c r="I703" i="5"/>
  <c r="H703" i="5"/>
  <c r="M702" i="5"/>
  <c r="J702" i="5"/>
  <c r="I702" i="5"/>
  <c r="H702" i="5"/>
  <c r="C702" i="5"/>
  <c r="M701" i="5"/>
  <c r="J701" i="5"/>
  <c r="I701" i="5"/>
  <c r="H701" i="5"/>
  <c r="C701" i="5"/>
  <c r="P700" i="5"/>
  <c r="M700" i="5"/>
  <c r="J700" i="5"/>
  <c r="I700" i="5"/>
  <c r="H700" i="5"/>
  <c r="C700" i="5"/>
  <c r="W699" i="5"/>
  <c r="W700" i="5" s="1"/>
  <c r="W701" i="5" s="1"/>
  <c r="M699" i="5"/>
  <c r="C699" i="5" s="1"/>
  <c r="J699" i="5"/>
  <c r="I699" i="5"/>
  <c r="H699" i="5"/>
  <c r="M698" i="5"/>
  <c r="J698" i="5"/>
  <c r="I698" i="5"/>
  <c r="H698" i="5"/>
  <c r="M697" i="5"/>
  <c r="P697" i="5"/>
  <c r="J697" i="5"/>
  <c r="I697" i="5"/>
  <c r="H697" i="5"/>
  <c r="W696" i="5"/>
  <c r="W697" i="5" s="1"/>
  <c r="M696" i="5"/>
  <c r="J696" i="5"/>
  <c r="I696" i="5"/>
  <c r="H696" i="5"/>
  <c r="W695" i="5"/>
  <c r="M695" i="5"/>
  <c r="C695" i="5"/>
  <c r="J695" i="5"/>
  <c r="I695" i="5"/>
  <c r="H695" i="5"/>
  <c r="P694" i="5"/>
  <c r="M694" i="5"/>
  <c r="C694" i="5"/>
  <c r="J694" i="5"/>
  <c r="I694" i="5"/>
  <c r="H694" i="5"/>
  <c r="M693" i="5"/>
  <c r="J693" i="5"/>
  <c r="I693" i="5"/>
  <c r="H693" i="5"/>
  <c r="M692" i="5"/>
  <c r="J692" i="5"/>
  <c r="I692" i="5"/>
  <c r="H692" i="5"/>
  <c r="P692" i="5" s="1"/>
  <c r="C692" i="5"/>
  <c r="W691" i="5"/>
  <c r="W692" i="5" s="1"/>
  <c r="W693" i="5" s="1"/>
  <c r="M691" i="5"/>
  <c r="J691" i="5"/>
  <c r="I691" i="5"/>
  <c r="H691" i="5"/>
  <c r="M690" i="5"/>
  <c r="J690" i="5"/>
  <c r="I690" i="5"/>
  <c r="H690" i="5"/>
  <c r="P689" i="5"/>
  <c r="M689" i="5"/>
  <c r="J689" i="5"/>
  <c r="I689" i="5"/>
  <c r="H689" i="5"/>
  <c r="C689" i="5"/>
  <c r="W688" i="5"/>
  <c r="W689" i="5" s="1"/>
  <c r="M688" i="5"/>
  <c r="J688" i="5"/>
  <c r="I688" i="5"/>
  <c r="H688" i="5"/>
  <c r="W687" i="5"/>
  <c r="M687" i="5"/>
  <c r="J687" i="5"/>
  <c r="I687" i="5"/>
  <c r="H687" i="5"/>
  <c r="C687" i="5"/>
  <c r="M686" i="5"/>
  <c r="J686" i="5"/>
  <c r="I686" i="5"/>
  <c r="H686" i="5"/>
  <c r="M685" i="5"/>
  <c r="J685" i="5"/>
  <c r="I685" i="5"/>
  <c r="H685" i="5"/>
  <c r="M684" i="5"/>
  <c r="J684" i="5"/>
  <c r="I684" i="5"/>
  <c r="H684" i="5"/>
  <c r="W683" i="5"/>
  <c r="W684" i="5" s="1"/>
  <c r="W685" i="5" s="1"/>
  <c r="M683" i="5"/>
  <c r="J683" i="5"/>
  <c r="I683" i="5"/>
  <c r="H683" i="5"/>
  <c r="M682" i="5"/>
  <c r="J682" i="5"/>
  <c r="I682" i="5"/>
  <c r="H682" i="5"/>
  <c r="P681" i="5"/>
  <c r="M681" i="5"/>
  <c r="C681" i="5"/>
  <c r="J681" i="5"/>
  <c r="I681" i="5"/>
  <c r="H681" i="5"/>
  <c r="W680" i="5"/>
  <c r="W681" i="5" s="1"/>
  <c r="M680" i="5"/>
  <c r="C680" i="5"/>
  <c r="J680" i="5"/>
  <c r="I680" i="5"/>
  <c r="H680" i="5"/>
  <c r="W679" i="5"/>
  <c r="M679" i="5"/>
  <c r="P679" i="5"/>
  <c r="J679" i="5"/>
  <c r="I679" i="5"/>
  <c r="H679" i="5"/>
  <c r="P678" i="5"/>
  <c r="M678" i="5"/>
  <c r="J678" i="5"/>
  <c r="I678" i="5"/>
  <c r="H678" i="5"/>
  <c r="C678" i="5"/>
  <c r="W677" i="5"/>
  <c r="M677" i="5"/>
  <c r="C677" i="5"/>
  <c r="J677" i="5"/>
  <c r="I677" i="5"/>
  <c r="H677" i="5"/>
  <c r="M676" i="5"/>
  <c r="J676" i="5"/>
  <c r="I676" i="5"/>
  <c r="P676" i="5" s="1"/>
  <c r="H676" i="5"/>
  <c r="C676" i="5"/>
  <c r="W675" i="5"/>
  <c r="W676" i="5" s="1"/>
  <c r="M675" i="5"/>
  <c r="J675" i="5"/>
  <c r="I675" i="5"/>
  <c r="H675" i="5"/>
  <c r="C675" i="5"/>
  <c r="M674" i="5"/>
  <c r="J674" i="5"/>
  <c r="I674" i="5"/>
  <c r="H674" i="5"/>
  <c r="M673" i="5"/>
  <c r="J673" i="5"/>
  <c r="I673" i="5"/>
  <c r="H673" i="5"/>
  <c r="C673" i="5"/>
  <c r="W672" i="5"/>
  <c r="W673" i="5" s="1"/>
  <c r="M672" i="5"/>
  <c r="J672" i="5"/>
  <c r="I672" i="5"/>
  <c r="H672" i="5"/>
  <c r="C672" i="5"/>
  <c r="W671" i="5"/>
  <c r="M671" i="5"/>
  <c r="C671" i="5"/>
  <c r="J671" i="5"/>
  <c r="P671" i="5" s="1"/>
  <c r="I671" i="5"/>
  <c r="H671" i="5"/>
  <c r="P670" i="5"/>
  <c r="M670" i="5"/>
  <c r="J670" i="5"/>
  <c r="I670" i="5"/>
  <c r="H670" i="5"/>
  <c r="M669" i="5"/>
  <c r="C669" i="5" s="1"/>
  <c r="J669" i="5"/>
  <c r="I669" i="5"/>
  <c r="H669" i="5"/>
  <c r="P668" i="5"/>
  <c r="M668" i="5"/>
  <c r="J668" i="5"/>
  <c r="I668" i="5"/>
  <c r="H668" i="5"/>
  <c r="C668" i="5"/>
  <c r="W667" i="5"/>
  <c r="W668" i="5" s="1"/>
  <c r="W669" i="5" s="1"/>
  <c r="M667" i="5"/>
  <c r="C667" i="5" s="1"/>
  <c r="J667" i="5"/>
  <c r="I667" i="5"/>
  <c r="H667" i="5"/>
  <c r="P667" i="5" s="1"/>
  <c r="M666" i="5"/>
  <c r="J666" i="5"/>
  <c r="I666" i="5"/>
  <c r="H666" i="5"/>
  <c r="M665" i="5"/>
  <c r="J665" i="5"/>
  <c r="P665" i="5" s="1"/>
  <c r="I665" i="5"/>
  <c r="H665" i="5"/>
  <c r="C665" i="5"/>
  <c r="W664" i="5"/>
  <c r="W665" i="5" s="1"/>
  <c r="M664" i="5"/>
  <c r="C664" i="5" s="1"/>
  <c r="J664" i="5"/>
  <c r="I664" i="5"/>
  <c r="H664" i="5"/>
  <c r="W663" i="5"/>
  <c r="P663" i="5"/>
  <c r="M663" i="5"/>
  <c r="C663" i="5"/>
  <c r="J663" i="5"/>
  <c r="I663" i="5"/>
  <c r="H663" i="5"/>
  <c r="M662" i="5"/>
  <c r="C662" i="5"/>
  <c r="J662" i="5"/>
  <c r="I662" i="5"/>
  <c r="H662" i="5"/>
  <c r="M661" i="5"/>
  <c r="C661" i="5" s="1"/>
  <c r="J661" i="5"/>
  <c r="P661" i="5" s="1"/>
  <c r="I661" i="5"/>
  <c r="H661" i="5"/>
  <c r="M660" i="5"/>
  <c r="J660" i="5"/>
  <c r="P660" i="5" s="1"/>
  <c r="I660" i="5"/>
  <c r="H660" i="5"/>
  <c r="C660" i="5"/>
  <c r="W659" i="5"/>
  <c r="W660" i="5" s="1"/>
  <c r="W661" i="5" s="1"/>
  <c r="M659" i="5"/>
  <c r="C659" i="5"/>
  <c r="J659" i="5"/>
  <c r="I659" i="5"/>
  <c r="H659" i="5"/>
  <c r="M658" i="5"/>
  <c r="J658" i="5"/>
  <c r="I658" i="5"/>
  <c r="H658" i="5"/>
  <c r="M657" i="5"/>
  <c r="J657" i="5"/>
  <c r="I657" i="5"/>
  <c r="H657" i="5"/>
  <c r="C657" i="5"/>
  <c r="M656" i="5"/>
  <c r="J656" i="5"/>
  <c r="I656" i="5"/>
  <c r="H656" i="5"/>
  <c r="W655" i="5"/>
  <c r="W656" i="5" s="1"/>
  <c r="W657" i="5" s="1"/>
  <c r="M655" i="5"/>
  <c r="C655" i="5"/>
  <c r="J655" i="5"/>
  <c r="I655" i="5"/>
  <c r="H655" i="5"/>
  <c r="M654" i="5"/>
  <c r="P654" i="5"/>
  <c r="J654" i="5"/>
  <c r="I654" i="5"/>
  <c r="H654" i="5"/>
  <c r="C654" i="5"/>
  <c r="P653" i="5"/>
  <c r="M653" i="5"/>
  <c r="C653" i="5"/>
  <c r="J653" i="5"/>
  <c r="I653" i="5"/>
  <c r="H653" i="5"/>
  <c r="W652" i="5"/>
  <c r="W653" i="5" s="1"/>
  <c r="M652" i="5"/>
  <c r="J652" i="5"/>
  <c r="I652" i="5"/>
  <c r="P652" i="5" s="1"/>
  <c r="H652" i="5"/>
  <c r="C652" i="5"/>
  <c r="W651" i="5"/>
  <c r="M651" i="5"/>
  <c r="J651" i="5"/>
  <c r="I651" i="5"/>
  <c r="H651" i="5"/>
  <c r="M650" i="5"/>
  <c r="J650" i="5"/>
  <c r="I650" i="5"/>
  <c r="H650" i="5"/>
  <c r="M649" i="5"/>
  <c r="J649" i="5"/>
  <c r="I649" i="5"/>
  <c r="H649" i="5"/>
  <c r="M648" i="5"/>
  <c r="J648" i="5"/>
  <c r="I648" i="5"/>
  <c r="H648" i="5"/>
  <c r="W647" i="5"/>
  <c r="W648" i="5" s="1"/>
  <c r="W649" i="5" s="1"/>
  <c r="M647" i="5"/>
  <c r="J647" i="5"/>
  <c r="I647" i="5"/>
  <c r="H647" i="5"/>
  <c r="P646" i="5"/>
  <c r="M646" i="5"/>
  <c r="J646" i="5"/>
  <c r="I646" i="5"/>
  <c r="H646" i="5"/>
  <c r="C646" i="5"/>
  <c r="M645" i="5"/>
  <c r="J645" i="5"/>
  <c r="I645" i="5"/>
  <c r="H645" i="5"/>
  <c r="M644" i="5"/>
  <c r="C644" i="5"/>
  <c r="J644" i="5"/>
  <c r="I644" i="5"/>
  <c r="H644" i="5"/>
  <c r="W643" i="5"/>
  <c r="W644" i="5" s="1"/>
  <c r="W645" i="5" s="1"/>
  <c r="M643" i="5"/>
  <c r="C643" i="5" s="1"/>
  <c r="J643" i="5"/>
  <c r="I643" i="5"/>
  <c r="H643" i="5"/>
  <c r="M642" i="5"/>
  <c r="J642" i="5"/>
  <c r="I642" i="5"/>
  <c r="H642" i="5"/>
  <c r="W641" i="5"/>
  <c r="M641" i="5"/>
  <c r="J641" i="5"/>
  <c r="I641" i="5"/>
  <c r="H641" i="5"/>
  <c r="W640" i="5"/>
  <c r="M640" i="5"/>
  <c r="P640" i="5"/>
  <c r="J640" i="5"/>
  <c r="I640" i="5"/>
  <c r="H640" i="5"/>
  <c r="C640" i="5"/>
  <c r="W639" i="5"/>
  <c r="M639" i="5"/>
  <c r="J639" i="5"/>
  <c r="I639" i="5"/>
  <c r="P639" i="5" s="1"/>
  <c r="H639" i="5"/>
  <c r="C639" i="5"/>
  <c r="M638" i="5"/>
  <c r="J638" i="5"/>
  <c r="I638" i="5"/>
  <c r="H638" i="5"/>
  <c r="C638" i="5"/>
  <c r="W637" i="5"/>
  <c r="M637" i="5"/>
  <c r="C637" i="5" s="1"/>
  <c r="J637" i="5"/>
  <c r="I637" i="5"/>
  <c r="H637" i="5"/>
  <c r="M636" i="5"/>
  <c r="C636" i="5"/>
  <c r="J636" i="5"/>
  <c r="I636" i="5"/>
  <c r="H636" i="5"/>
  <c r="W635" i="5"/>
  <c r="W636" i="5" s="1"/>
  <c r="M635" i="5"/>
  <c r="P635" i="5" s="1"/>
  <c r="J635" i="5"/>
  <c r="I635" i="5"/>
  <c r="H635" i="5"/>
  <c r="M634" i="5"/>
  <c r="J634" i="5"/>
  <c r="I634" i="5"/>
  <c r="H634" i="5"/>
  <c r="P633" i="5"/>
  <c r="M633" i="5"/>
  <c r="J633" i="5"/>
  <c r="I633" i="5"/>
  <c r="H633" i="5"/>
  <c r="C633" i="5"/>
  <c r="W632" i="5"/>
  <c r="W633" i="5" s="1"/>
  <c r="M632" i="5"/>
  <c r="P632" i="5" s="1"/>
  <c r="J632" i="5"/>
  <c r="I632" i="5"/>
  <c r="H632" i="5"/>
  <c r="C632" i="5"/>
  <c r="W631" i="5"/>
  <c r="P631" i="5"/>
  <c r="M631" i="5"/>
  <c r="J631" i="5"/>
  <c r="I631" i="5"/>
  <c r="H631" i="5"/>
  <c r="C631" i="5"/>
  <c r="M630" i="5"/>
  <c r="J630" i="5"/>
  <c r="I630" i="5"/>
  <c r="H630" i="5"/>
  <c r="M629" i="5"/>
  <c r="P629" i="5" s="1"/>
  <c r="J629" i="5"/>
  <c r="I629" i="5"/>
  <c r="H629" i="5"/>
  <c r="C629" i="5"/>
  <c r="M628" i="5"/>
  <c r="J628" i="5"/>
  <c r="I628" i="5"/>
  <c r="H628" i="5"/>
  <c r="W627" i="5"/>
  <c r="W628" i="5" s="1"/>
  <c r="W629" i="5" s="1"/>
  <c r="M627" i="5"/>
  <c r="J627" i="5"/>
  <c r="I627" i="5"/>
  <c r="H627" i="5"/>
  <c r="M626" i="5"/>
  <c r="J626" i="5"/>
  <c r="I626" i="5"/>
  <c r="H626" i="5"/>
  <c r="M625" i="5"/>
  <c r="J625" i="5"/>
  <c r="I625" i="5"/>
  <c r="H625" i="5"/>
  <c r="C625" i="5"/>
  <c r="P624" i="5"/>
  <c r="M624" i="5"/>
  <c r="C624" i="5"/>
  <c r="J624" i="5"/>
  <c r="I624" i="5"/>
  <c r="H624" i="5"/>
  <c r="W623" i="5"/>
  <c r="W624" i="5" s="1"/>
  <c r="W625" i="5" s="1"/>
  <c r="M623" i="5"/>
  <c r="J623" i="5"/>
  <c r="I623" i="5"/>
  <c r="H623" i="5"/>
  <c r="C623" i="5"/>
  <c r="P622" i="5"/>
  <c r="M622" i="5"/>
  <c r="J622" i="5"/>
  <c r="I622" i="5"/>
  <c r="H622" i="5"/>
  <c r="C622" i="5"/>
  <c r="M621" i="5"/>
  <c r="J621" i="5"/>
  <c r="I621" i="5"/>
  <c r="H621" i="5"/>
  <c r="P620" i="5"/>
  <c r="M620" i="5"/>
  <c r="C620" i="5"/>
  <c r="J620" i="5"/>
  <c r="I620" i="5"/>
  <c r="H620" i="5"/>
  <c r="W619" i="5"/>
  <c r="W620" i="5" s="1"/>
  <c r="W621" i="5" s="1"/>
  <c r="M619" i="5"/>
  <c r="C619" i="5"/>
  <c r="J619" i="5"/>
  <c r="I619" i="5"/>
  <c r="H619" i="5"/>
  <c r="M618" i="5"/>
  <c r="J618" i="5"/>
  <c r="I618" i="5"/>
  <c r="H618" i="5"/>
  <c r="M617" i="5"/>
  <c r="J617" i="5"/>
  <c r="I617" i="5"/>
  <c r="H617" i="5"/>
  <c r="C617" i="5"/>
  <c r="W616" i="5"/>
  <c r="W617" i="5" s="1"/>
  <c r="M616" i="5"/>
  <c r="P616" i="5" s="1"/>
  <c r="J616" i="5"/>
  <c r="I616" i="5"/>
  <c r="H616" i="5"/>
  <c r="W615" i="5"/>
  <c r="M615" i="5"/>
  <c r="J615" i="5"/>
  <c r="I615" i="5"/>
  <c r="H615" i="5"/>
  <c r="P615" i="5" s="1"/>
  <c r="C615" i="5"/>
  <c r="M614" i="5"/>
  <c r="J614" i="5"/>
  <c r="P614" i="5" s="1"/>
  <c r="I614" i="5"/>
  <c r="H614" i="5"/>
  <c r="M613" i="5"/>
  <c r="J613" i="5"/>
  <c r="I613" i="5"/>
  <c r="H613" i="5"/>
  <c r="M612" i="5"/>
  <c r="C612" i="5"/>
  <c r="J612" i="5"/>
  <c r="I612" i="5"/>
  <c r="H612" i="5"/>
  <c r="W611" i="5"/>
  <c r="W612" i="5" s="1"/>
  <c r="W613" i="5" s="1"/>
  <c r="M611" i="5"/>
  <c r="J611" i="5"/>
  <c r="I611" i="5"/>
  <c r="H611" i="5"/>
  <c r="M610" i="5"/>
  <c r="J610" i="5"/>
  <c r="I610" i="5"/>
  <c r="H610" i="5"/>
  <c r="M609" i="5"/>
  <c r="J609" i="5"/>
  <c r="I609" i="5"/>
  <c r="H609" i="5"/>
  <c r="W608" i="5"/>
  <c r="W609" i="5" s="1"/>
  <c r="M608" i="5"/>
  <c r="J608" i="5"/>
  <c r="I608" i="5"/>
  <c r="H608" i="5"/>
  <c r="W607" i="5"/>
  <c r="M607" i="5"/>
  <c r="J607" i="5"/>
  <c r="I607" i="5"/>
  <c r="H607" i="5"/>
  <c r="M606" i="5"/>
  <c r="J606" i="5"/>
  <c r="I606" i="5"/>
  <c r="H606" i="5"/>
  <c r="M605" i="5"/>
  <c r="J605" i="5"/>
  <c r="I605" i="5"/>
  <c r="H605" i="5"/>
  <c r="M604" i="5"/>
  <c r="C604" i="5"/>
  <c r="J604" i="5"/>
  <c r="I604" i="5"/>
  <c r="H604" i="5"/>
  <c r="W603" i="5"/>
  <c r="W604" i="5" s="1"/>
  <c r="W605" i="5" s="1"/>
  <c r="M603" i="5"/>
  <c r="P603" i="5" s="1"/>
  <c r="J603" i="5"/>
  <c r="I603" i="5"/>
  <c r="H603" i="5"/>
  <c r="C603" i="5"/>
  <c r="M602" i="5"/>
  <c r="J602" i="5"/>
  <c r="I602" i="5"/>
  <c r="H602" i="5"/>
  <c r="M601" i="5"/>
  <c r="J601" i="5"/>
  <c r="I601" i="5"/>
  <c r="H601" i="5"/>
  <c r="W600" i="5"/>
  <c r="W601" i="5" s="1"/>
  <c r="M600" i="5"/>
  <c r="C600" i="5" s="1"/>
  <c r="J600" i="5"/>
  <c r="I600" i="5"/>
  <c r="H600" i="5"/>
  <c r="W599" i="5"/>
  <c r="P599" i="5"/>
  <c r="M599" i="5"/>
  <c r="J599" i="5"/>
  <c r="I599" i="5"/>
  <c r="H599" i="5"/>
  <c r="C599" i="5"/>
  <c r="M598" i="5"/>
  <c r="J598" i="5"/>
  <c r="P598" i="5" s="1"/>
  <c r="I598" i="5"/>
  <c r="H598" i="5"/>
  <c r="C598" i="5"/>
  <c r="P597" i="5"/>
  <c r="M597" i="5"/>
  <c r="C597" i="5" s="1"/>
  <c r="J597" i="5"/>
  <c r="I597" i="5"/>
  <c r="H597" i="5"/>
  <c r="P596" i="5"/>
  <c r="M596" i="5"/>
  <c r="J596" i="5"/>
  <c r="I596" i="5"/>
  <c r="H596" i="5"/>
  <c r="C596" i="5"/>
  <c r="W595" i="5"/>
  <c r="W596" i="5" s="1"/>
  <c r="W597" i="5" s="1"/>
  <c r="P595" i="5"/>
  <c r="M595" i="5"/>
  <c r="J595" i="5"/>
  <c r="I595" i="5"/>
  <c r="H595" i="5"/>
  <c r="C595" i="5"/>
  <c r="M594" i="5"/>
  <c r="J594" i="5"/>
  <c r="I594" i="5"/>
  <c r="H594" i="5"/>
  <c r="M593" i="5"/>
  <c r="J593" i="5"/>
  <c r="I593" i="5"/>
  <c r="H593" i="5"/>
  <c r="M592" i="5"/>
  <c r="J592" i="5"/>
  <c r="I592" i="5"/>
  <c r="H592" i="5"/>
  <c r="W591" i="5"/>
  <c r="W592" i="5" s="1"/>
  <c r="W593" i="5" s="1"/>
  <c r="P591" i="5"/>
  <c r="M591" i="5"/>
  <c r="J591" i="5"/>
  <c r="I591" i="5"/>
  <c r="H591" i="5"/>
  <c r="C591" i="5"/>
  <c r="M590" i="5"/>
  <c r="J590" i="5"/>
  <c r="I590" i="5"/>
  <c r="H590" i="5"/>
  <c r="C590" i="5"/>
  <c r="Y590" i="5" s="1"/>
  <c r="W589" i="5"/>
  <c r="P589" i="5"/>
  <c r="M589" i="5"/>
  <c r="J589" i="5"/>
  <c r="I589" i="5"/>
  <c r="H589" i="5"/>
  <c r="C589" i="5"/>
  <c r="W588" i="5"/>
  <c r="M588" i="5"/>
  <c r="J588" i="5"/>
  <c r="P588" i="5" s="1"/>
  <c r="I588" i="5"/>
  <c r="H588" i="5"/>
  <c r="C588" i="5"/>
  <c r="W587" i="5"/>
  <c r="M587" i="5"/>
  <c r="J587" i="5"/>
  <c r="I587" i="5"/>
  <c r="H587" i="5"/>
  <c r="M586" i="5"/>
  <c r="J586" i="5"/>
  <c r="I586" i="5"/>
  <c r="H586" i="5"/>
  <c r="P585" i="5"/>
  <c r="M585" i="5"/>
  <c r="J585" i="5"/>
  <c r="I585" i="5"/>
  <c r="H585" i="5"/>
  <c r="C585" i="5"/>
  <c r="AA585" i="5" s="1"/>
  <c r="P584" i="5"/>
  <c r="M584" i="5"/>
  <c r="C584" i="5"/>
  <c r="J584" i="5"/>
  <c r="I584" i="5"/>
  <c r="H584" i="5"/>
  <c r="W583" i="5"/>
  <c r="W584" i="5" s="1"/>
  <c r="W585" i="5" s="1"/>
  <c r="M583" i="5"/>
  <c r="P583" i="5" s="1"/>
  <c r="J583" i="5"/>
  <c r="I583" i="5"/>
  <c r="H583" i="5"/>
  <c r="C583" i="5"/>
  <c r="M582" i="5"/>
  <c r="J582" i="5"/>
  <c r="P582" i="5" s="1"/>
  <c r="I582" i="5"/>
  <c r="H582" i="5"/>
  <c r="C582" i="5"/>
  <c r="P581" i="5"/>
  <c r="M581" i="5"/>
  <c r="C581" i="5"/>
  <c r="J581" i="5"/>
  <c r="I581" i="5"/>
  <c r="H581" i="5"/>
  <c r="W580" i="5"/>
  <c r="W581" i="5" s="1"/>
  <c r="P580" i="5"/>
  <c r="M580" i="5"/>
  <c r="C580" i="5"/>
  <c r="J580" i="5"/>
  <c r="I580" i="5"/>
  <c r="H580" i="5"/>
  <c r="W579" i="5"/>
  <c r="M579" i="5"/>
  <c r="J579" i="5"/>
  <c r="I579" i="5"/>
  <c r="H579" i="5"/>
  <c r="C579" i="5"/>
  <c r="M578" i="5"/>
  <c r="J578" i="5"/>
  <c r="I578" i="5"/>
  <c r="H578" i="5"/>
  <c r="M577" i="5"/>
  <c r="J577" i="5"/>
  <c r="I577" i="5"/>
  <c r="P577" i="5" s="1"/>
  <c r="H577" i="5"/>
  <c r="C577" i="5"/>
  <c r="M576" i="5"/>
  <c r="C576" i="5" s="1"/>
  <c r="J576" i="5"/>
  <c r="I576" i="5"/>
  <c r="H576" i="5"/>
  <c r="W575" i="5"/>
  <c r="W576" i="5" s="1"/>
  <c r="W577" i="5" s="1"/>
  <c r="M575" i="5"/>
  <c r="J575" i="5"/>
  <c r="I575" i="5"/>
  <c r="H575" i="5"/>
  <c r="M574" i="5"/>
  <c r="C574" i="5"/>
  <c r="J574" i="5"/>
  <c r="I574" i="5"/>
  <c r="H574" i="5"/>
  <c r="M573" i="5"/>
  <c r="J573" i="5"/>
  <c r="I573" i="5"/>
  <c r="H573" i="5"/>
  <c r="P572" i="5"/>
  <c r="M572" i="5"/>
  <c r="J572" i="5"/>
  <c r="I572" i="5"/>
  <c r="H572" i="5"/>
  <c r="W571" i="5"/>
  <c r="W572" i="5" s="1"/>
  <c r="W573" i="5" s="1"/>
  <c r="M571" i="5"/>
  <c r="J571" i="5"/>
  <c r="I571" i="5"/>
  <c r="H571" i="5"/>
  <c r="C571" i="5"/>
  <c r="M570" i="5"/>
  <c r="J570" i="5"/>
  <c r="I570" i="5"/>
  <c r="H570" i="5"/>
  <c r="M569" i="5"/>
  <c r="J569" i="5"/>
  <c r="P569" i="5" s="1"/>
  <c r="I569" i="5"/>
  <c r="H569" i="5"/>
  <c r="C569" i="5"/>
  <c r="W568" i="5"/>
  <c r="W569" i="5" s="1"/>
  <c r="M568" i="5"/>
  <c r="C568" i="5" s="1"/>
  <c r="J568" i="5"/>
  <c r="P568" i="5" s="1"/>
  <c r="I568" i="5"/>
  <c r="H568" i="5"/>
  <c r="W567" i="5"/>
  <c r="P567" i="5"/>
  <c r="M567" i="5"/>
  <c r="C567" i="5"/>
  <c r="J567" i="5"/>
  <c r="I567" i="5"/>
  <c r="H567" i="5"/>
  <c r="M566" i="5"/>
  <c r="J566" i="5"/>
  <c r="I566" i="5"/>
  <c r="H566" i="5"/>
  <c r="M565" i="5"/>
  <c r="J565" i="5"/>
  <c r="I565" i="5"/>
  <c r="H565" i="5"/>
  <c r="M564" i="5"/>
  <c r="C564" i="5"/>
  <c r="AA564" i="5" s="1"/>
  <c r="J564" i="5"/>
  <c r="I564" i="5"/>
  <c r="H564" i="5"/>
  <c r="W563" i="5"/>
  <c r="W564" i="5" s="1"/>
  <c r="W565" i="5" s="1"/>
  <c r="P563" i="5"/>
  <c r="M563" i="5"/>
  <c r="J563" i="5"/>
  <c r="I563" i="5"/>
  <c r="H563" i="5"/>
  <c r="C563" i="5"/>
  <c r="M562" i="5"/>
  <c r="J562" i="5"/>
  <c r="I562" i="5"/>
  <c r="H562" i="5"/>
  <c r="M561" i="5"/>
  <c r="C561" i="5" s="1"/>
  <c r="J561" i="5"/>
  <c r="I561" i="5"/>
  <c r="H561" i="5"/>
  <c r="M560" i="5"/>
  <c r="P560" i="5"/>
  <c r="J560" i="5"/>
  <c r="I560" i="5"/>
  <c r="H560" i="5"/>
  <c r="W559" i="5"/>
  <c r="W560" i="5" s="1"/>
  <c r="W561" i="5" s="1"/>
  <c r="M559" i="5"/>
  <c r="J559" i="5"/>
  <c r="I559" i="5"/>
  <c r="H559" i="5"/>
  <c r="C559" i="5"/>
  <c r="M558" i="5"/>
  <c r="C558" i="5"/>
  <c r="J558" i="5"/>
  <c r="I558" i="5"/>
  <c r="P558" i="5" s="1"/>
  <c r="H558" i="5"/>
  <c r="P557" i="5"/>
  <c r="M557" i="5"/>
  <c r="J557" i="5"/>
  <c r="I557" i="5"/>
  <c r="H557" i="5"/>
  <c r="W556" i="5"/>
  <c r="W557" i="5" s="1"/>
  <c r="P556" i="5"/>
  <c r="M556" i="5"/>
  <c r="J556" i="5"/>
  <c r="I556" i="5"/>
  <c r="H556" i="5"/>
  <c r="C556" i="5"/>
  <c r="W555" i="5"/>
  <c r="M555" i="5"/>
  <c r="J555" i="5"/>
  <c r="I555" i="5"/>
  <c r="H555" i="5"/>
  <c r="M554" i="5"/>
  <c r="J554" i="5"/>
  <c r="I554" i="5"/>
  <c r="H554" i="5"/>
  <c r="P553" i="5"/>
  <c r="M553" i="5"/>
  <c r="C553" i="5"/>
  <c r="J553" i="5"/>
  <c r="I553" i="5"/>
  <c r="H553" i="5"/>
  <c r="W552" i="5"/>
  <c r="W553" i="5" s="1"/>
  <c r="M552" i="5"/>
  <c r="P552" i="5" s="1"/>
  <c r="J552" i="5"/>
  <c r="I552" i="5"/>
  <c r="H552" i="5"/>
  <c r="W551" i="5"/>
  <c r="M551" i="5"/>
  <c r="J551" i="5"/>
  <c r="I551" i="5"/>
  <c r="H551" i="5"/>
  <c r="C551" i="5"/>
  <c r="M550" i="5"/>
  <c r="J550" i="5"/>
  <c r="I550" i="5"/>
  <c r="H550" i="5"/>
  <c r="M549" i="5"/>
  <c r="J549" i="5"/>
  <c r="I549" i="5"/>
  <c r="H549" i="5"/>
  <c r="W548" i="5"/>
  <c r="W549" i="5" s="1"/>
  <c r="M548" i="5"/>
  <c r="J548" i="5"/>
  <c r="I548" i="5"/>
  <c r="H548" i="5"/>
  <c r="W547" i="5"/>
  <c r="M547" i="5"/>
  <c r="C547" i="5" s="1"/>
  <c r="J547" i="5"/>
  <c r="I547" i="5"/>
  <c r="H547" i="5"/>
  <c r="M546" i="5"/>
  <c r="J546" i="5"/>
  <c r="I546" i="5"/>
  <c r="H546" i="5"/>
  <c r="P545" i="5"/>
  <c r="M545" i="5"/>
  <c r="C545" i="5"/>
  <c r="J545" i="5"/>
  <c r="I545" i="5"/>
  <c r="H545" i="5"/>
  <c r="W544" i="5"/>
  <c r="W545" i="5" s="1"/>
  <c r="M544" i="5"/>
  <c r="J544" i="5"/>
  <c r="I544" i="5"/>
  <c r="H544" i="5"/>
  <c r="W543" i="5"/>
  <c r="P543" i="5"/>
  <c r="M543" i="5"/>
  <c r="J543" i="5"/>
  <c r="I543" i="5"/>
  <c r="H543" i="5"/>
  <c r="C543" i="5"/>
  <c r="M542" i="5"/>
  <c r="J542" i="5"/>
  <c r="I542" i="5"/>
  <c r="H542" i="5"/>
  <c r="C542" i="5"/>
  <c r="M541" i="5"/>
  <c r="J541" i="5"/>
  <c r="I541" i="5"/>
  <c r="H541" i="5"/>
  <c r="C541" i="5"/>
  <c r="M540" i="5"/>
  <c r="J540" i="5"/>
  <c r="I540" i="5"/>
  <c r="H540" i="5"/>
  <c r="W539" i="5"/>
  <c r="W540" i="5" s="1"/>
  <c r="W541" i="5" s="1"/>
  <c r="M539" i="5"/>
  <c r="J539" i="5"/>
  <c r="I539" i="5"/>
  <c r="H539" i="5"/>
  <c r="M538" i="5"/>
  <c r="J538" i="5"/>
  <c r="I538" i="5"/>
  <c r="H538" i="5"/>
  <c r="P537" i="5"/>
  <c r="M537" i="5"/>
  <c r="J537" i="5"/>
  <c r="I537" i="5"/>
  <c r="H537" i="5"/>
  <c r="W536" i="5"/>
  <c r="W537" i="5" s="1"/>
  <c r="P536" i="5"/>
  <c r="M536" i="5"/>
  <c r="J536" i="5"/>
  <c r="I536" i="5"/>
  <c r="H536" i="5"/>
  <c r="C536" i="5"/>
  <c r="W535" i="5"/>
  <c r="M535" i="5"/>
  <c r="J535" i="5"/>
  <c r="I535" i="5"/>
  <c r="H535" i="5"/>
  <c r="C535" i="5"/>
  <c r="M534" i="5"/>
  <c r="J534" i="5"/>
  <c r="I534" i="5"/>
  <c r="H534" i="5"/>
  <c r="W533" i="5"/>
  <c r="M533" i="5"/>
  <c r="P533" i="5" s="1"/>
  <c r="J533" i="5"/>
  <c r="I533" i="5"/>
  <c r="H533" i="5"/>
  <c r="C533" i="5"/>
  <c r="M532" i="5"/>
  <c r="J532" i="5"/>
  <c r="I532" i="5"/>
  <c r="H532" i="5"/>
  <c r="W531" i="5"/>
  <c r="W532" i="5" s="1"/>
  <c r="M531" i="5"/>
  <c r="J531" i="5"/>
  <c r="I531" i="5"/>
  <c r="H531" i="5"/>
  <c r="M530" i="5"/>
  <c r="J530" i="5"/>
  <c r="I530" i="5"/>
  <c r="H530" i="5"/>
  <c r="M529" i="5"/>
  <c r="J529" i="5"/>
  <c r="I529" i="5"/>
  <c r="H529" i="5"/>
  <c r="W528" i="5"/>
  <c r="W529" i="5" s="1"/>
  <c r="P528" i="5"/>
  <c r="M528" i="5"/>
  <c r="J528" i="5"/>
  <c r="I528" i="5"/>
  <c r="H528" i="5"/>
  <c r="C528" i="5"/>
  <c r="Y528" i="5" s="1"/>
  <c r="W527" i="5"/>
  <c r="M527" i="5"/>
  <c r="J527" i="5"/>
  <c r="I527" i="5"/>
  <c r="H527" i="5"/>
  <c r="P526" i="5"/>
  <c r="M526" i="5"/>
  <c r="J526" i="5"/>
  <c r="I526" i="5"/>
  <c r="H526" i="5"/>
  <c r="C526" i="5"/>
  <c r="W525" i="5"/>
  <c r="M525" i="5"/>
  <c r="P525" i="5" s="1"/>
  <c r="J525" i="5"/>
  <c r="I525" i="5"/>
  <c r="H525" i="5"/>
  <c r="C525" i="5"/>
  <c r="M524" i="5"/>
  <c r="J524" i="5"/>
  <c r="P524" i="5" s="1"/>
  <c r="I524" i="5"/>
  <c r="H524" i="5"/>
  <c r="C524" i="5"/>
  <c r="W523" i="5"/>
  <c r="W524" i="5" s="1"/>
  <c r="M523" i="5"/>
  <c r="J523" i="5"/>
  <c r="I523" i="5"/>
  <c r="H523" i="5"/>
  <c r="M522" i="5"/>
  <c r="J522" i="5"/>
  <c r="I522" i="5"/>
  <c r="H522" i="5"/>
  <c r="P521" i="5"/>
  <c r="M521" i="5"/>
  <c r="J521" i="5"/>
  <c r="I521" i="5"/>
  <c r="H521" i="5"/>
  <c r="C521" i="5"/>
  <c r="M520" i="5"/>
  <c r="J520" i="5"/>
  <c r="I520" i="5"/>
  <c r="H520" i="5"/>
  <c r="W519" i="5"/>
  <c r="W520" i="5" s="1"/>
  <c r="W521" i="5" s="1"/>
  <c r="M519" i="5"/>
  <c r="J519" i="5"/>
  <c r="I519" i="5"/>
  <c r="H519" i="5"/>
  <c r="P518" i="5"/>
  <c r="M518" i="5"/>
  <c r="C518" i="5"/>
  <c r="J518" i="5"/>
  <c r="I518" i="5"/>
  <c r="H518" i="5"/>
  <c r="W517" i="5"/>
  <c r="P517" i="5"/>
  <c r="M517" i="5"/>
  <c r="J517" i="5"/>
  <c r="I517" i="5"/>
  <c r="H517" i="5"/>
  <c r="W516" i="5"/>
  <c r="M516" i="5"/>
  <c r="J516" i="5"/>
  <c r="I516" i="5"/>
  <c r="H516" i="5"/>
  <c r="C516" i="5"/>
  <c r="W515" i="5"/>
  <c r="M515" i="5"/>
  <c r="J515" i="5"/>
  <c r="I515" i="5"/>
  <c r="H515" i="5"/>
  <c r="C515" i="5"/>
  <c r="M514" i="5"/>
  <c r="J514" i="5"/>
  <c r="I514" i="5"/>
  <c r="H514" i="5"/>
  <c r="M513" i="5"/>
  <c r="C513" i="5"/>
  <c r="J513" i="5"/>
  <c r="I513" i="5"/>
  <c r="H513" i="5"/>
  <c r="M512" i="5"/>
  <c r="J512" i="5"/>
  <c r="I512" i="5"/>
  <c r="H512" i="5"/>
  <c r="C512" i="5"/>
  <c r="W511" i="5"/>
  <c r="W512" i="5" s="1"/>
  <c r="W513" i="5" s="1"/>
  <c r="M511" i="5"/>
  <c r="J511" i="5"/>
  <c r="I511" i="5"/>
  <c r="H511" i="5"/>
  <c r="C511" i="5"/>
  <c r="M510" i="5"/>
  <c r="J510" i="5"/>
  <c r="I510" i="5"/>
  <c r="H510" i="5"/>
  <c r="M509" i="5"/>
  <c r="J509" i="5"/>
  <c r="I509" i="5"/>
  <c r="H509" i="5"/>
  <c r="W508" i="5"/>
  <c r="W509" i="5" s="1"/>
  <c r="M508" i="5"/>
  <c r="J508" i="5"/>
  <c r="I508" i="5"/>
  <c r="H508" i="5"/>
  <c r="W507" i="5"/>
  <c r="P507" i="5"/>
  <c r="M507" i="5"/>
  <c r="J507" i="5"/>
  <c r="I507" i="5"/>
  <c r="H507" i="5"/>
  <c r="C507" i="5"/>
  <c r="M506" i="5"/>
  <c r="J506" i="5"/>
  <c r="I506" i="5"/>
  <c r="H506" i="5"/>
  <c r="W505" i="5"/>
  <c r="M505" i="5"/>
  <c r="P505" i="5" s="1"/>
  <c r="J505" i="5"/>
  <c r="I505" i="5"/>
  <c r="H505" i="5"/>
  <c r="W504" i="5"/>
  <c r="M504" i="5"/>
  <c r="J504" i="5"/>
  <c r="I504" i="5"/>
  <c r="H504" i="5"/>
  <c r="P504" i="5" s="1"/>
  <c r="C504" i="5"/>
  <c r="W503" i="5"/>
  <c r="M503" i="5"/>
  <c r="J503" i="5"/>
  <c r="I503" i="5"/>
  <c r="H503" i="5"/>
  <c r="M502" i="5"/>
  <c r="J502" i="5"/>
  <c r="I502" i="5"/>
  <c r="H502" i="5"/>
  <c r="AB501" i="5"/>
  <c r="M501" i="5"/>
  <c r="J501" i="5"/>
  <c r="I501" i="5"/>
  <c r="H501" i="5"/>
  <c r="C501" i="5"/>
  <c r="M500" i="5"/>
  <c r="J500" i="5"/>
  <c r="I500" i="5"/>
  <c r="H500" i="5"/>
  <c r="W499" i="5"/>
  <c r="W500" i="5" s="1"/>
  <c r="W501" i="5" s="1"/>
  <c r="P499" i="5"/>
  <c r="M499" i="5"/>
  <c r="C499" i="5" s="1"/>
  <c r="J499" i="5"/>
  <c r="I499" i="5"/>
  <c r="H499" i="5"/>
  <c r="M498" i="5"/>
  <c r="J498" i="5"/>
  <c r="I498" i="5"/>
  <c r="H498" i="5"/>
  <c r="P497" i="5"/>
  <c r="M497" i="5"/>
  <c r="J497" i="5"/>
  <c r="I497" i="5"/>
  <c r="H497" i="5"/>
  <c r="C497" i="5"/>
  <c r="W496" i="5"/>
  <c r="W497" i="5" s="1"/>
  <c r="M496" i="5"/>
  <c r="J496" i="5"/>
  <c r="I496" i="5"/>
  <c r="H496" i="5"/>
  <c r="C496" i="5"/>
  <c r="W495" i="5"/>
  <c r="P495" i="5"/>
  <c r="M495" i="5"/>
  <c r="C495" i="5"/>
  <c r="J495" i="5"/>
  <c r="I495" i="5"/>
  <c r="H495" i="5"/>
  <c r="P494" i="5"/>
  <c r="M494" i="5"/>
  <c r="C494" i="5"/>
  <c r="J494" i="5"/>
  <c r="I494" i="5"/>
  <c r="H494" i="5"/>
  <c r="W493" i="5"/>
  <c r="P493" i="5"/>
  <c r="M493" i="5"/>
  <c r="J493" i="5"/>
  <c r="I493" i="5"/>
  <c r="H493" i="5"/>
  <c r="C493" i="5"/>
  <c r="M492" i="5"/>
  <c r="P492" i="5"/>
  <c r="J492" i="5"/>
  <c r="I492" i="5"/>
  <c r="H492" i="5"/>
  <c r="C492" i="5"/>
  <c r="W491" i="5"/>
  <c r="W492" i="5" s="1"/>
  <c r="M491" i="5"/>
  <c r="J491" i="5"/>
  <c r="I491" i="5"/>
  <c r="H491" i="5"/>
  <c r="M490" i="5"/>
  <c r="J490" i="5"/>
  <c r="I490" i="5"/>
  <c r="H490" i="5"/>
  <c r="M489" i="5"/>
  <c r="C489" i="5"/>
  <c r="J489" i="5"/>
  <c r="I489" i="5"/>
  <c r="H489" i="5"/>
  <c r="M488" i="5"/>
  <c r="J488" i="5"/>
  <c r="I488" i="5"/>
  <c r="H488" i="5"/>
  <c r="W487" i="5"/>
  <c r="W488" i="5" s="1"/>
  <c r="W489" i="5" s="1"/>
  <c r="M487" i="5"/>
  <c r="P487" i="5"/>
  <c r="J487" i="5"/>
  <c r="I487" i="5"/>
  <c r="H487" i="5"/>
  <c r="M486" i="5"/>
  <c r="J486" i="5"/>
  <c r="I486" i="5"/>
  <c r="H486" i="5"/>
  <c r="C486" i="5"/>
  <c r="M485" i="5"/>
  <c r="J485" i="5"/>
  <c r="P485" i="5" s="1"/>
  <c r="I485" i="5"/>
  <c r="H485" i="5"/>
  <c r="M484" i="5"/>
  <c r="J484" i="5"/>
  <c r="I484" i="5"/>
  <c r="H484" i="5"/>
  <c r="W483" i="5"/>
  <c r="W484" i="5" s="1"/>
  <c r="W485" i="5" s="1"/>
  <c r="M483" i="5"/>
  <c r="J483" i="5"/>
  <c r="I483" i="5"/>
  <c r="H483" i="5"/>
  <c r="M482" i="5"/>
  <c r="J482" i="5"/>
  <c r="I482" i="5"/>
  <c r="H482" i="5"/>
  <c r="W481" i="5"/>
  <c r="P481" i="5"/>
  <c r="M481" i="5"/>
  <c r="J481" i="5"/>
  <c r="I481" i="5"/>
  <c r="H481" i="5"/>
  <c r="C481" i="5"/>
  <c r="M480" i="5"/>
  <c r="J480" i="5"/>
  <c r="I480" i="5"/>
  <c r="H480" i="5"/>
  <c r="W479" i="5"/>
  <c r="W480" i="5" s="1"/>
  <c r="M479" i="5"/>
  <c r="P479" i="5"/>
  <c r="J479" i="5"/>
  <c r="I479" i="5"/>
  <c r="H479" i="5"/>
  <c r="C479" i="5"/>
  <c r="M478" i="5"/>
  <c r="J478" i="5"/>
  <c r="I478" i="5"/>
  <c r="H478" i="5"/>
  <c r="M477" i="5"/>
  <c r="J477" i="5"/>
  <c r="I477" i="5"/>
  <c r="H477" i="5"/>
  <c r="M476" i="5"/>
  <c r="J476" i="5"/>
  <c r="I476" i="5"/>
  <c r="H476" i="5"/>
  <c r="W475" i="5"/>
  <c r="W476" i="5" s="1"/>
  <c r="W477" i="5" s="1"/>
  <c r="M475" i="5"/>
  <c r="J475" i="5"/>
  <c r="I475" i="5"/>
  <c r="H475" i="5"/>
  <c r="M474" i="5"/>
  <c r="J474" i="5"/>
  <c r="I474" i="5"/>
  <c r="H474" i="5"/>
  <c r="P473" i="5"/>
  <c r="M473" i="5"/>
  <c r="J473" i="5"/>
  <c r="I473" i="5"/>
  <c r="H473" i="5"/>
  <c r="C473" i="5"/>
  <c r="W472" i="5"/>
  <c r="W473" i="5" s="1"/>
  <c r="M472" i="5"/>
  <c r="J472" i="5"/>
  <c r="I472" i="5"/>
  <c r="H472" i="5"/>
  <c r="C472" i="5"/>
  <c r="W471" i="5"/>
  <c r="M471" i="5"/>
  <c r="J471" i="5"/>
  <c r="I471" i="5"/>
  <c r="H471" i="5"/>
  <c r="C471" i="5"/>
  <c r="M470" i="5"/>
  <c r="P470" i="5" s="1"/>
  <c r="J470" i="5"/>
  <c r="I470" i="5"/>
  <c r="H470" i="5"/>
  <c r="W469" i="5"/>
  <c r="M469" i="5"/>
  <c r="P469" i="5" s="1"/>
  <c r="J469" i="5"/>
  <c r="I469" i="5"/>
  <c r="H469" i="5"/>
  <c r="P468" i="5"/>
  <c r="M468" i="5"/>
  <c r="J468" i="5"/>
  <c r="I468" i="5"/>
  <c r="H468" i="5"/>
  <c r="C468" i="5"/>
  <c r="W467" i="5"/>
  <c r="W468" i="5" s="1"/>
  <c r="M467" i="5"/>
  <c r="J467" i="5"/>
  <c r="P467" i="5" s="1"/>
  <c r="I467" i="5"/>
  <c r="H467" i="5"/>
  <c r="C467" i="5"/>
  <c r="M466" i="5"/>
  <c r="J466" i="5"/>
  <c r="I466" i="5"/>
  <c r="H466" i="5"/>
  <c r="M465" i="5"/>
  <c r="J465" i="5"/>
  <c r="I465" i="5"/>
  <c r="H465" i="5"/>
  <c r="C465" i="5"/>
  <c r="W464" i="5"/>
  <c r="W465" i="5" s="1"/>
  <c r="P464" i="5"/>
  <c r="M464" i="5"/>
  <c r="C464" i="5" s="1"/>
  <c r="J464" i="5"/>
  <c r="I464" i="5"/>
  <c r="H464" i="5"/>
  <c r="W463" i="5"/>
  <c r="M463" i="5"/>
  <c r="J463" i="5"/>
  <c r="I463" i="5"/>
  <c r="P463" i="5" s="1"/>
  <c r="H463" i="5"/>
  <c r="C463" i="5"/>
  <c r="M462" i="5"/>
  <c r="J462" i="5"/>
  <c r="I462" i="5"/>
  <c r="H462" i="5"/>
  <c r="C462" i="5"/>
  <c r="W461" i="5"/>
  <c r="M461" i="5"/>
  <c r="J461" i="5"/>
  <c r="I461" i="5"/>
  <c r="H461" i="5"/>
  <c r="C461" i="5"/>
  <c r="P460" i="5"/>
  <c r="M460" i="5"/>
  <c r="C460" i="5"/>
  <c r="J460" i="5"/>
  <c r="I460" i="5"/>
  <c r="H460" i="5"/>
  <c r="W459" i="5"/>
  <c r="W460" i="5" s="1"/>
  <c r="M459" i="5"/>
  <c r="P459" i="5" s="1"/>
  <c r="J459" i="5"/>
  <c r="I459" i="5"/>
  <c r="H459" i="5"/>
  <c r="M458" i="5"/>
  <c r="J458" i="5"/>
  <c r="I458" i="5"/>
  <c r="H458" i="5"/>
  <c r="M457" i="5"/>
  <c r="J457" i="5"/>
  <c r="I457" i="5"/>
  <c r="H457" i="5"/>
  <c r="C457" i="5"/>
  <c r="W456" i="5"/>
  <c r="W457" i="5" s="1"/>
  <c r="M456" i="5"/>
  <c r="J456" i="5"/>
  <c r="I456" i="5"/>
  <c r="H456" i="5"/>
  <c r="W455" i="5"/>
  <c r="M455" i="5"/>
  <c r="P455" i="5"/>
  <c r="J455" i="5"/>
  <c r="I455" i="5"/>
  <c r="H455" i="5"/>
  <c r="P454" i="5"/>
  <c r="M454" i="5"/>
  <c r="C454" i="5"/>
  <c r="J454" i="5"/>
  <c r="I454" i="5"/>
  <c r="H454" i="5"/>
  <c r="W453" i="5"/>
  <c r="M453" i="5"/>
  <c r="P453" i="5" s="1"/>
  <c r="J453" i="5"/>
  <c r="I453" i="5"/>
  <c r="H453" i="5"/>
  <c r="W452" i="5"/>
  <c r="P452" i="5"/>
  <c r="M452" i="5"/>
  <c r="J452" i="5"/>
  <c r="I452" i="5"/>
  <c r="H452" i="5"/>
  <c r="C452" i="5"/>
  <c r="W451" i="5"/>
  <c r="M451" i="5"/>
  <c r="J451" i="5"/>
  <c r="I451" i="5"/>
  <c r="H451" i="5"/>
  <c r="M450" i="5"/>
  <c r="J450" i="5"/>
  <c r="I450" i="5"/>
  <c r="H450" i="5"/>
  <c r="W449" i="5"/>
  <c r="M449" i="5"/>
  <c r="J449" i="5"/>
  <c r="I449" i="5"/>
  <c r="H449" i="5"/>
  <c r="M448" i="5"/>
  <c r="J448" i="5"/>
  <c r="I448" i="5"/>
  <c r="H448" i="5"/>
  <c r="W447" i="5"/>
  <c r="W448" i="5" s="1"/>
  <c r="M447" i="5"/>
  <c r="J447" i="5"/>
  <c r="I447" i="5"/>
  <c r="H447" i="5"/>
  <c r="P446" i="5"/>
  <c r="M446" i="5"/>
  <c r="J446" i="5"/>
  <c r="I446" i="5"/>
  <c r="H446" i="5"/>
  <c r="C446" i="5"/>
  <c r="M445" i="5"/>
  <c r="J445" i="5"/>
  <c r="I445" i="5"/>
  <c r="H445" i="5"/>
  <c r="W444" i="5"/>
  <c r="W445" i="5" s="1"/>
  <c r="M444" i="5"/>
  <c r="J444" i="5"/>
  <c r="I444" i="5"/>
  <c r="H444" i="5"/>
  <c r="W443" i="5"/>
  <c r="M443" i="5"/>
  <c r="J443" i="5"/>
  <c r="I443" i="5"/>
  <c r="H443" i="5"/>
  <c r="C443" i="5"/>
  <c r="M442" i="5"/>
  <c r="J442" i="5"/>
  <c r="I442" i="5"/>
  <c r="H442" i="5"/>
  <c r="W441" i="5"/>
  <c r="M441" i="5"/>
  <c r="J441" i="5"/>
  <c r="I441" i="5"/>
  <c r="H441" i="5"/>
  <c r="W440" i="5"/>
  <c r="M440" i="5"/>
  <c r="J440" i="5"/>
  <c r="P440" i="5" s="1"/>
  <c r="I440" i="5"/>
  <c r="H440" i="5"/>
  <c r="C440" i="5"/>
  <c r="W439" i="5"/>
  <c r="M439" i="5"/>
  <c r="J439" i="5"/>
  <c r="I439" i="5"/>
  <c r="H439" i="5"/>
  <c r="M438" i="5"/>
  <c r="J438" i="5"/>
  <c r="I438" i="5"/>
  <c r="H438" i="5"/>
  <c r="W437" i="5"/>
  <c r="M437" i="5"/>
  <c r="J437" i="5"/>
  <c r="I437" i="5"/>
  <c r="H437" i="5"/>
  <c r="M436" i="5"/>
  <c r="P436" i="5"/>
  <c r="J436" i="5"/>
  <c r="I436" i="5"/>
  <c r="H436" i="5"/>
  <c r="W435" i="5"/>
  <c r="W436" i="5" s="1"/>
  <c r="M435" i="5"/>
  <c r="P435" i="5" s="1"/>
  <c r="J435" i="5"/>
  <c r="I435" i="5"/>
  <c r="H435" i="5"/>
  <c r="M434" i="5"/>
  <c r="J434" i="5"/>
  <c r="I434" i="5"/>
  <c r="H434" i="5"/>
  <c r="M433" i="5"/>
  <c r="J433" i="5"/>
  <c r="I433" i="5"/>
  <c r="H433" i="5"/>
  <c r="C433" i="5"/>
  <c r="M432" i="5"/>
  <c r="J432" i="5"/>
  <c r="I432" i="5"/>
  <c r="H432" i="5"/>
  <c r="W431" i="5"/>
  <c r="W432" i="5" s="1"/>
  <c r="W433" i="5" s="1"/>
  <c r="M431" i="5"/>
  <c r="J431" i="5"/>
  <c r="I431" i="5"/>
  <c r="H431" i="5"/>
  <c r="M430" i="5"/>
  <c r="P430" i="5" s="1"/>
  <c r="J430" i="5"/>
  <c r="I430" i="5"/>
  <c r="H430" i="5"/>
  <c r="M429" i="5"/>
  <c r="J429" i="5"/>
  <c r="I429" i="5"/>
  <c r="H429" i="5"/>
  <c r="M428" i="5"/>
  <c r="P428" i="5"/>
  <c r="J428" i="5"/>
  <c r="I428" i="5"/>
  <c r="H428" i="5"/>
  <c r="W427" i="5"/>
  <c r="W428" i="5" s="1"/>
  <c r="W429" i="5" s="1"/>
  <c r="P427" i="5"/>
  <c r="M427" i="5"/>
  <c r="C427" i="5"/>
  <c r="J427" i="5"/>
  <c r="I427" i="5"/>
  <c r="H427" i="5"/>
  <c r="M426" i="5"/>
  <c r="J426" i="5"/>
  <c r="I426" i="5"/>
  <c r="H426" i="5"/>
  <c r="M425" i="5"/>
  <c r="J425" i="5"/>
  <c r="P425" i="5" s="1"/>
  <c r="I425" i="5"/>
  <c r="H425" i="5"/>
  <c r="C425" i="5"/>
  <c r="M424" i="5"/>
  <c r="J424" i="5"/>
  <c r="I424" i="5"/>
  <c r="H424" i="5"/>
  <c r="W423" i="5"/>
  <c r="W424" i="5" s="1"/>
  <c r="W425" i="5" s="1"/>
  <c r="M423" i="5"/>
  <c r="J423" i="5"/>
  <c r="I423" i="5"/>
  <c r="H423" i="5"/>
  <c r="M422" i="5"/>
  <c r="J422" i="5"/>
  <c r="I422" i="5"/>
  <c r="H422" i="5"/>
  <c r="C422" i="5"/>
  <c r="M421" i="5"/>
  <c r="J421" i="5"/>
  <c r="P421" i="5" s="1"/>
  <c r="I421" i="5"/>
  <c r="H421" i="5"/>
  <c r="M420" i="5"/>
  <c r="J420" i="5"/>
  <c r="I420" i="5"/>
  <c r="H420" i="5"/>
  <c r="W419" i="5"/>
  <c r="W420" i="5" s="1"/>
  <c r="W421" i="5" s="1"/>
  <c r="M419" i="5"/>
  <c r="J419" i="5"/>
  <c r="I419" i="5"/>
  <c r="H419" i="5"/>
  <c r="M418" i="5"/>
  <c r="J418" i="5"/>
  <c r="I418" i="5"/>
  <c r="H418" i="5"/>
  <c r="W417" i="5"/>
  <c r="M417" i="5"/>
  <c r="J417" i="5"/>
  <c r="I417" i="5"/>
  <c r="H417" i="5"/>
  <c r="P417" i="5" s="1"/>
  <c r="C417" i="5"/>
  <c r="W416" i="5"/>
  <c r="M416" i="5"/>
  <c r="J416" i="5"/>
  <c r="I416" i="5"/>
  <c r="H416" i="5"/>
  <c r="C416" i="5"/>
  <c r="W415" i="5"/>
  <c r="M415" i="5"/>
  <c r="J415" i="5"/>
  <c r="I415" i="5"/>
  <c r="H415" i="5"/>
  <c r="M414" i="5"/>
  <c r="P414" i="5"/>
  <c r="J414" i="5"/>
  <c r="I414" i="5"/>
  <c r="H414" i="5"/>
  <c r="C414" i="5"/>
  <c r="M413" i="5"/>
  <c r="C413" i="5" s="1"/>
  <c r="J413" i="5"/>
  <c r="I413" i="5"/>
  <c r="H413" i="5"/>
  <c r="M412" i="5"/>
  <c r="J412" i="5"/>
  <c r="I412" i="5"/>
  <c r="H412" i="5"/>
  <c r="W411" i="5"/>
  <c r="W412" i="5" s="1"/>
  <c r="W413" i="5" s="1"/>
  <c r="M411" i="5"/>
  <c r="C411" i="5" s="1"/>
  <c r="J411" i="5"/>
  <c r="P411" i="5" s="1"/>
  <c r="I411" i="5"/>
  <c r="H411" i="5"/>
  <c r="M410" i="5"/>
  <c r="J410" i="5"/>
  <c r="I410" i="5"/>
  <c r="H410" i="5"/>
  <c r="W409" i="5"/>
  <c r="M409" i="5"/>
  <c r="J409" i="5"/>
  <c r="I409" i="5"/>
  <c r="H409" i="5"/>
  <c r="W408" i="5"/>
  <c r="M408" i="5"/>
  <c r="J408" i="5"/>
  <c r="I408" i="5"/>
  <c r="H408" i="5"/>
  <c r="C408" i="5"/>
  <c r="W407" i="5"/>
  <c r="M407" i="5"/>
  <c r="J407" i="5"/>
  <c r="I407" i="5"/>
  <c r="H407" i="5"/>
  <c r="P406" i="5"/>
  <c r="M406" i="5"/>
  <c r="C406" i="5"/>
  <c r="J406" i="5"/>
  <c r="I406" i="5"/>
  <c r="H406" i="5"/>
  <c r="W405" i="5"/>
  <c r="M405" i="5"/>
  <c r="J405" i="5"/>
  <c r="P405" i="5" s="1"/>
  <c r="I405" i="5"/>
  <c r="H405" i="5"/>
  <c r="C405" i="5"/>
  <c r="P404" i="5"/>
  <c r="M404" i="5"/>
  <c r="C404" i="5"/>
  <c r="J404" i="5"/>
  <c r="I404" i="5"/>
  <c r="H404" i="5"/>
  <c r="W403" i="5"/>
  <c r="W404" i="5" s="1"/>
  <c r="P403" i="5"/>
  <c r="M403" i="5"/>
  <c r="C403" i="5"/>
  <c r="J403" i="5"/>
  <c r="I403" i="5"/>
  <c r="H403" i="5"/>
  <c r="M402" i="5"/>
  <c r="J402" i="5"/>
  <c r="I402" i="5"/>
  <c r="H402" i="5"/>
  <c r="M401" i="5"/>
  <c r="J401" i="5"/>
  <c r="I401" i="5"/>
  <c r="H401" i="5"/>
  <c r="C401" i="5"/>
  <c r="P400" i="5"/>
  <c r="M400" i="5"/>
  <c r="J400" i="5"/>
  <c r="I400" i="5"/>
  <c r="H400" i="5"/>
  <c r="W399" i="5"/>
  <c r="W400" i="5" s="1"/>
  <c r="W401" i="5" s="1"/>
  <c r="M399" i="5"/>
  <c r="J399" i="5"/>
  <c r="I399" i="5"/>
  <c r="H399" i="5"/>
  <c r="M398" i="5"/>
  <c r="C398" i="5" s="1"/>
  <c r="J398" i="5"/>
  <c r="I398" i="5"/>
  <c r="H398" i="5"/>
  <c r="M397" i="5"/>
  <c r="J397" i="5"/>
  <c r="I397" i="5"/>
  <c r="H397" i="5"/>
  <c r="P396" i="5"/>
  <c r="M396" i="5"/>
  <c r="C396" i="5"/>
  <c r="AA396" i="5" s="1"/>
  <c r="AP396" i="5" s="1"/>
  <c r="AQ396" i="5" s="1"/>
  <c r="J396" i="5"/>
  <c r="I396" i="5"/>
  <c r="H396" i="5"/>
  <c r="W395" i="5"/>
  <c r="W396" i="5" s="1"/>
  <c r="W397" i="5" s="1"/>
  <c r="P395" i="5"/>
  <c r="M395" i="5"/>
  <c r="J395" i="5"/>
  <c r="I395" i="5"/>
  <c r="H395" i="5"/>
  <c r="M394" i="5"/>
  <c r="J394" i="5"/>
  <c r="I394" i="5"/>
  <c r="H394" i="5"/>
  <c r="M393" i="5"/>
  <c r="J393" i="5"/>
  <c r="I393" i="5"/>
  <c r="H393" i="5"/>
  <c r="P393" i="5" s="1"/>
  <c r="C393" i="5"/>
  <c r="M392" i="5"/>
  <c r="J392" i="5"/>
  <c r="I392" i="5"/>
  <c r="H392" i="5"/>
  <c r="P392" i="5" s="1"/>
  <c r="C392" i="5"/>
  <c r="W391" i="5"/>
  <c r="W392" i="5" s="1"/>
  <c r="W393" i="5" s="1"/>
  <c r="M391" i="5"/>
  <c r="J391" i="5"/>
  <c r="I391" i="5"/>
  <c r="H391" i="5"/>
  <c r="P391" i="5" s="1"/>
  <c r="C391" i="5"/>
  <c r="P390" i="5"/>
  <c r="M390" i="5"/>
  <c r="J390" i="5"/>
  <c r="I390" i="5"/>
  <c r="H390" i="5"/>
  <c r="C390" i="5"/>
  <c r="P389" i="5"/>
  <c r="M389" i="5"/>
  <c r="J389" i="5"/>
  <c r="I389" i="5"/>
  <c r="H389" i="5"/>
  <c r="C389" i="5"/>
  <c r="P388" i="5"/>
  <c r="M388" i="5"/>
  <c r="J388" i="5"/>
  <c r="I388" i="5"/>
  <c r="H388" i="5"/>
  <c r="C388" i="5"/>
  <c r="W387" i="5"/>
  <c r="W388" i="5" s="1"/>
  <c r="W389" i="5" s="1"/>
  <c r="P387" i="5"/>
  <c r="M387" i="5"/>
  <c r="J387" i="5"/>
  <c r="I387" i="5"/>
  <c r="H387" i="5"/>
  <c r="C387" i="5"/>
  <c r="M386" i="5"/>
  <c r="J386" i="5"/>
  <c r="I386" i="5"/>
  <c r="H386" i="5"/>
  <c r="W385" i="5"/>
  <c r="M385" i="5"/>
  <c r="J385" i="5"/>
  <c r="I385" i="5"/>
  <c r="H385" i="5"/>
  <c r="M384" i="5"/>
  <c r="C384" i="5"/>
  <c r="J384" i="5"/>
  <c r="P384" i="5" s="1"/>
  <c r="I384" i="5"/>
  <c r="H384" i="5"/>
  <c r="W383" i="5"/>
  <c r="W384" i="5" s="1"/>
  <c r="M383" i="5"/>
  <c r="J383" i="5"/>
  <c r="I383" i="5"/>
  <c r="H383" i="5"/>
  <c r="P382" i="5"/>
  <c r="M382" i="5"/>
  <c r="J382" i="5"/>
  <c r="I382" i="5"/>
  <c r="H382" i="5"/>
  <c r="C382" i="5"/>
  <c r="AB381" i="5"/>
  <c r="M381" i="5"/>
  <c r="J381" i="5"/>
  <c r="I381" i="5"/>
  <c r="H381" i="5"/>
  <c r="W380" i="5"/>
  <c r="W381" i="5" s="1"/>
  <c r="M380" i="5"/>
  <c r="J380" i="5"/>
  <c r="I380" i="5"/>
  <c r="H380" i="5"/>
  <c r="W379" i="5"/>
  <c r="P379" i="5"/>
  <c r="M379" i="5"/>
  <c r="J379" i="5"/>
  <c r="I379" i="5"/>
  <c r="H379" i="5"/>
  <c r="C379" i="5"/>
  <c r="M378" i="5"/>
  <c r="J378" i="5"/>
  <c r="I378" i="5"/>
  <c r="H378" i="5"/>
  <c r="M377" i="5"/>
  <c r="J377" i="5"/>
  <c r="I377" i="5"/>
  <c r="H377" i="5"/>
  <c r="W376" i="5"/>
  <c r="W377" i="5" s="1"/>
  <c r="M376" i="5"/>
  <c r="J376" i="5"/>
  <c r="P376" i="5" s="1"/>
  <c r="I376" i="5"/>
  <c r="H376" i="5"/>
  <c r="C376" i="5"/>
  <c r="W375" i="5"/>
  <c r="M375" i="5"/>
  <c r="J375" i="5"/>
  <c r="P375" i="5" s="1"/>
  <c r="I375" i="5"/>
  <c r="H375" i="5"/>
  <c r="C375" i="5"/>
  <c r="M374" i="5"/>
  <c r="J374" i="5"/>
  <c r="I374" i="5"/>
  <c r="H374" i="5"/>
  <c r="M373" i="5"/>
  <c r="J373" i="5"/>
  <c r="I373" i="5"/>
  <c r="H373" i="5"/>
  <c r="C373" i="5"/>
  <c r="M372" i="5"/>
  <c r="J372" i="5"/>
  <c r="I372" i="5"/>
  <c r="H372" i="5"/>
  <c r="C372" i="5"/>
  <c r="W371" i="5"/>
  <c r="W372" i="5" s="1"/>
  <c r="W373" i="5" s="1"/>
  <c r="M371" i="5"/>
  <c r="J371" i="5"/>
  <c r="I371" i="5"/>
  <c r="H371" i="5"/>
  <c r="C371" i="5"/>
  <c r="M370" i="5"/>
  <c r="J370" i="5"/>
  <c r="I370" i="5"/>
  <c r="H370" i="5"/>
  <c r="P370" i="5" s="1"/>
  <c r="M369" i="5"/>
  <c r="J369" i="5"/>
  <c r="I369" i="5"/>
  <c r="H369" i="5"/>
  <c r="P369" i="5" s="1"/>
  <c r="C369" i="5"/>
  <c r="W368" i="5"/>
  <c r="W369" i="5" s="1"/>
  <c r="M368" i="5"/>
  <c r="J368" i="5"/>
  <c r="I368" i="5"/>
  <c r="H368" i="5"/>
  <c r="P368" i="5" s="1"/>
  <c r="C368" i="5"/>
  <c r="W367" i="5"/>
  <c r="M367" i="5"/>
  <c r="J367" i="5"/>
  <c r="I367" i="5"/>
  <c r="H367" i="5"/>
  <c r="P367" i="5" s="1"/>
  <c r="C367" i="5"/>
  <c r="P366" i="5"/>
  <c r="M366" i="5"/>
  <c r="J366" i="5"/>
  <c r="I366" i="5"/>
  <c r="H366" i="5"/>
  <c r="C366" i="5"/>
  <c r="P365" i="5"/>
  <c r="M365" i="5"/>
  <c r="J365" i="5"/>
  <c r="I365" i="5"/>
  <c r="H365" i="5"/>
  <c r="C365" i="5"/>
  <c r="M364" i="5"/>
  <c r="J364" i="5"/>
  <c r="I364" i="5"/>
  <c r="H364" i="5"/>
  <c r="W363" i="5"/>
  <c r="W364" i="5" s="1"/>
  <c r="W365" i="5" s="1"/>
  <c r="P363" i="5"/>
  <c r="M363" i="5"/>
  <c r="C363" i="5"/>
  <c r="J363" i="5"/>
  <c r="I363" i="5"/>
  <c r="H363" i="5"/>
  <c r="M362" i="5"/>
  <c r="J362" i="5"/>
  <c r="I362" i="5"/>
  <c r="H362" i="5"/>
  <c r="P361" i="5"/>
  <c r="M361" i="5"/>
  <c r="J361" i="5"/>
  <c r="I361" i="5"/>
  <c r="H361" i="5"/>
  <c r="C361" i="5"/>
  <c r="M360" i="5"/>
  <c r="J360" i="5"/>
  <c r="I360" i="5"/>
  <c r="H360" i="5"/>
  <c r="C360" i="5"/>
  <c r="W359" i="5"/>
  <c r="W360" i="5" s="1"/>
  <c r="W361" i="5" s="1"/>
  <c r="M359" i="5"/>
  <c r="C359" i="5"/>
  <c r="J359" i="5"/>
  <c r="P359" i="5" s="1"/>
  <c r="I359" i="5"/>
  <c r="H359" i="5"/>
  <c r="M358" i="5"/>
  <c r="J358" i="5"/>
  <c r="P358" i="5" s="1"/>
  <c r="I358" i="5"/>
  <c r="H358" i="5"/>
  <c r="C358" i="5"/>
  <c r="M357" i="5"/>
  <c r="J357" i="5"/>
  <c r="P357" i="5" s="1"/>
  <c r="I357" i="5"/>
  <c r="H357" i="5"/>
  <c r="C357" i="5"/>
  <c r="M356" i="5"/>
  <c r="J356" i="5"/>
  <c r="P356" i="5" s="1"/>
  <c r="I356" i="5"/>
  <c r="H356" i="5"/>
  <c r="C356" i="5"/>
  <c r="W355" i="5"/>
  <c r="W356" i="5" s="1"/>
  <c r="W357" i="5" s="1"/>
  <c r="M355" i="5"/>
  <c r="J355" i="5"/>
  <c r="P355" i="5" s="1"/>
  <c r="I355" i="5"/>
  <c r="H355" i="5"/>
  <c r="C355" i="5"/>
  <c r="M354" i="5"/>
  <c r="J354" i="5"/>
  <c r="I354" i="5"/>
  <c r="H354" i="5"/>
  <c r="P353" i="5"/>
  <c r="M353" i="5"/>
  <c r="C353" i="5"/>
  <c r="J353" i="5"/>
  <c r="I353" i="5"/>
  <c r="H353" i="5"/>
  <c r="W352" i="5"/>
  <c r="W353" i="5" s="1"/>
  <c r="M352" i="5"/>
  <c r="P352" i="5" s="1"/>
  <c r="J352" i="5"/>
  <c r="I352" i="5"/>
  <c r="H352" i="5"/>
  <c r="W351" i="5"/>
  <c r="P351" i="5"/>
  <c r="M351" i="5"/>
  <c r="C351" i="5"/>
  <c r="J351" i="5"/>
  <c r="I351" i="5"/>
  <c r="H351" i="5"/>
  <c r="M350" i="5"/>
  <c r="J350" i="5"/>
  <c r="I350" i="5"/>
  <c r="H350" i="5"/>
  <c r="M349" i="5"/>
  <c r="J349" i="5"/>
  <c r="I349" i="5"/>
  <c r="H349" i="5"/>
  <c r="W348" i="5"/>
  <c r="W349" i="5" s="1"/>
  <c r="M348" i="5"/>
  <c r="C348" i="5"/>
  <c r="J348" i="5"/>
  <c r="I348" i="5"/>
  <c r="P348" i="5" s="1"/>
  <c r="H348" i="5"/>
  <c r="W347" i="5"/>
  <c r="P347" i="5"/>
  <c r="M347" i="5"/>
  <c r="J347" i="5"/>
  <c r="I347" i="5"/>
  <c r="H347" i="5"/>
  <c r="M346" i="5"/>
  <c r="J346" i="5"/>
  <c r="I346" i="5"/>
  <c r="H346" i="5"/>
  <c r="M345" i="5"/>
  <c r="P345" i="5" s="1"/>
  <c r="J345" i="5"/>
  <c r="I345" i="5"/>
  <c r="H345" i="5"/>
  <c r="M344" i="5"/>
  <c r="C344" i="5"/>
  <c r="J344" i="5"/>
  <c r="I344" i="5"/>
  <c r="H344" i="5"/>
  <c r="W343" i="5"/>
  <c r="W344" i="5" s="1"/>
  <c r="W345" i="5" s="1"/>
  <c r="M343" i="5"/>
  <c r="J343" i="5"/>
  <c r="I343" i="5"/>
  <c r="H343" i="5"/>
  <c r="M342" i="5"/>
  <c r="J342" i="5"/>
  <c r="I342" i="5"/>
  <c r="H342" i="5"/>
  <c r="W341" i="5"/>
  <c r="M341" i="5"/>
  <c r="J341" i="5"/>
  <c r="I341" i="5"/>
  <c r="P341" i="5" s="1"/>
  <c r="H341" i="5"/>
  <c r="W340" i="5"/>
  <c r="M340" i="5"/>
  <c r="J340" i="5"/>
  <c r="I340" i="5"/>
  <c r="H340" i="5"/>
  <c r="C340" i="5"/>
  <c r="Z340" i="5" s="1"/>
  <c r="W339" i="5"/>
  <c r="M339" i="5"/>
  <c r="J339" i="5"/>
  <c r="I339" i="5"/>
  <c r="H339" i="5"/>
  <c r="M338" i="5"/>
  <c r="J338" i="5"/>
  <c r="I338" i="5"/>
  <c r="H338" i="5"/>
  <c r="W337" i="5"/>
  <c r="M337" i="5"/>
  <c r="J337" i="5"/>
  <c r="I337" i="5"/>
  <c r="H337" i="5"/>
  <c r="C337" i="5"/>
  <c r="M336" i="5"/>
  <c r="J336" i="5"/>
  <c r="I336" i="5"/>
  <c r="P336" i="5" s="1"/>
  <c r="H336" i="5"/>
  <c r="C336" i="5"/>
  <c r="W335" i="5"/>
  <c r="W336" i="5" s="1"/>
  <c r="M335" i="5"/>
  <c r="J335" i="5"/>
  <c r="I335" i="5"/>
  <c r="H335" i="5"/>
  <c r="M334" i="5"/>
  <c r="J334" i="5"/>
  <c r="I334" i="5"/>
  <c r="H334" i="5"/>
  <c r="M333" i="5"/>
  <c r="J333" i="5"/>
  <c r="I333" i="5"/>
  <c r="H333" i="5"/>
  <c r="W332" i="5"/>
  <c r="W333" i="5" s="1"/>
  <c r="M332" i="5"/>
  <c r="P332" i="5" s="1"/>
  <c r="J332" i="5"/>
  <c r="I332" i="5"/>
  <c r="H332" i="5"/>
  <c r="C332" i="5"/>
  <c r="AA332" i="5" s="1"/>
  <c r="W331" i="5"/>
  <c r="M331" i="5"/>
  <c r="J331" i="5"/>
  <c r="P331" i="5" s="1"/>
  <c r="I331" i="5"/>
  <c r="H331" i="5"/>
  <c r="C331" i="5"/>
  <c r="M330" i="5"/>
  <c r="J330" i="5"/>
  <c r="I330" i="5"/>
  <c r="H330" i="5"/>
  <c r="W329" i="5"/>
  <c r="M329" i="5"/>
  <c r="P329" i="5"/>
  <c r="J329" i="5"/>
  <c r="I329" i="5"/>
  <c r="H329" i="5"/>
  <c r="C329" i="5"/>
  <c r="M328" i="5"/>
  <c r="C328" i="5"/>
  <c r="J328" i="5"/>
  <c r="I328" i="5"/>
  <c r="H328" i="5"/>
  <c r="W327" i="5"/>
  <c r="W328" i="5" s="1"/>
  <c r="M327" i="5"/>
  <c r="J327" i="5"/>
  <c r="I327" i="5"/>
  <c r="H327" i="5"/>
  <c r="M326" i="5"/>
  <c r="P326" i="5"/>
  <c r="J326" i="5"/>
  <c r="I326" i="5"/>
  <c r="H326" i="5"/>
  <c r="C326" i="5"/>
  <c r="Y326" i="5" s="1"/>
  <c r="M325" i="5"/>
  <c r="J325" i="5"/>
  <c r="I325" i="5"/>
  <c r="H325" i="5"/>
  <c r="C325" i="5"/>
  <c r="M324" i="5"/>
  <c r="C324" i="5"/>
  <c r="Z324" i="5" s="1"/>
  <c r="J324" i="5"/>
  <c r="I324" i="5"/>
  <c r="H324" i="5"/>
  <c r="P324" i="5" s="1"/>
  <c r="W323" i="5"/>
  <c r="W324" i="5" s="1"/>
  <c r="W325" i="5" s="1"/>
  <c r="M323" i="5"/>
  <c r="J323" i="5"/>
  <c r="I323" i="5"/>
  <c r="H323" i="5"/>
  <c r="M322" i="5"/>
  <c r="J322" i="5"/>
  <c r="I322" i="5"/>
  <c r="H322" i="5"/>
  <c r="M321" i="5"/>
  <c r="J321" i="5"/>
  <c r="I321" i="5"/>
  <c r="H321" i="5"/>
  <c r="P320" i="5"/>
  <c r="M320" i="5"/>
  <c r="J320" i="5"/>
  <c r="I320" i="5"/>
  <c r="H320" i="5"/>
  <c r="W319" i="5"/>
  <c r="W320" i="5" s="1"/>
  <c r="W321" i="5" s="1"/>
  <c r="M319" i="5"/>
  <c r="J319" i="5"/>
  <c r="I319" i="5"/>
  <c r="H319" i="5"/>
  <c r="M318" i="5"/>
  <c r="J318" i="5"/>
  <c r="I318" i="5"/>
  <c r="P318" i="5" s="1"/>
  <c r="H318" i="5"/>
  <c r="M317" i="5"/>
  <c r="J317" i="5"/>
  <c r="I317" i="5"/>
  <c r="H317" i="5"/>
  <c r="M316" i="5"/>
  <c r="J316" i="5"/>
  <c r="I316" i="5"/>
  <c r="H316" i="5"/>
  <c r="C316" i="5"/>
  <c r="W315" i="5"/>
  <c r="W316" i="5" s="1"/>
  <c r="W317" i="5" s="1"/>
  <c r="M315" i="5"/>
  <c r="J315" i="5"/>
  <c r="I315" i="5"/>
  <c r="H315" i="5"/>
  <c r="M314" i="5"/>
  <c r="J314" i="5"/>
  <c r="I314" i="5"/>
  <c r="H314" i="5"/>
  <c r="W313" i="5"/>
  <c r="M313" i="5"/>
  <c r="J313" i="5"/>
  <c r="I313" i="5"/>
  <c r="H313" i="5"/>
  <c r="C313" i="5"/>
  <c r="Y313" i="5" s="1"/>
  <c r="P312" i="5"/>
  <c r="M312" i="5"/>
  <c r="J312" i="5"/>
  <c r="I312" i="5"/>
  <c r="H312" i="5"/>
  <c r="C312" i="5"/>
  <c r="W311" i="5"/>
  <c r="W312" i="5" s="1"/>
  <c r="M311" i="5"/>
  <c r="P311" i="5" s="1"/>
  <c r="J311" i="5"/>
  <c r="I311" i="5"/>
  <c r="H311" i="5"/>
  <c r="C311" i="5"/>
  <c r="M310" i="5"/>
  <c r="J310" i="5"/>
  <c r="I310" i="5"/>
  <c r="H310" i="5"/>
  <c r="M309" i="5"/>
  <c r="P309" i="5"/>
  <c r="J309" i="5"/>
  <c r="I309" i="5"/>
  <c r="H309" i="5"/>
  <c r="C309" i="5"/>
  <c r="W308" i="5"/>
  <c r="W309" i="5" s="1"/>
  <c r="M308" i="5"/>
  <c r="C308" i="5" s="1"/>
  <c r="J308" i="5"/>
  <c r="I308" i="5"/>
  <c r="H308" i="5"/>
  <c r="W307" i="5"/>
  <c r="M307" i="5"/>
  <c r="J307" i="5"/>
  <c r="I307" i="5"/>
  <c r="H307" i="5"/>
  <c r="M306" i="5"/>
  <c r="J306" i="5"/>
  <c r="I306" i="5"/>
  <c r="H306" i="5"/>
  <c r="M305" i="5"/>
  <c r="J305" i="5"/>
  <c r="I305" i="5"/>
  <c r="H305" i="5"/>
  <c r="M304" i="5"/>
  <c r="P304" i="5" s="1"/>
  <c r="C304" i="5"/>
  <c r="J304" i="5"/>
  <c r="I304" i="5"/>
  <c r="H304" i="5"/>
  <c r="W303" i="5"/>
  <c r="W304" i="5" s="1"/>
  <c r="W305" i="5" s="1"/>
  <c r="P303" i="5"/>
  <c r="M303" i="5"/>
  <c r="J303" i="5"/>
  <c r="I303" i="5"/>
  <c r="H303" i="5"/>
  <c r="C303" i="5"/>
  <c r="Y303" i="5" s="1"/>
  <c r="M302" i="5"/>
  <c r="J302" i="5"/>
  <c r="I302" i="5"/>
  <c r="H302" i="5"/>
  <c r="C302" i="5"/>
  <c r="M301" i="5"/>
  <c r="J301" i="5"/>
  <c r="P301" i="5" s="1"/>
  <c r="I301" i="5"/>
  <c r="H301" i="5"/>
  <c r="C301" i="5"/>
  <c r="W300" i="5"/>
  <c r="W301" i="5" s="1"/>
  <c r="M300" i="5"/>
  <c r="J300" i="5"/>
  <c r="I300" i="5"/>
  <c r="H300" i="5"/>
  <c r="W299" i="5"/>
  <c r="M299" i="5"/>
  <c r="J299" i="5"/>
  <c r="I299" i="5"/>
  <c r="P299" i="5" s="1"/>
  <c r="H299" i="5"/>
  <c r="C299" i="5"/>
  <c r="M298" i="5"/>
  <c r="J298" i="5"/>
  <c r="I298" i="5"/>
  <c r="H298" i="5"/>
  <c r="P297" i="5"/>
  <c r="M297" i="5"/>
  <c r="C297" i="5"/>
  <c r="Y297" i="5" s="1"/>
  <c r="J297" i="5"/>
  <c r="I297" i="5"/>
  <c r="H297" i="5"/>
  <c r="M296" i="5"/>
  <c r="J296" i="5"/>
  <c r="P296" i="5" s="1"/>
  <c r="I296" i="5"/>
  <c r="H296" i="5"/>
  <c r="C296" i="5"/>
  <c r="W295" i="5"/>
  <c r="W296" i="5" s="1"/>
  <c r="W297" i="5" s="1"/>
  <c r="M295" i="5"/>
  <c r="J295" i="5"/>
  <c r="I295" i="5"/>
  <c r="H295" i="5"/>
  <c r="M294" i="5"/>
  <c r="P294" i="5"/>
  <c r="J294" i="5"/>
  <c r="I294" i="5"/>
  <c r="H294" i="5"/>
  <c r="C294" i="5"/>
  <c r="P293" i="5"/>
  <c r="M293" i="5"/>
  <c r="C293" i="5"/>
  <c r="J293" i="5"/>
  <c r="I293" i="5"/>
  <c r="H293" i="5"/>
  <c r="W292" i="5"/>
  <c r="W293" i="5" s="1"/>
  <c r="M292" i="5"/>
  <c r="C292" i="5"/>
  <c r="J292" i="5"/>
  <c r="I292" i="5"/>
  <c r="H292" i="5"/>
  <c r="P292" i="5" s="1"/>
  <c r="W291" i="5"/>
  <c r="M291" i="5"/>
  <c r="J291" i="5"/>
  <c r="I291" i="5"/>
  <c r="H291" i="5"/>
  <c r="P291" i="5" s="1"/>
  <c r="C291" i="5"/>
  <c r="M290" i="5"/>
  <c r="J290" i="5"/>
  <c r="I290" i="5"/>
  <c r="H290" i="5"/>
  <c r="M289" i="5"/>
  <c r="J289" i="5"/>
  <c r="I289" i="5"/>
  <c r="H289" i="5"/>
  <c r="P288" i="5"/>
  <c r="M288" i="5"/>
  <c r="J288" i="5"/>
  <c r="I288" i="5"/>
  <c r="H288" i="5"/>
  <c r="C288" i="5"/>
  <c r="W287" i="5"/>
  <c r="W288" i="5" s="1"/>
  <c r="W289" i="5" s="1"/>
  <c r="M287" i="5"/>
  <c r="C287" i="5" s="1"/>
  <c r="J287" i="5"/>
  <c r="I287" i="5"/>
  <c r="H287" i="5"/>
  <c r="M286" i="5"/>
  <c r="C286" i="5"/>
  <c r="J286" i="5"/>
  <c r="I286" i="5"/>
  <c r="P286" i="5" s="1"/>
  <c r="H286" i="5"/>
  <c r="P285" i="5"/>
  <c r="M285" i="5"/>
  <c r="C285" i="5"/>
  <c r="J285" i="5"/>
  <c r="I285" i="5"/>
  <c r="H285" i="5"/>
  <c r="M284" i="5"/>
  <c r="J284" i="5"/>
  <c r="I284" i="5"/>
  <c r="H284" i="5"/>
  <c r="C284" i="5"/>
  <c r="W283" i="5"/>
  <c r="W284" i="5" s="1"/>
  <c r="W285" i="5" s="1"/>
  <c r="M283" i="5"/>
  <c r="P283" i="5"/>
  <c r="J283" i="5"/>
  <c r="I283" i="5"/>
  <c r="H283" i="5"/>
  <c r="C283" i="5"/>
  <c r="M282" i="5"/>
  <c r="J282" i="5"/>
  <c r="I282" i="5"/>
  <c r="H282" i="5"/>
  <c r="W281" i="5"/>
  <c r="M281" i="5"/>
  <c r="J281" i="5"/>
  <c r="I281" i="5"/>
  <c r="P281" i="5" s="1"/>
  <c r="H281" i="5"/>
  <c r="W280" i="5"/>
  <c r="M280" i="5"/>
  <c r="P280" i="5"/>
  <c r="J280" i="5"/>
  <c r="I280" i="5"/>
  <c r="H280" i="5"/>
  <c r="W279" i="5"/>
  <c r="M279" i="5"/>
  <c r="J279" i="5"/>
  <c r="I279" i="5"/>
  <c r="H279" i="5"/>
  <c r="M278" i="5"/>
  <c r="J278" i="5"/>
  <c r="I278" i="5"/>
  <c r="H278" i="5"/>
  <c r="P278" i="5" s="1"/>
  <c r="M277" i="5"/>
  <c r="C277" i="5"/>
  <c r="J277" i="5"/>
  <c r="I277" i="5"/>
  <c r="H277" i="5"/>
  <c r="M276" i="5"/>
  <c r="P276" i="5"/>
  <c r="J276" i="5"/>
  <c r="I276" i="5"/>
  <c r="H276" i="5"/>
  <c r="M275" i="5"/>
  <c r="C275" i="5" s="1"/>
  <c r="J275" i="5"/>
  <c r="I275" i="5"/>
  <c r="H275" i="5"/>
  <c r="M274" i="5"/>
  <c r="J274" i="5"/>
  <c r="I274" i="5"/>
  <c r="H274" i="5"/>
  <c r="M273" i="5"/>
  <c r="C273" i="5" s="1"/>
  <c r="J273" i="5"/>
  <c r="I273" i="5"/>
  <c r="H273" i="5"/>
  <c r="W272" i="5"/>
  <c r="W273" i="5" s="1"/>
  <c r="W274" i="5" s="1"/>
  <c r="W275" i="5" s="1"/>
  <c r="W276" i="5" s="1"/>
  <c r="W277" i="5" s="1"/>
  <c r="M272" i="5"/>
  <c r="C272" i="5"/>
  <c r="J272" i="5"/>
  <c r="P272" i="5" s="1"/>
  <c r="I272" i="5"/>
  <c r="H272" i="5"/>
  <c r="W271" i="5"/>
  <c r="M271" i="5"/>
  <c r="J271" i="5"/>
  <c r="I271" i="5"/>
  <c r="H271" i="5"/>
  <c r="M270" i="5"/>
  <c r="C270" i="5" s="1"/>
  <c r="J270" i="5"/>
  <c r="I270" i="5"/>
  <c r="H270" i="5"/>
  <c r="W269" i="5"/>
  <c r="M269" i="5"/>
  <c r="J269" i="5"/>
  <c r="P269" i="5" s="1"/>
  <c r="I269" i="5"/>
  <c r="H269" i="5"/>
  <c r="C269" i="5"/>
  <c r="W268" i="5"/>
  <c r="M268" i="5"/>
  <c r="J268" i="5"/>
  <c r="I268" i="5"/>
  <c r="H268" i="5"/>
  <c r="W267" i="5"/>
  <c r="P267" i="5"/>
  <c r="M267" i="5"/>
  <c r="J267" i="5"/>
  <c r="I267" i="5"/>
  <c r="H267" i="5"/>
  <c r="M266" i="5"/>
  <c r="J266" i="5"/>
  <c r="I266" i="5"/>
  <c r="H266" i="5"/>
  <c r="M265" i="5"/>
  <c r="J265" i="5"/>
  <c r="I265" i="5"/>
  <c r="H265" i="5"/>
  <c r="M264" i="5"/>
  <c r="J264" i="5"/>
  <c r="I264" i="5"/>
  <c r="H264" i="5"/>
  <c r="P264" i="5" s="1"/>
  <c r="W263" i="5"/>
  <c r="W264" i="5" s="1"/>
  <c r="W265" i="5" s="1"/>
  <c r="M263" i="5"/>
  <c r="P263" i="5"/>
  <c r="J263" i="5"/>
  <c r="I263" i="5"/>
  <c r="H263" i="5"/>
  <c r="C263" i="5"/>
  <c r="M262" i="5"/>
  <c r="J262" i="5"/>
  <c r="I262" i="5"/>
  <c r="P262" i="5" s="1"/>
  <c r="H262" i="5"/>
  <c r="C262" i="5"/>
  <c r="Z262" i="5" s="1"/>
  <c r="W261" i="5"/>
  <c r="M261" i="5"/>
  <c r="J261" i="5"/>
  <c r="I261" i="5"/>
  <c r="H261" i="5"/>
  <c r="W260" i="5"/>
  <c r="M260" i="5"/>
  <c r="C260" i="5"/>
  <c r="Z260" i="5" s="1"/>
  <c r="J260" i="5"/>
  <c r="I260" i="5"/>
  <c r="H260" i="5"/>
  <c r="P260" i="5" s="1"/>
  <c r="W259" i="5"/>
  <c r="M259" i="5"/>
  <c r="P259" i="5"/>
  <c r="J259" i="5"/>
  <c r="I259" i="5"/>
  <c r="H259" i="5"/>
  <c r="M258" i="5"/>
  <c r="J258" i="5"/>
  <c r="I258" i="5"/>
  <c r="H258" i="5"/>
  <c r="W257" i="5"/>
  <c r="M257" i="5"/>
  <c r="J257" i="5"/>
  <c r="I257" i="5"/>
  <c r="H257" i="5"/>
  <c r="W256" i="5"/>
  <c r="M256" i="5"/>
  <c r="J256" i="5"/>
  <c r="P256" i="5" s="1"/>
  <c r="I256" i="5"/>
  <c r="H256" i="5"/>
  <c r="W255" i="5"/>
  <c r="M255" i="5"/>
  <c r="J255" i="5"/>
  <c r="I255" i="5"/>
  <c r="H255" i="5"/>
  <c r="P255" i="5" s="1"/>
  <c r="M254" i="5"/>
  <c r="P254" i="5"/>
  <c r="J254" i="5"/>
  <c r="I254" i="5"/>
  <c r="H254" i="5"/>
  <c r="M253" i="5"/>
  <c r="C253" i="5"/>
  <c r="Y253" i="5" s="1"/>
  <c r="J253" i="5"/>
  <c r="I253" i="5"/>
  <c r="H253" i="5"/>
  <c r="P253" i="5" s="1"/>
  <c r="M252" i="5"/>
  <c r="J252" i="5"/>
  <c r="I252" i="5"/>
  <c r="H252" i="5"/>
  <c r="C252" i="5"/>
  <c r="Y252" i="5" s="1"/>
  <c r="W251" i="5"/>
  <c r="W252" i="5" s="1"/>
  <c r="W253" i="5" s="1"/>
  <c r="M251" i="5"/>
  <c r="C251" i="5"/>
  <c r="AA251" i="5" s="1"/>
  <c r="J251" i="5"/>
  <c r="P251" i="5" s="1"/>
  <c r="I251" i="5"/>
  <c r="H251" i="5"/>
  <c r="M250" i="5"/>
  <c r="J250" i="5"/>
  <c r="I250" i="5"/>
  <c r="H250" i="5"/>
  <c r="M249" i="5"/>
  <c r="J249" i="5"/>
  <c r="P249" i="5" s="1"/>
  <c r="I249" i="5"/>
  <c r="H249" i="5"/>
  <c r="C249" i="5"/>
  <c r="Y249" i="5" s="1"/>
  <c r="M248" i="5"/>
  <c r="J248" i="5"/>
  <c r="I248" i="5"/>
  <c r="H248" i="5"/>
  <c r="W247" i="5"/>
  <c r="W248" i="5" s="1"/>
  <c r="W249" i="5" s="1"/>
  <c r="M247" i="5"/>
  <c r="C247" i="5"/>
  <c r="Y247" i="5" s="1"/>
  <c r="J247" i="5"/>
  <c r="I247" i="5"/>
  <c r="P247" i="5" s="1"/>
  <c r="H247" i="5"/>
  <c r="M246" i="5"/>
  <c r="P246" i="5"/>
  <c r="J246" i="5"/>
  <c r="I246" i="5"/>
  <c r="H246" i="5"/>
  <c r="M245" i="5"/>
  <c r="J245" i="5"/>
  <c r="I245" i="5"/>
  <c r="P245" i="5" s="1"/>
  <c r="H245" i="5"/>
  <c r="M244" i="5"/>
  <c r="J244" i="5"/>
  <c r="I244" i="5"/>
  <c r="H244" i="5"/>
  <c r="C244" i="5"/>
  <c r="W243" i="5"/>
  <c r="W244" i="5" s="1"/>
  <c r="W245" i="5" s="1"/>
  <c r="M243" i="5"/>
  <c r="C243" i="5"/>
  <c r="AA243" i="5" s="1"/>
  <c r="J243" i="5"/>
  <c r="I243" i="5"/>
  <c r="H243" i="5"/>
  <c r="M242" i="5"/>
  <c r="J242" i="5"/>
  <c r="I242" i="5"/>
  <c r="H242" i="5"/>
  <c r="W241" i="5"/>
  <c r="P241" i="5"/>
  <c r="M241" i="5"/>
  <c r="J241" i="5"/>
  <c r="I241" i="5"/>
  <c r="H241" i="5"/>
  <c r="W240" i="5"/>
  <c r="M240" i="5"/>
  <c r="J240" i="5"/>
  <c r="I240" i="5"/>
  <c r="H240" i="5"/>
  <c r="C240" i="5"/>
  <c r="AA240" i="5" s="1"/>
  <c r="W239" i="5"/>
  <c r="M239" i="5"/>
  <c r="C239" i="5" s="1"/>
  <c r="J239" i="5"/>
  <c r="I239" i="5"/>
  <c r="P239" i="5" s="1"/>
  <c r="H239" i="5"/>
  <c r="M238" i="5"/>
  <c r="P238" i="5"/>
  <c r="J238" i="5"/>
  <c r="I238" i="5"/>
  <c r="H238" i="5"/>
  <c r="C238" i="5"/>
  <c r="M237" i="5"/>
  <c r="J237" i="5"/>
  <c r="I237" i="5"/>
  <c r="H237" i="5"/>
  <c r="M236" i="5"/>
  <c r="P236" i="5"/>
  <c r="J236" i="5"/>
  <c r="I236" i="5"/>
  <c r="H236" i="5"/>
  <c r="C236" i="5"/>
  <c r="Y236" i="5" s="1"/>
  <c r="W235" i="5"/>
  <c r="W236" i="5" s="1"/>
  <c r="W237" i="5" s="1"/>
  <c r="M235" i="5"/>
  <c r="J235" i="5"/>
  <c r="I235" i="5"/>
  <c r="P235" i="5" s="1"/>
  <c r="H235" i="5"/>
  <c r="C235" i="5"/>
  <c r="AA235" i="5" s="1"/>
  <c r="AP235" i="5" s="1"/>
  <c r="AQ235" i="5" s="1"/>
  <c r="M234" i="5"/>
  <c r="J234" i="5"/>
  <c r="I234" i="5"/>
  <c r="H234" i="5"/>
  <c r="W233" i="5"/>
  <c r="M233" i="5"/>
  <c r="P233" i="5" s="1"/>
  <c r="J233" i="5"/>
  <c r="I233" i="5"/>
  <c r="H233" i="5"/>
  <c r="W232" i="5"/>
  <c r="M232" i="5"/>
  <c r="P232" i="5" s="1"/>
  <c r="J232" i="5"/>
  <c r="I232" i="5"/>
  <c r="H232" i="5"/>
  <c r="C232" i="5"/>
  <c r="Y232" i="5" s="1"/>
  <c r="W231" i="5"/>
  <c r="M231" i="5"/>
  <c r="J231" i="5"/>
  <c r="I231" i="5"/>
  <c r="H231" i="5"/>
  <c r="C231" i="5"/>
  <c r="M230" i="5"/>
  <c r="P230" i="5"/>
  <c r="J230" i="5"/>
  <c r="I230" i="5"/>
  <c r="H230" i="5"/>
  <c r="M229" i="5"/>
  <c r="J229" i="5"/>
  <c r="P229" i="5" s="1"/>
  <c r="I229" i="5"/>
  <c r="H229" i="5"/>
  <c r="C229" i="5"/>
  <c r="Y229" i="5" s="1"/>
  <c r="AL229" i="5" s="1"/>
  <c r="AM229" i="5" s="1"/>
  <c r="M228" i="5"/>
  <c r="C228" i="5" s="1"/>
  <c r="J228" i="5"/>
  <c r="I228" i="5"/>
  <c r="P228" i="5" s="1"/>
  <c r="H228" i="5"/>
  <c r="W227" i="5"/>
  <c r="W228" i="5" s="1"/>
  <c r="W229" i="5" s="1"/>
  <c r="M227" i="5"/>
  <c r="J227" i="5"/>
  <c r="I227" i="5"/>
  <c r="H227" i="5"/>
  <c r="C227" i="5"/>
  <c r="Y227" i="5" s="1"/>
  <c r="M226" i="5"/>
  <c r="J226" i="5"/>
  <c r="I226" i="5"/>
  <c r="H226" i="5"/>
  <c r="M225" i="5"/>
  <c r="P225" i="5"/>
  <c r="J225" i="5"/>
  <c r="I225" i="5"/>
  <c r="H225" i="5"/>
  <c r="C225" i="5"/>
  <c r="W224" i="5"/>
  <c r="W225" i="5" s="1"/>
  <c r="P224" i="5"/>
  <c r="M224" i="5"/>
  <c r="C224" i="5" s="1"/>
  <c r="Y224" i="5" s="1"/>
  <c r="J224" i="5"/>
  <c r="I224" i="5"/>
  <c r="H224" i="5"/>
  <c r="W223" i="5"/>
  <c r="M223" i="5"/>
  <c r="J223" i="5"/>
  <c r="I223" i="5"/>
  <c r="H223" i="5"/>
  <c r="C223" i="5"/>
  <c r="M222" i="5"/>
  <c r="P222" i="5" s="1"/>
  <c r="J222" i="5"/>
  <c r="I222" i="5"/>
  <c r="H222" i="5"/>
  <c r="M221" i="5"/>
  <c r="P221" i="5"/>
  <c r="J221" i="5"/>
  <c r="I221" i="5"/>
  <c r="H221" i="5"/>
  <c r="W220" i="5"/>
  <c r="W221" i="5" s="1"/>
  <c r="M220" i="5"/>
  <c r="C220" i="5"/>
  <c r="J220" i="5"/>
  <c r="P220" i="5" s="1"/>
  <c r="I220" i="5"/>
  <c r="H220" i="5"/>
  <c r="W219" i="5"/>
  <c r="M219" i="5"/>
  <c r="J219" i="5"/>
  <c r="I219" i="5"/>
  <c r="H219" i="5"/>
  <c r="M218" i="5"/>
  <c r="J218" i="5"/>
  <c r="I218" i="5"/>
  <c r="H218" i="5"/>
  <c r="M217" i="5"/>
  <c r="J217" i="5"/>
  <c r="I217" i="5"/>
  <c r="H217" i="5"/>
  <c r="C217" i="5"/>
  <c r="Y217" i="5" s="1"/>
  <c r="AL217" i="5" s="1"/>
  <c r="AM217" i="5" s="1"/>
  <c r="W216" i="5"/>
  <c r="W217" i="5" s="1"/>
  <c r="M216" i="5"/>
  <c r="C216" i="5"/>
  <c r="Y216" i="5" s="1"/>
  <c r="J216" i="5"/>
  <c r="P216" i="5" s="1"/>
  <c r="I216" i="5"/>
  <c r="H216" i="5"/>
  <c r="W215" i="5"/>
  <c r="M215" i="5"/>
  <c r="C215" i="5" s="1"/>
  <c r="Y215" i="5" s="1"/>
  <c r="J215" i="5"/>
  <c r="I215" i="5"/>
  <c r="H215" i="5"/>
  <c r="M214" i="5"/>
  <c r="J214" i="5"/>
  <c r="P214" i="5" s="1"/>
  <c r="I214" i="5"/>
  <c r="H214" i="5"/>
  <c r="C214" i="5"/>
  <c r="M213" i="5"/>
  <c r="J213" i="5"/>
  <c r="I213" i="5"/>
  <c r="H213" i="5"/>
  <c r="W212" i="5"/>
  <c r="W213" i="5" s="1"/>
  <c r="P212" i="5"/>
  <c r="M212" i="5"/>
  <c r="C212" i="5"/>
  <c r="J212" i="5"/>
  <c r="I212" i="5"/>
  <c r="H212" i="5"/>
  <c r="W211" i="5"/>
  <c r="M211" i="5"/>
  <c r="C211" i="5" s="1"/>
  <c r="J211" i="5"/>
  <c r="I211" i="5"/>
  <c r="H211" i="5"/>
  <c r="M210" i="5"/>
  <c r="J210" i="5"/>
  <c r="I210" i="5"/>
  <c r="H210" i="5"/>
  <c r="M209" i="5"/>
  <c r="P209" i="5"/>
  <c r="J209" i="5"/>
  <c r="I209" i="5"/>
  <c r="H209" i="5"/>
  <c r="W208" i="5"/>
  <c r="W209" i="5" s="1"/>
  <c r="M208" i="5"/>
  <c r="C208" i="5" s="1"/>
  <c r="Y208" i="5" s="1"/>
  <c r="J208" i="5"/>
  <c r="I208" i="5"/>
  <c r="H208" i="5"/>
  <c r="W207" i="5"/>
  <c r="M207" i="5"/>
  <c r="J207" i="5"/>
  <c r="I207" i="5"/>
  <c r="H207" i="5"/>
  <c r="C207" i="5"/>
  <c r="M206" i="5"/>
  <c r="P206" i="5" s="1"/>
  <c r="J206" i="5"/>
  <c r="I206" i="5"/>
  <c r="H206" i="5"/>
  <c r="W205" i="5"/>
  <c r="M205" i="5"/>
  <c r="J205" i="5"/>
  <c r="I205" i="5"/>
  <c r="H205" i="5"/>
  <c r="C205" i="5"/>
  <c r="W204" i="5"/>
  <c r="P204" i="5"/>
  <c r="M204" i="5"/>
  <c r="C204" i="5" s="1"/>
  <c r="Z204" i="5" s="1"/>
  <c r="J204" i="5"/>
  <c r="I204" i="5"/>
  <c r="H204" i="5"/>
  <c r="W203" i="5"/>
  <c r="M203" i="5"/>
  <c r="J203" i="5"/>
  <c r="I203" i="5"/>
  <c r="H203" i="5"/>
  <c r="C203" i="5"/>
  <c r="Y203" i="5" s="1"/>
  <c r="M202" i="5"/>
  <c r="J202" i="5"/>
  <c r="I202" i="5"/>
  <c r="H202" i="5"/>
  <c r="W201" i="5"/>
  <c r="M201" i="5"/>
  <c r="P201" i="5"/>
  <c r="J201" i="5"/>
  <c r="I201" i="5"/>
  <c r="H201" i="5"/>
  <c r="W200" i="5"/>
  <c r="M200" i="5"/>
  <c r="J200" i="5"/>
  <c r="P200" i="5" s="1"/>
  <c r="I200" i="5"/>
  <c r="H200" i="5"/>
  <c r="C200" i="5"/>
  <c r="W199" i="5"/>
  <c r="M199" i="5"/>
  <c r="P199" i="5" s="1"/>
  <c r="J199" i="5"/>
  <c r="I199" i="5"/>
  <c r="H199" i="5"/>
  <c r="M198" i="5"/>
  <c r="J198" i="5"/>
  <c r="P198" i="5" s="1"/>
  <c r="I198" i="5"/>
  <c r="H198" i="5"/>
  <c r="C198" i="5"/>
  <c r="M197" i="5"/>
  <c r="C197" i="5" s="1"/>
  <c r="J197" i="5"/>
  <c r="I197" i="5"/>
  <c r="H197" i="5"/>
  <c r="M196" i="5"/>
  <c r="P196" i="5"/>
  <c r="J196" i="5"/>
  <c r="I196" i="5"/>
  <c r="H196" i="5"/>
  <c r="W195" i="5"/>
  <c r="W196" i="5" s="1"/>
  <c r="W197" i="5" s="1"/>
  <c r="M195" i="5"/>
  <c r="P195" i="5" s="1"/>
  <c r="J195" i="5"/>
  <c r="I195" i="5"/>
  <c r="H195" i="5"/>
  <c r="M194" i="5"/>
  <c r="J194" i="5"/>
  <c r="I194" i="5"/>
  <c r="H194" i="5"/>
  <c r="M193" i="5"/>
  <c r="C193" i="5" s="1"/>
  <c r="Y193" i="5" s="1"/>
  <c r="J193" i="5"/>
  <c r="I193" i="5"/>
  <c r="H193" i="5"/>
  <c r="M192" i="5"/>
  <c r="J192" i="5"/>
  <c r="I192" i="5"/>
  <c r="H192" i="5"/>
  <c r="W191" i="5"/>
  <c r="W192" i="5" s="1"/>
  <c r="W193" i="5" s="1"/>
  <c r="M191" i="5"/>
  <c r="J191" i="5"/>
  <c r="P191" i="5" s="1"/>
  <c r="I191" i="5"/>
  <c r="H191" i="5"/>
  <c r="C191" i="5"/>
  <c r="M190" i="5"/>
  <c r="P190" i="5"/>
  <c r="J190" i="5"/>
  <c r="I190" i="5"/>
  <c r="H190" i="5"/>
  <c r="M189" i="5"/>
  <c r="C189" i="5" s="1"/>
  <c r="J189" i="5"/>
  <c r="I189" i="5"/>
  <c r="H189" i="5"/>
  <c r="M188" i="5"/>
  <c r="J188" i="5"/>
  <c r="I188" i="5"/>
  <c r="H188" i="5"/>
  <c r="W187" i="5"/>
  <c r="W188" i="5" s="1"/>
  <c r="W189" i="5" s="1"/>
  <c r="P187" i="5"/>
  <c r="M187" i="5"/>
  <c r="J187" i="5"/>
  <c r="I187" i="5"/>
  <c r="H187" i="5"/>
  <c r="M186" i="5"/>
  <c r="J186" i="5"/>
  <c r="I186" i="5"/>
  <c r="H186" i="5"/>
  <c r="P185" i="5"/>
  <c r="M185" i="5"/>
  <c r="C185" i="5"/>
  <c r="J185" i="5"/>
  <c r="I185" i="5"/>
  <c r="H185" i="5"/>
  <c r="M184" i="5"/>
  <c r="J184" i="5"/>
  <c r="I184" i="5"/>
  <c r="H184" i="5"/>
  <c r="W183" i="5"/>
  <c r="W184" i="5" s="1"/>
  <c r="W185" i="5" s="1"/>
  <c r="M183" i="5"/>
  <c r="J183" i="5"/>
  <c r="I183" i="5"/>
  <c r="P183" i="5" s="1"/>
  <c r="H183" i="5"/>
  <c r="C183" i="5"/>
  <c r="Y183" i="5" s="1"/>
  <c r="M182" i="5"/>
  <c r="P182" i="5"/>
  <c r="J182" i="5"/>
  <c r="I182" i="5"/>
  <c r="H182" i="5"/>
  <c r="C182" i="5"/>
  <c r="J181" i="5"/>
  <c r="I181" i="5"/>
  <c r="H181" i="5"/>
  <c r="P181" i="5" s="1"/>
  <c r="C181" i="5"/>
  <c r="P180" i="5"/>
  <c r="J180" i="5"/>
  <c r="I180" i="5"/>
  <c r="H180" i="5"/>
  <c r="C180" i="5"/>
  <c r="Y180" i="5" s="1"/>
  <c r="W179" i="5"/>
  <c r="W180" i="5" s="1"/>
  <c r="W181" i="5" s="1"/>
  <c r="P179" i="5"/>
  <c r="J179" i="5"/>
  <c r="I179" i="5"/>
  <c r="H179" i="5"/>
  <c r="C179" i="5"/>
  <c r="J178" i="5"/>
  <c r="I178" i="5"/>
  <c r="H178" i="5"/>
  <c r="J177" i="5"/>
  <c r="I177" i="5"/>
  <c r="H177" i="5"/>
  <c r="C177" i="5"/>
  <c r="J176" i="5"/>
  <c r="P176" i="5" s="1"/>
  <c r="I176" i="5"/>
  <c r="H176" i="5"/>
  <c r="C176" i="5"/>
  <c r="W175" i="5"/>
  <c r="W176" i="5" s="1"/>
  <c r="W177" i="5" s="1"/>
  <c r="P175" i="5"/>
  <c r="J175" i="5"/>
  <c r="I175" i="5"/>
  <c r="H175" i="5"/>
  <c r="C175" i="5"/>
  <c r="P174" i="5"/>
  <c r="J174" i="5"/>
  <c r="I174" i="5"/>
  <c r="H174" i="5"/>
  <c r="C174" i="5"/>
  <c r="W173" i="5"/>
  <c r="J173" i="5"/>
  <c r="P173" i="5" s="1"/>
  <c r="I173" i="5"/>
  <c r="H173" i="5"/>
  <c r="C173" i="5"/>
  <c r="AA173" i="5" s="1"/>
  <c r="P172" i="5"/>
  <c r="J172" i="5"/>
  <c r="I172" i="5"/>
  <c r="H172" i="5"/>
  <c r="C172" i="5"/>
  <c r="W171" i="5"/>
  <c r="W172" i="5" s="1"/>
  <c r="J171" i="5"/>
  <c r="P171" i="5" s="1"/>
  <c r="I171" i="5"/>
  <c r="H171" i="5"/>
  <c r="C171" i="5"/>
  <c r="J170" i="5"/>
  <c r="I170" i="5"/>
  <c r="H170" i="5"/>
  <c r="J169" i="5"/>
  <c r="I169" i="5"/>
  <c r="H169" i="5"/>
  <c r="C169" i="5"/>
  <c r="J168" i="5"/>
  <c r="I168" i="5"/>
  <c r="H168" i="5"/>
  <c r="C168" i="5"/>
  <c r="W167" i="5"/>
  <c r="W168" i="5" s="1"/>
  <c r="W169" i="5" s="1"/>
  <c r="P167" i="5"/>
  <c r="J167" i="5"/>
  <c r="I167" i="5"/>
  <c r="H167" i="5"/>
  <c r="C167" i="5"/>
  <c r="J166" i="5"/>
  <c r="P166" i="5" s="1"/>
  <c r="I166" i="5"/>
  <c r="H166" i="5"/>
  <c r="C166" i="5"/>
  <c r="AA166" i="5" s="1"/>
  <c r="P165" i="5"/>
  <c r="J165" i="5"/>
  <c r="I165" i="5"/>
  <c r="H165" i="5"/>
  <c r="C165" i="5"/>
  <c r="W164" i="5"/>
  <c r="W165" i="5" s="1"/>
  <c r="J164" i="5"/>
  <c r="I164" i="5"/>
  <c r="H164" i="5"/>
  <c r="C164" i="5"/>
  <c r="W163" i="5"/>
  <c r="J163" i="5"/>
  <c r="I163" i="5"/>
  <c r="H163" i="5"/>
  <c r="C163" i="5"/>
  <c r="J162" i="5"/>
  <c r="I162" i="5"/>
  <c r="H162" i="5"/>
  <c r="C162" i="5"/>
  <c r="P161" i="5"/>
  <c r="J161" i="5"/>
  <c r="I161" i="5"/>
  <c r="H161" i="5"/>
  <c r="C161" i="5"/>
  <c r="W160" i="5"/>
  <c r="W161" i="5" s="1"/>
  <c r="P160" i="5"/>
  <c r="J160" i="5"/>
  <c r="I160" i="5"/>
  <c r="H160" i="5"/>
  <c r="C160" i="5"/>
  <c r="W159" i="5"/>
  <c r="J159" i="5"/>
  <c r="I159" i="5"/>
  <c r="H159" i="5"/>
  <c r="P159" i="5" s="1"/>
  <c r="C159" i="5"/>
  <c r="J158" i="5"/>
  <c r="P158" i="5" s="1"/>
  <c r="I158" i="5"/>
  <c r="H158" i="5"/>
  <c r="C158" i="5"/>
  <c r="P157" i="5"/>
  <c r="J157" i="5"/>
  <c r="I157" i="5"/>
  <c r="H157" i="5"/>
  <c r="C157" i="5"/>
  <c r="J156" i="5"/>
  <c r="I156" i="5"/>
  <c r="H156" i="5"/>
  <c r="P156" i="5" s="1"/>
  <c r="C156" i="5"/>
  <c r="W155" i="5"/>
  <c r="W156" i="5" s="1"/>
  <c r="W157" i="5" s="1"/>
  <c r="J155" i="5"/>
  <c r="I155" i="5"/>
  <c r="P155" i="5" s="1"/>
  <c r="H155" i="5"/>
  <c r="C155" i="5"/>
  <c r="J154" i="5"/>
  <c r="I154" i="5"/>
  <c r="H154" i="5"/>
  <c r="J153" i="5"/>
  <c r="I153" i="5"/>
  <c r="H153" i="5"/>
  <c r="C153" i="5"/>
  <c r="P152" i="5"/>
  <c r="J152" i="5"/>
  <c r="I152" i="5"/>
  <c r="H152" i="5"/>
  <c r="C152" i="5"/>
  <c r="Y152" i="5" s="1"/>
  <c r="W151" i="5"/>
  <c r="W152" i="5" s="1"/>
  <c r="W153" i="5" s="1"/>
  <c r="J151" i="5"/>
  <c r="I151" i="5"/>
  <c r="H151" i="5"/>
  <c r="P151" i="5" s="1"/>
  <c r="C151" i="5"/>
  <c r="J150" i="5"/>
  <c r="I150" i="5"/>
  <c r="H150" i="5"/>
  <c r="P150" i="5" s="1"/>
  <c r="C150" i="5"/>
  <c r="J149" i="5"/>
  <c r="I149" i="5"/>
  <c r="H149" i="5"/>
  <c r="C149" i="5"/>
  <c r="J148" i="5"/>
  <c r="I148" i="5"/>
  <c r="H148" i="5"/>
  <c r="C148" i="5"/>
  <c r="W147" i="5"/>
  <c r="W148" i="5" s="1"/>
  <c r="W149" i="5" s="1"/>
  <c r="J147" i="5"/>
  <c r="P147" i="5" s="1"/>
  <c r="I147" i="5"/>
  <c r="H147" i="5"/>
  <c r="C147" i="5"/>
  <c r="J146" i="5"/>
  <c r="I146" i="5"/>
  <c r="H146" i="5"/>
  <c r="P145" i="5"/>
  <c r="J145" i="5"/>
  <c r="I145" i="5"/>
  <c r="H145" i="5"/>
  <c r="C145" i="5"/>
  <c r="Y145" i="5" s="1"/>
  <c r="W144" i="5"/>
  <c r="W145" i="5" s="1"/>
  <c r="J144" i="5"/>
  <c r="I144" i="5"/>
  <c r="H144" i="5"/>
  <c r="C144" i="5"/>
  <c r="AA144" i="5" s="1"/>
  <c r="W143" i="5"/>
  <c r="J143" i="5"/>
  <c r="I143" i="5"/>
  <c r="H143" i="5"/>
  <c r="C143" i="5"/>
  <c r="J142" i="5"/>
  <c r="P142" i="5" s="1"/>
  <c r="I142" i="5"/>
  <c r="H142" i="5"/>
  <c r="C142" i="5"/>
  <c r="J141" i="5"/>
  <c r="P141" i="5" s="1"/>
  <c r="I141" i="5"/>
  <c r="H141" i="5"/>
  <c r="C141" i="5"/>
  <c r="P140" i="5"/>
  <c r="J140" i="5"/>
  <c r="I140" i="5"/>
  <c r="H140" i="5"/>
  <c r="C140" i="5"/>
  <c r="W139" i="5"/>
  <c r="W140" i="5" s="1"/>
  <c r="W141" i="5" s="1"/>
  <c r="J139" i="5"/>
  <c r="I139" i="5"/>
  <c r="H139" i="5"/>
  <c r="C139" i="5"/>
  <c r="Y139" i="5" s="1"/>
  <c r="AL139" i="5" s="1"/>
  <c r="AM139" i="5" s="1"/>
  <c r="J138" i="5"/>
  <c r="I138" i="5"/>
  <c r="H138" i="5"/>
  <c r="J137" i="5"/>
  <c r="P137" i="5" s="1"/>
  <c r="I137" i="5"/>
  <c r="H137" i="5"/>
  <c r="C137" i="5"/>
  <c r="J136" i="5"/>
  <c r="P136" i="5" s="1"/>
  <c r="I136" i="5"/>
  <c r="H136" i="5"/>
  <c r="C136" i="5"/>
  <c r="W135" i="5"/>
  <c r="W136" i="5" s="1"/>
  <c r="W137" i="5" s="1"/>
  <c r="P135" i="5"/>
  <c r="J135" i="5"/>
  <c r="I135" i="5"/>
  <c r="H135" i="5"/>
  <c r="C135" i="5"/>
  <c r="P134" i="5"/>
  <c r="J134" i="5"/>
  <c r="I134" i="5"/>
  <c r="H134" i="5"/>
  <c r="C134" i="5"/>
  <c r="W133" i="5"/>
  <c r="J133" i="5"/>
  <c r="I133" i="5"/>
  <c r="H133" i="5"/>
  <c r="C133" i="5"/>
  <c r="W132" i="5"/>
  <c r="J132" i="5"/>
  <c r="I132" i="5"/>
  <c r="H132" i="5"/>
  <c r="C132" i="5"/>
  <c r="W131" i="5"/>
  <c r="J131" i="5"/>
  <c r="P131" i="5" s="1"/>
  <c r="I131" i="5"/>
  <c r="H131" i="5"/>
  <c r="C131" i="5"/>
  <c r="J130" i="5"/>
  <c r="I130" i="5"/>
  <c r="H130" i="5"/>
  <c r="C130" i="5"/>
  <c r="W129" i="5"/>
  <c r="P129" i="5"/>
  <c r="J129" i="5"/>
  <c r="I129" i="5"/>
  <c r="H129" i="5"/>
  <c r="C129" i="5"/>
  <c r="W128" i="5"/>
  <c r="J128" i="5"/>
  <c r="P128" i="5" s="1"/>
  <c r="I128" i="5"/>
  <c r="H128" i="5"/>
  <c r="C128" i="5"/>
  <c r="W127" i="5"/>
  <c r="J127" i="5"/>
  <c r="I127" i="5"/>
  <c r="H127" i="5"/>
  <c r="C127" i="5"/>
  <c r="J126" i="5"/>
  <c r="I126" i="5"/>
  <c r="H126" i="5"/>
  <c r="C126" i="5"/>
  <c r="P125" i="5"/>
  <c r="J125" i="5"/>
  <c r="I125" i="5"/>
  <c r="H125" i="5"/>
  <c r="C125" i="5"/>
  <c r="J124" i="5"/>
  <c r="I124" i="5"/>
  <c r="H124" i="5"/>
  <c r="P124" i="5" s="1"/>
  <c r="C124" i="5"/>
  <c r="W123" i="5"/>
  <c r="W124" i="5" s="1"/>
  <c r="W125" i="5" s="1"/>
  <c r="J123" i="5"/>
  <c r="I123" i="5"/>
  <c r="P123" i="5" s="1"/>
  <c r="H123" i="5"/>
  <c r="C123" i="5"/>
  <c r="Y123" i="5" s="1"/>
  <c r="AL123" i="5" s="1"/>
  <c r="AM123" i="5" s="1"/>
  <c r="J122" i="5"/>
  <c r="I122" i="5"/>
  <c r="H122" i="5"/>
  <c r="J121" i="5"/>
  <c r="I121" i="5"/>
  <c r="H121" i="5"/>
  <c r="C121" i="5"/>
  <c r="P120" i="5"/>
  <c r="J120" i="5"/>
  <c r="I120" i="5"/>
  <c r="H120" i="5"/>
  <c r="C120" i="5"/>
  <c r="W119" i="5"/>
  <c r="W120" i="5" s="1"/>
  <c r="W121" i="5" s="1"/>
  <c r="J119" i="5"/>
  <c r="I119" i="5"/>
  <c r="P119" i="5" s="1"/>
  <c r="H119" i="5"/>
  <c r="C119" i="5"/>
  <c r="J118" i="5"/>
  <c r="I118" i="5"/>
  <c r="H118" i="5"/>
  <c r="P118" i="5" s="1"/>
  <c r="C118" i="5"/>
  <c r="W117" i="5"/>
  <c r="J117" i="5"/>
  <c r="I117" i="5"/>
  <c r="H117" i="5"/>
  <c r="C117" i="5"/>
  <c r="AA117" i="5" s="1"/>
  <c r="J116" i="5"/>
  <c r="P116" i="5" s="1"/>
  <c r="I116" i="5"/>
  <c r="H116" i="5"/>
  <c r="C116" i="5"/>
  <c r="W115" i="5"/>
  <c r="W116" i="5" s="1"/>
  <c r="J115" i="5"/>
  <c r="P115" i="5" s="1"/>
  <c r="I115" i="5"/>
  <c r="H115" i="5"/>
  <c r="C115" i="5"/>
  <c r="AA115" i="5" s="1"/>
  <c r="J114" i="5"/>
  <c r="I114" i="5"/>
  <c r="H114" i="5"/>
  <c r="C114" i="5"/>
  <c r="P113" i="5"/>
  <c r="J113" i="5"/>
  <c r="I113" i="5"/>
  <c r="H113" i="5"/>
  <c r="C113" i="5"/>
  <c r="W112" i="5"/>
  <c r="W113" i="5" s="1"/>
  <c r="J112" i="5"/>
  <c r="I112" i="5"/>
  <c r="H112" i="5"/>
  <c r="C112" i="5"/>
  <c r="W111" i="5"/>
  <c r="J111" i="5"/>
  <c r="P111" i="5" s="1"/>
  <c r="I111" i="5"/>
  <c r="H111" i="5"/>
  <c r="C111" i="5"/>
  <c r="J110" i="5"/>
  <c r="I110" i="5"/>
  <c r="H110" i="5"/>
  <c r="C110" i="5"/>
  <c r="J109" i="5"/>
  <c r="I109" i="5"/>
  <c r="H109" i="5"/>
  <c r="C109" i="5"/>
  <c r="W108" i="5"/>
  <c r="W109" i="5" s="1"/>
  <c r="J108" i="5"/>
  <c r="I108" i="5"/>
  <c r="H108" i="5"/>
  <c r="C108" i="5"/>
  <c r="W107" i="5"/>
  <c r="J107" i="5"/>
  <c r="P107" i="5" s="1"/>
  <c r="I107" i="5"/>
  <c r="H107" i="5"/>
  <c r="C107" i="5"/>
  <c r="J106" i="5"/>
  <c r="I106" i="5"/>
  <c r="H106" i="5"/>
  <c r="J105" i="5"/>
  <c r="P105" i="5" s="1"/>
  <c r="I105" i="5"/>
  <c r="H105" i="5"/>
  <c r="C105" i="5"/>
  <c r="J104" i="5"/>
  <c r="P104" i="5" s="1"/>
  <c r="I104" i="5"/>
  <c r="H104" i="5"/>
  <c r="C104" i="5"/>
  <c r="W103" i="5"/>
  <c r="W104" i="5" s="1"/>
  <c r="W105" i="5" s="1"/>
  <c r="P103" i="5"/>
  <c r="J103" i="5"/>
  <c r="I103" i="5"/>
  <c r="H103" i="5"/>
  <c r="C103" i="5"/>
  <c r="P102" i="5"/>
  <c r="J102" i="5"/>
  <c r="I102" i="5"/>
  <c r="H102" i="5"/>
  <c r="C102" i="5"/>
  <c r="AA102" i="5" s="1"/>
  <c r="W101" i="5"/>
  <c r="J101" i="5"/>
  <c r="I101" i="5"/>
  <c r="H101" i="5"/>
  <c r="C101" i="5"/>
  <c r="W100" i="5"/>
  <c r="J100" i="5"/>
  <c r="P100" i="5" s="1"/>
  <c r="I100" i="5"/>
  <c r="H100" i="5"/>
  <c r="C100" i="5"/>
  <c r="W99" i="5"/>
  <c r="J99" i="5"/>
  <c r="P99" i="5" s="1"/>
  <c r="I99" i="5"/>
  <c r="H99" i="5"/>
  <c r="C99" i="5"/>
  <c r="J98" i="5"/>
  <c r="I98" i="5"/>
  <c r="H98" i="5"/>
  <c r="W97" i="5"/>
  <c r="J97" i="5"/>
  <c r="I97" i="5"/>
  <c r="P97" i="5" s="1"/>
  <c r="H97" i="5"/>
  <c r="C97" i="5"/>
  <c r="W96" i="5"/>
  <c r="J96" i="5"/>
  <c r="I96" i="5"/>
  <c r="H96" i="5"/>
  <c r="C96" i="5"/>
  <c r="Z96" i="5" s="1"/>
  <c r="W95" i="5"/>
  <c r="J95" i="5"/>
  <c r="P95" i="5" s="1"/>
  <c r="I95" i="5"/>
  <c r="H95" i="5"/>
  <c r="C95" i="5"/>
  <c r="J94" i="5"/>
  <c r="P94" i="5" s="1"/>
  <c r="I94" i="5"/>
  <c r="H94" i="5"/>
  <c r="C94" i="5"/>
  <c r="Z94" i="5" s="1"/>
  <c r="AN94" i="5" s="1"/>
  <c r="AO94" i="5" s="1"/>
  <c r="J93" i="5"/>
  <c r="P93" i="5" s="1"/>
  <c r="I93" i="5"/>
  <c r="H93" i="5"/>
  <c r="C93" i="5"/>
  <c r="P92" i="5"/>
  <c r="J92" i="5"/>
  <c r="I92" i="5"/>
  <c r="H92" i="5"/>
  <c r="C92" i="5"/>
  <c r="W91" i="5"/>
  <c r="W92" i="5" s="1"/>
  <c r="W93" i="5" s="1"/>
  <c r="J91" i="5"/>
  <c r="I91" i="5"/>
  <c r="H91" i="5"/>
  <c r="C91" i="5"/>
  <c r="J90" i="5"/>
  <c r="I90" i="5"/>
  <c r="H90" i="5"/>
  <c r="J89" i="5"/>
  <c r="I89" i="5"/>
  <c r="H89" i="5"/>
  <c r="C89" i="5"/>
  <c r="P88" i="5"/>
  <c r="J88" i="5"/>
  <c r="I88" i="5"/>
  <c r="H88" i="5"/>
  <c r="C88" i="5"/>
  <c r="Y88" i="5" s="1"/>
  <c r="W87" i="5"/>
  <c r="W88" i="5" s="1"/>
  <c r="W89" i="5" s="1"/>
  <c r="J87" i="5"/>
  <c r="I87" i="5"/>
  <c r="P87" i="5" s="1"/>
  <c r="H87" i="5"/>
  <c r="C87" i="5"/>
  <c r="J86" i="5"/>
  <c r="I86" i="5"/>
  <c r="H86" i="5"/>
  <c r="P86" i="5" s="1"/>
  <c r="C86" i="5"/>
  <c r="W85" i="5"/>
  <c r="J85" i="5"/>
  <c r="I85" i="5"/>
  <c r="H85" i="5"/>
  <c r="C85" i="5"/>
  <c r="J84" i="5"/>
  <c r="P84" i="5" s="1"/>
  <c r="I84" i="5"/>
  <c r="H84" i="5"/>
  <c r="C84" i="5"/>
  <c r="W83" i="5"/>
  <c r="W84" i="5" s="1"/>
  <c r="J83" i="5"/>
  <c r="P83" i="5" s="1"/>
  <c r="I83" i="5"/>
  <c r="H83" i="5"/>
  <c r="C83" i="5"/>
  <c r="J82" i="5"/>
  <c r="I82" i="5"/>
  <c r="H82" i="5"/>
  <c r="C82" i="5"/>
  <c r="P81" i="5"/>
  <c r="J81" i="5"/>
  <c r="I81" i="5"/>
  <c r="H81" i="5"/>
  <c r="C81" i="5"/>
  <c r="W80" i="5"/>
  <c r="W81" i="5" s="1"/>
  <c r="J80" i="5"/>
  <c r="I80" i="5"/>
  <c r="H80" i="5"/>
  <c r="C80" i="5"/>
  <c r="W79" i="5"/>
  <c r="J79" i="5"/>
  <c r="I79" i="5"/>
  <c r="H79" i="5"/>
  <c r="C79" i="5"/>
  <c r="J78" i="5"/>
  <c r="I78" i="5"/>
  <c r="H78" i="5"/>
  <c r="C78" i="5"/>
  <c r="J77" i="5"/>
  <c r="P77" i="5" s="1"/>
  <c r="I77" i="5"/>
  <c r="H77" i="5"/>
  <c r="C77" i="5"/>
  <c r="W76" i="5"/>
  <c r="W77" i="5" s="1"/>
  <c r="J76" i="5"/>
  <c r="I76" i="5"/>
  <c r="P76" i="5" s="1"/>
  <c r="H76" i="5"/>
  <c r="C76" i="5"/>
  <c r="W75" i="5"/>
  <c r="J75" i="5"/>
  <c r="P75" i="5" s="1"/>
  <c r="I75" i="5"/>
  <c r="H75" i="5"/>
  <c r="C75" i="5"/>
  <c r="J74" i="5"/>
  <c r="I74" i="5"/>
  <c r="H74" i="5"/>
  <c r="J73" i="5"/>
  <c r="P73" i="5" s="1"/>
  <c r="I73" i="5"/>
  <c r="H73" i="5"/>
  <c r="C73" i="5"/>
  <c r="J72" i="5"/>
  <c r="P72" i="5" s="1"/>
  <c r="I72" i="5"/>
  <c r="H72" i="5"/>
  <c r="C72" i="5"/>
  <c r="W71" i="5"/>
  <c r="W72" i="5" s="1"/>
  <c r="W73" i="5" s="1"/>
  <c r="J71" i="5"/>
  <c r="I71" i="5"/>
  <c r="H71" i="5"/>
  <c r="P71" i="5" s="1"/>
  <c r="C71" i="5"/>
  <c r="P70" i="5"/>
  <c r="J70" i="5"/>
  <c r="I70" i="5"/>
  <c r="H70" i="5"/>
  <c r="C70" i="5"/>
  <c r="W69" i="5"/>
  <c r="J69" i="5"/>
  <c r="I69" i="5"/>
  <c r="H69" i="5"/>
  <c r="C69" i="5"/>
  <c r="W68" i="5"/>
  <c r="J68" i="5"/>
  <c r="P68" i="5" s="1"/>
  <c r="I68" i="5"/>
  <c r="H68" i="5"/>
  <c r="C68" i="5"/>
  <c r="W67" i="5"/>
  <c r="J67" i="5"/>
  <c r="P67" i="5" s="1"/>
  <c r="I67" i="5"/>
  <c r="H67" i="5"/>
  <c r="C67" i="5"/>
  <c r="AA67" i="5" s="1"/>
  <c r="AP67" i="5" s="1"/>
  <c r="AQ67" i="5" s="1"/>
  <c r="J66" i="5"/>
  <c r="I66" i="5"/>
  <c r="H66" i="5"/>
  <c r="P65" i="5"/>
  <c r="J65" i="5"/>
  <c r="I65" i="5"/>
  <c r="H65" i="5"/>
  <c r="C65" i="5"/>
  <c r="W64" i="5"/>
  <c r="W65" i="5" s="1"/>
  <c r="J64" i="5"/>
  <c r="I64" i="5"/>
  <c r="H64" i="5"/>
  <c r="C64" i="5"/>
  <c r="W63" i="5"/>
  <c r="P63" i="5"/>
  <c r="J63" i="5"/>
  <c r="I63" i="5"/>
  <c r="H63" i="5"/>
  <c r="C63" i="5"/>
  <c r="J62" i="5"/>
  <c r="P62" i="5" s="1"/>
  <c r="I62" i="5"/>
  <c r="H62" i="5"/>
  <c r="C62" i="5"/>
  <c r="J61" i="5"/>
  <c r="P61" i="5" s="1"/>
  <c r="I61" i="5"/>
  <c r="H61" i="5"/>
  <c r="C61" i="5"/>
  <c r="J60" i="5"/>
  <c r="I60" i="5"/>
  <c r="H60" i="5"/>
  <c r="P60" i="5" s="1"/>
  <c r="C60" i="5"/>
  <c r="W59" i="5"/>
  <c r="W60" i="5" s="1"/>
  <c r="W61" i="5" s="1"/>
  <c r="J59" i="5"/>
  <c r="I59" i="5"/>
  <c r="P59" i="5" s="1"/>
  <c r="H59" i="5"/>
  <c r="C59" i="5"/>
  <c r="Y59" i="5" s="1"/>
  <c r="AL59" i="5" s="1"/>
  <c r="AM59" i="5" s="1"/>
  <c r="J58" i="5"/>
  <c r="I58" i="5"/>
  <c r="H58" i="5"/>
  <c r="J57" i="5"/>
  <c r="I57" i="5"/>
  <c r="H57" i="5"/>
  <c r="C57" i="5"/>
  <c r="P56" i="5"/>
  <c r="J56" i="5"/>
  <c r="I56" i="5"/>
  <c r="H56" i="5"/>
  <c r="C56" i="5"/>
  <c r="W55" i="5"/>
  <c r="W56" i="5" s="1"/>
  <c r="W57" i="5" s="1"/>
  <c r="P55" i="5"/>
  <c r="J55" i="5"/>
  <c r="I55" i="5"/>
  <c r="H55" i="5"/>
  <c r="C55" i="5"/>
  <c r="P54" i="5"/>
  <c r="J54" i="5"/>
  <c r="I54" i="5"/>
  <c r="H54" i="5"/>
  <c r="C54" i="5"/>
  <c r="W53" i="5"/>
  <c r="J53" i="5"/>
  <c r="I53" i="5"/>
  <c r="H53" i="5"/>
  <c r="C53" i="5"/>
  <c r="J52" i="5"/>
  <c r="P52" i="5" s="1"/>
  <c r="I52" i="5"/>
  <c r="H52" i="5"/>
  <c r="C52" i="5"/>
  <c r="AA52" i="5" s="1"/>
  <c r="W51" i="5"/>
  <c r="W52" i="5" s="1"/>
  <c r="J51" i="5"/>
  <c r="P51" i="5" s="1"/>
  <c r="I51" i="5"/>
  <c r="H51" i="5"/>
  <c r="C51" i="5"/>
  <c r="J50" i="5"/>
  <c r="P50" i="5" s="1"/>
  <c r="I50" i="5"/>
  <c r="H50" i="5"/>
  <c r="P49" i="5"/>
  <c r="J49" i="5"/>
  <c r="I49" i="5"/>
  <c r="H49" i="5"/>
  <c r="C49" i="5"/>
  <c r="W48" i="5"/>
  <c r="W49" i="5" s="1"/>
  <c r="J48" i="5"/>
  <c r="I48" i="5"/>
  <c r="H48" i="5"/>
  <c r="C48" i="5"/>
  <c r="W47" i="5"/>
  <c r="J47" i="5"/>
  <c r="I47" i="5"/>
  <c r="H47" i="5"/>
  <c r="C47" i="5"/>
  <c r="J46" i="5"/>
  <c r="I46" i="5"/>
  <c r="H46" i="5"/>
  <c r="C46" i="5"/>
  <c r="P45" i="5"/>
  <c r="J45" i="5"/>
  <c r="I45" i="5"/>
  <c r="H45" i="5"/>
  <c r="C45" i="5"/>
  <c r="W44" i="5"/>
  <c r="W45" i="5" s="1"/>
  <c r="J44" i="5"/>
  <c r="I44" i="5"/>
  <c r="P44" i="5" s="1"/>
  <c r="H44" i="5"/>
  <c r="C44" i="5"/>
  <c r="W43" i="5"/>
  <c r="J43" i="5"/>
  <c r="I43" i="5"/>
  <c r="H43" i="5"/>
  <c r="C43" i="5"/>
  <c r="J42" i="5"/>
  <c r="I42" i="5"/>
  <c r="H42" i="5"/>
  <c r="J41" i="5"/>
  <c r="P41" i="5" s="1"/>
  <c r="I41" i="5"/>
  <c r="H41" i="5"/>
  <c r="C41" i="5"/>
  <c r="J40" i="5"/>
  <c r="P40" i="5" s="1"/>
  <c r="I40" i="5"/>
  <c r="H40" i="5"/>
  <c r="C40" i="5"/>
  <c r="W39" i="5"/>
  <c r="W40" i="5" s="1"/>
  <c r="W41" i="5" s="1"/>
  <c r="P39" i="5"/>
  <c r="J39" i="5"/>
  <c r="I39" i="5"/>
  <c r="H39" i="5"/>
  <c r="C39" i="5"/>
  <c r="P38" i="5"/>
  <c r="J38" i="5"/>
  <c r="I38" i="5"/>
  <c r="H38" i="5"/>
  <c r="C38" i="5"/>
  <c r="W37" i="5"/>
  <c r="J37" i="5"/>
  <c r="I37" i="5"/>
  <c r="H37" i="5"/>
  <c r="C37" i="5"/>
  <c r="W36" i="5"/>
  <c r="J36" i="5"/>
  <c r="I36" i="5"/>
  <c r="H36" i="5"/>
  <c r="C36" i="5"/>
  <c r="W35" i="5"/>
  <c r="P35" i="5"/>
  <c r="J35" i="5"/>
  <c r="I35" i="5"/>
  <c r="H35" i="5"/>
  <c r="C35" i="5"/>
  <c r="J34" i="5"/>
  <c r="I34" i="5"/>
  <c r="H34" i="5"/>
  <c r="J33" i="5"/>
  <c r="I33" i="5"/>
  <c r="H33" i="5"/>
  <c r="P33" i="5" s="1"/>
  <c r="C33" i="5"/>
  <c r="W32" i="5"/>
  <c r="W33" i="5" s="1"/>
  <c r="J32" i="5"/>
  <c r="I32" i="5"/>
  <c r="H32" i="5"/>
  <c r="C32" i="5"/>
  <c r="Y32" i="5" s="1"/>
  <c r="AL32" i="5" s="1"/>
  <c r="AM32" i="5" s="1"/>
  <c r="W31" i="5"/>
  <c r="P31" i="5"/>
  <c r="J31" i="5"/>
  <c r="I31" i="5"/>
  <c r="H31" i="5"/>
  <c r="C31" i="5"/>
  <c r="AA31" i="5" s="1"/>
  <c r="J30" i="5"/>
  <c r="P30" i="5" s="1"/>
  <c r="I30" i="5"/>
  <c r="H30" i="5"/>
  <c r="C30" i="5"/>
  <c r="J29" i="5"/>
  <c r="P29" i="5" s="1"/>
  <c r="I29" i="5"/>
  <c r="H29" i="5"/>
  <c r="C29" i="5"/>
  <c r="P28" i="5"/>
  <c r="J28" i="5"/>
  <c r="I28" i="5"/>
  <c r="H28" i="5"/>
  <c r="C28" i="5"/>
  <c r="W27" i="5"/>
  <c r="W28" i="5" s="1"/>
  <c r="W29" i="5" s="1"/>
  <c r="J27" i="5"/>
  <c r="I27" i="5"/>
  <c r="P27" i="5" s="1"/>
  <c r="H27" i="5"/>
  <c r="C27" i="5"/>
  <c r="J26" i="5"/>
  <c r="I26" i="5"/>
  <c r="H26" i="5"/>
  <c r="J25" i="5"/>
  <c r="P25" i="5" s="1"/>
  <c r="I25" i="5"/>
  <c r="H25" i="5"/>
  <c r="C25" i="5"/>
  <c r="P24" i="5"/>
  <c r="J24" i="5"/>
  <c r="I24" i="5"/>
  <c r="H24" i="5"/>
  <c r="C24" i="5"/>
  <c r="Y24" i="5" s="1"/>
  <c r="W23" i="5"/>
  <c r="W24" i="5" s="1"/>
  <c r="W25" i="5" s="1"/>
  <c r="J23" i="5"/>
  <c r="I23" i="5"/>
  <c r="H23" i="5"/>
  <c r="P23" i="5" s="1"/>
  <c r="C23" i="5"/>
  <c r="P22" i="5"/>
  <c r="J22" i="5"/>
  <c r="I22" i="5"/>
  <c r="H22" i="5"/>
  <c r="C22" i="5"/>
  <c r="W21" i="5"/>
  <c r="J21" i="5"/>
  <c r="I21" i="5"/>
  <c r="H21" i="5"/>
  <c r="C21" i="5"/>
  <c r="P20" i="5"/>
  <c r="J20" i="5"/>
  <c r="I20" i="5"/>
  <c r="H20" i="5"/>
  <c r="C20" i="5"/>
  <c r="W19" i="5"/>
  <c r="W20" i="5" s="1"/>
  <c r="P19" i="5"/>
  <c r="J19" i="5"/>
  <c r="I19" i="5"/>
  <c r="H19" i="5"/>
  <c r="C19" i="5"/>
  <c r="J18" i="5"/>
  <c r="I18" i="5"/>
  <c r="H18" i="5"/>
  <c r="J17" i="5"/>
  <c r="I17" i="5"/>
  <c r="H17" i="5"/>
  <c r="P17" i="5" s="1"/>
  <c r="C17" i="5"/>
  <c r="W16" i="5"/>
  <c r="W17" i="5" s="1"/>
  <c r="J16" i="5"/>
  <c r="I16" i="5"/>
  <c r="P16" i="5" s="1"/>
  <c r="H16" i="5"/>
  <c r="C16" i="5"/>
  <c r="W15" i="5"/>
  <c r="J15" i="5"/>
  <c r="I15" i="5"/>
  <c r="H15" i="5"/>
  <c r="C15" i="5"/>
  <c r="J14" i="5"/>
  <c r="I14" i="5"/>
  <c r="H14" i="5"/>
  <c r="C14" i="5"/>
  <c r="P13" i="5"/>
  <c r="J13" i="5"/>
  <c r="I13" i="5"/>
  <c r="H13" i="5"/>
  <c r="C13" i="5"/>
  <c r="P12" i="5"/>
  <c r="J12" i="5"/>
  <c r="I12" i="5"/>
  <c r="H12" i="5"/>
  <c r="C12" i="5"/>
  <c r="W11" i="5"/>
  <c r="W12" i="5" s="1"/>
  <c r="W13" i="5" s="1"/>
  <c r="J11" i="5"/>
  <c r="P11" i="5" s="1"/>
  <c r="I11" i="5"/>
  <c r="H11" i="5"/>
  <c r="C11" i="5"/>
  <c r="J10" i="5"/>
  <c r="I10" i="5"/>
  <c r="H10" i="5"/>
  <c r="J9" i="5"/>
  <c r="P9" i="5" s="1"/>
  <c r="I9" i="5"/>
  <c r="H9" i="5"/>
  <c r="C9" i="5"/>
  <c r="J8" i="5"/>
  <c r="P8" i="5" s="1"/>
  <c r="I8" i="5"/>
  <c r="H8" i="5"/>
  <c r="C8" i="5"/>
  <c r="W7" i="5"/>
  <c r="W8" i="5" s="1"/>
  <c r="W9" i="5" s="1"/>
  <c r="J7" i="5"/>
  <c r="P7" i="5" s="1"/>
  <c r="I7" i="5"/>
  <c r="H7" i="5"/>
  <c r="C7" i="5"/>
  <c r="P6" i="5"/>
  <c r="J6" i="5"/>
  <c r="I6" i="5"/>
  <c r="H6" i="5"/>
  <c r="C6" i="5"/>
  <c r="J5" i="5"/>
  <c r="I5" i="5"/>
  <c r="P5" i="5" s="1"/>
  <c r="H5" i="5"/>
  <c r="C5" i="5"/>
  <c r="W4" i="5"/>
  <c r="W5" i="5" s="1"/>
  <c r="J4" i="5"/>
  <c r="I4" i="5"/>
  <c r="H4" i="5"/>
  <c r="C4" i="5"/>
  <c r="W3" i="5"/>
  <c r="J3" i="5"/>
  <c r="P3" i="5" s="1"/>
  <c r="I3" i="5"/>
  <c r="H3" i="5"/>
  <c r="C3" i="5"/>
  <c r="P2" i="5"/>
  <c r="J2" i="5"/>
  <c r="I2" i="5"/>
  <c r="H2" i="5"/>
  <c r="C2" i="5"/>
  <c r="AA2" i="5" s="1"/>
  <c r="W863" i="1"/>
  <c r="W864" i="1" s="1"/>
  <c r="W865" i="1" s="1"/>
  <c r="W859" i="1"/>
  <c r="W860" i="1" s="1"/>
  <c r="W861" i="1" s="1"/>
  <c r="W855" i="1"/>
  <c r="W856" i="1" s="1"/>
  <c r="W857" i="1" s="1"/>
  <c r="W851" i="1"/>
  <c r="W852" i="1" s="1"/>
  <c r="W853" i="1" s="1"/>
  <c r="W847" i="1"/>
  <c r="W848" i="1" s="1"/>
  <c r="W849" i="1" s="1"/>
  <c r="W843" i="1"/>
  <c r="W844" i="1" s="1"/>
  <c r="W845" i="1" s="1"/>
  <c r="W839" i="1"/>
  <c r="W840" i="1" s="1"/>
  <c r="W841" i="1" s="1"/>
  <c r="W835" i="1"/>
  <c r="W836" i="1" s="1"/>
  <c r="W837" i="1" s="1"/>
  <c r="W831" i="1"/>
  <c r="W832" i="1" s="1"/>
  <c r="W833" i="1" s="1"/>
  <c r="W827" i="1"/>
  <c r="W828" i="1" s="1"/>
  <c r="W829" i="1" s="1"/>
  <c r="W823" i="1"/>
  <c r="W824" i="1" s="1"/>
  <c r="W825" i="1" s="1"/>
  <c r="W819" i="1"/>
  <c r="W820" i="1" s="1"/>
  <c r="W821" i="1" s="1"/>
  <c r="W815" i="1"/>
  <c r="W816" i="1" s="1"/>
  <c r="W817" i="1" s="1"/>
  <c r="W811" i="1"/>
  <c r="W812" i="1" s="1"/>
  <c r="W813" i="1" s="1"/>
  <c r="W807" i="1"/>
  <c r="W808" i="1" s="1"/>
  <c r="W809" i="1" s="1"/>
  <c r="W803" i="1"/>
  <c r="W804" i="1" s="1"/>
  <c r="W805" i="1" s="1"/>
  <c r="W799" i="1"/>
  <c r="W800" i="1" s="1"/>
  <c r="W801" i="1" s="1"/>
  <c r="W795" i="1"/>
  <c r="W796" i="1" s="1"/>
  <c r="W797" i="1" s="1"/>
  <c r="W791" i="1"/>
  <c r="W792" i="1" s="1"/>
  <c r="W793" i="1" s="1"/>
  <c r="W787" i="1"/>
  <c r="W788" i="1" s="1"/>
  <c r="W789" i="1" s="1"/>
  <c r="W783" i="1"/>
  <c r="W784" i="1" s="1"/>
  <c r="W785" i="1" s="1"/>
  <c r="W779" i="1"/>
  <c r="W780" i="1" s="1"/>
  <c r="W781" i="1" s="1"/>
  <c r="W775" i="1"/>
  <c r="W776" i="1" s="1"/>
  <c r="W777" i="1" s="1"/>
  <c r="W771" i="1"/>
  <c r="W772" i="1" s="1"/>
  <c r="W773" i="1" s="1"/>
  <c r="W767" i="1"/>
  <c r="W768" i="1" s="1"/>
  <c r="W769" i="1" s="1"/>
  <c r="W763" i="1"/>
  <c r="W764" i="1" s="1"/>
  <c r="W765" i="1" s="1"/>
  <c r="W759" i="1"/>
  <c r="W760" i="1" s="1"/>
  <c r="W761" i="1" s="1"/>
  <c r="W755" i="1"/>
  <c r="W756" i="1" s="1"/>
  <c r="W757" i="1" s="1"/>
  <c r="W751" i="1"/>
  <c r="W752" i="1" s="1"/>
  <c r="W753" i="1" s="1"/>
  <c r="W747" i="1"/>
  <c r="W748" i="1" s="1"/>
  <c r="W749" i="1" s="1"/>
  <c r="W743" i="1"/>
  <c r="W744" i="1" s="1"/>
  <c r="W745" i="1" s="1"/>
  <c r="W739" i="1"/>
  <c r="W740" i="1" s="1"/>
  <c r="W741" i="1" s="1"/>
  <c r="W735" i="1"/>
  <c r="W736" i="1" s="1"/>
  <c r="W737" i="1" s="1"/>
  <c r="W731" i="1"/>
  <c r="W732" i="1" s="1"/>
  <c r="W733" i="1" s="1"/>
  <c r="W727" i="1"/>
  <c r="W728" i="1" s="1"/>
  <c r="W729" i="1" s="1"/>
  <c r="W723" i="1"/>
  <c r="W724" i="1" s="1"/>
  <c r="W725" i="1" s="1"/>
  <c r="W719" i="1"/>
  <c r="W720" i="1" s="1"/>
  <c r="W721" i="1" s="1"/>
  <c r="W715" i="1"/>
  <c r="W716" i="1" s="1"/>
  <c r="W717" i="1" s="1"/>
  <c r="W711" i="1"/>
  <c r="W712" i="1" s="1"/>
  <c r="W713" i="1" s="1"/>
  <c r="W699" i="1"/>
  <c r="W700" i="1" s="1"/>
  <c r="W701" i="1" s="1"/>
  <c r="W695" i="1"/>
  <c r="W696" i="1" s="1"/>
  <c r="W697" i="1" s="1"/>
  <c r="W707" i="1"/>
  <c r="W708" i="1" s="1"/>
  <c r="W709" i="1" s="1"/>
  <c r="W703" i="1"/>
  <c r="W704" i="1" s="1"/>
  <c r="W705" i="1" s="1"/>
  <c r="W691" i="1"/>
  <c r="W692" i="1" s="1"/>
  <c r="W693" i="1" s="1"/>
  <c r="W687" i="1"/>
  <c r="W688" i="1" s="1"/>
  <c r="W689" i="1" s="1"/>
  <c r="W683" i="1"/>
  <c r="W684" i="1" s="1"/>
  <c r="W685" i="1" s="1"/>
  <c r="W679" i="1"/>
  <c r="W680" i="1" s="1"/>
  <c r="W681" i="1" s="1"/>
  <c r="W675" i="1"/>
  <c r="W676" i="1" s="1"/>
  <c r="W677" i="1" s="1"/>
  <c r="W671" i="1"/>
  <c r="W672" i="1" s="1"/>
  <c r="W673" i="1" s="1"/>
  <c r="W667" i="1"/>
  <c r="W668" i="1" s="1"/>
  <c r="W669" i="1" s="1"/>
  <c r="W663" i="1"/>
  <c r="W664" i="1" s="1"/>
  <c r="W665" i="1" s="1"/>
  <c r="W659" i="1"/>
  <c r="W660" i="1" s="1"/>
  <c r="W661" i="1" s="1"/>
  <c r="W651" i="1"/>
  <c r="W652" i="1" s="1"/>
  <c r="W653" i="1" s="1"/>
  <c r="W655" i="1"/>
  <c r="W656" i="1" s="1"/>
  <c r="W657" i="1" s="1"/>
  <c r="W647" i="1"/>
  <c r="W648" i="1" s="1"/>
  <c r="W649" i="1" s="1"/>
  <c r="W643" i="1"/>
  <c r="W644" i="1" s="1"/>
  <c r="W645" i="1" s="1"/>
  <c r="W639" i="1"/>
  <c r="W640" i="1" s="1"/>
  <c r="W641" i="1" s="1"/>
  <c r="W635" i="1"/>
  <c r="W636" i="1" s="1"/>
  <c r="W637" i="1" s="1"/>
  <c r="W631" i="1"/>
  <c r="W632" i="1" s="1"/>
  <c r="W633" i="1" s="1"/>
  <c r="W627" i="1"/>
  <c r="W628" i="1" s="1"/>
  <c r="W629" i="1" s="1"/>
  <c r="W623" i="1"/>
  <c r="W624" i="1" s="1"/>
  <c r="W625" i="1" s="1"/>
  <c r="W619" i="1"/>
  <c r="W620" i="1" s="1"/>
  <c r="W621" i="1" s="1"/>
  <c r="W615" i="1"/>
  <c r="W616" i="1" s="1"/>
  <c r="W617" i="1" s="1"/>
  <c r="W611" i="1"/>
  <c r="W612" i="1" s="1"/>
  <c r="W613" i="1" s="1"/>
  <c r="W607" i="1"/>
  <c r="W608" i="1" s="1"/>
  <c r="W609" i="1" s="1"/>
  <c r="W603" i="1"/>
  <c r="W604" i="1" s="1"/>
  <c r="W605" i="1" s="1"/>
  <c r="W599" i="1"/>
  <c r="W600" i="1" s="1"/>
  <c r="W601" i="1" s="1"/>
  <c r="W595" i="1"/>
  <c r="W596" i="1" s="1"/>
  <c r="W597" i="1" s="1"/>
  <c r="W591" i="1"/>
  <c r="W592" i="1" s="1"/>
  <c r="W593" i="1" s="1"/>
  <c r="W587" i="1"/>
  <c r="W588" i="1" s="1"/>
  <c r="W589" i="1" s="1"/>
  <c r="W583" i="1"/>
  <c r="W584" i="1" s="1"/>
  <c r="W585" i="1" s="1"/>
  <c r="W579" i="1"/>
  <c r="W580" i="1" s="1"/>
  <c r="W581" i="1" s="1"/>
  <c r="W575" i="1"/>
  <c r="W576" i="1" s="1"/>
  <c r="W577" i="1" s="1"/>
  <c r="W571" i="1"/>
  <c r="W572" i="1" s="1"/>
  <c r="W573" i="1" s="1"/>
  <c r="W567" i="1"/>
  <c r="W568" i="1" s="1"/>
  <c r="W569" i="1" s="1"/>
  <c r="W563" i="1"/>
  <c r="W564" i="1" s="1"/>
  <c r="W565" i="1" s="1"/>
  <c r="W559" i="1"/>
  <c r="W560" i="1" s="1"/>
  <c r="W561" i="1" s="1"/>
  <c r="W555" i="1"/>
  <c r="W556" i="1" s="1"/>
  <c r="W557" i="1" s="1"/>
  <c r="W551" i="1"/>
  <c r="W552" i="1" s="1"/>
  <c r="W553" i="1" s="1"/>
  <c r="W547" i="1"/>
  <c r="W548" i="1" s="1"/>
  <c r="W549" i="1" s="1"/>
  <c r="W543" i="1"/>
  <c r="W544" i="1" s="1"/>
  <c r="W545" i="1" s="1"/>
  <c r="W539" i="1"/>
  <c r="W540" i="1" s="1"/>
  <c r="W541" i="1" s="1"/>
  <c r="W535" i="1"/>
  <c r="W536" i="1" s="1"/>
  <c r="W537" i="1" s="1"/>
  <c r="W531" i="1"/>
  <c r="W532" i="1" s="1"/>
  <c r="W533" i="1" s="1"/>
  <c r="W527" i="1"/>
  <c r="W528" i="1" s="1"/>
  <c r="W529" i="1" s="1"/>
  <c r="W523" i="1"/>
  <c r="W524" i="1" s="1"/>
  <c r="W525" i="1" s="1"/>
  <c r="W519" i="1"/>
  <c r="W520" i="1" s="1"/>
  <c r="W521" i="1" s="1"/>
  <c r="W515" i="1"/>
  <c r="W516" i="1" s="1"/>
  <c r="W517" i="1" s="1"/>
  <c r="W511" i="1"/>
  <c r="W512" i="1" s="1"/>
  <c r="W513" i="1" s="1"/>
  <c r="W507" i="1"/>
  <c r="W508" i="1" s="1"/>
  <c r="W509" i="1" s="1"/>
  <c r="W503" i="1"/>
  <c r="W504" i="1" s="1"/>
  <c r="W505" i="1" s="1"/>
  <c r="AB501" i="1"/>
  <c r="W499" i="1"/>
  <c r="W500" i="1" s="1"/>
  <c r="W501" i="1" s="1"/>
  <c r="W495" i="1"/>
  <c r="W496" i="1" s="1"/>
  <c r="W497" i="1" s="1"/>
  <c r="W491" i="1"/>
  <c r="W492" i="1" s="1"/>
  <c r="W493" i="1" s="1"/>
  <c r="W487" i="1"/>
  <c r="W488" i="1" s="1"/>
  <c r="W489" i="1" s="1"/>
  <c r="W483" i="1"/>
  <c r="W484" i="1" s="1"/>
  <c r="W485" i="1" s="1"/>
  <c r="W479" i="1"/>
  <c r="W480" i="1" s="1"/>
  <c r="W481" i="1" s="1"/>
  <c r="W475" i="1"/>
  <c r="W476" i="1" s="1"/>
  <c r="W477" i="1" s="1"/>
  <c r="W471" i="1"/>
  <c r="W472" i="1" s="1"/>
  <c r="W473" i="1" s="1"/>
  <c r="W467" i="1"/>
  <c r="W468" i="1" s="1"/>
  <c r="W469" i="1" s="1"/>
  <c r="W463" i="1"/>
  <c r="W464" i="1" s="1"/>
  <c r="W465" i="1" s="1"/>
  <c r="W459" i="1"/>
  <c r="W460" i="1" s="1"/>
  <c r="W461" i="1" s="1"/>
  <c r="W455" i="1"/>
  <c r="W456" i="1" s="1"/>
  <c r="W457" i="1" s="1"/>
  <c r="W451" i="1"/>
  <c r="W452" i="1" s="1"/>
  <c r="W453" i="1" s="1"/>
  <c r="W447" i="1"/>
  <c r="W448" i="1" s="1"/>
  <c r="W449" i="1" s="1"/>
  <c r="W443" i="1"/>
  <c r="W444" i="1" s="1"/>
  <c r="W445" i="1" s="1"/>
  <c r="W439" i="1"/>
  <c r="W440" i="1" s="1"/>
  <c r="W441" i="1" s="1"/>
  <c r="W435" i="1"/>
  <c r="W436" i="1" s="1"/>
  <c r="W437" i="1" s="1"/>
  <c r="H435" i="1"/>
  <c r="I435" i="1"/>
  <c r="J435" i="1"/>
  <c r="M435" i="1"/>
  <c r="H436" i="1"/>
  <c r="I436" i="1"/>
  <c r="J436" i="1"/>
  <c r="M436" i="1"/>
  <c r="H437" i="1"/>
  <c r="I437" i="1"/>
  <c r="J437" i="1"/>
  <c r="M437" i="1"/>
  <c r="H438" i="1"/>
  <c r="I438" i="1"/>
  <c r="J438" i="1"/>
  <c r="P438" i="1"/>
  <c r="M438" i="1"/>
  <c r="H439" i="1"/>
  <c r="I439" i="1"/>
  <c r="J439" i="1"/>
  <c r="M439" i="1"/>
  <c r="H440" i="1"/>
  <c r="I440" i="1"/>
  <c r="J440" i="1"/>
  <c r="P440" i="1" s="1"/>
  <c r="M440" i="1"/>
  <c r="H441" i="1"/>
  <c r="I441" i="1"/>
  <c r="J441" i="1"/>
  <c r="M441" i="1"/>
  <c r="H442" i="1"/>
  <c r="I442" i="1"/>
  <c r="J442" i="1"/>
  <c r="M442" i="1"/>
  <c r="H443" i="1"/>
  <c r="I443" i="1"/>
  <c r="J443" i="1"/>
  <c r="M443" i="1"/>
  <c r="H444" i="1"/>
  <c r="I444" i="1"/>
  <c r="J444" i="1"/>
  <c r="M444" i="1"/>
  <c r="H445" i="1"/>
  <c r="I445" i="1"/>
  <c r="J445" i="1"/>
  <c r="M445" i="1"/>
  <c r="H446" i="1"/>
  <c r="I446" i="1"/>
  <c r="J446" i="1"/>
  <c r="P446" i="1" s="1"/>
  <c r="M446" i="1"/>
  <c r="H447" i="1"/>
  <c r="I447" i="1"/>
  <c r="J447" i="1"/>
  <c r="M447" i="1"/>
  <c r="H448" i="1"/>
  <c r="I448" i="1"/>
  <c r="J448" i="1"/>
  <c r="M448" i="1"/>
  <c r="H449" i="1"/>
  <c r="I449" i="1"/>
  <c r="J449" i="1"/>
  <c r="M449" i="1"/>
  <c r="H450" i="1"/>
  <c r="I450" i="1"/>
  <c r="J450" i="1"/>
  <c r="M450" i="1"/>
  <c r="C450" i="1" s="1"/>
  <c r="H451" i="1"/>
  <c r="I451" i="1"/>
  <c r="J451" i="1"/>
  <c r="M451" i="1"/>
  <c r="H452" i="1"/>
  <c r="I452" i="1"/>
  <c r="J452" i="1"/>
  <c r="M452" i="1"/>
  <c r="H453" i="1"/>
  <c r="I453" i="1"/>
  <c r="J453" i="1"/>
  <c r="M453" i="1"/>
  <c r="H454" i="1"/>
  <c r="I454" i="1"/>
  <c r="J454" i="1"/>
  <c r="M454" i="1"/>
  <c r="H455" i="1"/>
  <c r="I455" i="1"/>
  <c r="J455" i="1"/>
  <c r="M455" i="1"/>
  <c r="C455" i="1" s="1"/>
  <c r="H456" i="1"/>
  <c r="I456" i="1"/>
  <c r="J456" i="1"/>
  <c r="M456" i="1"/>
  <c r="H457" i="1"/>
  <c r="I457" i="1"/>
  <c r="J457" i="1"/>
  <c r="M457" i="1"/>
  <c r="H458" i="1"/>
  <c r="I458" i="1"/>
  <c r="J458" i="1"/>
  <c r="M458" i="1"/>
  <c r="C458" i="1" s="1"/>
  <c r="H459" i="1"/>
  <c r="I459" i="1"/>
  <c r="J459" i="1"/>
  <c r="M459" i="1"/>
  <c r="H460" i="1"/>
  <c r="I460" i="1"/>
  <c r="J460" i="1"/>
  <c r="M460" i="1"/>
  <c r="H461" i="1"/>
  <c r="I461" i="1"/>
  <c r="J461" i="1"/>
  <c r="M461" i="1"/>
  <c r="H462" i="1"/>
  <c r="I462" i="1"/>
  <c r="J462" i="1"/>
  <c r="M462" i="1"/>
  <c r="H463" i="1"/>
  <c r="I463" i="1"/>
  <c r="J463" i="1"/>
  <c r="M463" i="1"/>
  <c r="H464" i="1"/>
  <c r="I464" i="1"/>
  <c r="J464" i="1"/>
  <c r="M464" i="1"/>
  <c r="H465" i="1"/>
  <c r="I465" i="1"/>
  <c r="J465" i="1"/>
  <c r="M465" i="1"/>
  <c r="H466" i="1"/>
  <c r="I466" i="1"/>
  <c r="J466" i="1"/>
  <c r="M466" i="1"/>
  <c r="C466" i="1" s="1"/>
  <c r="H467" i="1"/>
  <c r="I467" i="1"/>
  <c r="J467" i="1"/>
  <c r="M467" i="1"/>
  <c r="H468" i="1"/>
  <c r="I468" i="1"/>
  <c r="J468" i="1"/>
  <c r="M468" i="1"/>
  <c r="H469" i="1"/>
  <c r="I469" i="1"/>
  <c r="J469" i="1"/>
  <c r="M469" i="1"/>
  <c r="H470" i="1"/>
  <c r="I470" i="1"/>
  <c r="J470" i="1"/>
  <c r="M470" i="1"/>
  <c r="H471" i="1"/>
  <c r="I471" i="1"/>
  <c r="J471" i="1"/>
  <c r="M471" i="1"/>
  <c r="C471" i="1" s="1"/>
  <c r="H472" i="1"/>
  <c r="I472" i="1"/>
  <c r="J472" i="1"/>
  <c r="M472" i="1"/>
  <c r="H473" i="1"/>
  <c r="I473" i="1"/>
  <c r="J473" i="1"/>
  <c r="M473" i="1"/>
  <c r="H474" i="1"/>
  <c r="I474" i="1"/>
  <c r="J474" i="1"/>
  <c r="M474" i="1"/>
  <c r="H475" i="1"/>
  <c r="I475" i="1"/>
  <c r="J475" i="1"/>
  <c r="M475" i="1"/>
  <c r="H476" i="1"/>
  <c r="I476" i="1"/>
  <c r="J476" i="1"/>
  <c r="C476" i="1"/>
  <c r="M476" i="1"/>
  <c r="H477" i="1"/>
  <c r="I477" i="1"/>
  <c r="J477" i="1"/>
  <c r="M477" i="1"/>
  <c r="H478" i="1"/>
  <c r="I478" i="1"/>
  <c r="J478" i="1"/>
  <c r="M478" i="1"/>
  <c r="H479" i="1"/>
  <c r="I479" i="1"/>
  <c r="J479" i="1"/>
  <c r="M479" i="1"/>
  <c r="C479" i="1" s="1"/>
  <c r="H480" i="1"/>
  <c r="I480" i="1"/>
  <c r="J480" i="1"/>
  <c r="M480" i="1"/>
  <c r="H481" i="1"/>
  <c r="I481" i="1"/>
  <c r="J481" i="1"/>
  <c r="M481" i="1"/>
  <c r="H482" i="1"/>
  <c r="I482" i="1"/>
  <c r="J482" i="1"/>
  <c r="M482" i="1"/>
  <c r="H483" i="1"/>
  <c r="I483" i="1"/>
  <c r="J483" i="1"/>
  <c r="M483" i="1"/>
  <c r="H484" i="1"/>
  <c r="I484" i="1"/>
  <c r="J484" i="1"/>
  <c r="M484" i="1"/>
  <c r="C484" i="1" s="1"/>
  <c r="H485" i="1"/>
  <c r="I485" i="1"/>
  <c r="J485" i="1"/>
  <c r="M485" i="1"/>
  <c r="H486" i="1"/>
  <c r="I486" i="1"/>
  <c r="J486" i="1"/>
  <c r="M486" i="1"/>
  <c r="C486" i="1" s="1"/>
  <c r="H487" i="1"/>
  <c r="I487" i="1"/>
  <c r="J487" i="1"/>
  <c r="M487" i="1"/>
  <c r="H488" i="1"/>
  <c r="I488" i="1"/>
  <c r="J488" i="1"/>
  <c r="M488" i="1"/>
  <c r="H489" i="1"/>
  <c r="I489" i="1"/>
  <c r="J489" i="1"/>
  <c r="M489" i="1"/>
  <c r="H490" i="1"/>
  <c r="I490" i="1"/>
  <c r="J490" i="1"/>
  <c r="M490" i="1"/>
  <c r="H491" i="1"/>
  <c r="I491" i="1"/>
  <c r="J491" i="1"/>
  <c r="M491" i="1"/>
  <c r="H492" i="1"/>
  <c r="I492" i="1"/>
  <c r="J492" i="1"/>
  <c r="M492" i="1"/>
  <c r="C492" i="1" s="1"/>
  <c r="H493" i="1"/>
  <c r="I493" i="1"/>
  <c r="J493" i="1"/>
  <c r="M493" i="1"/>
  <c r="H494" i="1"/>
  <c r="I494" i="1"/>
  <c r="J494" i="1"/>
  <c r="M494" i="1"/>
  <c r="C494" i="1" s="1"/>
  <c r="H495" i="1"/>
  <c r="I495" i="1"/>
  <c r="J495" i="1"/>
  <c r="M495" i="1"/>
  <c r="C495" i="1" s="1"/>
  <c r="H496" i="1"/>
  <c r="I496" i="1"/>
  <c r="J496" i="1"/>
  <c r="M496" i="1"/>
  <c r="C496" i="1" s="1"/>
  <c r="H497" i="1"/>
  <c r="I497" i="1"/>
  <c r="J497" i="1"/>
  <c r="M497" i="1"/>
  <c r="H498" i="1"/>
  <c r="I498" i="1"/>
  <c r="J498" i="1"/>
  <c r="M498" i="1"/>
  <c r="H499" i="1"/>
  <c r="I499" i="1"/>
  <c r="J499" i="1"/>
  <c r="M499" i="1"/>
  <c r="H500" i="1"/>
  <c r="I500" i="1"/>
  <c r="J500" i="1"/>
  <c r="M500" i="1"/>
  <c r="C500" i="1" s="1"/>
  <c r="H501" i="1"/>
  <c r="I501" i="1"/>
  <c r="J501" i="1"/>
  <c r="M501" i="1"/>
  <c r="H502" i="1"/>
  <c r="I502" i="1"/>
  <c r="J502" i="1"/>
  <c r="M502" i="1"/>
  <c r="C502" i="1" s="1"/>
  <c r="H503" i="1"/>
  <c r="I503" i="1"/>
  <c r="J503" i="1"/>
  <c r="M503" i="1"/>
  <c r="C503" i="1" s="1"/>
  <c r="H504" i="1"/>
  <c r="I504" i="1"/>
  <c r="J504" i="1"/>
  <c r="M504" i="1"/>
  <c r="C504" i="1" s="1"/>
  <c r="H505" i="1"/>
  <c r="I505" i="1"/>
  <c r="J505" i="1"/>
  <c r="M505" i="1"/>
  <c r="H506" i="1"/>
  <c r="I506" i="1"/>
  <c r="J506" i="1"/>
  <c r="M506" i="1"/>
  <c r="H507" i="1"/>
  <c r="I507" i="1"/>
  <c r="J507" i="1"/>
  <c r="M507" i="1"/>
  <c r="H508" i="1"/>
  <c r="I508" i="1"/>
  <c r="J508" i="1"/>
  <c r="C508" i="1"/>
  <c r="M508" i="1"/>
  <c r="H509" i="1"/>
  <c r="I509" i="1"/>
  <c r="J509" i="1"/>
  <c r="M509" i="1"/>
  <c r="C509" i="1" s="1"/>
  <c r="H510" i="1"/>
  <c r="I510" i="1"/>
  <c r="J510" i="1"/>
  <c r="M510" i="1"/>
  <c r="H511" i="1"/>
  <c r="I511" i="1"/>
  <c r="J511" i="1"/>
  <c r="M511" i="1"/>
  <c r="C511" i="1" s="1"/>
  <c r="H512" i="1"/>
  <c r="I512" i="1"/>
  <c r="J512" i="1"/>
  <c r="M512" i="1"/>
  <c r="H513" i="1"/>
  <c r="I513" i="1"/>
  <c r="J513" i="1"/>
  <c r="M513" i="1"/>
  <c r="H514" i="1"/>
  <c r="I514" i="1"/>
  <c r="J514" i="1"/>
  <c r="M514" i="1"/>
  <c r="H515" i="1"/>
  <c r="I515" i="1"/>
  <c r="J515" i="1"/>
  <c r="M515" i="1"/>
  <c r="H516" i="1"/>
  <c r="I516" i="1"/>
  <c r="J516" i="1"/>
  <c r="M516" i="1"/>
  <c r="H517" i="1"/>
  <c r="I517" i="1"/>
  <c r="J517" i="1"/>
  <c r="M517" i="1"/>
  <c r="H518" i="1"/>
  <c r="I518" i="1"/>
  <c r="J518" i="1"/>
  <c r="M518" i="1"/>
  <c r="H519" i="1"/>
  <c r="I519" i="1"/>
  <c r="J519" i="1"/>
  <c r="M519" i="1"/>
  <c r="C519" i="1" s="1"/>
  <c r="H520" i="1"/>
  <c r="I520" i="1"/>
  <c r="J520" i="1"/>
  <c r="M520" i="1"/>
  <c r="C520" i="1" s="1"/>
  <c r="H521" i="1"/>
  <c r="I521" i="1"/>
  <c r="J521" i="1"/>
  <c r="M521" i="1"/>
  <c r="H522" i="1"/>
  <c r="I522" i="1"/>
  <c r="J522" i="1"/>
  <c r="M522" i="1"/>
  <c r="H523" i="1"/>
  <c r="I523" i="1"/>
  <c r="J523" i="1"/>
  <c r="M523" i="1"/>
  <c r="H524" i="1"/>
  <c r="I524" i="1"/>
  <c r="J524" i="1"/>
  <c r="M524" i="1"/>
  <c r="H525" i="1"/>
  <c r="I525" i="1"/>
  <c r="J525" i="1"/>
  <c r="M525" i="1"/>
  <c r="H526" i="1"/>
  <c r="I526" i="1"/>
  <c r="J526" i="1"/>
  <c r="M526" i="1"/>
  <c r="H527" i="1"/>
  <c r="I527" i="1"/>
  <c r="J527" i="1"/>
  <c r="M527" i="1"/>
  <c r="C527" i="1" s="1"/>
  <c r="H528" i="1"/>
  <c r="I528" i="1"/>
  <c r="J528" i="1"/>
  <c r="M528" i="1"/>
  <c r="C528" i="1" s="1"/>
  <c r="H529" i="1"/>
  <c r="I529" i="1"/>
  <c r="J529" i="1"/>
  <c r="M529" i="1"/>
  <c r="H530" i="1"/>
  <c r="I530" i="1"/>
  <c r="J530" i="1"/>
  <c r="M530" i="1"/>
  <c r="H531" i="1"/>
  <c r="I531" i="1"/>
  <c r="J531" i="1"/>
  <c r="M531" i="1"/>
  <c r="H532" i="1"/>
  <c r="I532" i="1"/>
  <c r="J532" i="1"/>
  <c r="M532" i="1"/>
  <c r="C532" i="1" s="1"/>
  <c r="H533" i="1"/>
  <c r="I533" i="1"/>
  <c r="J533" i="1"/>
  <c r="P533" i="1" s="1"/>
  <c r="M533" i="1"/>
  <c r="H534" i="1"/>
  <c r="I534" i="1"/>
  <c r="J534" i="1"/>
  <c r="M534" i="1"/>
  <c r="H535" i="1"/>
  <c r="I535" i="1"/>
  <c r="J535" i="1"/>
  <c r="M535" i="1"/>
  <c r="H536" i="1"/>
  <c r="I536" i="1"/>
  <c r="J536" i="1"/>
  <c r="M536" i="1"/>
  <c r="H537" i="1"/>
  <c r="I537" i="1"/>
  <c r="J537" i="1"/>
  <c r="M537" i="1"/>
  <c r="H538" i="1"/>
  <c r="I538" i="1"/>
  <c r="J538" i="1"/>
  <c r="M538" i="1"/>
  <c r="H539" i="1"/>
  <c r="I539" i="1"/>
  <c r="J539" i="1"/>
  <c r="M539" i="1"/>
  <c r="C539" i="1" s="1"/>
  <c r="H540" i="1"/>
  <c r="I540" i="1"/>
  <c r="J540" i="1"/>
  <c r="C540" i="1"/>
  <c r="M540" i="1"/>
  <c r="H541" i="1"/>
  <c r="I541" i="1"/>
  <c r="J541" i="1"/>
  <c r="M541" i="1"/>
  <c r="H542" i="1"/>
  <c r="I542" i="1"/>
  <c r="J542" i="1"/>
  <c r="M542" i="1"/>
  <c r="H543" i="1"/>
  <c r="I543" i="1"/>
  <c r="J543" i="1"/>
  <c r="M543" i="1"/>
  <c r="H544" i="1"/>
  <c r="I544" i="1"/>
  <c r="J544" i="1"/>
  <c r="M544" i="1"/>
  <c r="H545" i="1"/>
  <c r="I545" i="1"/>
  <c r="J545" i="1"/>
  <c r="M545" i="1"/>
  <c r="H546" i="1"/>
  <c r="I546" i="1"/>
  <c r="J546" i="1"/>
  <c r="M546" i="1"/>
  <c r="H547" i="1"/>
  <c r="I547" i="1"/>
  <c r="J547" i="1"/>
  <c r="M547" i="1"/>
  <c r="H548" i="1"/>
  <c r="I548" i="1"/>
  <c r="J548" i="1"/>
  <c r="M548" i="1"/>
  <c r="C548" i="1" s="1"/>
  <c r="H549" i="1"/>
  <c r="I549" i="1"/>
  <c r="J549" i="1"/>
  <c r="M549" i="1"/>
  <c r="H550" i="1"/>
  <c r="I550" i="1"/>
  <c r="J550" i="1"/>
  <c r="M550" i="1"/>
  <c r="H551" i="1"/>
  <c r="I551" i="1"/>
  <c r="J551" i="1"/>
  <c r="M551" i="1"/>
  <c r="H552" i="1"/>
  <c r="I552" i="1"/>
  <c r="J552" i="1"/>
  <c r="M552" i="1"/>
  <c r="P552" i="1" s="1"/>
  <c r="H553" i="1"/>
  <c r="I553" i="1"/>
  <c r="J553" i="1"/>
  <c r="M553" i="1"/>
  <c r="C553" i="1" s="1"/>
  <c r="H554" i="1"/>
  <c r="I554" i="1"/>
  <c r="J554" i="1"/>
  <c r="M554" i="1"/>
  <c r="H555" i="1"/>
  <c r="I555" i="1"/>
  <c r="J555" i="1"/>
  <c r="M555" i="1"/>
  <c r="H556" i="1"/>
  <c r="I556" i="1"/>
  <c r="J556" i="1"/>
  <c r="M556" i="1"/>
  <c r="C556" i="1" s="1"/>
  <c r="H557" i="1"/>
  <c r="I557" i="1"/>
  <c r="J557" i="1"/>
  <c r="M557" i="1"/>
  <c r="C557" i="1" s="1"/>
  <c r="H558" i="1"/>
  <c r="I558" i="1"/>
  <c r="J558" i="1"/>
  <c r="M558" i="1"/>
  <c r="H559" i="1"/>
  <c r="I559" i="1"/>
  <c r="J559" i="1"/>
  <c r="M559" i="1"/>
  <c r="H560" i="1"/>
  <c r="I560" i="1"/>
  <c r="J560" i="1"/>
  <c r="M560" i="1"/>
  <c r="H561" i="1"/>
  <c r="I561" i="1"/>
  <c r="J561" i="1"/>
  <c r="M561" i="1"/>
  <c r="C561" i="1" s="1"/>
  <c r="H562" i="1"/>
  <c r="I562" i="1"/>
  <c r="J562" i="1"/>
  <c r="M562" i="1"/>
  <c r="H563" i="1"/>
  <c r="I563" i="1"/>
  <c r="J563" i="1"/>
  <c r="M563" i="1"/>
  <c r="C563" i="1" s="1"/>
  <c r="H564" i="1"/>
  <c r="I564" i="1"/>
  <c r="J564" i="1"/>
  <c r="M564" i="1"/>
  <c r="C564" i="1" s="1"/>
  <c r="H565" i="1"/>
  <c r="I565" i="1"/>
  <c r="J565" i="1"/>
  <c r="M565" i="1"/>
  <c r="C565" i="1" s="1"/>
  <c r="H566" i="1"/>
  <c r="I566" i="1"/>
  <c r="J566" i="1"/>
  <c r="M566" i="1"/>
  <c r="H567" i="1"/>
  <c r="I567" i="1"/>
  <c r="J567" i="1"/>
  <c r="M567" i="1"/>
  <c r="H568" i="1"/>
  <c r="I568" i="1"/>
  <c r="J568" i="1"/>
  <c r="M568" i="1"/>
  <c r="H569" i="1"/>
  <c r="I569" i="1"/>
  <c r="J569" i="1"/>
  <c r="M569" i="1"/>
  <c r="C569" i="1" s="1"/>
  <c r="H570" i="1"/>
  <c r="I570" i="1"/>
  <c r="J570" i="1"/>
  <c r="M570" i="1"/>
  <c r="H571" i="1"/>
  <c r="I571" i="1"/>
  <c r="J571" i="1"/>
  <c r="M571" i="1"/>
  <c r="H572" i="1"/>
  <c r="I572" i="1"/>
  <c r="J572" i="1"/>
  <c r="M572" i="1"/>
  <c r="C572" i="1" s="1"/>
  <c r="H573" i="1"/>
  <c r="I573" i="1"/>
  <c r="J573" i="1"/>
  <c r="M573" i="1"/>
  <c r="C573" i="1" s="1"/>
  <c r="H574" i="1"/>
  <c r="I574" i="1"/>
  <c r="J574" i="1"/>
  <c r="M574" i="1"/>
  <c r="C574" i="1" s="1"/>
  <c r="H575" i="1"/>
  <c r="I575" i="1"/>
  <c r="J575" i="1"/>
  <c r="M575" i="1"/>
  <c r="H576" i="1"/>
  <c r="I576" i="1"/>
  <c r="J576" i="1"/>
  <c r="M576" i="1"/>
  <c r="H577" i="1"/>
  <c r="I577" i="1"/>
  <c r="J577" i="1"/>
  <c r="P577" i="1" s="1"/>
  <c r="M577" i="1"/>
  <c r="C577" i="1" s="1"/>
  <c r="H578" i="1"/>
  <c r="I578" i="1"/>
  <c r="J578" i="1"/>
  <c r="M578" i="1"/>
  <c r="H579" i="1"/>
  <c r="I579" i="1"/>
  <c r="J579" i="1"/>
  <c r="M579" i="1"/>
  <c r="H580" i="1"/>
  <c r="I580" i="1"/>
  <c r="J580" i="1"/>
  <c r="C580" i="1"/>
  <c r="M580" i="1"/>
  <c r="H581" i="1"/>
  <c r="I581" i="1"/>
  <c r="J581" i="1"/>
  <c r="M581" i="1"/>
  <c r="H582" i="1"/>
  <c r="I582" i="1"/>
  <c r="J582" i="1"/>
  <c r="M582" i="1"/>
  <c r="C582" i="1" s="1"/>
  <c r="H583" i="1"/>
  <c r="I583" i="1"/>
  <c r="J583" i="1"/>
  <c r="M583" i="1"/>
  <c r="C583" i="1" s="1"/>
  <c r="H584" i="1"/>
  <c r="I584" i="1"/>
  <c r="J584" i="1"/>
  <c r="M584" i="1"/>
  <c r="H585" i="1"/>
  <c r="I585" i="1"/>
  <c r="J585" i="1"/>
  <c r="M585" i="1"/>
  <c r="C585" i="1" s="1"/>
  <c r="H586" i="1"/>
  <c r="I586" i="1"/>
  <c r="J586" i="1"/>
  <c r="M586" i="1"/>
  <c r="C586" i="1" s="1"/>
  <c r="H587" i="1"/>
  <c r="I587" i="1"/>
  <c r="J587" i="1"/>
  <c r="M587" i="1"/>
  <c r="H588" i="1"/>
  <c r="I588" i="1"/>
  <c r="J588" i="1"/>
  <c r="M588" i="1"/>
  <c r="H589" i="1"/>
  <c r="I589" i="1"/>
  <c r="J589" i="1"/>
  <c r="M589" i="1"/>
  <c r="H590" i="1"/>
  <c r="I590" i="1"/>
  <c r="J590" i="1"/>
  <c r="M590" i="1"/>
  <c r="H591" i="1"/>
  <c r="I591" i="1"/>
  <c r="J591" i="1"/>
  <c r="M591" i="1"/>
  <c r="H592" i="1"/>
  <c r="I592" i="1"/>
  <c r="J592" i="1"/>
  <c r="M592" i="1"/>
  <c r="H593" i="1"/>
  <c r="I593" i="1"/>
  <c r="J593" i="1"/>
  <c r="M593" i="1"/>
  <c r="C593" i="1" s="1"/>
  <c r="H594" i="1"/>
  <c r="I594" i="1"/>
  <c r="J594" i="1"/>
  <c r="M594" i="1"/>
  <c r="C594" i="1" s="1"/>
  <c r="H595" i="1"/>
  <c r="I595" i="1"/>
  <c r="J595" i="1"/>
  <c r="M595" i="1"/>
  <c r="H596" i="1"/>
  <c r="I596" i="1"/>
  <c r="J596" i="1"/>
  <c r="M596" i="1"/>
  <c r="C596" i="1" s="1"/>
  <c r="H597" i="1"/>
  <c r="I597" i="1"/>
  <c r="J597" i="1"/>
  <c r="M597" i="1"/>
  <c r="H598" i="1"/>
  <c r="I598" i="1"/>
  <c r="J598" i="1"/>
  <c r="M598" i="1"/>
  <c r="H599" i="1"/>
  <c r="I599" i="1"/>
  <c r="J599" i="1"/>
  <c r="M599" i="1"/>
  <c r="H600" i="1"/>
  <c r="I600" i="1"/>
  <c r="J600" i="1"/>
  <c r="M600" i="1"/>
  <c r="C600" i="1" s="1"/>
  <c r="H601" i="1"/>
  <c r="I601" i="1"/>
  <c r="J601" i="1"/>
  <c r="M601" i="1"/>
  <c r="C601" i="1" s="1"/>
  <c r="H602" i="1"/>
  <c r="I602" i="1"/>
  <c r="J602" i="1"/>
  <c r="M602" i="1"/>
  <c r="C602" i="1" s="1"/>
  <c r="H603" i="1"/>
  <c r="I603" i="1"/>
  <c r="J603" i="1"/>
  <c r="M603" i="1"/>
  <c r="H604" i="1"/>
  <c r="I604" i="1"/>
  <c r="J604" i="1"/>
  <c r="C604" i="1"/>
  <c r="M604" i="1"/>
  <c r="H605" i="1"/>
  <c r="I605" i="1"/>
  <c r="J605" i="1"/>
  <c r="M605" i="1"/>
  <c r="H606" i="1"/>
  <c r="I606" i="1"/>
  <c r="J606" i="1"/>
  <c r="P606" i="1" s="1"/>
  <c r="M606" i="1"/>
  <c r="H607" i="1"/>
  <c r="I607" i="1"/>
  <c r="J607" i="1"/>
  <c r="M607" i="1"/>
  <c r="C607" i="1" s="1"/>
  <c r="H608" i="1"/>
  <c r="I608" i="1"/>
  <c r="J608" i="1"/>
  <c r="M608" i="1"/>
  <c r="H609" i="1"/>
  <c r="I609" i="1"/>
  <c r="J609" i="1"/>
  <c r="M609" i="1"/>
  <c r="H610" i="1"/>
  <c r="I610" i="1"/>
  <c r="J610" i="1"/>
  <c r="M610" i="1"/>
  <c r="C610" i="1" s="1"/>
  <c r="H611" i="1"/>
  <c r="I611" i="1"/>
  <c r="J611" i="1"/>
  <c r="M611" i="1"/>
  <c r="H612" i="1"/>
  <c r="I612" i="1"/>
  <c r="J612" i="1"/>
  <c r="M612" i="1"/>
  <c r="H613" i="1"/>
  <c r="I613" i="1"/>
  <c r="J613" i="1"/>
  <c r="M613" i="1"/>
  <c r="H614" i="1"/>
  <c r="I614" i="1"/>
  <c r="J614" i="1"/>
  <c r="M614" i="1"/>
  <c r="H615" i="1"/>
  <c r="I615" i="1"/>
  <c r="J615" i="1"/>
  <c r="M615" i="1"/>
  <c r="C615" i="1" s="1"/>
  <c r="H616" i="1"/>
  <c r="I616" i="1"/>
  <c r="J616" i="1"/>
  <c r="M616" i="1"/>
  <c r="H617" i="1"/>
  <c r="I617" i="1"/>
  <c r="J617" i="1"/>
  <c r="M617" i="1"/>
  <c r="H618" i="1"/>
  <c r="I618" i="1"/>
  <c r="J618" i="1"/>
  <c r="M618" i="1"/>
  <c r="C618" i="1" s="1"/>
  <c r="H619" i="1"/>
  <c r="I619" i="1"/>
  <c r="J619" i="1"/>
  <c r="M619" i="1"/>
  <c r="H620" i="1"/>
  <c r="I620" i="1"/>
  <c r="J620" i="1"/>
  <c r="M620" i="1"/>
  <c r="C620" i="1" s="1"/>
  <c r="H621" i="1"/>
  <c r="I621" i="1"/>
  <c r="J621" i="1"/>
  <c r="M621" i="1"/>
  <c r="H622" i="1"/>
  <c r="I622" i="1"/>
  <c r="J622" i="1"/>
  <c r="M622" i="1"/>
  <c r="C622" i="1" s="1"/>
  <c r="H623" i="1"/>
  <c r="I623" i="1"/>
  <c r="J623" i="1"/>
  <c r="M623" i="1"/>
  <c r="C623" i="1" s="1"/>
  <c r="H624" i="1"/>
  <c r="I624" i="1"/>
  <c r="J624" i="1"/>
  <c r="M624" i="1"/>
  <c r="C624" i="1" s="1"/>
  <c r="H625" i="1"/>
  <c r="I625" i="1"/>
  <c r="J625" i="1"/>
  <c r="M625" i="1"/>
  <c r="C625" i="1" s="1"/>
  <c r="H626" i="1"/>
  <c r="I626" i="1"/>
  <c r="J626" i="1"/>
  <c r="M626" i="1"/>
  <c r="C626" i="1" s="1"/>
  <c r="H627" i="1"/>
  <c r="I627" i="1"/>
  <c r="J627" i="1"/>
  <c r="M627" i="1"/>
  <c r="C627" i="1" s="1"/>
  <c r="H628" i="1"/>
  <c r="I628" i="1"/>
  <c r="J628" i="1"/>
  <c r="C628" i="1"/>
  <c r="M628" i="1"/>
  <c r="H629" i="1"/>
  <c r="I629" i="1"/>
  <c r="J629" i="1"/>
  <c r="M629" i="1"/>
  <c r="H630" i="1"/>
  <c r="I630" i="1"/>
  <c r="J630" i="1"/>
  <c r="M630" i="1"/>
  <c r="H631" i="1"/>
  <c r="I631" i="1"/>
  <c r="J631" i="1"/>
  <c r="M631" i="1"/>
  <c r="H632" i="1"/>
  <c r="I632" i="1"/>
  <c r="J632" i="1"/>
  <c r="M632" i="1"/>
  <c r="H633" i="1"/>
  <c r="I633" i="1"/>
  <c r="J633" i="1"/>
  <c r="M633" i="1"/>
  <c r="C633" i="1" s="1"/>
  <c r="H634" i="1"/>
  <c r="I634" i="1"/>
  <c r="J634" i="1"/>
  <c r="M634" i="1"/>
  <c r="C634" i="1" s="1"/>
  <c r="H635" i="1"/>
  <c r="I635" i="1"/>
  <c r="J635" i="1"/>
  <c r="M635" i="1"/>
  <c r="H636" i="1"/>
  <c r="I636" i="1"/>
  <c r="J636" i="1"/>
  <c r="M636" i="1"/>
  <c r="C636" i="1" s="1"/>
  <c r="H637" i="1"/>
  <c r="I637" i="1"/>
  <c r="J637" i="1"/>
  <c r="M637" i="1"/>
  <c r="H638" i="1"/>
  <c r="I638" i="1"/>
  <c r="J638" i="1"/>
  <c r="M638" i="1"/>
  <c r="C638" i="1" s="1"/>
  <c r="H639" i="1"/>
  <c r="I639" i="1"/>
  <c r="J639" i="1"/>
  <c r="M639" i="1"/>
  <c r="H640" i="1"/>
  <c r="I640" i="1"/>
  <c r="J640" i="1"/>
  <c r="M640" i="1"/>
  <c r="H641" i="1"/>
  <c r="I641" i="1"/>
  <c r="J641" i="1"/>
  <c r="M641" i="1"/>
  <c r="H642" i="1"/>
  <c r="I642" i="1"/>
  <c r="J642" i="1"/>
  <c r="M642" i="1"/>
  <c r="C642" i="1" s="1"/>
  <c r="H643" i="1"/>
  <c r="I643" i="1"/>
  <c r="J643" i="1"/>
  <c r="M643" i="1"/>
  <c r="H644" i="1"/>
  <c r="I644" i="1"/>
  <c r="J644" i="1"/>
  <c r="M644" i="1"/>
  <c r="C644" i="1" s="1"/>
  <c r="H645" i="1"/>
  <c r="I645" i="1"/>
  <c r="J645" i="1"/>
  <c r="M645" i="1"/>
  <c r="H646" i="1"/>
  <c r="I646" i="1"/>
  <c r="J646" i="1"/>
  <c r="C646" i="1"/>
  <c r="M646" i="1"/>
  <c r="H647" i="1"/>
  <c r="I647" i="1"/>
  <c r="J647" i="1"/>
  <c r="M647" i="1"/>
  <c r="H648" i="1"/>
  <c r="I648" i="1"/>
  <c r="J648" i="1"/>
  <c r="M648" i="1"/>
  <c r="H649" i="1"/>
  <c r="I649" i="1"/>
  <c r="J649" i="1"/>
  <c r="M649" i="1"/>
  <c r="C649" i="1" s="1"/>
  <c r="Z649" i="1" s="1"/>
  <c r="H650" i="1"/>
  <c r="I650" i="1"/>
  <c r="J650" i="1"/>
  <c r="M650" i="1"/>
  <c r="H651" i="1"/>
  <c r="I651" i="1"/>
  <c r="J651" i="1"/>
  <c r="M651" i="1"/>
  <c r="C651" i="1" s="1"/>
  <c r="H652" i="1"/>
  <c r="I652" i="1"/>
  <c r="J652" i="1"/>
  <c r="M652" i="1"/>
  <c r="H653" i="1"/>
  <c r="I653" i="1"/>
  <c r="J653" i="1"/>
  <c r="M653" i="1"/>
  <c r="C653" i="1" s="1"/>
  <c r="H654" i="1"/>
  <c r="I654" i="1"/>
  <c r="J654" i="1"/>
  <c r="M654" i="1"/>
  <c r="H655" i="1"/>
  <c r="I655" i="1"/>
  <c r="J655" i="1"/>
  <c r="M655" i="1"/>
  <c r="H656" i="1"/>
  <c r="I656" i="1"/>
  <c r="J656" i="1"/>
  <c r="M656" i="1"/>
  <c r="C656" i="1" s="1"/>
  <c r="H657" i="1"/>
  <c r="I657" i="1"/>
  <c r="J657" i="1"/>
  <c r="M657" i="1"/>
  <c r="H658" i="1"/>
  <c r="I658" i="1"/>
  <c r="J658" i="1"/>
  <c r="M658" i="1"/>
  <c r="H659" i="1"/>
  <c r="I659" i="1"/>
  <c r="J659" i="1"/>
  <c r="M659" i="1"/>
  <c r="H660" i="1"/>
  <c r="I660" i="1"/>
  <c r="J660" i="1"/>
  <c r="M660" i="1"/>
  <c r="H661" i="1"/>
  <c r="I661" i="1"/>
  <c r="J661" i="1"/>
  <c r="M661" i="1"/>
  <c r="C661" i="1" s="1"/>
  <c r="H662" i="1"/>
  <c r="I662" i="1"/>
  <c r="J662" i="1"/>
  <c r="M662" i="1"/>
  <c r="H663" i="1"/>
  <c r="I663" i="1"/>
  <c r="J663" i="1"/>
  <c r="M663" i="1"/>
  <c r="C663" i="1" s="1"/>
  <c r="H664" i="1"/>
  <c r="I664" i="1"/>
  <c r="J664" i="1"/>
  <c r="M664" i="1"/>
  <c r="H665" i="1"/>
  <c r="I665" i="1"/>
  <c r="J665" i="1"/>
  <c r="M665" i="1"/>
  <c r="H666" i="1"/>
  <c r="I666" i="1"/>
  <c r="J666" i="1"/>
  <c r="M666" i="1"/>
  <c r="H667" i="1"/>
  <c r="I667" i="1"/>
  <c r="J667" i="1"/>
  <c r="M667" i="1"/>
  <c r="C667" i="1" s="1"/>
  <c r="H668" i="1"/>
  <c r="I668" i="1"/>
  <c r="J668" i="1"/>
  <c r="M668" i="1"/>
  <c r="H669" i="1"/>
  <c r="I669" i="1"/>
  <c r="J669" i="1"/>
  <c r="M669" i="1"/>
  <c r="C669" i="1" s="1"/>
  <c r="H670" i="1"/>
  <c r="I670" i="1"/>
  <c r="J670" i="1"/>
  <c r="M670" i="1"/>
  <c r="C670" i="1" s="1"/>
  <c r="H671" i="1"/>
  <c r="I671" i="1"/>
  <c r="J671" i="1"/>
  <c r="M671" i="1"/>
  <c r="C671" i="1" s="1"/>
  <c r="H672" i="1"/>
  <c r="I672" i="1"/>
  <c r="J672" i="1"/>
  <c r="M672" i="1"/>
  <c r="C672" i="1" s="1"/>
  <c r="H673" i="1"/>
  <c r="I673" i="1"/>
  <c r="J673" i="1"/>
  <c r="M673" i="1"/>
  <c r="C673" i="1" s="1"/>
  <c r="H674" i="1"/>
  <c r="I674" i="1"/>
  <c r="J674" i="1"/>
  <c r="M674" i="1"/>
  <c r="H675" i="1"/>
  <c r="I675" i="1"/>
  <c r="J675" i="1"/>
  <c r="M675" i="1"/>
  <c r="C675" i="1" s="1"/>
  <c r="H676" i="1"/>
  <c r="I676" i="1"/>
  <c r="J676" i="1"/>
  <c r="M676" i="1"/>
  <c r="H677" i="1"/>
  <c r="I677" i="1"/>
  <c r="J677" i="1"/>
  <c r="M677" i="1"/>
  <c r="C677" i="1" s="1"/>
  <c r="H678" i="1"/>
  <c r="I678" i="1"/>
  <c r="J678" i="1"/>
  <c r="M678" i="1"/>
  <c r="C678" i="1" s="1"/>
  <c r="H679" i="1"/>
  <c r="I679" i="1"/>
  <c r="J679" i="1"/>
  <c r="M679" i="1"/>
  <c r="C679" i="1" s="1"/>
  <c r="H680" i="1"/>
  <c r="I680" i="1"/>
  <c r="J680" i="1"/>
  <c r="M680" i="1"/>
  <c r="H681" i="1"/>
  <c r="I681" i="1"/>
  <c r="J681" i="1"/>
  <c r="M681" i="1"/>
  <c r="C681" i="1" s="1"/>
  <c r="H682" i="1"/>
  <c r="I682" i="1"/>
  <c r="J682" i="1"/>
  <c r="M682" i="1"/>
  <c r="H683" i="1"/>
  <c r="I683" i="1"/>
  <c r="J683" i="1"/>
  <c r="M683" i="1"/>
  <c r="C683" i="1" s="1"/>
  <c r="H684" i="1"/>
  <c r="I684" i="1"/>
  <c r="J684" i="1"/>
  <c r="M684" i="1"/>
  <c r="H685" i="1"/>
  <c r="I685" i="1"/>
  <c r="J685" i="1"/>
  <c r="M685" i="1"/>
  <c r="C685" i="1" s="1"/>
  <c r="H686" i="1"/>
  <c r="I686" i="1"/>
  <c r="J686" i="1"/>
  <c r="C686" i="1"/>
  <c r="M686" i="1"/>
  <c r="H687" i="1"/>
  <c r="I687" i="1"/>
  <c r="J687" i="1"/>
  <c r="M687" i="1"/>
  <c r="H688" i="1"/>
  <c r="I688" i="1"/>
  <c r="J688" i="1"/>
  <c r="M688" i="1"/>
  <c r="C688" i="1" s="1"/>
  <c r="H689" i="1"/>
  <c r="I689" i="1"/>
  <c r="J689" i="1"/>
  <c r="M689" i="1"/>
  <c r="C689" i="1" s="1"/>
  <c r="H690" i="1"/>
  <c r="I690" i="1"/>
  <c r="J690" i="1"/>
  <c r="M690" i="1"/>
  <c r="H691" i="1"/>
  <c r="I691" i="1"/>
  <c r="J691" i="1"/>
  <c r="M691" i="1"/>
  <c r="H692" i="1"/>
  <c r="I692" i="1"/>
  <c r="J692" i="1"/>
  <c r="M692" i="1"/>
  <c r="H693" i="1"/>
  <c r="I693" i="1"/>
  <c r="J693" i="1"/>
  <c r="M693" i="1"/>
  <c r="C693" i="1" s="1"/>
  <c r="H694" i="1"/>
  <c r="I694" i="1"/>
  <c r="J694" i="1"/>
  <c r="M694" i="1"/>
  <c r="H695" i="1"/>
  <c r="I695" i="1"/>
  <c r="J695" i="1"/>
  <c r="M695" i="1"/>
  <c r="C695" i="1" s="1"/>
  <c r="H696" i="1"/>
  <c r="I696" i="1"/>
  <c r="J696" i="1"/>
  <c r="M696" i="1"/>
  <c r="C696" i="1" s="1"/>
  <c r="H697" i="1"/>
  <c r="I697" i="1"/>
  <c r="J697" i="1"/>
  <c r="M697" i="1"/>
  <c r="C697" i="1" s="1"/>
  <c r="H698" i="1"/>
  <c r="I698" i="1"/>
  <c r="J698" i="1"/>
  <c r="M698" i="1"/>
  <c r="H699" i="1"/>
  <c r="I699" i="1"/>
  <c r="J699" i="1"/>
  <c r="M699" i="1"/>
  <c r="H700" i="1"/>
  <c r="I700" i="1"/>
  <c r="J700" i="1"/>
  <c r="M700" i="1"/>
  <c r="H701" i="1"/>
  <c r="I701" i="1"/>
  <c r="J701" i="1"/>
  <c r="M701" i="1"/>
  <c r="C701" i="1" s="1"/>
  <c r="H702" i="1"/>
  <c r="I702" i="1"/>
  <c r="J702" i="1"/>
  <c r="M702" i="1"/>
  <c r="H703" i="1"/>
  <c r="I703" i="1"/>
  <c r="J703" i="1"/>
  <c r="M703" i="1"/>
  <c r="C703" i="1" s="1"/>
  <c r="H704" i="1"/>
  <c r="I704" i="1"/>
  <c r="J704" i="1"/>
  <c r="M704" i="1"/>
  <c r="H705" i="1"/>
  <c r="I705" i="1"/>
  <c r="J705" i="1"/>
  <c r="M705" i="1"/>
  <c r="C705" i="1" s="1"/>
  <c r="H706" i="1"/>
  <c r="I706" i="1"/>
  <c r="J706" i="1"/>
  <c r="M706" i="1"/>
  <c r="H707" i="1"/>
  <c r="I707" i="1"/>
  <c r="J707" i="1"/>
  <c r="M707" i="1"/>
  <c r="C707" i="1" s="1"/>
  <c r="H708" i="1"/>
  <c r="I708" i="1"/>
  <c r="J708" i="1"/>
  <c r="M708" i="1"/>
  <c r="H709" i="1"/>
  <c r="I709" i="1"/>
  <c r="J709" i="1"/>
  <c r="M709" i="1"/>
  <c r="C709" i="1" s="1"/>
  <c r="H710" i="1"/>
  <c r="I710" i="1"/>
  <c r="J710" i="1"/>
  <c r="M710" i="1"/>
  <c r="H711" i="1"/>
  <c r="I711" i="1"/>
  <c r="J711" i="1"/>
  <c r="M711" i="1"/>
  <c r="C711" i="1" s="1"/>
  <c r="H712" i="1"/>
  <c r="I712" i="1"/>
  <c r="J712" i="1"/>
  <c r="M712" i="1"/>
  <c r="C712" i="1" s="1"/>
  <c r="H713" i="1"/>
  <c r="I713" i="1"/>
  <c r="J713" i="1"/>
  <c r="M713" i="1"/>
  <c r="H714" i="1"/>
  <c r="I714" i="1"/>
  <c r="J714" i="1"/>
  <c r="M714" i="1"/>
  <c r="H715" i="1"/>
  <c r="I715" i="1"/>
  <c r="J715" i="1"/>
  <c r="M715" i="1"/>
  <c r="H716" i="1"/>
  <c r="I716" i="1"/>
  <c r="J716" i="1"/>
  <c r="M716" i="1"/>
  <c r="P716" i="1" s="1"/>
  <c r="H717" i="1"/>
  <c r="I717" i="1"/>
  <c r="J717" i="1"/>
  <c r="M717" i="1"/>
  <c r="C717" i="1" s="1"/>
  <c r="H718" i="1"/>
  <c r="I718" i="1"/>
  <c r="J718" i="1"/>
  <c r="M718" i="1"/>
  <c r="C718" i="1" s="1"/>
  <c r="H719" i="1"/>
  <c r="I719" i="1"/>
  <c r="J719" i="1"/>
  <c r="M719" i="1"/>
  <c r="C719" i="1" s="1"/>
  <c r="H720" i="1"/>
  <c r="I720" i="1"/>
  <c r="J720" i="1"/>
  <c r="M720" i="1"/>
  <c r="H721" i="1"/>
  <c r="I721" i="1"/>
  <c r="J721" i="1"/>
  <c r="M721" i="1"/>
  <c r="C721" i="1" s="1"/>
  <c r="H722" i="1"/>
  <c r="I722" i="1"/>
  <c r="J722" i="1"/>
  <c r="M722" i="1"/>
  <c r="C722" i="1" s="1"/>
  <c r="H723" i="1"/>
  <c r="I723" i="1"/>
  <c r="J723" i="1"/>
  <c r="C723" i="1"/>
  <c r="M723" i="1"/>
  <c r="H724" i="1"/>
  <c r="I724" i="1"/>
  <c r="J724" i="1"/>
  <c r="M724" i="1"/>
  <c r="P724" i="1" s="1"/>
  <c r="H725" i="1"/>
  <c r="I725" i="1"/>
  <c r="J725" i="1"/>
  <c r="M725" i="1"/>
  <c r="H726" i="1"/>
  <c r="I726" i="1"/>
  <c r="J726" i="1"/>
  <c r="M726" i="1"/>
  <c r="H727" i="1"/>
  <c r="I727" i="1"/>
  <c r="J727" i="1"/>
  <c r="M727" i="1"/>
  <c r="H728" i="1"/>
  <c r="I728" i="1"/>
  <c r="J728" i="1"/>
  <c r="M728" i="1"/>
  <c r="C728" i="1" s="1"/>
  <c r="H729" i="1"/>
  <c r="I729" i="1"/>
  <c r="J729" i="1"/>
  <c r="M729" i="1"/>
  <c r="H730" i="1"/>
  <c r="I730" i="1"/>
  <c r="J730" i="1"/>
  <c r="M730" i="1"/>
  <c r="C730" i="1" s="1"/>
  <c r="H731" i="1"/>
  <c r="I731" i="1"/>
  <c r="J731" i="1"/>
  <c r="M731" i="1"/>
  <c r="C731" i="1" s="1"/>
  <c r="H732" i="1"/>
  <c r="I732" i="1"/>
  <c r="J732" i="1"/>
  <c r="M732" i="1"/>
  <c r="H733" i="1"/>
  <c r="I733" i="1"/>
  <c r="J733" i="1"/>
  <c r="M733" i="1"/>
  <c r="H734" i="1"/>
  <c r="I734" i="1"/>
  <c r="J734" i="1"/>
  <c r="M734" i="1"/>
  <c r="H735" i="1"/>
  <c r="I735" i="1"/>
  <c r="J735" i="1"/>
  <c r="M735" i="1"/>
  <c r="C735" i="1" s="1"/>
  <c r="H736" i="1"/>
  <c r="I736" i="1"/>
  <c r="J736" i="1"/>
  <c r="M736" i="1"/>
  <c r="H737" i="1"/>
  <c r="I737" i="1"/>
  <c r="J737" i="1"/>
  <c r="M737" i="1"/>
  <c r="C737" i="1" s="1"/>
  <c r="H738" i="1"/>
  <c r="I738" i="1"/>
  <c r="J738" i="1"/>
  <c r="M738" i="1"/>
  <c r="C738" i="1" s="1"/>
  <c r="H739" i="1"/>
  <c r="I739" i="1"/>
  <c r="J739" i="1"/>
  <c r="M739" i="1"/>
  <c r="C739" i="1" s="1"/>
  <c r="H740" i="1"/>
  <c r="I740" i="1"/>
  <c r="J740" i="1"/>
  <c r="M740" i="1"/>
  <c r="H741" i="1"/>
  <c r="I741" i="1"/>
  <c r="J741" i="1"/>
  <c r="M741" i="1"/>
  <c r="C741" i="1" s="1"/>
  <c r="H742" i="1"/>
  <c r="I742" i="1"/>
  <c r="J742" i="1"/>
  <c r="M742" i="1"/>
  <c r="H743" i="1"/>
  <c r="I743" i="1"/>
  <c r="J743" i="1"/>
  <c r="M743" i="1"/>
  <c r="C743" i="1" s="1"/>
  <c r="H744" i="1"/>
  <c r="I744" i="1"/>
  <c r="J744" i="1"/>
  <c r="M744" i="1"/>
  <c r="C744" i="1" s="1"/>
  <c r="H745" i="1"/>
  <c r="I745" i="1"/>
  <c r="J745" i="1"/>
  <c r="M745" i="1"/>
  <c r="C745" i="1" s="1"/>
  <c r="H746" i="1"/>
  <c r="I746" i="1"/>
  <c r="J746" i="1"/>
  <c r="M746" i="1"/>
  <c r="C746" i="1" s="1"/>
  <c r="H747" i="1"/>
  <c r="I747" i="1"/>
  <c r="J747" i="1"/>
  <c r="C747" i="1"/>
  <c r="M747" i="1"/>
  <c r="H748" i="1"/>
  <c r="I748" i="1"/>
  <c r="J748" i="1"/>
  <c r="M748" i="1"/>
  <c r="P748" i="1" s="1"/>
  <c r="H749" i="1"/>
  <c r="I749" i="1"/>
  <c r="J749" i="1"/>
  <c r="M749" i="1"/>
  <c r="H750" i="1"/>
  <c r="I750" i="1"/>
  <c r="J750" i="1"/>
  <c r="M750" i="1"/>
  <c r="H751" i="1"/>
  <c r="I751" i="1"/>
  <c r="J751" i="1"/>
  <c r="M751" i="1"/>
  <c r="C751" i="1" s="1"/>
  <c r="H752" i="1"/>
  <c r="I752" i="1"/>
  <c r="J752" i="1"/>
  <c r="M752" i="1"/>
  <c r="C752" i="1" s="1"/>
  <c r="H753" i="1"/>
  <c r="I753" i="1"/>
  <c r="J753" i="1"/>
  <c r="M753" i="1"/>
  <c r="C753" i="1" s="1"/>
  <c r="H754" i="1"/>
  <c r="I754" i="1"/>
  <c r="J754" i="1"/>
  <c r="M754" i="1"/>
  <c r="C754" i="1" s="1"/>
  <c r="H755" i="1"/>
  <c r="I755" i="1"/>
  <c r="J755" i="1"/>
  <c r="M755" i="1"/>
  <c r="H756" i="1"/>
  <c r="I756" i="1"/>
  <c r="J756" i="1"/>
  <c r="M756" i="1"/>
  <c r="H757" i="1"/>
  <c r="I757" i="1"/>
  <c r="J757" i="1"/>
  <c r="M757" i="1"/>
  <c r="H758" i="1"/>
  <c r="I758" i="1"/>
  <c r="J758" i="1"/>
  <c r="M758" i="1"/>
  <c r="C758" i="1" s="1"/>
  <c r="H759" i="1"/>
  <c r="I759" i="1"/>
  <c r="J759" i="1"/>
  <c r="M759" i="1"/>
  <c r="H760" i="1"/>
  <c r="I760" i="1"/>
  <c r="J760" i="1"/>
  <c r="C760" i="1"/>
  <c r="M760" i="1"/>
  <c r="H761" i="1"/>
  <c r="I761" i="1"/>
  <c r="J761" i="1"/>
  <c r="M761" i="1"/>
  <c r="C761" i="1" s="1"/>
  <c r="H762" i="1"/>
  <c r="I762" i="1"/>
  <c r="J762" i="1"/>
  <c r="P762" i="1" s="1"/>
  <c r="M762" i="1"/>
  <c r="C762" i="1" s="1"/>
  <c r="H763" i="1"/>
  <c r="I763" i="1"/>
  <c r="J763" i="1"/>
  <c r="M763" i="1"/>
  <c r="C763" i="1" s="1"/>
  <c r="H764" i="1"/>
  <c r="I764" i="1"/>
  <c r="J764" i="1"/>
  <c r="M764" i="1"/>
  <c r="H765" i="1"/>
  <c r="I765" i="1"/>
  <c r="J765" i="1"/>
  <c r="M765" i="1"/>
  <c r="C765" i="1" s="1"/>
  <c r="H766" i="1"/>
  <c r="I766" i="1"/>
  <c r="J766" i="1"/>
  <c r="M766" i="1"/>
  <c r="C766" i="1" s="1"/>
  <c r="H767" i="1"/>
  <c r="I767" i="1"/>
  <c r="J767" i="1"/>
  <c r="M767" i="1"/>
  <c r="H768" i="1"/>
  <c r="I768" i="1"/>
  <c r="J768" i="1"/>
  <c r="M768" i="1"/>
  <c r="C768" i="1" s="1"/>
  <c r="H769" i="1"/>
  <c r="I769" i="1"/>
  <c r="J769" i="1"/>
  <c r="M769" i="1"/>
  <c r="H770" i="1"/>
  <c r="I770" i="1"/>
  <c r="J770" i="1"/>
  <c r="M770" i="1"/>
  <c r="C770" i="1" s="1"/>
  <c r="H771" i="1"/>
  <c r="I771" i="1"/>
  <c r="J771" i="1"/>
  <c r="M771" i="1"/>
  <c r="H772" i="1"/>
  <c r="I772" i="1"/>
  <c r="J772" i="1"/>
  <c r="M772" i="1"/>
  <c r="H773" i="1"/>
  <c r="I773" i="1"/>
  <c r="J773" i="1"/>
  <c r="M773" i="1"/>
  <c r="C773" i="1" s="1"/>
  <c r="H774" i="1"/>
  <c r="I774" i="1"/>
  <c r="J774" i="1"/>
  <c r="M774" i="1"/>
  <c r="H775" i="1"/>
  <c r="I775" i="1"/>
  <c r="J775" i="1"/>
  <c r="M775" i="1"/>
  <c r="H776" i="1"/>
  <c r="I776" i="1"/>
  <c r="J776" i="1"/>
  <c r="M776" i="1"/>
  <c r="C776" i="1" s="1"/>
  <c r="H777" i="1"/>
  <c r="I777" i="1"/>
  <c r="J777" i="1"/>
  <c r="M777" i="1"/>
  <c r="C777" i="1" s="1"/>
  <c r="H778" i="1"/>
  <c r="I778" i="1"/>
  <c r="J778" i="1"/>
  <c r="M778" i="1"/>
  <c r="C778" i="1" s="1"/>
  <c r="H779" i="1"/>
  <c r="I779" i="1"/>
  <c r="J779" i="1"/>
  <c r="M779" i="1"/>
  <c r="C779" i="1" s="1"/>
  <c r="H780" i="1"/>
  <c r="I780" i="1"/>
  <c r="J780" i="1"/>
  <c r="M780" i="1"/>
  <c r="H781" i="1"/>
  <c r="I781" i="1"/>
  <c r="J781" i="1"/>
  <c r="M781" i="1"/>
  <c r="C781" i="1" s="1"/>
  <c r="H782" i="1"/>
  <c r="I782" i="1"/>
  <c r="J782" i="1"/>
  <c r="M782" i="1"/>
  <c r="C782" i="1" s="1"/>
  <c r="H783" i="1"/>
  <c r="I783" i="1"/>
  <c r="J783" i="1"/>
  <c r="M783" i="1"/>
  <c r="H784" i="1"/>
  <c r="I784" i="1"/>
  <c r="J784" i="1"/>
  <c r="M784" i="1"/>
  <c r="C784" i="1" s="1"/>
  <c r="H785" i="1"/>
  <c r="I785" i="1"/>
  <c r="J785" i="1"/>
  <c r="M785" i="1"/>
  <c r="C785" i="1" s="1"/>
  <c r="H786" i="1"/>
  <c r="I786" i="1"/>
  <c r="J786" i="1"/>
  <c r="M786" i="1"/>
  <c r="C786" i="1" s="1"/>
  <c r="H787" i="1"/>
  <c r="I787" i="1"/>
  <c r="J787" i="1"/>
  <c r="M787" i="1"/>
  <c r="H788" i="1"/>
  <c r="I788" i="1"/>
  <c r="J788" i="1"/>
  <c r="M788" i="1"/>
  <c r="H789" i="1"/>
  <c r="I789" i="1"/>
  <c r="J789" i="1"/>
  <c r="M789" i="1"/>
  <c r="H790" i="1"/>
  <c r="I790" i="1"/>
  <c r="J790" i="1"/>
  <c r="M790" i="1"/>
  <c r="H791" i="1"/>
  <c r="I791" i="1"/>
  <c r="J791" i="1"/>
  <c r="M791" i="1"/>
  <c r="H792" i="1"/>
  <c r="I792" i="1"/>
  <c r="J792" i="1"/>
  <c r="M792" i="1"/>
  <c r="H793" i="1"/>
  <c r="I793" i="1"/>
  <c r="J793" i="1"/>
  <c r="M793" i="1"/>
  <c r="C793" i="1" s="1"/>
  <c r="Z793" i="1" s="1"/>
  <c r="H794" i="1"/>
  <c r="I794" i="1"/>
  <c r="J794" i="1"/>
  <c r="M794" i="1"/>
  <c r="H795" i="1"/>
  <c r="I795" i="1"/>
  <c r="J795" i="1"/>
  <c r="M795" i="1"/>
  <c r="C795" i="1" s="1"/>
  <c r="H796" i="1"/>
  <c r="I796" i="1"/>
  <c r="J796" i="1"/>
  <c r="M796" i="1"/>
  <c r="H797" i="1"/>
  <c r="I797" i="1"/>
  <c r="J797" i="1"/>
  <c r="M797" i="1"/>
  <c r="C797" i="1" s="1"/>
  <c r="H798" i="1"/>
  <c r="I798" i="1"/>
  <c r="J798" i="1"/>
  <c r="M798" i="1"/>
  <c r="H799" i="1"/>
  <c r="I799" i="1"/>
  <c r="J799" i="1"/>
  <c r="M799" i="1"/>
  <c r="C799" i="1" s="1"/>
  <c r="H800" i="1"/>
  <c r="I800" i="1"/>
  <c r="J800" i="1"/>
  <c r="C800" i="1"/>
  <c r="M800" i="1"/>
  <c r="H801" i="1"/>
  <c r="I801" i="1"/>
  <c r="J801" i="1"/>
  <c r="M801" i="1"/>
  <c r="C801" i="1" s="1"/>
  <c r="H802" i="1"/>
  <c r="I802" i="1"/>
  <c r="J802" i="1"/>
  <c r="M802" i="1"/>
  <c r="H803" i="1"/>
  <c r="I803" i="1"/>
  <c r="J803" i="1"/>
  <c r="M803" i="1"/>
  <c r="C803" i="1" s="1"/>
  <c r="H804" i="1"/>
  <c r="I804" i="1"/>
  <c r="J804" i="1"/>
  <c r="M804" i="1"/>
  <c r="H805" i="1"/>
  <c r="I805" i="1"/>
  <c r="J805" i="1"/>
  <c r="M805" i="1"/>
  <c r="C805" i="1" s="1"/>
  <c r="H806" i="1"/>
  <c r="I806" i="1"/>
  <c r="J806" i="1"/>
  <c r="C806" i="1"/>
  <c r="M806" i="1"/>
  <c r="H807" i="1"/>
  <c r="I807" i="1"/>
  <c r="J807" i="1"/>
  <c r="M807" i="1"/>
  <c r="C807" i="1" s="1"/>
  <c r="H808" i="1"/>
  <c r="I808" i="1"/>
  <c r="J808" i="1"/>
  <c r="M808" i="1"/>
  <c r="H809" i="1"/>
  <c r="I809" i="1"/>
  <c r="J809" i="1"/>
  <c r="M809" i="1"/>
  <c r="H810" i="1"/>
  <c r="I810" i="1"/>
  <c r="J810" i="1"/>
  <c r="M810" i="1"/>
  <c r="H811" i="1"/>
  <c r="I811" i="1"/>
  <c r="J811" i="1"/>
  <c r="M811" i="1"/>
  <c r="H812" i="1"/>
  <c r="I812" i="1"/>
  <c r="J812" i="1"/>
  <c r="M812" i="1"/>
  <c r="H813" i="1"/>
  <c r="I813" i="1"/>
  <c r="J813" i="1"/>
  <c r="M813" i="1"/>
  <c r="C813" i="1" s="1"/>
  <c r="H814" i="1"/>
  <c r="I814" i="1"/>
  <c r="J814" i="1"/>
  <c r="M814" i="1"/>
  <c r="C814" i="1" s="1"/>
  <c r="H815" i="1"/>
  <c r="I815" i="1"/>
  <c r="J815" i="1"/>
  <c r="M815" i="1"/>
  <c r="H816" i="1"/>
  <c r="I816" i="1"/>
  <c r="J816" i="1"/>
  <c r="M816" i="1"/>
  <c r="C816" i="1" s="1"/>
  <c r="H817" i="1"/>
  <c r="I817" i="1"/>
  <c r="J817" i="1"/>
  <c r="M817" i="1"/>
  <c r="C817" i="1" s="1"/>
  <c r="H818" i="1"/>
  <c r="I818" i="1"/>
  <c r="J818" i="1"/>
  <c r="M818" i="1"/>
  <c r="H819" i="1"/>
  <c r="I819" i="1"/>
  <c r="J819" i="1"/>
  <c r="M819" i="1"/>
  <c r="C819" i="1" s="1"/>
  <c r="H820" i="1"/>
  <c r="I820" i="1"/>
  <c r="J820" i="1"/>
  <c r="M820" i="1"/>
  <c r="H821" i="1"/>
  <c r="I821" i="1"/>
  <c r="J821" i="1"/>
  <c r="M821" i="1"/>
  <c r="C821" i="1" s="1"/>
  <c r="H822" i="1"/>
  <c r="I822" i="1"/>
  <c r="J822" i="1"/>
  <c r="M822" i="1"/>
  <c r="C822" i="1" s="1"/>
  <c r="H823" i="1"/>
  <c r="I823" i="1"/>
  <c r="J823" i="1"/>
  <c r="M823" i="1"/>
  <c r="H824" i="1"/>
  <c r="I824" i="1"/>
  <c r="J824" i="1"/>
  <c r="M824" i="1"/>
  <c r="C824" i="1" s="1"/>
  <c r="H825" i="1"/>
  <c r="I825" i="1"/>
  <c r="J825" i="1"/>
  <c r="M825" i="1"/>
  <c r="C825" i="1" s="1"/>
  <c r="H826" i="1"/>
  <c r="I826" i="1"/>
  <c r="J826" i="1"/>
  <c r="M826" i="1"/>
  <c r="H827" i="1"/>
  <c r="I827" i="1"/>
  <c r="J827" i="1"/>
  <c r="M827" i="1"/>
  <c r="H828" i="1"/>
  <c r="I828" i="1"/>
  <c r="J828" i="1"/>
  <c r="M828" i="1"/>
  <c r="H829" i="1"/>
  <c r="I829" i="1"/>
  <c r="J829" i="1"/>
  <c r="M829" i="1"/>
  <c r="C829" i="1" s="1"/>
  <c r="H830" i="1"/>
  <c r="I830" i="1"/>
  <c r="J830" i="1"/>
  <c r="M830" i="1"/>
  <c r="H831" i="1"/>
  <c r="I831" i="1"/>
  <c r="J831" i="1"/>
  <c r="M831" i="1"/>
  <c r="C831" i="1" s="1"/>
  <c r="H832" i="1"/>
  <c r="I832" i="1"/>
  <c r="J832" i="1"/>
  <c r="M832" i="1"/>
  <c r="H833" i="1"/>
  <c r="I833" i="1"/>
  <c r="J833" i="1"/>
  <c r="M833" i="1"/>
  <c r="H834" i="1"/>
  <c r="I834" i="1"/>
  <c r="J834" i="1"/>
  <c r="M834" i="1"/>
  <c r="C834" i="1" s="1"/>
  <c r="H835" i="1"/>
  <c r="I835" i="1"/>
  <c r="J835" i="1"/>
  <c r="M835" i="1"/>
  <c r="H836" i="1"/>
  <c r="I836" i="1"/>
  <c r="J836" i="1"/>
  <c r="M836" i="1"/>
  <c r="H837" i="1"/>
  <c r="I837" i="1"/>
  <c r="J837" i="1"/>
  <c r="M837" i="1"/>
  <c r="H838" i="1"/>
  <c r="I838" i="1"/>
  <c r="J838" i="1"/>
  <c r="M838" i="1"/>
  <c r="H839" i="1"/>
  <c r="I839" i="1"/>
  <c r="J839" i="1"/>
  <c r="M839" i="1"/>
  <c r="C839" i="1" s="1"/>
  <c r="H840" i="1"/>
  <c r="I840" i="1"/>
  <c r="J840" i="1"/>
  <c r="M840" i="1"/>
  <c r="H841" i="1"/>
  <c r="I841" i="1"/>
  <c r="J841" i="1"/>
  <c r="M841" i="1"/>
  <c r="C841" i="1" s="1"/>
  <c r="H842" i="1"/>
  <c r="I842" i="1"/>
  <c r="J842" i="1"/>
  <c r="M842" i="1"/>
  <c r="C842" i="1" s="1"/>
  <c r="H843" i="1"/>
  <c r="I843" i="1"/>
  <c r="J843" i="1"/>
  <c r="M843" i="1"/>
  <c r="C843" i="1" s="1"/>
  <c r="H844" i="1"/>
  <c r="I844" i="1"/>
  <c r="J844" i="1"/>
  <c r="M844" i="1"/>
  <c r="H845" i="1"/>
  <c r="I845" i="1"/>
  <c r="J845" i="1"/>
  <c r="M845" i="1"/>
  <c r="C845" i="1" s="1"/>
  <c r="H846" i="1"/>
  <c r="I846" i="1"/>
  <c r="J846" i="1"/>
  <c r="M846" i="1"/>
  <c r="C846" i="1" s="1"/>
  <c r="H847" i="1"/>
  <c r="I847" i="1"/>
  <c r="J847" i="1"/>
  <c r="M847" i="1"/>
  <c r="H848" i="1"/>
  <c r="I848" i="1"/>
  <c r="J848" i="1"/>
  <c r="M848" i="1"/>
  <c r="C848" i="1" s="1"/>
  <c r="H849" i="1"/>
  <c r="I849" i="1"/>
  <c r="J849" i="1"/>
  <c r="M849" i="1"/>
  <c r="C849" i="1" s="1"/>
  <c r="H850" i="1"/>
  <c r="I850" i="1"/>
  <c r="J850" i="1"/>
  <c r="M850" i="1"/>
  <c r="C850" i="1" s="1"/>
  <c r="H851" i="1"/>
  <c r="I851" i="1"/>
  <c r="J851" i="1"/>
  <c r="M851" i="1"/>
  <c r="H852" i="1"/>
  <c r="I852" i="1"/>
  <c r="J852" i="1"/>
  <c r="M852" i="1"/>
  <c r="C852" i="1" s="1"/>
  <c r="H853" i="1"/>
  <c r="I853" i="1"/>
  <c r="J853" i="1"/>
  <c r="M853" i="1"/>
  <c r="H854" i="1"/>
  <c r="I854" i="1"/>
  <c r="J854" i="1"/>
  <c r="M854" i="1"/>
  <c r="C854" i="1" s="1"/>
  <c r="H855" i="1"/>
  <c r="I855" i="1"/>
  <c r="J855" i="1"/>
  <c r="M855" i="1"/>
  <c r="H856" i="1"/>
  <c r="I856" i="1"/>
  <c r="J856" i="1"/>
  <c r="M856" i="1"/>
  <c r="C856" i="1" s="1"/>
  <c r="H857" i="1"/>
  <c r="I857" i="1"/>
  <c r="J857" i="1"/>
  <c r="M857" i="1"/>
  <c r="H858" i="1"/>
  <c r="I858" i="1"/>
  <c r="J858" i="1"/>
  <c r="M858" i="1"/>
  <c r="C858" i="1" s="1"/>
  <c r="H859" i="1"/>
  <c r="I859" i="1"/>
  <c r="J859" i="1"/>
  <c r="M859" i="1"/>
  <c r="C859" i="1" s="1"/>
  <c r="H860" i="1"/>
  <c r="I860" i="1"/>
  <c r="J860" i="1"/>
  <c r="M860" i="1"/>
  <c r="H861" i="1"/>
  <c r="I861" i="1"/>
  <c r="J861" i="1"/>
  <c r="M861" i="1"/>
  <c r="H862" i="1"/>
  <c r="I862" i="1"/>
  <c r="J862" i="1"/>
  <c r="M862" i="1"/>
  <c r="C862" i="1" s="1"/>
  <c r="H863" i="1"/>
  <c r="I863" i="1"/>
  <c r="J863" i="1"/>
  <c r="M863" i="1"/>
  <c r="H864" i="1"/>
  <c r="I864" i="1"/>
  <c r="J864" i="1"/>
  <c r="M864" i="1"/>
  <c r="C864" i="1" s="1"/>
  <c r="H865" i="1"/>
  <c r="I865" i="1"/>
  <c r="J865" i="1"/>
  <c r="M865" i="1"/>
  <c r="C435" i="1"/>
  <c r="C437" i="1"/>
  <c r="C438" i="1"/>
  <c r="C439" i="1"/>
  <c r="C440" i="1"/>
  <c r="C441" i="1"/>
  <c r="C443" i="1"/>
  <c r="C445" i="1"/>
  <c r="C446" i="1"/>
  <c r="C448" i="1"/>
  <c r="C449" i="1"/>
  <c r="C451" i="1"/>
  <c r="C452" i="1"/>
  <c r="C453" i="1"/>
  <c r="C454" i="1"/>
  <c r="C456" i="1"/>
  <c r="C457" i="1"/>
  <c r="C459" i="1"/>
  <c r="C461" i="1"/>
  <c r="C462" i="1"/>
  <c r="C464" i="1"/>
  <c r="C465" i="1"/>
  <c r="C467" i="1"/>
  <c r="C468" i="1"/>
  <c r="C469" i="1"/>
  <c r="C470" i="1"/>
  <c r="C472" i="1"/>
  <c r="C473" i="1"/>
  <c r="C475" i="1"/>
  <c r="C477" i="1"/>
  <c r="C478" i="1"/>
  <c r="C480" i="1"/>
  <c r="C481" i="1"/>
  <c r="C483" i="1"/>
  <c r="C485" i="1"/>
  <c r="C488" i="1"/>
  <c r="C489" i="1"/>
  <c r="C491" i="1"/>
  <c r="C493" i="1"/>
  <c r="C497" i="1"/>
  <c r="C499" i="1"/>
  <c r="C501" i="1"/>
  <c r="C505" i="1"/>
  <c r="C507" i="1"/>
  <c r="C512" i="1"/>
  <c r="C513" i="1"/>
  <c r="C515" i="1"/>
  <c r="C516" i="1"/>
  <c r="C521" i="1"/>
  <c r="C523" i="1"/>
  <c r="C525" i="1"/>
  <c r="C526" i="1"/>
  <c r="C529" i="1"/>
  <c r="C531" i="1"/>
  <c r="C533" i="1"/>
  <c r="C535" i="1"/>
  <c r="C541" i="1"/>
  <c r="C544" i="1"/>
  <c r="C545" i="1"/>
  <c r="C547" i="1"/>
  <c r="C549" i="1"/>
  <c r="C552" i="1"/>
  <c r="C555" i="1"/>
  <c r="C558" i="1"/>
  <c r="C560" i="1"/>
  <c r="C568" i="1"/>
  <c r="C571" i="1"/>
  <c r="C576" i="1"/>
  <c r="C581" i="1"/>
  <c r="C584" i="1"/>
  <c r="C588" i="1"/>
  <c r="C589" i="1"/>
  <c r="C592" i="1"/>
  <c r="C597" i="1"/>
  <c r="C603" i="1"/>
  <c r="C605" i="1"/>
  <c r="C608" i="1"/>
  <c r="C609" i="1"/>
  <c r="C612" i="1"/>
  <c r="C613" i="1"/>
  <c r="C614" i="1"/>
  <c r="C616" i="1"/>
  <c r="C619" i="1"/>
  <c r="C621" i="1"/>
  <c r="C629" i="1"/>
  <c r="C630" i="1"/>
  <c r="C632" i="1"/>
  <c r="C635" i="1"/>
  <c r="C637" i="1"/>
  <c r="C640" i="1"/>
  <c r="C641" i="1"/>
  <c r="C643" i="1"/>
  <c r="C645" i="1"/>
  <c r="C647" i="1"/>
  <c r="C648" i="1"/>
  <c r="C654" i="1"/>
  <c r="C659" i="1"/>
  <c r="C664" i="1"/>
  <c r="C665" i="1"/>
  <c r="C680" i="1"/>
  <c r="C691" i="1"/>
  <c r="C699" i="1"/>
  <c r="C704" i="1"/>
  <c r="C713" i="1"/>
  <c r="C715" i="1"/>
  <c r="C716" i="1"/>
  <c r="C720" i="1"/>
  <c r="C725" i="1"/>
  <c r="C733" i="1"/>
  <c r="C736" i="1"/>
  <c r="C740" i="1"/>
  <c r="C749" i="1"/>
  <c r="C755" i="1"/>
  <c r="C757" i="1"/>
  <c r="C767" i="1"/>
  <c r="C769" i="1"/>
  <c r="C771" i="1"/>
  <c r="C787" i="1"/>
  <c r="C789" i="1"/>
  <c r="C792" i="1"/>
  <c r="C808" i="1"/>
  <c r="C809" i="1"/>
  <c r="C811" i="1"/>
  <c r="C812" i="1"/>
  <c r="C827" i="1"/>
  <c r="C832" i="1"/>
  <c r="C835" i="1"/>
  <c r="C837" i="1"/>
  <c r="C840" i="1"/>
  <c r="C851" i="1"/>
  <c r="C853" i="1"/>
  <c r="C861" i="1"/>
  <c r="W431" i="1"/>
  <c r="W432" i="1" s="1"/>
  <c r="W433" i="1" s="1"/>
  <c r="W427" i="1"/>
  <c r="W428" i="1" s="1"/>
  <c r="W429" i="1" s="1"/>
  <c r="W423" i="1"/>
  <c r="W424" i="1" s="1"/>
  <c r="W425" i="1" s="1"/>
  <c r="W419" i="1"/>
  <c r="W420" i="1" s="1"/>
  <c r="W421" i="1" s="1"/>
  <c r="W415" i="1"/>
  <c r="W416" i="1" s="1"/>
  <c r="W417" i="1" s="1"/>
  <c r="W411" i="1"/>
  <c r="W412" i="1" s="1"/>
  <c r="W413" i="1" s="1"/>
  <c r="W407" i="1"/>
  <c r="W408" i="1" s="1"/>
  <c r="W409" i="1" s="1"/>
  <c r="W403" i="1"/>
  <c r="W404" i="1" s="1"/>
  <c r="W405" i="1" s="1"/>
  <c r="W399" i="1"/>
  <c r="W400" i="1" s="1"/>
  <c r="W401" i="1" s="1"/>
  <c r="W395" i="1"/>
  <c r="W396" i="1" s="1"/>
  <c r="W397" i="1" s="1"/>
  <c r="W391" i="1"/>
  <c r="W392" i="1" s="1"/>
  <c r="W393" i="1" s="1"/>
  <c r="AB381" i="1"/>
  <c r="W387" i="1"/>
  <c r="W388" i="1" s="1"/>
  <c r="W389" i="1" s="1"/>
  <c r="W383" i="1"/>
  <c r="W384" i="1" s="1"/>
  <c r="W385" i="1" s="1"/>
  <c r="W379" i="1"/>
  <c r="W380" i="1" s="1"/>
  <c r="W381" i="1" s="1"/>
  <c r="W375" i="1"/>
  <c r="W376" i="1" s="1"/>
  <c r="W377" i="1" s="1"/>
  <c r="W371" i="1"/>
  <c r="W372" i="1" s="1"/>
  <c r="W373" i="1" s="1"/>
  <c r="W367" i="1"/>
  <c r="W368" i="1" s="1"/>
  <c r="W369" i="1" s="1"/>
  <c r="W363" i="1"/>
  <c r="W364" i="1" s="1"/>
  <c r="W365" i="1" s="1"/>
  <c r="W359" i="1"/>
  <c r="W360" i="1" s="1"/>
  <c r="W361" i="1" s="1"/>
  <c r="W355" i="1"/>
  <c r="W356" i="1" s="1"/>
  <c r="W357" i="1" s="1"/>
  <c r="W351" i="1"/>
  <c r="W352" i="1" s="1"/>
  <c r="W353" i="1" s="1"/>
  <c r="W347" i="1"/>
  <c r="W348" i="1" s="1"/>
  <c r="W349" i="1" s="1"/>
  <c r="W343" i="1"/>
  <c r="W344" i="1" s="1"/>
  <c r="W345" i="1" s="1"/>
  <c r="W339" i="1"/>
  <c r="W340" i="1" s="1"/>
  <c r="W341" i="1" s="1"/>
  <c r="W335" i="1"/>
  <c r="W336" i="1" s="1"/>
  <c r="W337" i="1" s="1"/>
  <c r="W331" i="1"/>
  <c r="W332" i="1" s="1"/>
  <c r="W333" i="1" s="1"/>
  <c r="W327" i="1"/>
  <c r="W328" i="1" s="1"/>
  <c r="W329" i="1" s="1"/>
  <c r="W323" i="1"/>
  <c r="W324" i="1" s="1"/>
  <c r="W325" i="1" s="1"/>
  <c r="W319" i="1"/>
  <c r="W320" i="1" s="1"/>
  <c r="W321" i="1" s="1"/>
  <c r="W315" i="1"/>
  <c r="W316" i="1" s="1"/>
  <c r="W317" i="1" s="1"/>
  <c r="W311" i="1"/>
  <c r="W312" i="1" s="1"/>
  <c r="W313" i="1" s="1"/>
  <c r="W307" i="1"/>
  <c r="W308" i="1" s="1"/>
  <c r="W309" i="1" s="1"/>
  <c r="W303" i="1"/>
  <c r="W304" i="1" s="1"/>
  <c r="W305" i="1" s="1"/>
  <c r="W299" i="1"/>
  <c r="W300" i="1" s="1"/>
  <c r="W301" i="1" s="1"/>
  <c r="W295" i="1"/>
  <c r="W296" i="1" s="1"/>
  <c r="W297" i="1" s="1"/>
  <c r="W291" i="1"/>
  <c r="W292" i="1" s="1"/>
  <c r="W293" i="1" s="1"/>
  <c r="W287" i="1"/>
  <c r="W288" i="1" s="1"/>
  <c r="W289" i="1" s="1"/>
  <c r="W283" i="1"/>
  <c r="W284" i="1" s="1"/>
  <c r="W285" i="1" s="1"/>
  <c r="W279" i="1"/>
  <c r="W280" i="1" s="1"/>
  <c r="W281" i="1" s="1"/>
  <c r="W271" i="1"/>
  <c r="W272" i="1" s="1"/>
  <c r="W273" i="1" s="1"/>
  <c r="W274" i="1" s="1"/>
  <c r="W275" i="1" s="1"/>
  <c r="W276" i="1" s="1"/>
  <c r="W277" i="1" s="1"/>
  <c r="W267" i="1"/>
  <c r="W268" i="1" s="1"/>
  <c r="W269" i="1" s="1"/>
  <c r="W263" i="1"/>
  <c r="W264" i="1" s="1"/>
  <c r="W265" i="1" s="1"/>
  <c r="W259" i="1"/>
  <c r="W260" i="1" s="1"/>
  <c r="W261" i="1" s="1"/>
  <c r="W255" i="1"/>
  <c r="W256" i="1" s="1"/>
  <c r="W257" i="1" s="1"/>
  <c r="W251" i="1"/>
  <c r="W252" i="1" s="1"/>
  <c r="W253" i="1" s="1"/>
  <c r="W247" i="1"/>
  <c r="W248" i="1" s="1"/>
  <c r="W249" i="1" s="1"/>
  <c r="W243" i="1"/>
  <c r="W244" i="1" s="1"/>
  <c r="W245" i="1" s="1"/>
  <c r="W239" i="1"/>
  <c r="W240" i="1" s="1"/>
  <c r="W241" i="1" s="1"/>
  <c r="W235" i="1"/>
  <c r="W236" i="1" s="1"/>
  <c r="W237" i="1" s="1"/>
  <c r="W231" i="1"/>
  <c r="W232" i="1" s="1"/>
  <c r="W233" i="1" s="1"/>
  <c r="W227" i="1"/>
  <c r="W228" i="1" s="1"/>
  <c r="W229" i="1" s="1"/>
  <c r="W223" i="1"/>
  <c r="W224" i="1" s="1"/>
  <c r="W225" i="1" s="1"/>
  <c r="W219" i="1"/>
  <c r="W220" i="1" s="1"/>
  <c r="W221" i="1" s="1"/>
  <c r="W215" i="1"/>
  <c r="W216" i="1" s="1"/>
  <c r="W217" i="1" s="1"/>
  <c r="W211" i="1"/>
  <c r="W212" i="1" s="1"/>
  <c r="W213" i="1" s="1"/>
  <c r="W207" i="1"/>
  <c r="W208" i="1" s="1"/>
  <c r="W209" i="1" s="1"/>
  <c r="W203" i="1"/>
  <c r="W204" i="1" s="1"/>
  <c r="W205" i="1" s="1"/>
  <c r="W199" i="1"/>
  <c r="W200" i="1" s="1"/>
  <c r="W201" i="1" s="1"/>
  <c r="W195" i="1"/>
  <c r="W196" i="1" s="1"/>
  <c r="W197" i="1" s="1"/>
  <c r="W191" i="1"/>
  <c r="W192" i="1" s="1"/>
  <c r="W193" i="1" s="1"/>
  <c r="W187" i="1"/>
  <c r="W188" i="1" s="1"/>
  <c r="W189" i="1" s="1"/>
  <c r="W183" i="1"/>
  <c r="W184" i="1" s="1"/>
  <c r="W185" i="1" s="1"/>
  <c r="M183" i="1"/>
  <c r="C183" i="1" s="1"/>
  <c r="Y183" i="1" s="1"/>
  <c r="M184" i="1"/>
  <c r="C184" i="1" s="1"/>
  <c r="Y184" i="1" s="1"/>
  <c r="M185" i="1"/>
  <c r="M186" i="1"/>
  <c r="M187" i="1"/>
  <c r="M188" i="1"/>
  <c r="M189" i="1"/>
  <c r="M190" i="1"/>
  <c r="M191" i="1"/>
  <c r="M192" i="1"/>
  <c r="C192" i="1" s="1"/>
  <c r="Y192" i="1" s="1"/>
  <c r="M193" i="1"/>
  <c r="C193" i="1" s="1"/>
  <c r="Y193" i="1" s="1"/>
  <c r="M194" i="1"/>
  <c r="M195" i="1"/>
  <c r="M196" i="1"/>
  <c r="M197" i="1"/>
  <c r="M198" i="1"/>
  <c r="M199" i="1"/>
  <c r="M200" i="1"/>
  <c r="C200" i="1" s="1"/>
  <c r="Y200" i="1" s="1"/>
  <c r="M201" i="1"/>
  <c r="C201" i="1" s="1"/>
  <c r="Y201" i="1" s="1"/>
  <c r="M202" i="1"/>
  <c r="M203" i="1"/>
  <c r="M204" i="1"/>
  <c r="M205" i="1"/>
  <c r="M206" i="1"/>
  <c r="M207" i="1"/>
  <c r="M208" i="1"/>
  <c r="C208" i="1" s="1"/>
  <c r="Y208" i="1" s="1"/>
  <c r="M209" i="1"/>
  <c r="C209" i="1" s="1"/>
  <c r="Y209" i="1" s="1"/>
  <c r="M210" i="1"/>
  <c r="M211" i="1"/>
  <c r="M212" i="1"/>
  <c r="M213" i="1"/>
  <c r="M214" i="1"/>
  <c r="M215" i="1"/>
  <c r="M216" i="1"/>
  <c r="C216" i="1" s="1"/>
  <c r="Y216" i="1" s="1"/>
  <c r="M217" i="1"/>
  <c r="C217" i="1" s="1"/>
  <c r="Y217" i="1" s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C256" i="1" s="1"/>
  <c r="M257" i="1"/>
  <c r="M258" i="1"/>
  <c r="M259" i="1"/>
  <c r="M260" i="1"/>
  <c r="M261" i="1"/>
  <c r="M262" i="1"/>
  <c r="M263" i="1"/>
  <c r="M264" i="1"/>
  <c r="C264" i="1" s="1"/>
  <c r="M265" i="1"/>
  <c r="M266" i="1"/>
  <c r="M267" i="1"/>
  <c r="M268" i="1"/>
  <c r="M269" i="1"/>
  <c r="M270" i="1"/>
  <c r="M271" i="1"/>
  <c r="M272" i="1"/>
  <c r="C272" i="1" s="1"/>
  <c r="M273" i="1"/>
  <c r="M274" i="1"/>
  <c r="M275" i="1"/>
  <c r="M276" i="1"/>
  <c r="M277" i="1"/>
  <c r="M278" i="1"/>
  <c r="M279" i="1"/>
  <c r="M280" i="1"/>
  <c r="C280" i="1" s="1"/>
  <c r="M281" i="1"/>
  <c r="M282" i="1"/>
  <c r="M283" i="1"/>
  <c r="M284" i="1"/>
  <c r="M285" i="1"/>
  <c r="M286" i="1"/>
  <c r="M287" i="1"/>
  <c r="M288" i="1"/>
  <c r="C288" i="1" s="1"/>
  <c r="M289" i="1"/>
  <c r="M290" i="1"/>
  <c r="M291" i="1"/>
  <c r="M292" i="1"/>
  <c r="M293" i="1"/>
  <c r="M294" i="1"/>
  <c r="M295" i="1"/>
  <c r="M296" i="1"/>
  <c r="C296" i="1" s="1"/>
  <c r="M297" i="1"/>
  <c r="M298" i="1"/>
  <c r="M299" i="1"/>
  <c r="M300" i="1"/>
  <c r="M301" i="1"/>
  <c r="M302" i="1"/>
  <c r="M303" i="1"/>
  <c r="M304" i="1"/>
  <c r="C304" i="1" s="1"/>
  <c r="M305" i="1"/>
  <c r="M306" i="1"/>
  <c r="M307" i="1"/>
  <c r="M308" i="1"/>
  <c r="M309" i="1"/>
  <c r="M310" i="1"/>
  <c r="M311" i="1"/>
  <c r="M312" i="1"/>
  <c r="C312" i="1" s="1"/>
  <c r="M313" i="1"/>
  <c r="M314" i="1"/>
  <c r="M315" i="1"/>
  <c r="M316" i="1"/>
  <c r="M317" i="1"/>
  <c r="M318" i="1"/>
  <c r="M319" i="1"/>
  <c r="M320" i="1"/>
  <c r="C320" i="1" s="1"/>
  <c r="M321" i="1"/>
  <c r="M322" i="1"/>
  <c r="M323" i="1"/>
  <c r="M324" i="1"/>
  <c r="M325" i="1"/>
  <c r="M326" i="1"/>
  <c r="M327" i="1"/>
  <c r="M328" i="1"/>
  <c r="C328" i="1" s="1"/>
  <c r="M329" i="1"/>
  <c r="M330" i="1"/>
  <c r="M331" i="1"/>
  <c r="M332" i="1"/>
  <c r="M333" i="1"/>
  <c r="M334" i="1"/>
  <c r="M335" i="1"/>
  <c r="M336" i="1"/>
  <c r="C336" i="1" s="1"/>
  <c r="Y336" i="1" s="1"/>
  <c r="M337" i="1"/>
  <c r="M338" i="1"/>
  <c r="M339" i="1"/>
  <c r="M340" i="1"/>
  <c r="M341" i="1"/>
  <c r="M342" i="1"/>
  <c r="M343" i="1"/>
  <c r="M344" i="1"/>
  <c r="C344" i="1" s="1"/>
  <c r="M345" i="1"/>
  <c r="M346" i="1"/>
  <c r="M347" i="1"/>
  <c r="M348" i="1"/>
  <c r="M349" i="1"/>
  <c r="M350" i="1"/>
  <c r="M351" i="1"/>
  <c r="M352" i="1"/>
  <c r="C352" i="1" s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C368" i="1" s="1"/>
  <c r="M369" i="1"/>
  <c r="M370" i="1"/>
  <c r="M371" i="1"/>
  <c r="M372" i="1"/>
  <c r="M373" i="1"/>
  <c r="M374" i="1"/>
  <c r="M375" i="1"/>
  <c r="M376" i="1"/>
  <c r="C376" i="1" s="1"/>
  <c r="M377" i="1"/>
  <c r="M378" i="1"/>
  <c r="M379" i="1"/>
  <c r="M380" i="1"/>
  <c r="M381" i="1"/>
  <c r="M382" i="1"/>
  <c r="M383" i="1"/>
  <c r="M384" i="1"/>
  <c r="C384" i="1" s="1"/>
  <c r="M385" i="1"/>
  <c r="M386" i="1"/>
  <c r="M387" i="1"/>
  <c r="M388" i="1"/>
  <c r="M389" i="1"/>
  <c r="M390" i="1"/>
  <c r="M391" i="1"/>
  <c r="M392" i="1"/>
  <c r="C392" i="1" s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C408" i="1" s="1"/>
  <c r="M409" i="1"/>
  <c r="M410" i="1"/>
  <c r="M411" i="1"/>
  <c r="M412" i="1"/>
  <c r="M413" i="1"/>
  <c r="M414" i="1"/>
  <c r="M415" i="1"/>
  <c r="M416" i="1"/>
  <c r="C416" i="1" s="1"/>
  <c r="M417" i="1"/>
  <c r="M418" i="1"/>
  <c r="M419" i="1"/>
  <c r="M420" i="1"/>
  <c r="M421" i="1"/>
  <c r="M422" i="1"/>
  <c r="M423" i="1"/>
  <c r="M424" i="1"/>
  <c r="C424" i="1" s="1"/>
  <c r="M425" i="1"/>
  <c r="M426" i="1"/>
  <c r="M427" i="1"/>
  <c r="M428" i="1"/>
  <c r="M429" i="1"/>
  <c r="M430" i="1"/>
  <c r="M431" i="1"/>
  <c r="M432" i="1"/>
  <c r="C432" i="1" s="1"/>
  <c r="M433" i="1"/>
  <c r="M434" i="1"/>
  <c r="M182" i="1"/>
  <c r="C185" i="1"/>
  <c r="Y185" i="1" s="1"/>
  <c r="C195" i="1"/>
  <c r="AA195" i="1" s="1"/>
  <c r="C218" i="1"/>
  <c r="Y218" i="1" s="1"/>
  <c r="C220" i="1"/>
  <c r="Y220" i="1" s="1"/>
  <c r="C226" i="1"/>
  <c r="Y226" i="1" s="1"/>
  <c r="C228" i="1"/>
  <c r="Y228" i="1" s="1"/>
  <c r="C234" i="1"/>
  <c r="Y234" i="1" s="1"/>
  <c r="C236" i="1"/>
  <c r="Y236" i="1" s="1"/>
  <c r="C242" i="1"/>
  <c r="Y242" i="1" s="1"/>
  <c r="C244" i="1"/>
  <c r="Y244" i="1" s="1"/>
  <c r="C250" i="1"/>
  <c r="Y250" i="1" s="1"/>
  <c r="C252" i="1"/>
  <c r="Y252" i="1" s="1"/>
  <c r="C258" i="1"/>
  <c r="C260" i="1"/>
  <c r="C266" i="1"/>
  <c r="C268" i="1"/>
  <c r="C274" i="1"/>
  <c r="C276" i="1"/>
  <c r="C282" i="1"/>
  <c r="C284" i="1"/>
  <c r="C292" i="1"/>
  <c r="C300" i="1"/>
  <c r="C306" i="1"/>
  <c r="C308" i="1"/>
  <c r="C314" i="1"/>
  <c r="C316" i="1"/>
  <c r="C324" i="1"/>
  <c r="C330" i="1"/>
  <c r="AA330" i="1" s="1"/>
  <c r="C331" i="1"/>
  <c r="C332" i="1"/>
  <c r="C338" i="1"/>
  <c r="C339" i="1"/>
  <c r="C340" i="1"/>
  <c r="Y340" i="1" s="1"/>
  <c r="C346" i="1"/>
  <c r="C348" i="1"/>
  <c r="C354" i="1"/>
  <c r="C362" i="1"/>
  <c r="C364" i="1"/>
  <c r="C371" i="1"/>
  <c r="C372" i="1"/>
  <c r="C378" i="1"/>
  <c r="C380" i="1"/>
  <c r="C386" i="1"/>
  <c r="C387" i="1"/>
  <c r="C388" i="1"/>
  <c r="C394" i="1"/>
  <c r="C396" i="1"/>
  <c r="C403" i="1"/>
  <c r="C404" i="1"/>
  <c r="C410" i="1"/>
  <c r="C412" i="1"/>
  <c r="C418" i="1"/>
  <c r="C419" i="1"/>
  <c r="C420" i="1"/>
  <c r="C426" i="1"/>
  <c r="C428" i="1"/>
  <c r="C186" i="1"/>
  <c r="Y186" i="1" s="1"/>
  <c r="C188" i="1"/>
  <c r="Y188" i="1" s="1"/>
  <c r="C194" i="1"/>
  <c r="Y194" i="1" s="1"/>
  <c r="C202" i="1"/>
  <c r="Y202" i="1" s="1"/>
  <c r="C204" i="1"/>
  <c r="Y204" i="1" s="1"/>
  <c r="C210" i="1"/>
  <c r="Y210" i="1" s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C212" i="1"/>
  <c r="Y212" i="1" s="1"/>
  <c r="C196" i="1"/>
  <c r="Y196" i="1" s="1"/>
  <c r="W179" i="1"/>
  <c r="W180" i="1" s="1"/>
  <c r="W181" i="1" s="1"/>
  <c r="W175" i="1"/>
  <c r="W176" i="1" s="1"/>
  <c r="W177" i="1" s="1"/>
  <c r="W171" i="1"/>
  <c r="W172" i="1" s="1"/>
  <c r="W173" i="1" s="1"/>
  <c r="W167" i="1"/>
  <c r="W168" i="1" s="1"/>
  <c r="W169" i="1" s="1"/>
  <c r="W163" i="1"/>
  <c r="W164" i="1" s="1"/>
  <c r="W165" i="1" s="1"/>
  <c r="W159" i="1"/>
  <c r="W160" i="1" s="1"/>
  <c r="W161" i="1" s="1"/>
  <c r="W155" i="1"/>
  <c r="W156" i="1" s="1"/>
  <c r="W157" i="1" s="1"/>
  <c r="W151" i="1"/>
  <c r="W152" i="1" s="1"/>
  <c r="W153" i="1" s="1"/>
  <c r="W147" i="1"/>
  <c r="W148" i="1" s="1"/>
  <c r="W149" i="1" s="1"/>
  <c r="W143" i="1"/>
  <c r="W144" i="1" s="1"/>
  <c r="W145" i="1" s="1"/>
  <c r="W139" i="1"/>
  <c r="W140" i="1" s="1"/>
  <c r="W141" i="1" s="1"/>
  <c r="W135" i="1"/>
  <c r="W136" i="1" s="1"/>
  <c r="W137" i="1" s="1"/>
  <c r="W131" i="1"/>
  <c r="W132" i="1" s="1"/>
  <c r="W133" i="1" s="1"/>
  <c r="W127" i="1"/>
  <c r="W128" i="1" s="1"/>
  <c r="W129" i="1" s="1"/>
  <c r="W123" i="1"/>
  <c r="W124" i="1" s="1"/>
  <c r="W125" i="1" s="1"/>
  <c r="W119" i="1"/>
  <c r="W120" i="1" s="1"/>
  <c r="W121" i="1" s="1"/>
  <c r="W115" i="1"/>
  <c r="W116" i="1" s="1"/>
  <c r="W117" i="1" s="1"/>
  <c r="W111" i="1"/>
  <c r="W112" i="1" s="1"/>
  <c r="W113" i="1" s="1"/>
  <c r="W107" i="1"/>
  <c r="W108" i="1" s="1"/>
  <c r="W109" i="1" s="1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Y17" i="1" s="1"/>
  <c r="C18" i="1"/>
  <c r="C19" i="1"/>
  <c r="AA19" i="1" s="1"/>
  <c r="C20" i="1"/>
  <c r="C21" i="1"/>
  <c r="C22" i="1"/>
  <c r="C23" i="1"/>
  <c r="C24" i="1"/>
  <c r="C25" i="1"/>
  <c r="Y25" i="1" s="1"/>
  <c r="C26" i="1"/>
  <c r="C27" i="1"/>
  <c r="C28" i="1"/>
  <c r="C29" i="1"/>
  <c r="C30" i="1"/>
  <c r="C31" i="1"/>
  <c r="C32" i="1"/>
  <c r="C33" i="1"/>
  <c r="Y33" i="1" s="1"/>
  <c r="C34" i="1"/>
  <c r="C35" i="1"/>
  <c r="C36" i="1"/>
  <c r="C37" i="1"/>
  <c r="C38" i="1"/>
  <c r="C39" i="1"/>
  <c r="C40" i="1"/>
  <c r="C41" i="1"/>
  <c r="Y41" i="1" s="1"/>
  <c r="C42" i="1"/>
  <c r="C43" i="1"/>
  <c r="AA43" i="1" s="1"/>
  <c r="C44" i="1"/>
  <c r="C45" i="1"/>
  <c r="C46" i="1"/>
  <c r="Z46" i="1" s="1"/>
  <c r="C47" i="1"/>
  <c r="C48" i="1"/>
  <c r="C49" i="1"/>
  <c r="C50" i="1"/>
  <c r="C51" i="1"/>
  <c r="C52" i="1"/>
  <c r="C53" i="1"/>
  <c r="C54" i="1"/>
  <c r="C55" i="1"/>
  <c r="C56" i="1"/>
  <c r="C57" i="1"/>
  <c r="Y57" i="1" s="1"/>
  <c r="C58" i="1"/>
  <c r="C59" i="1"/>
  <c r="AA59" i="1" s="1"/>
  <c r="C60" i="1"/>
  <c r="C61" i="1"/>
  <c r="C62" i="1"/>
  <c r="C63" i="1"/>
  <c r="C64" i="1"/>
  <c r="C65" i="1"/>
  <c r="Y65" i="1" s="1"/>
  <c r="C66" i="1"/>
  <c r="C67" i="1"/>
  <c r="AA67" i="1" s="1"/>
  <c r="C68" i="1"/>
  <c r="C69" i="1"/>
  <c r="C70" i="1"/>
  <c r="C71" i="1"/>
  <c r="C72" i="1"/>
  <c r="C73" i="1"/>
  <c r="Y73" i="1" s="1"/>
  <c r="C74" i="1"/>
  <c r="C75" i="1"/>
  <c r="C76" i="1"/>
  <c r="C77" i="1"/>
  <c r="C78" i="1"/>
  <c r="C79" i="1"/>
  <c r="C80" i="1"/>
  <c r="Y80" i="1" s="1"/>
  <c r="C81" i="1"/>
  <c r="Y81" i="1" s="1"/>
  <c r="C82" i="1"/>
  <c r="C83" i="1"/>
  <c r="AA83" i="1" s="1"/>
  <c r="C84" i="1"/>
  <c r="C85" i="1"/>
  <c r="C86" i="1"/>
  <c r="C87" i="1"/>
  <c r="C88" i="1"/>
  <c r="C89" i="1"/>
  <c r="Y89" i="1" s="1"/>
  <c r="C90" i="1"/>
  <c r="C91" i="1"/>
  <c r="C92" i="1"/>
  <c r="C93" i="1"/>
  <c r="C94" i="1"/>
  <c r="C95" i="1"/>
  <c r="C96" i="1"/>
  <c r="C97" i="1"/>
  <c r="Y97" i="1" s="1"/>
  <c r="C98" i="1"/>
  <c r="C99" i="1"/>
  <c r="C100" i="1"/>
  <c r="C101" i="1"/>
  <c r="C102" i="1"/>
  <c r="C103" i="1"/>
  <c r="C104" i="1"/>
  <c r="C105" i="1"/>
  <c r="Y105" i="1" s="1"/>
  <c r="C106" i="1"/>
  <c r="C107" i="1"/>
  <c r="AA107" i="1" s="1"/>
  <c r="C108" i="1"/>
  <c r="C109" i="1"/>
  <c r="C110" i="1"/>
  <c r="Z110" i="1" s="1"/>
  <c r="C111" i="1"/>
  <c r="C112" i="1"/>
  <c r="C113" i="1"/>
  <c r="AA113" i="1" s="1"/>
  <c r="C114" i="1"/>
  <c r="Z114" i="1" s="1"/>
  <c r="C115" i="1"/>
  <c r="AA115" i="1" s="1"/>
  <c r="C116" i="1"/>
  <c r="Y116" i="1" s="1"/>
  <c r="C117" i="1"/>
  <c r="Y117" i="1" s="1"/>
  <c r="C118" i="1"/>
  <c r="Y118" i="1" s="1"/>
  <c r="C119" i="1"/>
  <c r="C120" i="1"/>
  <c r="C121" i="1"/>
  <c r="AA121" i="1" s="1"/>
  <c r="C122" i="1"/>
  <c r="Y122" i="1" s="1"/>
  <c r="C123" i="1"/>
  <c r="AA123" i="1" s="1"/>
  <c r="C124" i="1"/>
  <c r="Y124" i="1" s="1"/>
  <c r="C125" i="1"/>
  <c r="AA125" i="1" s="1"/>
  <c r="C126" i="1"/>
  <c r="Y126" i="1" s="1"/>
  <c r="C127" i="1"/>
  <c r="C128" i="1"/>
  <c r="Y128" i="1" s="1"/>
  <c r="C129" i="1"/>
  <c r="AA129" i="1" s="1"/>
  <c r="C130" i="1"/>
  <c r="Y130" i="1" s="1"/>
  <c r="C131" i="1"/>
  <c r="C132" i="1"/>
  <c r="C133" i="1"/>
  <c r="AA133" i="1" s="1"/>
  <c r="C134" i="1"/>
  <c r="Y134" i="1" s="1"/>
  <c r="C135" i="1"/>
  <c r="C136" i="1"/>
  <c r="Y136" i="1" s="1"/>
  <c r="C137" i="1"/>
  <c r="AA137" i="1" s="1"/>
  <c r="C138" i="1"/>
  <c r="Y138" i="1" s="1"/>
  <c r="C139" i="1"/>
  <c r="AA139" i="1" s="1"/>
  <c r="C140" i="1"/>
  <c r="Y140" i="1" s="1"/>
  <c r="C141" i="1"/>
  <c r="AA141" i="1" s="1"/>
  <c r="C142" i="1"/>
  <c r="Y142" i="1" s="1"/>
  <c r="C143" i="1"/>
  <c r="AA143" i="1" s="1"/>
  <c r="C144" i="1"/>
  <c r="Y144" i="1" s="1"/>
  <c r="C145" i="1"/>
  <c r="AA145" i="1" s="1"/>
  <c r="C146" i="1"/>
  <c r="Y146" i="1" s="1"/>
  <c r="C147" i="1"/>
  <c r="C148" i="1"/>
  <c r="C149" i="1"/>
  <c r="AA149" i="1" s="1"/>
  <c r="C150" i="1"/>
  <c r="Y150" i="1" s="1"/>
  <c r="C151" i="1"/>
  <c r="C152" i="1"/>
  <c r="Y152" i="1" s="1"/>
  <c r="C153" i="1"/>
  <c r="AA153" i="1" s="1"/>
  <c r="C154" i="1"/>
  <c r="Y154" i="1" s="1"/>
  <c r="C155" i="1"/>
  <c r="AA155" i="1" s="1"/>
  <c r="C156" i="1"/>
  <c r="Y156" i="1" s="1"/>
  <c r="C157" i="1"/>
  <c r="AA157" i="1" s="1"/>
  <c r="C158" i="1"/>
  <c r="Y158" i="1" s="1"/>
  <c r="C159" i="1"/>
  <c r="C160" i="1"/>
  <c r="Y160" i="1" s="1"/>
  <c r="C161" i="1"/>
  <c r="AA161" i="1" s="1"/>
  <c r="C162" i="1"/>
  <c r="Y162" i="1" s="1"/>
  <c r="C163" i="1"/>
  <c r="C164" i="1"/>
  <c r="C165" i="1"/>
  <c r="AA165" i="1" s="1"/>
  <c r="C166" i="1"/>
  <c r="Y166" i="1" s="1"/>
  <c r="C167" i="1"/>
  <c r="C168" i="1"/>
  <c r="Y168" i="1" s="1"/>
  <c r="C169" i="1"/>
  <c r="AA169" i="1" s="1"/>
  <c r="C170" i="1"/>
  <c r="Y170" i="1" s="1"/>
  <c r="C171" i="1"/>
  <c r="AA171" i="1" s="1"/>
  <c r="C172" i="1"/>
  <c r="Y172" i="1" s="1"/>
  <c r="C173" i="1"/>
  <c r="AA173" i="1" s="1"/>
  <c r="C174" i="1"/>
  <c r="Y174" i="1" s="1"/>
  <c r="C175" i="1"/>
  <c r="AA175" i="1" s="1"/>
  <c r="C176" i="1"/>
  <c r="Y176" i="1" s="1"/>
  <c r="C177" i="1"/>
  <c r="AA177" i="1" s="1"/>
  <c r="C178" i="1"/>
  <c r="Y178" i="1" s="1"/>
  <c r="C179" i="1"/>
  <c r="C180" i="1"/>
  <c r="Z180" i="1" s="1"/>
  <c r="C181" i="1"/>
  <c r="AA181" i="1" s="1"/>
  <c r="C182" i="1"/>
  <c r="Y182" i="1" s="1"/>
  <c r="C2" i="1"/>
  <c r="AA2" i="1" s="1"/>
  <c r="P732" i="1" l="1"/>
  <c r="P549" i="1"/>
  <c r="P700" i="1"/>
  <c r="P740" i="1"/>
  <c r="P635" i="1"/>
  <c r="P452" i="1"/>
  <c r="P544" i="1"/>
  <c r="P505" i="1"/>
  <c r="P468" i="1"/>
  <c r="P466" i="1"/>
  <c r="P481" i="1"/>
  <c r="P439" i="1"/>
  <c r="P524" i="1"/>
  <c r="P480" i="1"/>
  <c r="P845" i="1"/>
  <c r="P643" i="1"/>
  <c r="P497" i="1"/>
  <c r="P464" i="1"/>
  <c r="P456" i="1"/>
  <c r="Z195" i="1"/>
  <c r="P541" i="1"/>
  <c r="P489" i="1"/>
  <c r="P448" i="1"/>
  <c r="AA150" i="1"/>
  <c r="P458" i="1"/>
  <c r="P627" i="1"/>
  <c r="P504" i="1"/>
  <c r="P473" i="1"/>
  <c r="P450" i="1"/>
  <c r="P496" i="1"/>
  <c r="P442" i="1"/>
  <c r="P619" i="1"/>
  <c r="P488" i="1"/>
  <c r="P109" i="5"/>
  <c r="P108" i="5"/>
  <c r="AA184" i="1"/>
  <c r="Z145" i="1"/>
  <c r="Z181" i="1"/>
  <c r="Z177" i="1"/>
  <c r="AA134" i="1"/>
  <c r="Z129" i="1"/>
  <c r="AA216" i="1"/>
  <c r="AA166" i="1"/>
  <c r="AA208" i="1"/>
  <c r="Z161" i="1"/>
  <c r="Z118" i="1"/>
  <c r="AA200" i="1"/>
  <c r="Y159" i="1"/>
  <c r="Z159" i="1"/>
  <c r="Y119" i="1"/>
  <c r="Z119" i="1"/>
  <c r="Y79" i="1"/>
  <c r="Z79" i="1"/>
  <c r="AA79" i="1"/>
  <c r="Y47" i="1"/>
  <c r="Z47" i="1"/>
  <c r="AA47" i="1"/>
  <c r="AA15" i="1"/>
  <c r="Y15" i="1"/>
  <c r="Z15" i="1"/>
  <c r="AA412" i="1"/>
  <c r="Y412" i="1"/>
  <c r="Z412" i="1"/>
  <c r="Z328" i="1"/>
  <c r="Y328" i="1"/>
  <c r="AA328" i="1"/>
  <c r="Y848" i="1"/>
  <c r="Z848" i="1"/>
  <c r="AA848" i="1"/>
  <c r="Z679" i="1"/>
  <c r="AA679" i="1"/>
  <c r="Y679" i="1"/>
  <c r="Y565" i="1"/>
  <c r="Z565" i="1"/>
  <c r="AA565" i="1"/>
  <c r="Y512" i="1"/>
  <c r="Z512" i="1"/>
  <c r="AA512" i="1"/>
  <c r="Y437" i="1"/>
  <c r="Z437" i="1"/>
  <c r="AA437" i="1"/>
  <c r="Z839" i="1"/>
  <c r="AA839" i="1"/>
  <c r="Y839" i="1"/>
  <c r="Y697" i="1"/>
  <c r="Z697" i="1"/>
  <c r="AA697" i="1"/>
  <c r="Z583" i="1"/>
  <c r="AA583" i="1"/>
  <c r="Y583" i="1"/>
  <c r="AA572" i="1"/>
  <c r="Y572" i="1"/>
  <c r="Z572" i="1"/>
  <c r="Y466" i="1"/>
  <c r="Z466" i="1"/>
  <c r="AA466" i="1"/>
  <c r="AA192" i="1"/>
  <c r="AA110" i="1"/>
  <c r="Y110" i="1"/>
  <c r="AA102" i="1"/>
  <c r="Y102" i="1"/>
  <c r="AA94" i="1"/>
  <c r="Y94" i="1"/>
  <c r="AA86" i="1"/>
  <c r="Y86" i="1"/>
  <c r="AA78" i="1"/>
  <c r="Y78" i="1"/>
  <c r="AA70" i="1"/>
  <c r="Y70" i="1"/>
  <c r="AA62" i="1"/>
  <c r="Y62" i="1"/>
  <c r="AA54" i="1"/>
  <c r="Y54" i="1"/>
  <c r="AA46" i="1"/>
  <c r="Y46" i="1"/>
  <c r="AA38" i="1"/>
  <c r="Y38" i="1"/>
  <c r="AA30" i="1"/>
  <c r="Y30" i="1"/>
  <c r="AA22" i="1"/>
  <c r="Y22" i="1"/>
  <c r="Z14" i="1"/>
  <c r="AA14" i="1"/>
  <c r="Z6" i="1"/>
  <c r="Y6" i="1"/>
  <c r="AA6" i="1"/>
  <c r="AA428" i="1"/>
  <c r="Y428" i="1"/>
  <c r="Z428" i="1"/>
  <c r="Y410" i="1"/>
  <c r="Z410" i="1"/>
  <c r="AA410" i="1"/>
  <c r="Z340" i="1"/>
  <c r="AA340" i="1"/>
  <c r="Y324" i="1"/>
  <c r="Z324" i="1"/>
  <c r="AA324" i="1"/>
  <c r="Y300" i="1"/>
  <c r="Z300" i="1"/>
  <c r="AA300" i="1"/>
  <c r="Z274" i="1"/>
  <c r="Y274" i="1"/>
  <c r="AA274" i="1"/>
  <c r="Y845" i="1"/>
  <c r="Z845" i="1"/>
  <c r="AA845" i="1"/>
  <c r="Y812" i="1"/>
  <c r="Z812" i="1"/>
  <c r="AA812" i="1"/>
  <c r="Y787" i="1"/>
  <c r="Z787" i="1"/>
  <c r="AA787" i="1"/>
  <c r="Y741" i="1"/>
  <c r="Z741" i="1"/>
  <c r="AA741" i="1"/>
  <c r="Y713" i="1"/>
  <c r="AA713" i="1"/>
  <c r="Z713" i="1"/>
  <c r="Y665" i="1"/>
  <c r="Z665" i="1"/>
  <c r="AA665" i="1"/>
  <c r="Y641" i="1"/>
  <c r="Z641" i="1"/>
  <c r="AA641" i="1"/>
  <c r="Y624" i="1"/>
  <c r="Z624" i="1"/>
  <c r="AA624" i="1"/>
  <c r="Z608" i="1"/>
  <c r="Y608" i="1"/>
  <c r="AA608" i="1"/>
  <c r="Y584" i="1"/>
  <c r="Z584" i="1"/>
  <c r="AA584" i="1"/>
  <c r="Y563" i="1"/>
  <c r="Z563" i="1"/>
  <c r="AA563" i="1"/>
  <c r="Y547" i="1"/>
  <c r="Z547" i="1"/>
  <c r="AA547" i="1"/>
  <c r="Y526" i="1"/>
  <c r="Z526" i="1"/>
  <c r="AA526" i="1"/>
  <c r="Y507" i="1"/>
  <c r="Z507" i="1"/>
  <c r="AA507" i="1"/>
  <c r="Y494" i="1"/>
  <c r="Z494" i="1"/>
  <c r="AA494" i="1"/>
  <c r="Y481" i="1"/>
  <c r="Z481" i="1"/>
  <c r="AA481" i="1"/>
  <c r="Y469" i="1"/>
  <c r="Z469" i="1"/>
  <c r="AA469" i="1"/>
  <c r="Y457" i="1"/>
  <c r="Z457" i="1"/>
  <c r="AA457" i="1"/>
  <c r="Y446" i="1"/>
  <c r="Z446" i="1"/>
  <c r="AA446" i="1"/>
  <c r="Y435" i="1"/>
  <c r="Z435" i="1"/>
  <c r="AA435" i="1"/>
  <c r="Z831" i="1"/>
  <c r="AA831" i="1"/>
  <c r="Y831" i="1"/>
  <c r="Y829" i="1"/>
  <c r="Z829" i="1"/>
  <c r="AA829" i="1"/>
  <c r="Y825" i="1"/>
  <c r="AA825" i="1"/>
  <c r="Y766" i="1"/>
  <c r="Z766" i="1"/>
  <c r="AA766" i="1"/>
  <c r="Y738" i="1"/>
  <c r="Z738" i="1"/>
  <c r="AA738" i="1"/>
  <c r="Y712" i="1"/>
  <c r="Z712" i="1"/>
  <c r="AA712" i="1"/>
  <c r="Y693" i="1"/>
  <c r="Z693" i="1"/>
  <c r="AA693" i="1"/>
  <c r="Y689" i="1"/>
  <c r="Z689" i="1"/>
  <c r="AA689" i="1"/>
  <c r="Y670" i="1"/>
  <c r="Z670" i="1"/>
  <c r="AA670" i="1"/>
  <c r="Y620" i="1"/>
  <c r="AA620" i="1"/>
  <c r="Z620" i="1"/>
  <c r="Y618" i="1"/>
  <c r="Z618" i="1"/>
  <c r="AA618" i="1"/>
  <c r="Y610" i="1"/>
  <c r="Z610" i="1"/>
  <c r="AA610" i="1"/>
  <c r="AA564" i="1"/>
  <c r="Y564" i="1"/>
  <c r="Z564" i="1"/>
  <c r="Y450" i="1"/>
  <c r="Z450" i="1"/>
  <c r="AA450" i="1"/>
  <c r="Z216" i="1"/>
  <c r="Z208" i="1"/>
  <c r="Z200" i="1"/>
  <c r="Y195" i="1"/>
  <c r="Z192" i="1"/>
  <c r="Z184" i="1"/>
  <c r="Y181" i="1"/>
  <c r="Y177" i="1"/>
  <c r="Z166" i="1"/>
  <c r="Y161" i="1"/>
  <c r="Z150" i="1"/>
  <c r="Y145" i="1"/>
  <c r="Z134" i="1"/>
  <c r="Y129" i="1"/>
  <c r="Z86" i="1"/>
  <c r="Z22" i="1"/>
  <c r="Z825" i="1"/>
  <c r="Y167" i="1"/>
  <c r="Z167" i="1"/>
  <c r="Y127" i="1"/>
  <c r="Z127" i="1"/>
  <c r="Y87" i="1"/>
  <c r="Z87" i="1"/>
  <c r="AA87" i="1"/>
  <c r="Y31" i="1"/>
  <c r="Z31" i="1"/>
  <c r="AA31" i="1"/>
  <c r="Y749" i="1"/>
  <c r="Z749" i="1"/>
  <c r="AA749" i="1"/>
  <c r="AA588" i="1"/>
  <c r="Y588" i="1"/>
  <c r="Z588" i="1"/>
  <c r="Y496" i="1"/>
  <c r="Z496" i="1"/>
  <c r="AA496" i="1"/>
  <c r="Y854" i="1"/>
  <c r="Z854" i="1"/>
  <c r="AA854" i="1"/>
  <c r="Z770" i="1"/>
  <c r="Y770" i="1"/>
  <c r="AA770" i="1"/>
  <c r="Y672" i="1"/>
  <c r="Z672" i="1"/>
  <c r="AA672" i="1"/>
  <c r="Y585" i="1"/>
  <c r="Z585" i="1"/>
  <c r="AA585" i="1"/>
  <c r="Y528" i="1"/>
  <c r="Z528" i="1"/>
  <c r="AA528" i="1"/>
  <c r="Z117" i="1"/>
  <c r="AA117" i="1"/>
  <c r="Y109" i="1"/>
  <c r="Z109" i="1"/>
  <c r="AA109" i="1"/>
  <c r="Y101" i="1"/>
  <c r="Z101" i="1"/>
  <c r="AA101" i="1"/>
  <c r="Y93" i="1"/>
  <c r="Z93" i="1"/>
  <c r="AA93" i="1"/>
  <c r="Y85" i="1"/>
  <c r="Z85" i="1"/>
  <c r="AA85" i="1"/>
  <c r="Y77" i="1"/>
  <c r="Z77" i="1"/>
  <c r="AA77" i="1"/>
  <c r="Y69" i="1"/>
  <c r="Z69" i="1"/>
  <c r="AA69" i="1"/>
  <c r="Y61" i="1"/>
  <c r="Z61" i="1"/>
  <c r="AA61" i="1"/>
  <c r="Y53" i="1"/>
  <c r="Z53" i="1"/>
  <c r="AA53" i="1"/>
  <c r="Y45" i="1"/>
  <c r="Z45" i="1"/>
  <c r="AA45" i="1"/>
  <c r="Y37" i="1"/>
  <c r="Z37" i="1"/>
  <c r="AA37" i="1"/>
  <c r="Y29" i="1"/>
  <c r="Z29" i="1"/>
  <c r="AA29" i="1"/>
  <c r="Y21" i="1"/>
  <c r="Z21" i="1"/>
  <c r="AA21" i="1"/>
  <c r="Y13" i="1"/>
  <c r="Z13" i="1"/>
  <c r="AA13" i="1"/>
  <c r="Y5" i="1"/>
  <c r="Z5" i="1"/>
  <c r="AA5" i="1"/>
  <c r="Y426" i="1"/>
  <c r="Z426" i="1"/>
  <c r="AA426" i="1"/>
  <c r="Y408" i="1"/>
  <c r="Z408" i="1"/>
  <c r="AA408" i="1"/>
  <c r="Y364" i="1"/>
  <c r="AA364" i="1"/>
  <c r="Z364" i="1"/>
  <c r="AA339" i="1"/>
  <c r="Y339" i="1"/>
  <c r="Z339" i="1"/>
  <c r="Z320" i="1"/>
  <c r="AA320" i="1"/>
  <c r="Z296" i="1"/>
  <c r="Y296" i="1"/>
  <c r="AA296" i="1"/>
  <c r="Z272" i="1"/>
  <c r="AA272" i="1"/>
  <c r="Y864" i="1"/>
  <c r="Z864" i="1"/>
  <c r="AA864" i="1"/>
  <c r="Y843" i="1"/>
  <c r="Z843" i="1"/>
  <c r="AA843" i="1"/>
  <c r="Y811" i="1"/>
  <c r="Z811" i="1"/>
  <c r="AA811" i="1"/>
  <c r="Y771" i="1"/>
  <c r="Z771" i="1"/>
  <c r="AA771" i="1"/>
  <c r="AA740" i="1"/>
  <c r="Y740" i="1"/>
  <c r="Z740" i="1"/>
  <c r="Y707" i="1"/>
  <c r="Z707" i="1"/>
  <c r="AA707" i="1"/>
  <c r="Y664" i="1"/>
  <c r="Z664" i="1"/>
  <c r="AA664" i="1"/>
  <c r="Y640" i="1"/>
  <c r="Z640" i="1"/>
  <c r="AA640" i="1"/>
  <c r="Y621" i="1"/>
  <c r="Z621" i="1"/>
  <c r="AA621" i="1"/>
  <c r="AA605" i="1"/>
  <c r="Y605" i="1"/>
  <c r="Z605" i="1"/>
  <c r="Y581" i="1"/>
  <c r="Z581" i="1"/>
  <c r="AA581" i="1"/>
  <c r="Y560" i="1"/>
  <c r="Z560" i="1"/>
  <c r="AA560" i="1"/>
  <c r="Y545" i="1"/>
  <c r="Z545" i="1"/>
  <c r="AA545" i="1"/>
  <c r="Y525" i="1"/>
  <c r="Z525" i="1"/>
  <c r="AA525" i="1"/>
  <c r="Y505" i="1"/>
  <c r="Z505" i="1"/>
  <c r="AA505" i="1"/>
  <c r="Y493" i="1"/>
  <c r="Z493" i="1"/>
  <c r="AA493" i="1"/>
  <c r="Y480" i="1"/>
  <c r="Z480" i="1"/>
  <c r="AA480" i="1"/>
  <c r="AA468" i="1"/>
  <c r="Y468" i="1"/>
  <c r="Z468" i="1"/>
  <c r="Y456" i="1"/>
  <c r="Z456" i="1"/>
  <c r="AA456" i="1"/>
  <c r="Y445" i="1"/>
  <c r="Z445" i="1"/>
  <c r="AA445" i="1"/>
  <c r="Y846" i="1"/>
  <c r="Z846" i="1"/>
  <c r="AA846" i="1"/>
  <c r="Y842" i="1"/>
  <c r="Z842" i="1"/>
  <c r="AA842" i="1"/>
  <c r="AA821" i="1"/>
  <c r="Y821" i="1"/>
  <c r="Z821" i="1"/>
  <c r="Z819" i="1"/>
  <c r="AA819" i="1"/>
  <c r="Y819" i="1"/>
  <c r="Y817" i="1"/>
  <c r="Z817" i="1"/>
  <c r="AA817" i="1"/>
  <c r="Y806" i="1"/>
  <c r="Z806" i="1"/>
  <c r="AA806" i="1"/>
  <c r="Y781" i="1"/>
  <c r="AA781" i="1"/>
  <c r="Z781" i="1"/>
  <c r="Y779" i="1"/>
  <c r="Z779" i="1"/>
  <c r="AA779" i="1"/>
  <c r="Y777" i="1"/>
  <c r="AA777" i="1"/>
  <c r="Z777" i="1"/>
  <c r="Y762" i="1"/>
  <c r="Z762" i="1"/>
  <c r="AA762" i="1"/>
  <c r="Y747" i="1"/>
  <c r="Z747" i="1"/>
  <c r="AA747" i="1"/>
  <c r="Y745" i="1"/>
  <c r="AA745" i="1"/>
  <c r="Z745" i="1"/>
  <c r="Y723" i="1"/>
  <c r="Z723" i="1"/>
  <c r="AA723" i="1"/>
  <c r="Y721" i="1"/>
  <c r="Z721" i="1"/>
  <c r="AA721" i="1"/>
  <c r="Z719" i="1"/>
  <c r="AA719" i="1"/>
  <c r="Y719" i="1"/>
  <c r="Y685" i="1"/>
  <c r="Z685" i="1"/>
  <c r="AA685" i="1"/>
  <c r="Y683" i="1"/>
  <c r="Z683" i="1"/>
  <c r="AA683" i="1"/>
  <c r="Y656" i="1"/>
  <c r="Z656" i="1"/>
  <c r="AA656" i="1"/>
  <c r="Y633" i="1"/>
  <c r="Z633" i="1"/>
  <c r="AA633" i="1"/>
  <c r="Y577" i="1"/>
  <c r="Z577" i="1"/>
  <c r="AA577" i="1"/>
  <c r="AA556" i="1"/>
  <c r="Y556" i="1"/>
  <c r="Z556" i="1"/>
  <c r="Y539" i="1"/>
  <c r="Z539" i="1"/>
  <c r="AA539" i="1"/>
  <c r="Y520" i="1"/>
  <c r="Z520" i="1"/>
  <c r="AA520" i="1"/>
  <c r="Z479" i="1"/>
  <c r="AA479" i="1"/>
  <c r="Y479" i="1"/>
  <c r="AA250" i="1"/>
  <c r="AA242" i="1"/>
  <c r="AA234" i="1"/>
  <c r="AA226" i="1"/>
  <c r="AA218" i="1"/>
  <c r="AA210" i="1"/>
  <c r="AA202" i="1"/>
  <c r="AA194" i="1"/>
  <c r="AA186" i="1"/>
  <c r="AA180" i="1"/>
  <c r="AA170" i="1"/>
  <c r="Z165" i="1"/>
  <c r="AA154" i="1"/>
  <c r="Z149" i="1"/>
  <c r="AA138" i="1"/>
  <c r="Z133" i="1"/>
  <c r="AA122" i="1"/>
  <c r="Z62" i="1"/>
  <c r="Y151" i="1"/>
  <c r="Z151" i="1"/>
  <c r="Y111" i="1"/>
  <c r="Z111" i="1"/>
  <c r="Y63" i="1"/>
  <c r="Z63" i="1"/>
  <c r="AA63" i="1"/>
  <c r="Y23" i="1"/>
  <c r="Z23" i="1"/>
  <c r="AA23" i="1"/>
  <c r="Y789" i="1"/>
  <c r="AA789" i="1"/>
  <c r="Z789" i="1"/>
  <c r="Y483" i="1"/>
  <c r="Z483" i="1"/>
  <c r="AA483" i="1"/>
  <c r="Z172" i="1"/>
  <c r="AA172" i="1"/>
  <c r="Z164" i="1"/>
  <c r="AA164" i="1"/>
  <c r="Z156" i="1"/>
  <c r="AA156" i="1"/>
  <c r="Z148" i="1"/>
  <c r="AA148" i="1"/>
  <c r="Z140" i="1"/>
  <c r="AA140" i="1"/>
  <c r="Z132" i="1"/>
  <c r="AA132" i="1"/>
  <c r="Z124" i="1"/>
  <c r="AA124" i="1"/>
  <c r="Z116" i="1"/>
  <c r="AA116" i="1"/>
  <c r="Y108" i="1"/>
  <c r="Z108" i="1"/>
  <c r="AA108" i="1"/>
  <c r="Y100" i="1"/>
  <c r="Z100" i="1"/>
  <c r="AA100" i="1"/>
  <c r="Y92" i="1"/>
  <c r="Z92" i="1"/>
  <c r="AA92" i="1"/>
  <c r="Y84" i="1"/>
  <c r="Z84" i="1"/>
  <c r="AA84" i="1"/>
  <c r="Y76" i="1"/>
  <c r="Z76" i="1"/>
  <c r="AA76" i="1"/>
  <c r="Y68" i="1"/>
  <c r="Z68" i="1"/>
  <c r="AA68" i="1"/>
  <c r="Y60" i="1"/>
  <c r="Z60" i="1"/>
  <c r="AA60" i="1"/>
  <c r="Y52" i="1"/>
  <c r="Z52" i="1"/>
  <c r="AA52" i="1"/>
  <c r="Y44" i="1"/>
  <c r="Z44" i="1"/>
  <c r="AA44" i="1"/>
  <c r="Y36" i="1"/>
  <c r="Z36" i="1"/>
  <c r="AA36" i="1"/>
  <c r="Y28" i="1"/>
  <c r="Z28" i="1"/>
  <c r="AA28" i="1"/>
  <c r="Y20" i="1"/>
  <c r="Z20" i="1"/>
  <c r="AA20" i="1"/>
  <c r="Y12" i="1"/>
  <c r="Z12" i="1"/>
  <c r="AA12" i="1"/>
  <c r="Y4" i="1"/>
  <c r="Z4" i="1"/>
  <c r="AA4" i="1"/>
  <c r="Y424" i="1"/>
  <c r="Z424" i="1"/>
  <c r="AA424" i="1"/>
  <c r="AA404" i="1"/>
  <c r="Y404" i="1"/>
  <c r="Z404" i="1"/>
  <c r="AA362" i="1"/>
  <c r="Z362" i="1"/>
  <c r="Y362" i="1"/>
  <c r="Z338" i="1"/>
  <c r="Y338" i="1"/>
  <c r="AA338" i="1"/>
  <c r="Y316" i="1"/>
  <c r="Z316" i="1"/>
  <c r="AA316" i="1"/>
  <c r="Y292" i="1"/>
  <c r="Z292" i="1"/>
  <c r="AA292" i="1"/>
  <c r="Y268" i="1"/>
  <c r="Z268" i="1"/>
  <c r="AA268" i="1"/>
  <c r="Y861" i="1"/>
  <c r="Z861" i="1"/>
  <c r="AA861" i="1"/>
  <c r="Y840" i="1"/>
  <c r="Z840" i="1"/>
  <c r="AA840" i="1"/>
  <c r="Y809" i="1"/>
  <c r="Z809" i="1"/>
  <c r="AA809" i="1"/>
  <c r="Y769" i="1"/>
  <c r="Z769" i="1"/>
  <c r="AA769" i="1"/>
  <c r="Y736" i="1"/>
  <c r="Z736" i="1"/>
  <c r="AA736" i="1"/>
  <c r="Y704" i="1"/>
  <c r="Z704" i="1"/>
  <c r="AA704" i="1"/>
  <c r="Y659" i="1"/>
  <c r="Z659" i="1"/>
  <c r="AA659" i="1"/>
  <c r="Y637" i="1"/>
  <c r="Z637" i="1"/>
  <c r="AA637" i="1"/>
  <c r="Y619" i="1"/>
  <c r="Z619" i="1"/>
  <c r="AA619" i="1"/>
  <c r="Y603" i="1"/>
  <c r="Z603" i="1"/>
  <c r="AA603" i="1"/>
  <c r="Y576" i="1"/>
  <c r="Z576" i="1"/>
  <c r="AA576" i="1"/>
  <c r="Y558" i="1"/>
  <c r="Z558" i="1"/>
  <c r="AA558" i="1"/>
  <c r="Y544" i="1"/>
  <c r="Z544" i="1"/>
  <c r="AA544" i="1"/>
  <c r="Y523" i="1"/>
  <c r="Z523" i="1"/>
  <c r="AA523" i="1"/>
  <c r="Y504" i="1"/>
  <c r="Z504" i="1"/>
  <c r="AA504" i="1"/>
  <c r="Y491" i="1"/>
  <c r="Z491" i="1"/>
  <c r="AA491" i="1"/>
  <c r="Y478" i="1"/>
  <c r="Z478" i="1"/>
  <c r="AA478" i="1"/>
  <c r="Y467" i="1"/>
  <c r="Z467" i="1"/>
  <c r="AA467" i="1"/>
  <c r="Y454" i="1"/>
  <c r="Z454" i="1"/>
  <c r="AA454" i="1"/>
  <c r="Y443" i="1"/>
  <c r="Z443" i="1"/>
  <c r="AA443" i="1"/>
  <c r="Z800" i="1"/>
  <c r="AA800" i="1"/>
  <c r="Y800" i="1"/>
  <c r="Z786" i="1"/>
  <c r="Y786" i="1"/>
  <c r="AA786" i="1"/>
  <c r="Y760" i="1"/>
  <c r="Z760" i="1"/>
  <c r="AA760" i="1"/>
  <c r="Y754" i="1"/>
  <c r="Z754" i="1"/>
  <c r="AA754" i="1"/>
  <c r="Z743" i="1"/>
  <c r="AA743" i="1"/>
  <c r="Y743" i="1"/>
  <c r="Y730" i="1"/>
  <c r="Z730" i="1"/>
  <c r="AA730" i="1"/>
  <c r="Y677" i="1"/>
  <c r="Z677" i="1"/>
  <c r="AA677" i="1"/>
  <c r="Y675" i="1"/>
  <c r="Z675" i="1"/>
  <c r="AA675" i="1"/>
  <c r="Y673" i="1"/>
  <c r="Z673" i="1"/>
  <c r="AA673" i="1"/>
  <c r="Y646" i="1"/>
  <c r="Z646" i="1"/>
  <c r="AA646" i="1"/>
  <c r="Y625" i="1"/>
  <c r="Z625" i="1"/>
  <c r="AA625" i="1"/>
  <c r="Z623" i="1"/>
  <c r="AA623" i="1"/>
  <c r="Y623" i="1"/>
  <c r="Y604" i="1"/>
  <c r="Z604" i="1"/>
  <c r="AA604" i="1"/>
  <c r="AA602" i="1"/>
  <c r="Z602" i="1"/>
  <c r="Y602" i="1"/>
  <c r="AA508" i="1"/>
  <c r="Y508" i="1"/>
  <c r="Z508" i="1"/>
  <c r="Z471" i="1"/>
  <c r="AA471" i="1"/>
  <c r="Y471" i="1"/>
  <c r="Z250" i="1"/>
  <c r="Z242" i="1"/>
  <c r="Z234" i="1"/>
  <c r="Z226" i="1"/>
  <c r="Z218" i="1"/>
  <c r="Z210" i="1"/>
  <c r="Z202" i="1"/>
  <c r="Z194" i="1"/>
  <c r="Z186" i="1"/>
  <c r="AA183" i="1"/>
  <c r="Y180" i="1"/>
  <c r="Z170" i="1"/>
  <c r="Y165" i="1"/>
  <c r="AA159" i="1"/>
  <c r="Z154" i="1"/>
  <c r="Y149" i="1"/>
  <c r="Z138" i="1"/>
  <c r="Y133" i="1"/>
  <c r="AA127" i="1"/>
  <c r="Z122" i="1"/>
  <c r="Z102" i="1"/>
  <c r="Z38" i="1"/>
  <c r="Y143" i="1"/>
  <c r="Z143" i="1"/>
  <c r="Y103" i="1"/>
  <c r="Z103" i="1"/>
  <c r="AA103" i="1"/>
  <c r="Y71" i="1"/>
  <c r="Z71" i="1"/>
  <c r="AA71" i="1"/>
  <c r="Y39" i="1"/>
  <c r="Z39" i="1"/>
  <c r="AA39" i="1"/>
  <c r="AA7" i="1"/>
  <c r="Z7" i="1"/>
  <c r="Z304" i="1"/>
  <c r="AA304" i="1"/>
  <c r="Y715" i="1"/>
  <c r="Z715" i="1"/>
  <c r="AA715" i="1"/>
  <c r="Z609" i="1"/>
  <c r="Y609" i="1"/>
  <c r="AA609" i="1"/>
  <c r="Y529" i="1"/>
  <c r="Z529" i="1"/>
  <c r="AA529" i="1"/>
  <c r="Y470" i="1"/>
  <c r="Z470" i="1"/>
  <c r="AA470" i="1"/>
  <c r="AA852" i="1"/>
  <c r="Y852" i="1"/>
  <c r="Z852" i="1"/>
  <c r="Y814" i="1"/>
  <c r="Z814" i="1"/>
  <c r="AA814" i="1"/>
  <c r="Z768" i="1"/>
  <c r="AA768" i="1"/>
  <c r="Y768" i="1"/>
  <c r="Z695" i="1"/>
  <c r="AA695" i="1"/>
  <c r="Y695" i="1"/>
  <c r="Y622" i="1"/>
  <c r="Z622" i="1"/>
  <c r="AA622" i="1"/>
  <c r="Y593" i="1"/>
  <c r="Z593" i="1"/>
  <c r="AA593" i="1"/>
  <c r="Z495" i="1"/>
  <c r="AA495" i="1"/>
  <c r="Y495" i="1"/>
  <c r="Y458" i="1"/>
  <c r="Z458" i="1"/>
  <c r="AA458" i="1"/>
  <c r="Y179" i="1"/>
  <c r="Z179" i="1"/>
  <c r="Y171" i="1"/>
  <c r="Z171" i="1"/>
  <c r="Y163" i="1"/>
  <c r="Z163" i="1"/>
  <c r="Y155" i="1"/>
  <c r="Z155" i="1"/>
  <c r="Y147" i="1"/>
  <c r="Z147" i="1"/>
  <c r="Y139" i="1"/>
  <c r="Z139" i="1"/>
  <c r="Y131" i="1"/>
  <c r="Z131" i="1"/>
  <c r="Y123" i="1"/>
  <c r="Z123" i="1"/>
  <c r="Y115" i="1"/>
  <c r="Z115" i="1"/>
  <c r="Y107" i="1"/>
  <c r="Z107" i="1"/>
  <c r="Y99" i="1"/>
  <c r="Z99" i="1"/>
  <c r="Y91" i="1"/>
  <c r="Z91" i="1"/>
  <c r="Y83" i="1"/>
  <c r="Z83" i="1"/>
  <c r="Y75" i="1"/>
  <c r="Z75" i="1"/>
  <c r="Y67" i="1"/>
  <c r="Z67" i="1"/>
  <c r="Y59" i="1"/>
  <c r="Z59" i="1"/>
  <c r="Y51" i="1"/>
  <c r="Z51" i="1"/>
  <c r="Y43" i="1"/>
  <c r="Z43" i="1"/>
  <c r="Y35" i="1"/>
  <c r="Z35" i="1"/>
  <c r="Y27" i="1"/>
  <c r="Z27" i="1"/>
  <c r="Y19" i="1"/>
  <c r="Z19" i="1"/>
  <c r="AA11" i="1"/>
  <c r="Y11" i="1"/>
  <c r="Z11" i="1"/>
  <c r="AA3" i="1"/>
  <c r="Y3" i="1"/>
  <c r="AA420" i="1"/>
  <c r="Y420" i="1"/>
  <c r="Z420" i="1"/>
  <c r="Y403" i="1"/>
  <c r="Z403" i="1"/>
  <c r="AA403" i="1"/>
  <c r="Y380" i="1"/>
  <c r="AA380" i="1"/>
  <c r="Z336" i="1"/>
  <c r="AA336" i="1"/>
  <c r="Z314" i="1"/>
  <c r="Y314" i="1"/>
  <c r="Z288" i="1"/>
  <c r="AA288" i="1"/>
  <c r="Y288" i="1"/>
  <c r="Z266" i="1"/>
  <c r="Y266" i="1"/>
  <c r="AA266" i="1"/>
  <c r="Y859" i="1"/>
  <c r="Z859" i="1"/>
  <c r="AA859" i="1"/>
  <c r="Y837" i="1"/>
  <c r="Z837" i="1"/>
  <c r="AA837" i="1"/>
  <c r="Z808" i="1"/>
  <c r="AA808" i="1"/>
  <c r="Y808" i="1"/>
  <c r="AA767" i="1"/>
  <c r="Y767" i="1"/>
  <c r="Z767" i="1"/>
  <c r="Y733" i="1"/>
  <c r="Z733" i="1"/>
  <c r="AA733" i="1"/>
  <c r="Y699" i="1"/>
  <c r="Z699" i="1"/>
  <c r="AA699" i="1"/>
  <c r="Y654" i="1"/>
  <c r="Z654" i="1"/>
  <c r="AA654" i="1"/>
  <c r="Y635" i="1"/>
  <c r="Z635" i="1"/>
  <c r="AA635" i="1"/>
  <c r="Z616" i="1"/>
  <c r="AA616" i="1"/>
  <c r="Y616" i="1"/>
  <c r="Z600" i="1"/>
  <c r="Y600" i="1"/>
  <c r="AA600" i="1"/>
  <c r="Y573" i="1"/>
  <c r="Z573" i="1"/>
  <c r="AA573" i="1"/>
  <c r="Y557" i="1"/>
  <c r="Z557" i="1"/>
  <c r="AA557" i="1"/>
  <c r="Y541" i="1"/>
  <c r="Z541" i="1"/>
  <c r="AA541" i="1"/>
  <c r="Y521" i="1"/>
  <c r="Z521" i="1"/>
  <c r="AA521" i="1"/>
  <c r="Y502" i="1"/>
  <c r="Z502" i="1"/>
  <c r="AA502" i="1"/>
  <c r="Y489" i="1"/>
  <c r="Z489" i="1"/>
  <c r="AA489" i="1"/>
  <c r="Y477" i="1"/>
  <c r="Z477" i="1"/>
  <c r="AA477" i="1"/>
  <c r="Y465" i="1"/>
  <c r="Z465" i="1"/>
  <c r="AA465" i="1"/>
  <c r="Y453" i="1"/>
  <c r="Z453" i="1"/>
  <c r="AA453" i="1"/>
  <c r="Y441" i="1"/>
  <c r="Z441" i="1"/>
  <c r="AA441" i="1"/>
  <c r="Y834" i="1"/>
  <c r="Z834" i="1"/>
  <c r="AA834" i="1"/>
  <c r="AA813" i="1"/>
  <c r="Y813" i="1"/>
  <c r="Z813" i="1"/>
  <c r="Z784" i="1"/>
  <c r="AA784" i="1"/>
  <c r="Y784" i="1"/>
  <c r="Y773" i="1"/>
  <c r="AA773" i="1"/>
  <c r="Z773" i="1"/>
  <c r="Y752" i="1"/>
  <c r="Z752" i="1"/>
  <c r="AA752" i="1"/>
  <c r="Y728" i="1"/>
  <c r="Z728" i="1"/>
  <c r="AA728" i="1"/>
  <c r="Y717" i="1"/>
  <c r="Z717" i="1"/>
  <c r="AA717" i="1"/>
  <c r="Y696" i="1"/>
  <c r="Z696" i="1"/>
  <c r="AA696" i="1"/>
  <c r="Z671" i="1"/>
  <c r="AA671" i="1"/>
  <c r="Y671" i="1"/>
  <c r="AA644" i="1"/>
  <c r="Y644" i="1"/>
  <c r="Z644" i="1"/>
  <c r="Y642" i="1"/>
  <c r="Z642" i="1"/>
  <c r="AA642" i="1"/>
  <c r="Y596" i="1"/>
  <c r="Z596" i="1"/>
  <c r="AA596" i="1"/>
  <c r="Y594" i="1"/>
  <c r="Z594" i="1"/>
  <c r="AA594" i="1"/>
  <c r="Y586" i="1"/>
  <c r="Z586" i="1"/>
  <c r="AA586" i="1"/>
  <c r="AA548" i="1"/>
  <c r="Y548" i="1"/>
  <c r="Z548" i="1"/>
  <c r="Z527" i="1"/>
  <c r="AA527" i="1"/>
  <c r="Y527" i="1"/>
  <c r="AA500" i="1"/>
  <c r="Y500" i="1"/>
  <c r="Z500" i="1"/>
  <c r="Z455" i="1"/>
  <c r="AA455" i="1"/>
  <c r="Y455" i="1"/>
  <c r="AA252" i="1"/>
  <c r="AA244" i="1"/>
  <c r="AA236" i="1"/>
  <c r="AA228" i="1"/>
  <c r="AA220" i="1"/>
  <c r="AA212" i="1"/>
  <c r="AA204" i="1"/>
  <c r="AA196" i="1"/>
  <c r="AA188" i="1"/>
  <c r="Z183" i="1"/>
  <c r="AA179" i="1"/>
  <c r="AA174" i="1"/>
  <c r="Z169" i="1"/>
  <c r="Y164" i="1"/>
  <c r="AA158" i="1"/>
  <c r="Z153" i="1"/>
  <c r="Y148" i="1"/>
  <c r="AA142" i="1"/>
  <c r="Z137" i="1"/>
  <c r="Y132" i="1"/>
  <c r="AA126" i="1"/>
  <c r="Z121" i="1"/>
  <c r="AA99" i="1"/>
  <c r="Z78" i="1"/>
  <c r="AA35" i="1"/>
  <c r="Y14" i="1"/>
  <c r="Y320" i="1"/>
  <c r="Y272" i="1"/>
  <c r="Y175" i="1"/>
  <c r="Z175" i="1"/>
  <c r="Y135" i="1"/>
  <c r="Z135" i="1"/>
  <c r="Y95" i="1"/>
  <c r="Z95" i="1"/>
  <c r="AA95" i="1"/>
  <c r="Y55" i="1"/>
  <c r="Z55" i="1"/>
  <c r="AA55" i="1"/>
  <c r="Y432" i="1"/>
  <c r="Z432" i="1"/>
  <c r="AA432" i="1"/>
  <c r="Y276" i="1"/>
  <c r="Z276" i="1"/>
  <c r="AA276" i="1"/>
  <c r="Y822" i="1"/>
  <c r="Z822" i="1"/>
  <c r="AA822" i="1"/>
  <c r="Y643" i="1"/>
  <c r="Z643" i="1"/>
  <c r="AA643" i="1"/>
  <c r="Y549" i="1"/>
  <c r="Z549" i="1"/>
  <c r="AA549" i="1"/>
  <c r="Y448" i="1"/>
  <c r="Z448" i="1"/>
  <c r="AA448" i="1"/>
  <c r="Y850" i="1"/>
  <c r="Z850" i="1"/>
  <c r="AA850" i="1"/>
  <c r="Z751" i="1"/>
  <c r="AA751" i="1"/>
  <c r="Y751" i="1"/>
  <c r="Y114" i="1"/>
  <c r="AA114" i="1"/>
  <c r="Y106" i="1"/>
  <c r="Z106" i="1"/>
  <c r="AA106" i="1"/>
  <c r="Y98" i="1"/>
  <c r="Z98" i="1"/>
  <c r="AA98" i="1"/>
  <c r="Y90" i="1"/>
  <c r="Z90" i="1"/>
  <c r="AA90" i="1"/>
  <c r="Y82" i="1"/>
  <c r="Z82" i="1"/>
  <c r="AA82" i="1"/>
  <c r="Y74" i="1"/>
  <c r="Z74" i="1"/>
  <c r="AA74" i="1"/>
  <c r="Y66" i="1"/>
  <c r="Z66" i="1"/>
  <c r="AA66" i="1"/>
  <c r="Y58" i="1"/>
  <c r="Z58" i="1"/>
  <c r="AA58" i="1"/>
  <c r="Y50" i="1"/>
  <c r="Z50" i="1"/>
  <c r="AA50" i="1"/>
  <c r="Y42" i="1"/>
  <c r="Z42" i="1"/>
  <c r="AA42" i="1"/>
  <c r="Y34" i="1"/>
  <c r="Z34" i="1"/>
  <c r="AA34" i="1"/>
  <c r="Y26" i="1"/>
  <c r="Z26" i="1"/>
  <c r="AA26" i="1"/>
  <c r="Y18" i="1"/>
  <c r="Z18" i="1"/>
  <c r="AA18" i="1"/>
  <c r="Z10" i="1"/>
  <c r="Y10" i="1"/>
  <c r="Y419" i="1"/>
  <c r="Z419" i="1"/>
  <c r="AA419" i="1"/>
  <c r="AA396" i="1"/>
  <c r="Y396" i="1"/>
  <c r="Z396" i="1"/>
  <c r="AA378" i="1"/>
  <c r="Z378" i="1"/>
  <c r="Y378" i="1"/>
  <c r="Y332" i="1"/>
  <c r="Z332" i="1"/>
  <c r="AA332" i="1"/>
  <c r="Z312" i="1"/>
  <c r="Y312" i="1"/>
  <c r="AA312" i="1"/>
  <c r="Y284" i="1"/>
  <c r="Z284" i="1"/>
  <c r="AA284" i="1"/>
  <c r="Z264" i="1"/>
  <c r="AA264" i="1"/>
  <c r="Y264" i="1"/>
  <c r="Y856" i="1"/>
  <c r="Z856" i="1"/>
  <c r="AA856" i="1"/>
  <c r="Y835" i="1"/>
  <c r="Z835" i="1"/>
  <c r="AA835" i="1"/>
  <c r="Y799" i="1"/>
  <c r="Z799" i="1"/>
  <c r="AA799" i="1"/>
  <c r="Y758" i="1"/>
  <c r="Z758" i="1"/>
  <c r="AA758" i="1"/>
  <c r="Y725" i="1"/>
  <c r="Z725" i="1"/>
  <c r="AA725" i="1"/>
  <c r="Y691" i="1"/>
  <c r="Z691" i="1"/>
  <c r="AA691" i="1"/>
  <c r="Y648" i="1"/>
  <c r="Z648" i="1"/>
  <c r="AA648" i="1"/>
  <c r="Y632" i="1"/>
  <c r="Z632" i="1"/>
  <c r="AA632" i="1"/>
  <c r="AA614" i="1"/>
  <c r="Y614" i="1"/>
  <c r="Z614" i="1"/>
  <c r="AA597" i="1"/>
  <c r="Y597" i="1"/>
  <c r="Z597" i="1"/>
  <c r="Y571" i="1"/>
  <c r="Z571" i="1"/>
  <c r="AA571" i="1"/>
  <c r="Y555" i="1"/>
  <c r="Z555" i="1"/>
  <c r="AA555" i="1"/>
  <c r="Z535" i="1"/>
  <c r="AA535" i="1"/>
  <c r="Y535" i="1"/>
  <c r="AA516" i="1"/>
  <c r="Y516" i="1"/>
  <c r="Z516" i="1"/>
  <c r="Y501" i="1"/>
  <c r="Z501" i="1"/>
  <c r="AA501" i="1"/>
  <c r="Y488" i="1"/>
  <c r="Z488" i="1"/>
  <c r="AA488" i="1"/>
  <c r="Y475" i="1"/>
  <c r="Z475" i="1"/>
  <c r="AA475" i="1"/>
  <c r="Y464" i="1"/>
  <c r="Z464" i="1"/>
  <c r="AA464" i="1"/>
  <c r="AA452" i="1"/>
  <c r="Y452" i="1"/>
  <c r="Z452" i="1"/>
  <c r="Y440" i="1"/>
  <c r="Z440" i="1"/>
  <c r="AA440" i="1"/>
  <c r="Y849" i="1"/>
  <c r="Z849" i="1"/>
  <c r="AA849" i="1"/>
  <c r="Y807" i="1"/>
  <c r="Z807" i="1"/>
  <c r="AA807" i="1"/>
  <c r="Y782" i="1"/>
  <c r="Z782" i="1"/>
  <c r="AA782" i="1"/>
  <c r="Y739" i="1"/>
  <c r="Z739" i="1"/>
  <c r="AA739" i="1"/>
  <c r="Y737" i="1"/>
  <c r="Z737" i="1"/>
  <c r="AA737" i="1"/>
  <c r="Z735" i="1"/>
  <c r="AA735" i="1"/>
  <c r="Y735" i="1"/>
  <c r="Z711" i="1"/>
  <c r="AA711" i="1"/>
  <c r="Y711" i="1"/>
  <c r="Y688" i="1"/>
  <c r="Z688" i="1"/>
  <c r="AA688" i="1"/>
  <c r="Y669" i="1"/>
  <c r="Z669" i="1"/>
  <c r="AA669" i="1"/>
  <c r="Y667" i="1"/>
  <c r="Z667" i="1"/>
  <c r="AA667" i="1"/>
  <c r="Z663" i="1"/>
  <c r="AA663" i="1"/>
  <c r="Y663" i="1"/>
  <c r="Y661" i="1"/>
  <c r="Z661" i="1"/>
  <c r="AA661" i="1"/>
  <c r="Y638" i="1"/>
  <c r="Z638" i="1"/>
  <c r="AA638" i="1"/>
  <c r="Y615" i="1"/>
  <c r="Z615" i="1"/>
  <c r="AA615" i="1"/>
  <c r="Y607" i="1"/>
  <c r="Z607" i="1"/>
  <c r="AA607" i="1"/>
  <c r="Y582" i="1"/>
  <c r="Z582" i="1"/>
  <c r="AA582" i="1"/>
  <c r="Y561" i="1"/>
  <c r="Z561" i="1"/>
  <c r="AA561" i="1"/>
  <c r="AA492" i="1"/>
  <c r="Y492" i="1"/>
  <c r="Z492" i="1"/>
  <c r="Z252" i="1"/>
  <c r="Z244" i="1"/>
  <c r="Z236" i="1"/>
  <c r="Z228" i="1"/>
  <c r="Z220" i="1"/>
  <c r="AA217" i="1"/>
  <c r="Z212" i="1"/>
  <c r="AA209" i="1"/>
  <c r="Z204" i="1"/>
  <c r="AA201" i="1"/>
  <c r="Z196" i="1"/>
  <c r="AA193" i="1"/>
  <c r="Z188" i="1"/>
  <c r="AA185" i="1"/>
  <c r="AA182" i="1"/>
  <c r="AA178" i="1"/>
  <c r="Z174" i="1"/>
  <c r="Y169" i="1"/>
  <c r="AA163" i="1"/>
  <c r="Z158" i="1"/>
  <c r="Y153" i="1"/>
  <c r="AA147" i="1"/>
  <c r="Z142" i="1"/>
  <c r="Y137" i="1"/>
  <c r="AA131" i="1"/>
  <c r="Z126" i="1"/>
  <c r="Y121" i="1"/>
  <c r="Z113" i="1"/>
  <c r="AA75" i="1"/>
  <c r="Z54" i="1"/>
  <c r="AA10" i="1"/>
  <c r="AA314" i="1"/>
  <c r="Y459" i="1"/>
  <c r="Z459" i="1"/>
  <c r="AA459" i="1"/>
  <c r="Z97" i="1"/>
  <c r="AA97" i="1"/>
  <c r="Z81" i="1"/>
  <c r="AA81" i="1"/>
  <c r="Z65" i="1"/>
  <c r="AA65" i="1"/>
  <c r="Z49" i="1"/>
  <c r="AA49" i="1"/>
  <c r="Z33" i="1"/>
  <c r="AA33" i="1"/>
  <c r="Z17" i="1"/>
  <c r="AA17" i="1"/>
  <c r="AA394" i="1"/>
  <c r="Z394" i="1"/>
  <c r="Y394" i="1"/>
  <c r="Y331" i="1"/>
  <c r="AA331" i="1"/>
  <c r="Z331" i="1"/>
  <c r="Z282" i="1"/>
  <c r="Y282" i="1"/>
  <c r="AA282" i="1"/>
  <c r="Y260" i="1"/>
  <c r="Z260" i="1"/>
  <c r="AA260" i="1"/>
  <c r="Y832" i="1"/>
  <c r="Z832" i="1"/>
  <c r="AA832" i="1"/>
  <c r="Y757" i="1"/>
  <c r="Z757" i="1"/>
  <c r="AA757" i="1"/>
  <c r="Z647" i="1"/>
  <c r="AA647" i="1"/>
  <c r="Y647" i="1"/>
  <c r="AA613" i="1"/>
  <c r="Z613" i="1"/>
  <c r="Y613" i="1"/>
  <c r="Y569" i="1"/>
  <c r="Z569" i="1"/>
  <c r="AA569" i="1"/>
  <c r="Y533" i="1"/>
  <c r="Z533" i="1"/>
  <c r="AA533" i="1"/>
  <c r="Y499" i="1"/>
  <c r="Z499" i="1"/>
  <c r="AA499" i="1"/>
  <c r="Y473" i="1"/>
  <c r="Z473" i="1"/>
  <c r="AA473" i="1"/>
  <c r="Y451" i="1"/>
  <c r="Z451" i="1"/>
  <c r="AA451" i="1"/>
  <c r="AA824" i="1"/>
  <c r="Y824" i="1"/>
  <c r="Z824" i="1"/>
  <c r="Y803" i="1"/>
  <c r="Z803" i="1"/>
  <c r="AA803" i="1"/>
  <c r="Z778" i="1"/>
  <c r="Y778" i="1"/>
  <c r="AA778" i="1"/>
  <c r="Y765" i="1"/>
  <c r="Z765" i="1"/>
  <c r="AA765" i="1"/>
  <c r="Y761" i="1"/>
  <c r="Z761" i="1"/>
  <c r="AA761" i="1"/>
  <c r="Y746" i="1"/>
  <c r="Z746" i="1"/>
  <c r="AA746" i="1"/>
  <c r="Y722" i="1"/>
  <c r="Z722" i="1"/>
  <c r="AA722" i="1"/>
  <c r="Y709" i="1"/>
  <c r="Z709" i="1"/>
  <c r="AA709" i="1"/>
  <c r="Y705" i="1"/>
  <c r="Z705" i="1"/>
  <c r="AA705" i="1"/>
  <c r="Z703" i="1"/>
  <c r="AA703" i="1"/>
  <c r="Y703" i="1"/>
  <c r="Y686" i="1"/>
  <c r="Z686" i="1"/>
  <c r="AA686" i="1"/>
  <c r="Y653" i="1"/>
  <c r="Z653" i="1"/>
  <c r="AA653" i="1"/>
  <c r="Y651" i="1"/>
  <c r="Z651" i="1"/>
  <c r="AA651" i="1"/>
  <c r="Y649" i="1"/>
  <c r="AA649" i="1"/>
  <c r="AA636" i="1"/>
  <c r="Y636" i="1"/>
  <c r="Z636" i="1"/>
  <c r="Y634" i="1"/>
  <c r="Z634" i="1"/>
  <c r="AA634" i="1"/>
  <c r="AA580" i="1"/>
  <c r="Y580" i="1"/>
  <c r="Z580" i="1"/>
  <c r="AA540" i="1"/>
  <c r="Y540" i="1"/>
  <c r="Z540" i="1"/>
  <c r="Z519" i="1"/>
  <c r="AA519" i="1"/>
  <c r="Y519" i="1"/>
  <c r="Z511" i="1"/>
  <c r="AA511" i="1"/>
  <c r="Y511" i="1"/>
  <c r="Y509" i="1"/>
  <c r="Z509" i="1"/>
  <c r="AA509" i="1"/>
  <c r="AA484" i="1"/>
  <c r="Y484" i="1"/>
  <c r="Z484" i="1"/>
  <c r="Z217" i="1"/>
  <c r="Z209" i="1"/>
  <c r="Z201" i="1"/>
  <c r="Z193" i="1"/>
  <c r="Z185" i="1"/>
  <c r="Z182" i="1"/>
  <c r="Z178" i="1"/>
  <c r="Z173" i="1"/>
  <c r="AA162" i="1"/>
  <c r="Z157" i="1"/>
  <c r="AA146" i="1"/>
  <c r="Z141" i="1"/>
  <c r="AA130" i="1"/>
  <c r="Z125" i="1"/>
  <c r="AA119" i="1"/>
  <c r="Y113" i="1"/>
  <c r="Z94" i="1"/>
  <c r="AA51" i="1"/>
  <c r="Z30" i="1"/>
  <c r="Y7" i="1"/>
  <c r="Y627" i="1"/>
  <c r="Z627" i="1"/>
  <c r="AA627" i="1"/>
  <c r="Z105" i="1"/>
  <c r="AA105" i="1"/>
  <c r="Z89" i="1"/>
  <c r="AA89" i="1"/>
  <c r="Z73" i="1"/>
  <c r="AA73" i="1"/>
  <c r="Z57" i="1"/>
  <c r="AA57" i="1"/>
  <c r="Z41" i="1"/>
  <c r="AA41" i="1"/>
  <c r="Z25" i="1"/>
  <c r="AA25" i="1"/>
  <c r="Y9" i="1"/>
  <c r="Z9" i="1"/>
  <c r="AA9" i="1"/>
  <c r="Y418" i="1"/>
  <c r="Z418" i="1"/>
  <c r="AA418" i="1"/>
  <c r="AA376" i="1"/>
  <c r="Z376" i="1"/>
  <c r="Y376" i="1"/>
  <c r="Y308" i="1"/>
  <c r="Z308" i="1"/>
  <c r="AA308" i="1"/>
  <c r="Y853" i="1"/>
  <c r="Z853" i="1"/>
  <c r="AA853" i="1"/>
  <c r="Y795" i="1"/>
  <c r="Z795" i="1"/>
  <c r="AA795" i="1"/>
  <c r="Y720" i="1"/>
  <c r="Z720" i="1"/>
  <c r="AA720" i="1"/>
  <c r="Y681" i="1"/>
  <c r="AA681" i="1"/>
  <c r="Z681" i="1"/>
  <c r="Y630" i="1"/>
  <c r="Z630" i="1"/>
  <c r="AA630" i="1"/>
  <c r="Z592" i="1"/>
  <c r="AA592" i="1"/>
  <c r="Y592" i="1"/>
  <c r="Y553" i="1"/>
  <c r="Z553" i="1"/>
  <c r="AA553" i="1"/>
  <c r="Y515" i="1"/>
  <c r="Z515" i="1"/>
  <c r="AA515" i="1"/>
  <c r="Y486" i="1"/>
  <c r="Z486" i="1"/>
  <c r="AA486" i="1"/>
  <c r="Y462" i="1"/>
  <c r="Z462" i="1"/>
  <c r="AA462" i="1"/>
  <c r="Z439" i="1"/>
  <c r="AA439" i="1"/>
  <c r="Y439" i="1"/>
  <c r="AA805" i="1"/>
  <c r="Y805" i="1"/>
  <c r="Z805" i="1"/>
  <c r="Y801" i="1"/>
  <c r="Z801" i="1"/>
  <c r="AA801" i="1"/>
  <c r="Y763" i="1"/>
  <c r="Z763" i="1"/>
  <c r="AA763" i="1"/>
  <c r="Z176" i="1"/>
  <c r="AA176" i="1"/>
  <c r="Z168" i="1"/>
  <c r="AA168" i="1"/>
  <c r="Z160" i="1"/>
  <c r="AA160" i="1"/>
  <c r="Z152" i="1"/>
  <c r="AA152" i="1"/>
  <c r="Z144" i="1"/>
  <c r="AA144" i="1"/>
  <c r="Z136" i="1"/>
  <c r="AA136" i="1"/>
  <c r="Z128" i="1"/>
  <c r="AA128" i="1"/>
  <c r="Y120" i="1"/>
  <c r="Z120" i="1"/>
  <c r="AA120" i="1"/>
  <c r="Y112" i="1"/>
  <c r="Z112" i="1"/>
  <c r="AA112" i="1"/>
  <c r="Y104" i="1"/>
  <c r="Z104" i="1"/>
  <c r="AA104" i="1"/>
  <c r="Y96" i="1"/>
  <c r="Z96" i="1"/>
  <c r="AA96" i="1"/>
  <c r="Y88" i="1"/>
  <c r="Z88" i="1"/>
  <c r="AA88" i="1"/>
  <c r="Z80" i="1"/>
  <c r="AA80" i="1"/>
  <c r="Y72" i="1"/>
  <c r="Z72" i="1"/>
  <c r="AA72" i="1"/>
  <c r="Y64" i="1"/>
  <c r="Z64" i="1"/>
  <c r="AA64" i="1"/>
  <c r="Y56" i="1"/>
  <c r="Z56" i="1"/>
  <c r="AA56" i="1"/>
  <c r="Y48" i="1"/>
  <c r="Z48" i="1"/>
  <c r="AA48" i="1"/>
  <c r="Y40" i="1"/>
  <c r="Z40" i="1"/>
  <c r="AA40" i="1"/>
  <c r="Y32" i="1"/>
  <c r="Z32" i="1"/>
  <c r="AA32" i="1"/>
  <c r="Y24" i="1"/>
  <c r="Z24" i="1"/>
  <c r="AA24" i="1"/>
  <c r="Y16" i="1"/>
  <c r="Z16" i="1"/>
  <c r="AA16" i="1"/>
  <c r="Y8" i="1"/>
  <c r="Z8" i="1"/>
  <c r="AA8" i="1"/>
  <c r="Y416" i="1"/>
  <c r="Z416" i="1"/>
  <c r="AA416" i="1"/>
  <c r="Z330" i="1"/>
  <c r="Y330" i="1"/>
  <c r="Z306" i="1"/>
  <c r="Y306" i="1"/>
  <c r="AA306" i="1"/>
  <c r="Z280" i="1"/>
  <c r="AA280" i="1"/>
  <c r="Y280" i="1"/>
  <c r="Z258" i="1"/>
  <c r="AA258" i="1"/>
  <c r="Y258" i="1"/>
  <c r="Y851" i="1"/>
  <c r="Z851" i="1"/>
  <c r="AA851" i="1"/>
  <c r="AA827" i="1"/>
  <c r="Y827" i="1"/>
  <c r="Z827" i="1"/>
  <c r="Z792" i="1"/>
  <c r="AA792" i="1"/>
  <c r="Y792" i="1"/>
  <c r="Y755" i="1"/>
  <c r="Z755" i="1"/>
  <c r="AA755" i="1"/>
  <c r="AA716" i="1"/>
  <c r="Y716" i="1"/>
  <c r="Z716" i="1"/>
  <c r="Y680" i="1"/>
  <c r="Z680" i="1"/>
  <c r="AA680" i="1"/>
  <c r="Y645" i="1"/>
  <c r="Z645" i="1"/>
  <c r="AA645" i="1"/>
  <c r="Y629" i="1"/>
  <c r="Z629" i="1"/>
  <c r="AA629" i="1"/>
  <c r="Y612" i="1"/>
  <c r="Z612" i="1"/>
  <c r="AA612" i="1"/>
  <c r="AA589" i="1"/>
  <c r="Y589" i="1"/>
  <c r="Z589" i="1"/>
  <c r="Y568" i="1"/>
  <c r="Z568" i="1"/>
  <c r="AA568" i="1"/>
  <c r="Y552" i="1"/>
  <c r="Z552" i="1"/>
  <c r="AA552" i="1"/>
  <c r="Y531" i="1"/>
  <c r="Z531" i="1"/>
  <c r="AA531" i="1"/>
  <c r="Y513" i="1"/>
  <c r="Z513" i="1"/>
  <c r="AA513" i="1"/>
  <c r="Y497" i="1"/>
  <c r="Z497" i="1"/>
  <c r="AA497" i="1"/>
  <c r="Y485" i="1"/>
  <c r="Z485" i="1"/>
  <c r="AA485" i="1"/>
  <c r="Y472" i="1"/>
  <c r="Z472" i="1"/>
  <c r="AA472" i="1"/>
  <c r="Y461" i="1"/>
  <c r="Z461" i="1"/>
  <c r="AA461" i="1"/>
  <c r="Y449" i="1"/>
  <c r="Z449" i="1"/>
  <c r="AA449" i="1"/>
  <c r="Y438" i="1"/>
  <c r="Z438" i="1"/>
  <c r="AA438" i="1"/>
  <c r="Y862" i="1"/>
  <c r="Z862" i="1"/>
  <c r="AA862" i="1"/>
  <c r="Y858" i="1"/>
  <c r="Z858" i="1"/>
  <c r="AA858" i="1"/>
  <c r="Y841" i="1"/>
  <c r="Z841" i="1"/>
  <c r="AA841" i="1"/>
  <c r="AA816" i="1"/>
  <c r="Y816" i="1"/>
  <c r="Z816" i="1"/>
  <c r="AA797" i="1"/>
  <c r="Z797" i="1"/>
  <c r="Y797" i="1"/>
  <c r="Y793" i="1"/>
  <c r="AA793" i="1"/>
  <c r="Y785" i="1"/>
  <c r="Z785" i="1"/>
  <c r="AA785" i="1"/>
  <c r="Z776" i="1"/>
  <c r="AA776" i="1"/>
  <c r="Y776" i="1"/>
  <c r="Y753" i="1"/>
  <c r="Z753" i="1"/>
  <c r="AA753" i="1"/>
  <c r="Y744" i="1"/>
  <c r="Z744" i="1"/>
  <c r="AA744" i="1"/>
  <c r="Y731" i="1"/>
  <c r="Z731" i="1"/>
  <c r="AA731" i="1"/>
  <c r="Y718" i="1"/>
  <c r="Z718" i="1"/>
  <c r="AA718" i="1"/>
  <c r="Y701" i="1"/>
  <c r="Z701" i="1"/>
  <c r="AA701" i="1"/>
  <c r="Y678" i="1"/>
  <c r="Z678" i="1"/>
  <c r="AA678" i="1"/>
  <c r="AA628" i="1"/>
  <c r="Z628" i="1"/>
  <c r="Y628" i="1"/>
  <c r="Y626" i="1"/>
  <c r="Z626" i="1"/>
  <c r="AA626" i="1"/>
  <c r="Z601" i="1"/>
  <c r="Y601" i="1"/>
  <c r="AA601" i="1"/>
  <c r="Y574" i="1"/>
  <c r="Z574" i="1"/>
  <c r="AA574" i="1"/>
  <c r="AA532" i="1"/>
  <c r="Y532" i="1"/>
  <c r="Z532" i="1"/>
  <c r="Z503" i="1"/>
  <c r="AA503" i="1"/>
  <c r="Y503" i="1"/>
  <c r="AA476" i="1"/>
  <c r="Y476" i="1"/>
  <c r="Z476" i="1"/>
  <c r="Y173" i="1"/>
  <c r="AA167" i="1"/>
  <c r="Z162" i="1"/>
  <c r="Y157" i="1"/>
  <c r="AA151" i="1"/>
  <c r="Z146" i="1"/>
  <c r="Y141" i="1"/>
  <c r="AA135" i="1"/>
  <c r="Z130" i="1"/>
  <c r="Y125" i="1"/>
  <c r="AA118" i="1"/>
  <c r="AA111" i="1"/>
  <c r="AA91" i="1"/>
  <c r="Z70" i="1"/>
  <c r="Y49" i="1"/>
  <c r="AA27" i="1"/>
  <c r="Z3" i="1"/>
  <c r="Y304" i="1"/>
  <c r="Z380" i="1"/>
  <c r="Y2" i="1"/>
  <c r="Z2" i="1"/>
  <c r="Y243" i="5"/>
  <c r="Z208" i="5"/>
  <c r="Z235" i="5"/>
  <c r="AN235" i="5" s="1"/>
  <c r="AO235" i="5" s="1"/>
  <c r="AA193" i="5"/>
  <c r="AP193" i="5" s="1"/>
  <c r="AQ193" i="5" s="1"/>
  <c r="Z243" i="5"/>
  <c r="Y235" i="5"/>
  <c r="Z67" i="5"/>
  <c r="AN67" i="5" s="1"/>
  <c r="AO67" i="5" s="1"/>
  <c r="AA262" i="5"/>
  <c r="AP262" i="5" s="1"/>
  <c r="AQ262" i="5" s="1"/>
  <c r="AA232" i="5"/>
  <c r="Y67" i="5"/>
  <c r="AA253" i="5"/>
  <c r="Z232" i="5"/>
  <c r="AA152" i="5"/>
  <c r="AP152" i="5" s="1"/>
  <c r="AQ152" i="5" s="1"/>
  <c r="Z251" i="5"/>
  <c r="AA229" i="5"/>
  <c r="AP229" i="5" s="1"/>
  <c r="AQ229" i="5" s="1"/>
  <c r="Z152" i="5"/>
  <c r="AN152" i="5" s="1"/>
  <c r="AO152" i="5" s="1"/>
  <c r="Y251" i="5"/>
  <c r="AA123" i="5"/>
  <c r="Z498" i="5"/>
  <c r="Y498" i="5"/>
  <c r="AA498" i="5"/>
  <c r="Y170" i="5"/>
  <c r="Z170" i="5"/>
  <c r="AN170" i="5" s="1"/>
  <c r="AO170" i="5" s="1"/>
  <c r="AA170" i="5"/>
  <c r="AP170" i="5" s="1"/>
  <c r="AQ170" i="5" s="1"/>
  <c r="Y146" i="5"/>
  <c r="Z146" i="5"/>
  <c r="AA146" i="5"/>
  <c r="Y98" i="5"/>
  <c r="Z98" i="5"/>
  <c r="AA98" i="5"/>
  <c r="Y74" i="5"/>
  <c r="AL74" i="5" s="1"/>
  <c r="AM74" i="5" s="1"/>
  <c r="Z74" i="5"/>
  <c r="AN74" i="5" s="1"/>
  <c r="AO74" i="5" s="1"/>
  <c r="AA74" i="5"/>
  <c r="Y66" i="5"/>
  <c r="Z66" i="5"/>
  <c r="AA66" i="5"/>
  <c r="AP66" i="5" s="1"/>
  <c r="AQ66" i="5" s="1"/>
  <c r="Y10" i="5"/>
  <c r="Z10" i="5"/>
  <c r="AA10" i="5"/>
  <c r="AP10" i="5" s="1"/>
  <c r="AQ10" i="5" s="1"/>
  <c r="Z570" i="5"/>
  <c r="AN570" i="5" s="1"/>
  <c r="AO570" i="5" s="1"/>
  <c r="Y570" i="5"/>
  <c r="AA570" i="5"/>
  <c r="Y338" i="5"/>
  <c r="Z338" i="5"/>
  <c r="AN338" i="5" s="1"/>
  <c r="AO338" i="5" s="1"/>
  <c r="AA338" i="5"/>
  <c r="Y194" i="5"/>
  <c r="Z194" i="5"/>
  <c r="AN194" i="5" s="1"/>
  <c r="AO194" i="5" s="1"/>
  <c r="AA194" i="5"/>
  <c r="AP194" i="5" s="1"/>
  <c r="AQ194" i="5" s="1"/>
  <c r="AN18" i="5"/>
  <c r="AO18" i="5" s="1"/>
  <c r="Z18" i="5"/>
  <c r="AA18" i="5"/>
  <c r="Y18" i="5"/>
  <c r="Z602" i="5"/>
  <c r="Y602" i="5"/>
  <c r="AA602" i="5"/>
  <c r="AP602" i="5" s="1"/>
  <c r="AQ602" i="5" s="1"/>
  <c r="Y322" i="5"/>
  <c r="AL322" i="5" s="1"/>
  <c r="AM322" i="5" s="1"/>
  <c r="Z322" i="5"/>
  <c r="AN322" i="5" s="1"/>
  <c r="AO322" i="5" s="1"/>
  <c r="AA322" i="5"/>
  <c r="AP322" i="5" s="1"/>
  <c r="AQ322" i="5" s="1"/>
  <c r="Z490" i="5"/>
  <c r="Y490" i="5"/>
  <c r="AA490" i="5"/>
  <c r="Y186" i="5"/>
  <c r="Z186" i="5"/>
  <c r="AA186" i="5"/>
  <c r="AP186" i="5" s="1"/>
  <c r="AQ186" i="5" s="1"/>
  <c r="Y154" i="5"/>
  <c r="Z154" i="5"/>
  <c r="AN154" i="5" s="1"/>
  <c r="AO154" i="5" s="1"/>
  <c r="AA154" i="5"/>
  <c r="AP154" i="5" s="1"/>
  <c r="AQ154" i="5" s="1"/>
  <c r="Y138" i="5"/>
  <c r="Z138" i="5"/>
  <c r="AN138" i="5" s="1"/>
  <c r="AO138" i="5" s="1"/>
  <c r="AA138" i="5"/>
  <c r="Y122" i="5"/>
  <c r="Z122" i="5"/>
  <c r="AN122" i="5" s="1"/>
  <c r="AO122" i="5" s="1"/>
  <c r="AA122" i="5"/>
  <c r="AP122" i="5" s="1"/>
  <c r="AQ122" i="5" s="1"/>
  <c r="Y106" i="5"/>
  <c r="Z106" i="5"/>
  <c r="AN106" i="5" s="1"/>
  <c r="AO106" i="5" s="1"/>
  <c r="AA106" i="5"/>
  <c r="AP106" i="5" s="1"/>
  <c r="AQ106" i="5" s="1"/>
  <c r="Y90" i="5"/>
  <c r="Z90" i="5"/>
  <c r="AN90" i="5" s="1"/>
  <c r="AO90" i="5" s="1"/>
  <c r="AA90" i="5"/>
  <c r="AP90" i="5" s="1"/>
  <c r="AQ90" i="5" s="1"/>
  <c r="Y58" i="5"/>
  <c r="AL58" i="5" s="1"/>
  <c r="AM58" i="5" s="1"/>
  <c r="Z58" i="5"/>
  <c r="AN58" i="5" s="1"/>
  <c r="AO58" i="5" s="1"/>
  <c r="AA58" i="5"/>
  <c r="AP58" i="5" s="1"/>
  <c r="AQ58" i="5" s="1"/>
  <c r="Y26" i="5"/>
  <c r="Z26" i="5"/>
  <c r="AN26" i="5" s="1"/>
  <c r="AO26" i="5" s="1"/>
  <c r="AA26" i="5"/>
  <c r="AP26" i="5" s="1"/>
  <c r="AQ26" i="5" s="1"/>
  <c r="Z50" i="5"/>
  <c r="AN50" i="5" s="1"/>
  <c r="AO50" i="5" s="1"/>
  <c r="AA50" i="5"/>
  <c r="AP50" i="5" s="1"/>
  <c r="AQ50" i="5" s="1"/>
  <c r="Y50" i="5"/>
  <c r="AA42" i="5"/>
  <c r="Y42" i="5"/>
  <c r="Z42" i="5"/>
  <c r="AN42" i="5" s="1"/>
  <c r="AO42" i="5" s="1"/>
  <c r="Y13" i="5"/>
  <c r="AL13" i="5" s="1"/>
  <c r="AM13" i="5" s="1"/>
  <c r="Y127" i="5"/>
  <c r="AL127" i="5" s="1"/>
  <c r="AM127" i="5" s="1"/>
  <c r="Z127" i="5"/>
  <c r="AN127" i="5" s="1"/>
  <c r="AO127" i="5" s="1"/>
  <c r="AA127" i="5"/>
  <c r="AP127" i="5" s="1"/>
  <c r="AQ127" i="5" s="1"/>
  <c r="Y375" i="5"/>
  <c r="Z375" i="5"/>
  <c r="AN375" i="5" s="1"/>
  <c r="AO375" i="5" s="1"/>
  <c r="AA375" i="5"/>
  <c r="AP375" i="5" s="1"/>
  <c r="AQ375" i="5" s="1"/>
  <c r="Z594" i="5"/>
  <c r="Y594" i="5"/>
  <c r="AA594" i="5"/>
  <c r="Z562" i="5"/>
  <c r="AN562" i="5" s="1"/>
  <c r="AO562" i="5" s="1"/>
  <c r="Y562" i="5"/>
  <c r="AL562" i="5" s="1"/>
  <c r="AM562" i="5" s="1"/>
  <c r="AA562" i="5"/>
  <c r="AP562" i="5" s="1"/>
  <c r="AQ562" i="5" s="1"/>
  <c r="Z410" i="5"/>
  <c r="Y410" i="5"/>
  <c r="AA410" i="5"/>
  <c r="AP410" i="5" s="1"/>
  <c r="AQ410" i="5" s="1"/>
  <c r="AA394" i="5"/>
  <c r="Y394" i="5"/>
  <c r="Z394" i="5"/>
  <c r="AN394" i="5" s="1"/>
  <c r="AO394" i="5" s="1"/>
  <c r="C298" i="5"/>
  <c r="P298" i="5"/>
  <c r="Y274" i="5"/>
  <c r="Z274" i="5"/>
  <c r="AA274" i="5"/>
  <c r="Y218" i="5"/>
  <c r="Z218" i="5"/>
  <c r="AA218" i="5"/>
  <c r="AP218" i="5" s="1"/>
  <c r="AQ218" i="5" s="1"/>
  <c r="Y27" i="5"/>
  <c r="AL27" i="5" s="1"/>
  <c r="AM27" i="5" s="1"/>
  <c r="Z27" i="5"/>
  <c r="AN27" i="5" s="1"/>
  <c r="AO27" i="5" s="1"/>
  <c r="AA27" i="5"/>
  <c r="Y136" i="5"/>
  <c r="Z136" i="5"/>
  <c r="AN136" i="5" s="1"/>
  <c r="AO136" i="5" s="1"/>
  <c r="AA136" i="5"/>
  <c r="Y143" i="5"/>
  <c r="AL143" i="5" s="1"/>
  <c r="AM143" i="5" s="1"/>
  <c r="Z143" i="5"/>
  <c r="AN143" i="5" s="1"/>
  <c r="AO143" i="5" s="1"/>
  <c r="AA143" i="5"/>
  <c r="AP143" i="5" s="1"/>
  <c r="AQ143" i="5" s="1"/>
  <c r="Y164" i="5"/>
  <c r="AL164" i="5" s="1"/>
  <c r="AM164" i="5" s="1"/>
  <c r="Z164" i="5"/>
  <c r="AN164" i="5" s="1"/>
  <c r="AO164" i="5" s="1"/>
  <c r="AA164" i="5"/>
  <c r="AA174" i="5"/>
  <c r="Z174" i="5"/>
  <c r="Y189" i="5"/>
  <c r="Z189" i="5"/>
  <c r="AN189" i="5" s="1"/>
  <c r="AO189" i="5" s="1"/>
  <c r="AA189" i="5"/>
  <c r="AP189" i="5" s="1"/>
  <c r="AQ189" i="5" s="1"/>
  <c r="P194" i="5"/>
  <c r="Y197" i="5"/>
  <c r="AL197" i="5" s="1"/>
  <c r="AM197" i="5" s="1"/>
  <c r="Z197" i="5"/>
  <c r="Y205" i="5"/>
  <c r="AA205" i="5"/>
  <c r="Y214" i="5"/>
  <c r="Z214" i="5"/>
  <c r="AA214" i="5"/>
  <c r="AP214" i="5" s="1"/>
  <c r="AQ214" i="5" s="1"/>
  <c r="Y446" i="5"/>
  <c r="Z446" i="5"/>
  <c r="AA446" i="5"/>
  <c r="AP446" i="5" s="1"/>
  <c r="AQ446" i="5" s="1"/>
  <c r="Y8" i="5"/>
  <c r="Z8" i="5"/>
  <c r="AA8" i="5"/>
  <c r="Y15" i="5"/>
  <c r="Z15" i="5"/>
  <c r="AN15" i="5" s="1"/>
  <c r="AO15" i="5" s="1"/>
  <c r="AA15" i="5"/>
  <c r="AP15" i="5" s="1"/>
  <c r="AQ15" i="5" s="1"/>
  <c r="AA21" i="5"/>
  <c r="Y21" i="5"/>
  <c r="AL21" i="5" s="1"/>
  <c r="AM21" i="5" s="1"/>
  <c r="Z32" i="5"/>
  <c r="AA32" i="5"/>
  <c r="AP32" i="5" s="1"/>
  <c r="AQ32" i="5" s="1"/>
  <c r="AA38" i="5"/>
  <c r="AP38" i="5" s="1"/>
  <c r="AQ38" i="5" s="1"/>
  <c r="Y38" i="5"/>
  <c r="AL38" i="5" s="1"/>
  <c r="AM38" i="5" s="1"/>
  <c r="AR38" i="5" s="1"/>
  <c r="Z38" i="5"/>
  <c r="AN38" i="5" s="1"/>
  <c r="AO38" i="5" s="1"/>
  <c r="Y43" i="5"/>
  <c r="AL43" i="5" s="1"/>
  <c r="AM43" i="5" s="1"/>
  <c r="Z43" i="5"/>
  <c r="AA43" i="5"/>
  <c r="Y60" i="5"/>
  <c r="Z60" i="5"/>
  <c r="AN60" i="5" s="1"/>
  <c r="AO60" i="5" s="1"/>
  <c r="AA60" i="5"/>
  <c r="AA62" i="5"/>
  <c r="AP62" i="5" s="1"/>
  <c r="AQ62" i="5" s="1"/>
  <c r="Y62" i="5"/>
  <c r="AL62" i="5" s="1"/>
  <c r="AM62" i="5" s="1"/>
  <c r="Z62" i="5"/>
  <c r="AN62" i="5" s="1"/>
  <c r="AO62" i="5" s="1"/>
  <c r="P66" i="5"/>
  <c r="Y68" i="5"/>
  <c r="Z68" i="5"/>
  <c r="AN68" i="5" s="1"/>
  <c r="AO68" i="5" s="1"/>
  <c r="AA68" i="5"/>
  <c r="AP68" i="5" s="1"/>
  <c r="AQ68" i="5" s="1"/>
  <c r="Y71" i="5"/>
  <c r="AL71" i="5" s="1"/>
  <c r="AM71" i="5" s="1"/>
  <c r="Z71" i="5"/>
  <c r="AN71" i="5" s="1"/>
  <c r="AO71" i="5" s="1"/>
  <c r="AA71" i="5"/>
  <c r="AP71" i="5" s="1"/>
  <c r="AQ71" i="5" s="1"/>
  <c r="Y84" i="5"/>
  <c r="AL84" i="5" s="1"/>
  <c r="AM84" i="5" s="1"/>
  <c r="Z84" i="5"/>
  <c r="AN84" i="5" s="1"/>
  <c r="AO84" i="5" s="1"/>
  <c r="AA84" i="5"/>
  <c r="Y92" i="5"/>
  <c r="Z92" i="5"/>
  <c r="AA92" i="5"/>
  <c r="Z97" i="5"/>
  <c r="AN97" i="5" s="1"/>
  <c r="AO97" i="5" s="1"/>
  <c r="AA97" i="5"/>
  <c r="AP97" i="5" s="1"/>
  <c r="AQ97" i="5" s="1"/>
  <c r="Y97" i="5"/>
  <c r="Y100" i="5"/>
  <c r="Z100" i="5"/>
  <c r="AN100" i="5" s="1"/>
  <c r="AO100" i="5" s="1"/>
  <c r="AA100" i="5"/>
  <c r="Y116" i="5"/>
  <c r="AL116" i="5" s="1"/>
  <c r="AM116" i="5" s="1"/>
  <c r="Z116" i="5"/>
  <c r="AN116" i="5" s="1"/>
  <c r="AO116" i="5" s="1"/>
  <c r="AA116" i="5"/>
  <c r="AP116" i="5" s="1"/>
  <c r="AQ116" i="5" s="1"/>
  <c r="Z129" i="5"/>
  <c r="AN129" i="5" s="1"/>
  <c r="AO129" i="5" s="1"/>
  <c r="AA129" i="5"/>
  <c r="Y129" i="5"/>
  <c r="Y135" i="5"/>
  <c r="Z135" i="5"/>
  <c r="AN135" i="5" s="1"/>
  <c r="AO135" i="5" s="1"/>
  <c r="AA135" i="5"/>
  <c r="AP135" i="5" s="1"/>
  <c r="AQ135" i="5" s="1"/>
  <c r="Y148" i="5"/>
  <c r="AL148" i="5" s="1"/>
  <c r="AM148" i="5" s="1"/>
  <c r="Z148" i="5"/>
  <c r="AN148" i="5" s="1"/>
  <c r="AO148" i="5" s="1"/>
  <c r="AA148" i="5"/>
  <c r="AP148" i="5" s="1"/>
  <c r="AQ148" i="5" s="1"/>
  <c r="Z153" i="5"/>
  <c r="AN153" i="5" s="1"/>
  <c r="AO153" i="5" s="1"/>
  <c r="AA153" i="5"/>
  <c r="Y153" i="5"/>
  <c r="AL153" i="5" s="1"/>
  <c r="AM153" i="5" s="1"/>
  <c r="Y156" i="5"/>
  <c r="Z156" i="5"/>
  <c r="AA156" i="5"/>
  <c r="AP156" i="5" s="1"/>
  <c r="AQ156" i="5" s="1"/>
  <c r="Z169" i="5"/>
  <c r="AN169" i="5" s="1"/>
  <c r="AO169" i="5" s="1"/>
  <c r="AA169" i="5"/>
  <c r="AP169" i="5" s="1"/>
  <c r="AQ169" i="5" s="1"/>
  <c r="Y169" i="5"/>
  <c r="AL169" i="5" s="1"/>
  <c r="AM169" i="5" s="1"/>
  <c r="Y171" i="5"/>
  <c r="Z171" i="5"/>
  <c r="AA171" i="5"/>
  <c r="AP171" i="5" s="1"/>
  <c r="AQ171" i="5" s="1"/>
  <c r="Z198" i="5"/>
  <c r="AA198" i="5"/>
  <c r="P218" i="5"/>
  <c r="Z238" i="5"/>
  <c r="AN238" i="5" s="1"/>
  <c r="AO238" i="5" s="1"/>
  <c r="AA238" i="5"/>
  <c r="Y433" i="5"/>
  <c r="Z433" i="5"/>
  <c r="AA433" i="5"/>
  <c r="AP433" i="5" s="1"/>
  <c r="AQ433" i="5" s="1"/>
  <c r="P434" i="5"/>
  <c r="Y443" i="5"/>
  <c r="AL443" i="5" s="1"/>
  <c r="AM443" i="5" s="1"/>
  <c r="Z443" i="5"/>
  <c r="AN443" i="5" s="1"/>
  <c r="AO443" i="5" s="1"/>
  <c r="AA443" i="5"/>
  <c r="AP443" i="5" s="1"/>
  <c r="AQ443" i="5" s="1"/>
  <c r="Z205" i="5"/>
  <c r="Y174" i="5"/>
  <c r="AA88" i="5"/>
  <c r="AP88" i="5" s="1"/>
  <c r="AQ88" i="5" s="1"/>
  <c r="AA59" i="5"/>
  <c r="Z3" i="5"/>
  <c r="AA3" i="5"/>
  <c r="Y3" i="5"/>
  <c r="AL3" i="5" s="1"/>
  <c r="AM3" i="5" s="1"/>
  <c r="AP16" i="5"/>
  <c r="AQ16" i="5" s="1"/>
  <c r="Y16" i="5"/>
  <c r="AL16" i="5" s="1"/>
  <c r="AM16" i="5" s="1"/>
  <c r="Z16" i="5"/>
  <c r="AN16" i="5" s="1"/>
  <c r="AO16" i="5" s="1"/>
  <c r="AA16" i="5"/>
  <c r="Y87" i="5"/>
  <c r="Z87" i="5"/>
  <c r="AA87" i="5"/>
  <c r="AP87" i="5" s="1"/>
  <c r="AQ87" i="5" s="1"/>
  <c r="Y119" i="5"/>
  <c r="Z119" i="5"/>
  <c r="AN119" i="5" s="1"/>
  <c r="AO119" i="5" s="1"/>
  <c r="AA119" i="5"/>
  <c r="AP119" i="5" s="1"/>
  <c r="AQ119" i="5" s="1"/>
  <c r="Y130" i="5"/>
  <c r="Z130" i="5"/>
  <c r="AA130" i="5"/>
  <c r="AA212" i="5"/>
  <c r="AP212" i="5" s="1"/>
  <c r="AQ212" i="5" s="1"/>
  <c r="Z212" i="5"/>
  <c r="Z408" i="5"/>
  <c r="AN408" i="5" s="1"/>
  <c r="AO408" i="5" s="1"/>
  <c r="AA408" i="5"/>
  <c r="AP408" i="5" s="1"/>
  <c r="AQ408" i="5" s="1"/>
  <c r="Y408" i="5"/>
  <c r="AL408" i="5" s="1"/>
  <c r="AM408" i="5" s="1"/>
  <c r="P842" i="5"/>
  <c r="C842" i="5"/>
  <c r="Z522" i="5"/>
  <c r="AA522" i="5"/>
  <c r="Y522" i="5"/>
  <c r="AA46" i="5"/>
  <c r="AP46" i="5" s="1"/>
  <c r="AQ46" i="5" s="1"/>
  <c r="Z46" i="5"/>
  <c r="AN46" i="5" s="1"/>
  <c r="AO46" i="5" s="1"/>
  <c r="Y46" i="5"/>
  <c r="Z65" i="5"/>
  <c r="AA65" i="5"/>
  <c r="AP65" i="5" s="1"/>
  <c r="AQ65" i="5" s="1"/>
  <c r="Y65" i="5"/>
  <c r="Y104" i="5"/>
  <c r="AL104" i="5" s="1"/>
  <c r="AM104" i="5" s="1"/>
  <c r="Z104" i="5"/>
  <c r="AA104" i="5"/>
  <c r="AL141" i="5"/>
  <c r="AM141" i="5" s="1"/>
  <c r="Y141" i="5"/>
  <c r="Z141" i="5"/>
  <c r="AN141" i="5" s="1"/>
  <c r="AO141" i="5" s="1"/>
  <c r="AA141" i="5"/>
  <c r="Y179" i="5"/>
  <c r="AL179" i="5" s="1"/>
  <c r="AM179" i="5" s="1"/>
  <c r="Z179" i="5"/>
  <c r="AN179" i="5" s="1"/>
  <c r="AO179" i="5" s="1"/>
  <c r="AA559" i="5"/>
  <c r="Y559" i="5"/>
  <c r="AL559" i="5" s="1"/>
  <c r="AM559" i="5" s="1"/>
  <c r="Z559" i="5"/>
  <c r="AN559" i="5" s="1"/>
  <c r="AO559" i="5" s="1"/>
  <c r="Y5" i="5"/>
  <c r="AL5" i="5" s="1"/>
  <c r="AM5" i="5" s="1"/>
  <c r="Z5" i="5"/>
  <c r="AN5" i="5" s="1"/>
  <c r="AO5" i="5" s="1"/>
  <c r="AA5" i="5"/>
  <c r="AP5" i="5" s="1"/>
  <c r="AQ5" i="5" s="1"/>
  <c r="Y12" i="5"/>
  <c r="Z12" i="5"/>
  <c r="AN12" i="5" s="1"/>
  <c r="AO12" i="5" s="1"/>
  <c r="AA12" i="5"/>
  <c r="AP12" i="5" s="1"/>
  <c r="AQ12" i="5" s="1"/>
  <c r="Z24" i="5"/>
  <c r="AN24" i="5" s="1"/>
  <c r="AO24" i="5" s="1"/>
  <c r="AA24" i="5"/>
  <c r="AP24" i="5" s="1"/>
  <c r="AQ24" i="5" s="1"/>
  <c r="C34" i="5"/>
  <c r="Y48" i="5"/>
  <c r="AL48" i="5" s="1"/>
  <c r="AM48" i="5" s="1"/>
  <c r="Z48" i="5"/>
  <c r="AN48" i="5" s="1"/>
  <c r="AO48" i="5" s="1"/>
  <c r="AA48" i="5"/>
  <c r="AP48" i="5" s="1"/>
  <c r="AQ48" i="5" s="1"/>
  <c r="AA53" i="5"/>
  <c r="AP53" i="5" s="1"/>
  <c r="AQ53" i="5" s="1"/>
  <c r="Y53" i="5"/>
  <c r="AL53" i="5" s="1"/>
  <c r="AM53" i="5" s="1"/>
  <c r="Z53" i="5"/>
  <c r="AN53" i="5" s="1"/>
  <c r="AO53" i="5" s="1"/>
  <c r="AA57" i="5"/>
  <c r="AP57" i="5" s="1"/>
  <c r="AQ57" i="5" s="1"/>
  <c r="Y57" i="5"/>
  <c r="AL57" i="5" s="1"/>
  <c r="AM57" i="5" s="1"/>
  <c r="Z57" i="5"/>
  <c r="Z73" i="5"/>
  <c r="AN73" i="5" s="1"/>
  <c r="AO73" i="5" s="1"/>
  <c r="AA73" i="5"/>
  <c r="AP73" i="5" s="1"/>
  <c r="AQ73" i="5" s="1"/>
  <c r="AA78" i="5"/>
  <c r="AP78" i="5" s="1"/>
  <c r="AQ78" i="5" s="1"/>
  <c r="Y78" i="5"/>
  <c r="Z78" i="5"/>
  <c r="AN78" i="5" s="1"/>
  <c r="AO78" i="5" s="1"/>
  <c r="Z81" i="5"/>
  <c r="AA81" i="5"/>
  <c r="AP81" i="5" s="1"/>
  <c r="AQ81" i="5" s="1"/>
  <c r="P82" i="5"/>
  <c r="Z89" i="5"/>
  <c r="AN89" i="5" s="1"/>
  <c r="AO89" i="5" s="1"/>
  <c r="AA89" i="5"/>
  <c r="Y89" i="5"/>
  <c r="AA94" i="5"/>
  <c r="AP94" i="5" s="1"/>
  <c r="AQ94" i="5" s="1"/>
  <c r="Y94" i="5"/>
  <c r="AL94" i="5" s="1"/>
  <c r="AM94" i="5" s="1"/>
  <c r="P98" i="5"/>
  <c r="Y103" i="5"/>
  <c r="Z103" i="5"/>
  <c r="AA103" i="5"/>
  <c r="Y108" i="5"/>
  <c r="AL108" i="5" s="1"/>
  <c r="AM108" i="5" s="1"/>
  <c r="Z108" i="5"/>
  <c r="AA108" i="5"/>
  <c r="AP108" i="5" s="1"/>
  <c r="AQ108" i="5" s="1"/>
  <c r="Z113" i="5"/>
  <c r="AN113" i="5" s="1"/>
  <c r="AO113" i="5" s="1"/>
  <c r="AA113" i="5"/>
  <c r="AP113" i="5" s="1"/>
  <c r="AQ113" i="5" s="1"/>
  <c r="Y113" i="5"/>
  <c r="Z121" i="5"/>
  <c r="AN121" i="5" s="1"/>
  <c r="AO121" i="5" s="1"/>
  <c r="AA121" i="5"/>
  <c r="Y121" i="5"/>
  <c r="AL121" i="5" s="1"/>
  <c r="AM121" i="5" s="1"/>
  <c r="Y124" i="5"/>
  <c r="Z124" i="5"/>
  <c r="AA124" i="5"/>
  <c r="AP124" i="5" s="1"/>
  <c r="AQ124" i="5" s="1"/>
  <c r="P130" i="5"/>
  <c r="AA150" i="5"/>
  <c r="Y150" i="5"/>
  <c r="Z150" i="5"/>
  <c r="Z161" i="5"/>
  <c r="AA161" i="5"/>
  <c r="Y161" i="5"/>
  <c r="AL161" i="5" s="1"/>
  <c r="AM161" i="5" s="1"/>
  <c r="Z207" i="5"/>
  <c r="AN207" i="5" s="1"/>
  <c r="AO207" i="5" s="1"/>
  <c r="AA207" i="5"/>
  <c r="AP207" i="5" s="1"/>
  <c r="AQ207" i="5" s="1"/>
  <c r="Y207" i="5"/>
  <c r="Y211" i="5"/>
  <c r="Z211" i="5"/>
  <c r="AA220" i="5"/>
  <c r="AP220" i="5" s="1"/>
  <c r="AQ220" i="5" s="1"/>
  <c r="Y220" i="5"/>
  <c r="Z220" i="5"/>
  <c r="Y225" i="5"/>
  <c r="AL225" i="5" s="1"/>
  <c r="AM225" i="5" s="1"/>
  <c r="Z225" i="5"/>
  <c r="AN225" i="5" s="1"/>
  <c r="AO225" i="5" s="1"/>
  <c r="Y231" i="5"/>
  <c r="Z231" i="5"/>
  <c r="AA231" i="5"/>
  <c r="Y239" i="5"/>
  <c r="Z239" i="5"/>
  <c r="AA239" i="5"/>
  <c r="AP239" i="5" s="1"/>
  <c r="AQ239" i="5" s="1"/>
  <c r="Y244" i="5"/>
  <c r="AL244" i="5" s="1"/>
  <c r="AM244" i="5" s="1"/>
  <c r="Z244" i="5"/>
  <c r="AA244" i="5"/>
  <c r="AA284" i="5"/>
  <c r="AP284" i="5" s="1"/>
  <c r="AQ284" i="5" s="1"/>
  <c r="Z284" i="5"/>
  <c r="Y285" i="5"/>
  <c r="AL285" i="5" s="1"/>
  <c r="AM285" i="5" s="1"/>
  <c r="Z285" i="5"/>
  <c r="AA285" i="5"/>
  <c r="AP285" i="5" s="1"/>
  <c r="AQ285" i="5" s="1"/>
  <c r="AN425" i="5"/>
  <c r="AO425" i="5" s="1"/>
  <c r="Y425" i="5"/>
  <c r="Z425" i="5"/>
  <c r="AA425" i="5"/>
  <c r="C426" i="5"/>
  <c r="Z440" i="5"/>
  <c r="AA440" i="5"/>
  <c r="Y440" i="5"/>
  <c r="AL440" i="5" s="1"/>
  <c r="AM440" i="5" s="1"/>
  <c r="AA541" i="5"/>
  <c r="AP541" i="5" s="1"/>
  <c r="AQ541" i="5" s="1"/>
  <c r="Y541" i="5"/>
  <c r="Z541" i="5"/>
  <c r="AN541" i="5" s="1"/>
  <c r="AO541" i="5" s="1"/>
  <c r="P546" i="5"/>
  <c r="Z88" i="5"/>
  <c r="AN88" i="5" s="1"/>
  <c r="AO88" i="5" s="1"/>
  <c r="Z59" i="5"/>
  <c r="AN59" i="5" s="1"/>
  <c r="AO59" i="5" s="1"/>
  <c r="Z21" i="5"/>
  <c r="AA35" i="5"/>
  <c r="AP35" i="5" s="1"/>
  <c r="AQ35" i="5" s="1"/>
  <c r="Y35" i="5"/>
  <c r="AL35" i="5" s="1"/>
  <c r="AM35" i="5" s="1"/>
  <c r="Z35" i="5"/>
  <c r="AN35" i="5" s="1"/>
  <c r="AO35" i="5" s="1"/>
  <c r="Z49" i="5"/>
  <c r="AN49" i="5" s="1"/>
  <c r="AO49" i="5" s="1"/>
  <c r="AA49" i="5"/>
  <c r="Y49" i="5"/>
  <c r="Y109" i="5"/>
  <c r="AL109" i="5" s="1"/>
  <c r="AM109" i="5" s="1"/>
  <c r="Z109" i="5"/>
  <c r="Y182" i="5"/>
  <c r="AL182" i="5" s="1"/>
  <c r="AM182" i="5" s="1"/>
  <c r="Z182" i="5"/>
  <c r="AA182" i="5"/>
  <c r="P706" i="5"/>
  <c r="C706" i="5"/>
  <c r="C618" i="5"/>
  <c r="P618" i="5"/>
  <c r="Z546" i="5"/>
  <c r="AN546" i="5" s="1"/>
  <c r="AO546" i="5" s="1"/>
  <c r="Y546" i="5"/>
  <c r="AA546" i="5"/>
  <c r="Z466" i="5"/>
  <c r="AN466" i="5" s="1"/>
  <c r="AO466" i="5" s="1"/>
  <c r="Y466" i="5"/>
  <c r="AA466" i="5"/>
  <c r="AP466" i="5" s="1"/>
  <c r="AQ466" i="5" s="1"/>
  <c r="Z402" i="5"/>
  <c r="Y402" i="5"/>
  <c r="AA402" i="5"/>
  <c r="AP402" i="5" s="1"/>
  <c r="AQ402" i="5" s="1"/>
  <c r="Z378" i="5"/>
  <c r="AN378" i="5" s="1"/>
  <c r="AO378" i="5" s="1"/>
  <c r="AA378" i="5"/>
  <c r="AP378" i="5" s="1"/>
  <c r="AQ378" i="5" s="1"/>
  <c r="AA54" i="5"/>
  <c r="Y54" i="5"/>
  <c r="Z54" i="5"/>
  <c r="Y132" i="5"/>
  <c r="AL132" i="5" s="1"/>
  <c r="AM132" i="5" s="1"/>
  <c r="Z132" i="5"/>
  <c r="AN132" i="5" s="1"/>
  <c r="AO132" i="5" s="1"/>
  <c r="AA132" i="5"/>
  <c r="AP132" i="5" s="1"/>
  <c r="AQ132" i="5" s="1"/>
  <c r="P554" i="5"/>
  <c r="Y29" i="5"/>
  <c r="AL29" i="5" s="1"/>
  <c r="AM29" i="5" s="1"/>
  <c r="Z29" i="5"/>
  <c r="AN29" i="5" s="1"/>
  <c r="AO29" i="5" s="1"/>
  <c r="AA29" i="5"/>
  <c r="AP31" i="5"/>
  <c r="AQ31" i="5" s="1"/>
  <c r="Y31" i="5"/>
  <c r="AL31" i="5" s="1"/>
  <c r="AM31" i="5" s="1"/>
  <c r="Z31" i="5"/>
  <c r="AN31" i="5" s="1"/>
  <c r="AO31" i="5" s="1"/>
  <c r="Y37" i="5"/>
  <c r="AL37" i="5" s="1"/>
  <c r="AM37" i="5" s="1"/>
  <c r="Z37" i="5"/>
  <c r="AN37" i="5" s="1"/>
  <c r="AO37" i="5" s="1"/>
  <c r="AA37" i="5"/>
  <c r="Y45" i="5"/>
  <c r="AL45" i="5" s="1"/>
  <c r="AM45" i="5" s="1"/>
  <c r="Z45" i="5"/>
  <c r="AA45" i="5"/>
  <c r="AP45" i="5" s="1"/>
  <c r="AQ45" i="5" s="1"/>
  <c r="AP64" i="5"/>
  <c r="AQ64" i="5" s="1"/>
  <c r="Y64" i="5"/>
  <c r="AL64" i="5" s="1"/>
  <c r="AM64" i="5" s="1"/>
  <c r="Z64" i="5"/>
  <c r="AN64" i="5" s="1"/>
  <c r="AO64" i="5" s="1"/>
  <c r="AA64" i="5"/>
  <c r="Z75" i="5"/>
  <c r="AA75" i="5"/>
  <c r="AP75" i="5" s="1"/>
  <c r="AQ75" i="5" s="1"/>
  <c r="Y83" i="5"/>
  <c r="Z83" i="5"/>
  <c r="AN83" i="5" s="1"/>
  <c r="AO83" i="5" s="1"/>
  <c r="AA83" i="5"/>
  <c r="AP83" i="5" s="1"/>
  <c r="AQ83" i="5" s="1"/>
  <c r="AA86" i="5"/>
  <c r="AP86" i="5" s="1"/>
  <c r="AQ86" i="5" s="1"/>
  <c r="Y86" i="5"/>
  <c r="AL86" i="5" s="1"/>
  <c r="AM86" i="5" s="1"/>
  <c r="Z86" i="5"/>
  <c r="AN86" i="5" s="1"/>
  <c r="AO86" i="5" s="1"/>
  <c r="Y91" i="5"/>
  <c r="AL91" i="5" s="1"/>
  <c r="AM91" i="5" s="1"/>
  <c r="Z91" i="5"/>
  <c r="AN91" i="5" s="1"/>
  <c r="AO91" i="5" s="1"/>
  <c r="AA91" i="5"/>
  <c r="Y96" i="5"/>
  <c r="AL96" i="5" s="1"/>
  <c r="AM96" i="5" s="1"/>
  <c r="AA96" i="5"/>
  <c r="AP96" i="5" s="1"/>
  <c r="AQ96" i="5" s="1"/>
  <c r="Y99" i="5"/>
  <c r="AL99" i="5" s="1"/>
  <c r="AM99" i="5" s="1"/>
  <c r="Z99" i="5"/>
  <c r="AN99" i="5" s="1"/>
  <c r="AO99" i="5" s="1"/>
  <c r="AA99" i="5"/>
  <c r="AA110" i="5"/>
  <c r="AP110" i="5" s="1"/>
  <c r="AQ110" i="5" s="1"/>
  <c r="Z110" i="5"/>
  <c r="AN110" i="5" s="1"/>
  <c r="AO110" i="5" s="1"/>
  <c r="AA118" i="5"/>
  <c r="Y118" i="5"/>
  <c r="Z118" i="5"/>
  <c r="AN118" i="5" s="1"/>
  <c r="AO118" i="5" s="1"/>
  <c r="AA126" i="5"/>
  <c r="AP126" i="5" s="1"/>
  <c r="AQ126" i="5" s="1"/>
  <c r="Y126" i="5"/>
  <c r="AL126" i="5" s="1"/>
  <c r="AM126" i="5" s="1"/>
  <c r="Z126" i="5"/>
  <c r="AN126" i="5" s="1"/>
  <c r="AO126" i="5" s="1"/>
  <c r="AA131" i="5"/>
  <c r="Y140" i="5"/>
  <c r="Z140" i="5"/>
  <c r="AA140" i="5"/>
  <c r="AP140" i="5" s="1"/>
  <c r="AQ140" i="5" s="1"/>
  <c r="Z145" i="5"/>
  <c r="AN145" i="5" s="1"/>
  <c r="AO145" i="5" s="1"/>
  <c r="AA145" i="5"/>
  <c r="P146" i="5"/>
  <c r="Y155" i="5"/>
  <c r="AL155" i="5" s="1"/>
  <c r="AM155" i="5" s="1"/>
  <c r="Z155" i="5"/>
  <c r="AN155" i="5" s="1"/>
  <c r="AO155" i="5" s="1"/>
  <c r="AA155" i="5"/>
  <c r="AA158" i="5"/>
  <c r="AP158" i="5" s="1"/>
  <c r="AQ158" i="5" s="1"/>
  <c r="Y158" i="5"/>
  <c r="Y163" i="5"/>
  <c r="AL163" i="5" s="1"/>
  <c r="AM163" i="5" s="1"/>
  <c r="Z163" i="5"/>
  <c r="AN163" i="5" s="1"/>
  <c r="AO163" i="5" s="1"/>
  <c r="AA163" i="5"/>
  <c r="AP163" i="5" s="1"/>
  <c r="AQ163" i="5" s="1"/>
  <c r="Y173" i="5"/>
  <c r="AL173" i="5" s="1"/>
  <c r="AM173" i="5" s="1"/>
  <c r="Z173" i="5"/>
  <c r="Y176" i="5"/>
  <c r="AL176" i="5" s="1"/>
  <c r="AM176" i="5" s="1"/>
  <c r="Z176" i="5"/>
  <c r="AN176" i="5" s="1"/>
  <c r="AO176" i="5" s="1"/>
  <c r="AA176" i="5"/>
  <c r="AP176" i="5" s="1"/>
  <c r="AQ176" i="5" s="1"/>
  <c r="C178" i="5"/>
  <c r="Y181" i="5"/>
  <c r="Z181" i="5"/>
  <c r="AA181" i="5"/>
  <c r="Y185" i="5"/>
  <c r="Z185" i="5"/>
  <c r="AN185" i="5" s="1"/>
  <c r="AO185" i="5" s="1"/>
  <c r="AA185" i="5"/>
  <c r="AP185" i="5" s="1"/>
  <c r="AQ185" i="5" s="1"/>
  <c r="Y200" i="5"/>
  <c r="AL200" i="5" s="1"/>
  <c r="AM200" i="5" s="1"/>
  <c r="Z200" i="5"/>
  <c r="AN200" i="5" s="1"/>
  <c r="AO200" i="5" s="1"/>
  <c r="AA200" i="5"/>
  <c r="AP200" i="5" s="1"/>
  <c r="AQ200" i="5" s="1"/>
  <c r="Y283" i="5"/>
  <c r="Z283" i="5"/>
  <c r="Z379" i="5"/>
  <c r="Y379" i="5"/>
  <c r="AA379" i="5"/>
  <c r="AP379" i="5" s="1"/>
  <c r="AQ379" i="5" s="1"/>
  <c r="Y414" i="5"/>
  <c r="Z414" i="5"/>
  <c r="AA414" i="5"/>
  <c r="Y524" i="5"/>
  <c r="Z524" i="5"/>
  <c r="AA524" i="5"/>
  <c r="AA535" i="5"/>
  <c r="AP535" i="5" s="1"/>
  <c r="AQ535" i="5" s="1"/>
  <c r="Z535" i="5"/>
  <c r="AN535" i="5" s="1"/>
  <c r="AO535" i="5" s="1"/>
  <c r="Y545" i="5"/>
  <c r="Z545" i="5"/>
  <c r="AA545" i="5"/>
  <c r="Y596" i="5"/>
  <c r="Z596" i="5"/>
  <c r="AA596" i="5"/>
  <c r="AA599" i="5"/>
  <c r="AP599" i="5" s="1"/>
  <c r="AQ599" i="5" s="1"/>
  <c r="Y599" i="5"/>
  <c r="AL599" i="5" s="1"/>
  <c r="AM599" i="5" s="1"/>
  <c r="Z599" i="5"/>
  <c r="Z166" i="5"/>
  <c r="Y110" i="5"/>
  <c r="Y81" i="5"/>
  <c r="AA13" i="5"/>
  <c r="AP13" i="5" s="1"/>
  <c r="AQ13" i="5" s="1"/>
  <c r="Y284" i="5"/>
  <c r="Y6" i="5"/>
  <c r="AA6" i="5"/>
  <c r="AP6" i="5" s="1"/>
  <c r="AQ6" i="5" s="1"/>
  <c r="Z6" i="5"/>
  <c r="AA30" i="5"/>
  <c r="AP30" i="5" s="1"/>
  <c r="AQ30" i="5" s="1"/>
  <c r="Y30" i="5"/>
  <c r="Z30" i="5"/>
  <c r="AN30" i="5" s="1"/>
  <c r="AO30" i="5" s="1"/>
  <c r="Y82" i="5"/>
  <c r="Z82" i="5"/>
  <c r="AN82" i="5" s="1"/>
  <c r="AO82" i="5" s="1"/>
  <c r="AA82" i="5"/>
  <c r="AP82" i="5" s="1"/>
  <c r="AQ82" i="5" s="1"/>
  <c r="Y111" i="5"/>
  <c r="Z111" i="5"/>
  <c r="AN111" i="5" s="1"/>
  <c r="AO111" i="5" s="1"/>
  <c r="AA111" i="5"/>
  <c r="AP111" i="5" s="1"/>
  <c r="AQ111" i="5" s="1"/>
  <c r="Y162" i="5"/>
  <c r="Z162" i="5"/>
  <c r="AA162" i="5"/>
  <c r="P826" i="5"/>
  <c r="C826" i="5"/>
  <c r="Z826" i="5" s="1"/>
  <c r="AN826" i="5" s="1"/>
  <c r="AO826" i="5" s="1"/>
  <c r="Z554" i="5"/>
  <c r="Y554" i="5"/>
  <c r="AA554" i="5"/>
  <c r="Y282" i="5"/>
  <c r="Z282" i="5"/>
  <c r="AA282" i="5"/>
  <c r="Y266" i="5"/>
  <c r="Z266" i="5"/>
  <c r="AN266" i="5" s="1"/>
  <c r="AO266" i="5" s="1"/>
  <c r="AA266" i="5"/>
  <c r="AP266" i="5" s="1"/>
  <c r="AQ266" i="5" s="1"/>
  <c r="Z41" i="5"/>
  <c r="AN41" i="5" s="1"/>
  <c r="AO41" i="5" s="1"/>
  <c r="AA41" i="5"/>
  <c r="Y41" i="5"/>
  <c r="AL41" i="5" s="1"/>
  <c r="AM41" i="5" s="1"/>
  <c r="Y76" i="5"/>
  <c r="Z76" i="5"/>
  <c r="AA76" i="5"/>
  <c r="P170" i="5"/>
  <c r="AP461" i="5"/>
  <c r="AQ461" i="5" s="1"/>
  <c r="AA461" i="5"/>
  <c r="Y461" i="5"/>
  <c r="Z461" i="5"/>
  <c r="AN461" i="5" s="1"/>
  <c r="AO461" i="5" s="1"/>
  <c r="AA179" i="5"/>
  <c r="Y4" i="5"/>
  <c r="Z4" i="5"/>
  <c r="AN4" i="5" s="1"/>
  <c r="AO4" i="5" s="1"/>
  <c r="AA4" i="5"/>
  <c r="AP4" i="5" s="1"/>
  <c r="AQ4" i="5" s="1"/>
  <c r="Y7" i="5"/>
  <c r="AA7" i="5"/>
  <c r="Z7" i="5"/>
  <c r="P18" i="5"/>
  <c r="Y20" i="5"/>
  <c r="AL20" i="5" s="1"/>
  <c r="AM20" i="5" s="1"/>
  <c r="Z20" i="5"/>
  <c r="AN20" i="5" s="1"/>
  <c r="AO20" i="5" s="1"/>
  <c r="AA20" i="5"/>
  <c r="AP20" i="5" s="1"/>
  <c r="AQ20" i="5" s="1"/>
  <c r="Y23" i="5"/>
  <c r="AL23" i="5" s="1"/>
  <c r="AM23" i="5" s="1"/>
  <c r="Z23" i="5"/>
  <c r="AA23" i="5"/>
  <c r="AP23" i="5" s="1"/>
  <c r="AQ23" i="5" s="1"/>
  <c r="Y40" i="5"/>
  <c r="Z40" i="5"/>
  <c r="AN40" i="5" s="1"/>
  <c r="AO40" i="5" s="1"/>
  <c r="AA40" i="5"/>
  <c r="Y47" i="5"/>
  <c r="AL47" i="5" s="1"/>
  <c r="AM47" i="5" s="1"/>
  <c r="Z47" i="5"/>
  <c r="AN47" i="5" s="1"/>
  <c r="AO47" i="5" s="1"/>
  <c r="AA47" i="5"/>
  <c r="AP47" i="5" s="1"/>
  <c r="AQ47" i="5" s="1"/>
  <c r="Y56" i="5"/>
  <c r="AL56" i="5" s="1"/>
  <c r="AM56" i="5" s="1"/>
  <c r="Z56" i="5"/>
  <c r="AN56" i="5" s="1"/>
  <c r="AO56" i="5" s="1"/>
  <c r="AA56" i="5"/>
  <c r="AP56" i="5" s="1"/>
  <c r="AQ56" i="5" s="1"/>
  <c r="AA70" i="5"/>
  <c r="AP70" i="5" s="1"/>
  <c r="AQ70" i="5" s="1"/>
  <c r="Y70" i="5"/>
  <c r="Z70" i="5"/>
  <c r="AN70" i="5" s="1"/>
  <c r="AO70" i="5" s="1"/>
  <c r="Y80" i="5"/>
  <c r="AL80" i="5" s="1"/>
  <c r="AM80" i="5" s="1"/>
  <c r="Z80" i="5"/>
  <c r="AN80" i="5" s="1"/>
  <c r="AO80" i="5" s="1"/>
  <c r="Z105" i="5"/>
  <c r="AN105" i="5" s="1"/>
  <c r="AO105" i="5" s="1"/>
  <c r="AA105" i="5"/>
  <c r="Y105" i="5"/>
  <c r="AL105" i="5" s="1"/>
  <c r="AM105" i="5" s="1"/>
  <c r="Y115" i="5"/>
  <c r="Z115" i="5"/>
  <c r="Y120" i="5"/>
  <c r="AL120" i="5" s="1"/>
  <c r="AM120" i="5" s="1"/>
  <c r="Z120" i="5"/>
  <c r="AN120" i="5" s="1"/>
  <c r="AO120" i="5" s="1"/>
  <c r="AA120" i="5"/>
  <c r="AP120" i="5" s="1"/>
  <c r="AQ120" i="5" s="1"/>
  <c r="Y128" i="5"/>
  <c r="AL128" i="5" s="1"/>
  <c r="AM128" i="5" s="1"/>
  <c r="Z128" i="5"/>
  <c r="AA128" i="5"/>
  <c r="AP128" i="5" s="1"/>
  <c r="AQ128" i="5" s="1"/>
  <c r="AA134" i="5"/>
  <c r="Y134" i="5"/>
  <c r="AL134" i="5" s="1"/>
  <c r="AM134" i="5" s="1"/>
  <c r="Z134" i="5"/>
  <c r="AN134" i="5" s="1"/>
  <c r="AO134" i="5" s="1"/>
  <c r="Z137" i="5"/>
  <c r="AN137" i="5" s="1"/>
  <c r="AO137" i="5" s="1"/>
  <c r="AA137" i="5"/>
  <c r="AA142" i="5"/>
  <c r="AP142" i="5" s="1"/>
  <c r="AQ142" i="5" s="1"/>
  <c r="Y142" i="5"/>
  <c r="Z142" i="5"/>
  <c r="AN142" i="5" s="1"/>
  <c r="AO142" i="5" s="1"/>
  <c r="Y147" i="5"/>
  <c r="Z147" i="5"/>
  <c r="AN147" i="5" s="1"/>
  <c r="AO147" i="5" s="1"/>
  <c r="AA147" i="5"/>
  <c r="AP147" i="5" s="1"/>
  <c r="AQ147" i="5" s="1"/>
  <c r="Y160" i="5"/>
  <c r="AA160" i="5"/>
  <c r="AP160" i="5" s="1"/>
  <c r="AQ160" i="5" s="1"/>
  <c r="AP240" i="5"/>
  <c r="AQ240" i="5" s="1"/>
  <c r="Y240" i="5"/>
  <c r="Y325" i="5"/>
  <c r="Z325" i="5"/>
  <c r="AA325" i="5"/>
  <c r="AP325" i="5" s="1"/>
  <c r="AQ325" i="5" s="1"/>
  <c r="Y331" i="5"/>
  <c r="AL331" i="5" s="1"/>
  <c r="AM331" i="5" s="1"/>
  <c r="Z331" i="5"/>
  <c r="AA331" i="5"/>
  <c r="Z512" i="5"/>
  <c r="AA512" i="5"/>
  <c r="AP512" i="5" s="1"/>
  <c r="AQ512" i="5" s="1"/>
  <c r="Y512" i="5"/>
  <c r="Y513" i="5"/>
  <c r="Z513" i="5"/>
  <c r="AN513" i="5" s="1"/>
  <c r="AO513" i="5" s="1"/>
  <c r="AA513" i="5"/>
  <c r="AP513" i="5" s="1"/>
  <c r="AQ513" i="5" s="1"/>
  <c r="P522" i="5"/>
  <c r="AA590" i="5"/>
  <c r="Z590" i="5"/>
  <c r="Y595" i="5"/>
  <c r="Z595" i="5"/>
  <c r="AN595" i="5" s="1"/>
  <c r="AO595" i="5" s="1"/>
  <c r="AA595" i="5"/>
  <c r="Y597" i="5"/>
  <c r="AL597" i="5" s="1"/>
  <c r="AM597" i="5" s="1"/>
  <c r="Z597" i="5"/>
  <c r="AN597" i="5" s="1"/>
  <c r="AO597" i="5" s="1"/>
  <c r="AA597" i="5"/>
  <c r="C810" i="5"/>
  <c r="Z240" i="5"/>
  <c r="Y166" i="5"/>
  <c r="Y137" i="5"/>
  <c r="AL137" i="5" s="1"/>
  <c r="AM137" i="5" s="1"/>
  <c r="AA109" i="5"/>
  <c r="AP109" i="5" s="1"/>
  <c r="AQ109" i="5" s="1"/>
  <c r="AA80" i="5"/>
  <c r="AP80" i="5" s="1"/>
  <c r="AQ80" i="5" s="1"/>
  <c r="Z13" i="5"/>
  <c r="AN13" i="5" s="1"/>
  <c r="AO13" i="5" s="1"/>
  <c r="AA283" i="5"/>
  <c r="AP283" i="5" s="1"/>
  <c r="AQ283" i="5" s="1"/>
  <c r="Y535" i="5"/>
  <c r="AA22" i="5"/>
  <c r="Y22" i="5"/>
  <c r="Z22" i="5"/>
  <c r="AN22" i="5" s="1"/>
  <c r="AO22" i="5" s="1"/>
  <c r="Y574" i="5"/>
  <c r="Z574" i="5"/>
  <c r="AN574" i="5" s="1"/>
  <c r="AO574" i="5" s="1"/>
  <c r="AA574" i="5"/>
  <c r="AP574" i="5" s="1"/>
  <c r="AQ574" i="5" s="1"/>
  <c r="P578" i="5"/>
  <c r="C578" i="5"/>
  <c r="Y51" i="5"/>
  <c r="Z51" i="5"/>
  <c r="AN51" i="5" s="1"/>
  <c r="AO51" i="5" s="1"/>
  <c r="AA51" i="5"/>
  <c r="AP51" i="5" s="1"/>
  <c r="AQ51" i="5" s="1"/>
  <c r="Z9" i="5"/>
  <c r="AN9" i="5" s="1"/>
  <c r="AO9" i="5" s="1"/>
  <c r="AA9" i="5"/>
  <c r="AP9" i="5" s="1"/>
  <c r="AQ9" i="5" s="1"/>
  <c r="Y9" i="5"/>
  <c r="AL9" i="5" s="1"/>
  <c r="AM9" i="5" s="1"/>
  <c r="Y11" i="5"/>
  <c r="Z11" i="5"/>
  <c r="AN11" i="5" s="1"/>
  <c r="AO11" i="5" s="1"/>
  <c r="AA11" i="5"/>
  <c r="AP11" i="5" s="1"/>
  <c r="AQ11" i="5" s="1"/>
  <c r="AA14" i="5"/>
  <c r="AP14" i="5" s="1"/>
  <c r="AQ14" i="5" s="1"/>
  <c r="Z14" i="5"/>
  <c r="AN14" i="5" s="1"/>
  <c r="AO14" i="5" s="1"/>
  <c r="Y14" i="5"/>
  <c r="AL14" i="5" s="1"/>
  <c r="AM14" i="5" s="1"/>
  <c r="Z17" i="5"/>
  <c r="AN17" i="5" s="1"/>
  <c r="AO17" i="5" s="1"/>
  <c r="AA17" i="5"/>
  <c r="Y17" i="5"/>
  <c r="AL17" i="5" s="1"/>
  <c r="AM17" i="5" s="1"/>
  <c r="Y19" i="5"/>
  <c r="Z19" i="5"/>
  <c r="AN19" i="5" s="1"/>
  <c r="AO19" i="5" s="1"/>
  <c r="AA19" i="5"/>
  <c r="AP19" i="5" s="1"/>
  <c r="AQ19" i="5" s="1"/>
  <c r="Y55" i="5"/>
  <c r="Z55" i="5"/>
  <c r="AN55" i="5" s="1"/>
  <c r="AO55" i="5" s="1"/>
  <c r="AA55" i="5"/>
  <c r="AP55" i="5" s="1"/>
  <c r="AQ55" i="5" s="1"/>
  <c r="Y61" i="5"/>
  <c r="AL61" i="5" s="1"/>
  <c r="AM61" i="5" s="1"/>
  <c r="Z61" i="5"/>
  <c r="AA61" i="5"/>
  <c r="Y63" i="5"/>
  <c r="AL63" i="5" s="1"/>
  <c r="AM63" i="5" s="1"/>
  <c r="Z63" i="5"/>
  <c r="AN63" i="5" s="1"/>
  <c r="AO63" i="5" s="1"/>
  <c r="AA63" i="5"/>
  <c r="AP63" i="5" s="1"/>
  <c r="AQ63" i="5" s="1"/>
  <c r="Y77" i="5"/>
  <c r="AL77" i="5" s="1"/>
  <c r="AM77" i="5" s="1"/>
  <c r="Z77" i="5"/>
  <c r="AA77" i="5"/>
  <c r="AP77" i="5" s="1"/>
  <c r="AQ77" i="5" s="1"/>
  <c r="Y85" i="5"/>
  <c r="AL85" i="5" s="1"/>
  <c r="AM85" i="5" s="1"/>
  <c r="Z85" i="5"/>
  <c r="AA85" i="5"/>
  <c r="Y107" i="5"/>
  <c r="AL107" i="5" s="1"/>
  <c r="AM107" i="5" s="1"/>
  <c r="Z107" i="5"/>
  <c r="AN107" i="5" s="1"/>
  <c r="AO107" i="5" s="1"/>
  <c r="AA107" i="5"/>
  <c r="AP107" i="5" s="1"/>
  <c r="AQ107" i="5" s="1"/>
  <c r="Y112" i="5"/>
  <c r="AL112" i="5" s="1"/>
  <c r="AM112" i="5" s="1"/>
  <c r="Z112" i="5"/>
  <c r="AN112" i="5" s="1"/>
  <c r="AO112" i="5" s="1"/>
  <c r="AA112" i="5"/>
  <c r="AP112" i="5" s="1"/>
  <c r="AQ112" i="5" s="1"/>
  <c r="Y117" i="5"/>
  <c r="AL117" i="5" s="1"/>
  <c r="AM117" i="5" s="1"/>
  <c r="Z117" i="5"/>
  <c r="Y133" i="5"/>
  <c r="AL133" i="5" s="1"/>
  <c r="AM133" i="5" s="1"/>
  <c r="Z133" i="5"/>
  <c r="AN133" i="5" s="1"/>
  <c r="AO133" i="5" s="1"/>
  <c r="AA133" i="5"/>
  <c r="Z139" i="5"/>
  <c r="AA139" i="5"/>
  <c r="AP144" i="5"/>
  <c r="AQ144" i="5" s="1"/>
  <c r="Y144" i="5"/>
  <c r="AL144" i="5" s="1"/>
  <c r="AM144" i="5" s="1"/>
  <c r="Z144" i="5"/>
  <c r="AN144" i="5" s="1"/>
  <c r="AO144" i="5" s="1"/>
  <c r="Y149" i="5"/>
  <c r="AL149" i="5" s="1"/>
  <c r="AM149" i="5" s="1"/>
  <c r="Z149" i="5"/>
  <c r="AN149" i="5" s="1"/>
  <c r="AO149" i="5" s="1"/>
  <c r="AA149" i="5"/>
  <c r="AP149" i="5" s="1"/>
  <c r="AQ149" i="5" s="1"/>
  <c r="Y157" i="5"/>
  <c r="AL157" i="5" s="1"/>
  <c r="AM157" i="5" s="1"/>
  <c r="Z157" i="5"/>
  <c r="AN157" i="5" s="1"/>
  <c r="AO157" i="5" s="1"/>
  <c r="AA157" i="5"/>
  <c r="Y165" i="5"/>
  <c r="AL165" i="5" s="1"/>
  <c r="AM165" i="5" s="1"/>
  <c r="Z165" i="5"/>
  <c r="AA165" i="5"/>
  <c r="AP165" i="5" s="1"/>
  <c r="AQ165" i="5" s="1"/>
  <c r="AP168" i="5"/>
  <c r="AQ168" i="5" s="1"/>
  <c r="Y168" i="5"/>
  <c r="AL168" i="5" s="1"/>
  <c r="AM168" i="5" s="1"/>
  <c r="Z168" i="5"/>
  <c r="AN168" i="5" s="1"/>
  <c r="AO168" i="5" s="1"/>
  <c r="AA168" i="5"/>
  <c r="Y175" i="5"/>
  <c r="Z175" i="5"/>
  <c r="AA175" i="5"/>
  <c r="AA204" i="5"/>
  <c r="AP204" i="5" s="1"/>
  <c r="AQ204" i="5" s="1"/>
  <c r="Y204" i="5"/>
  <c r="Z216" i="5"/>
  <c r="AA216" i="5"/>
  <c r="Y301" i="5"/>
  <c r="AL301" i="5" s="1"/>
  <c r="AM301" i="5" s="1"/>
  <c r="Z301" i="5"/>
  <c r="AA301" i="5"/>
  <c r="AP301" i="5" s="1"/>
  <c r="AQ301" i="5" s="1"/>
  <c r="Y309" i="5"/>
  <c r="Z309" i="5"/>
  <c r="AA309" i="5"/>
  <c r="AP309" i="5" s="1"/>
  <c r="AQ309" i="5" s="1"/>
  <c r="Y312" i="5"/>
  <c r="AL312" i="5" s="1"/>
  <c r="AM312" i="5" s="1"/>
  <c r="Z312" i="5"/>
  <c r="AN312" i="5" s="1"/>
  <c r="AO312" i="5" s="1"/>
  <c r="AA312" i="5"/>
  <c r="Z472" i="5"/>
  <c r="AA472" i="5"/>
  <c r="Y472" i="5"/>
  <c r="AL472" i="5" s="1"/>
  <c r="AM472" i="5" s="1"/>
  <c r="AA493" i="5"/>
  <c r="Y493" i="5"/>
  <c r="AL493" i="5" s="1"/>
  <c r="AM493" i="5" s="1"/>
  <c r="Z493" i="5"/>
  <c r="AN493" i="5" s="1"/>
  <c r="AO493" i="5" s="1"/>
  <c r="Y495" i="5"/>
  <c r="AL495" i="5" s="1"/>
  <c r="AM495" i="5" s="1"/>
  <c r="AA495" i="5"/>
  <c r="Z495" i="5"/>
  <c r="Y499" i="5"/>
  <c r="Z499" i="5"/>
  <c r="AA499" i="5"/>
  <c r="Y589" i="5"/>
  <c r="AL589" i="5" s="1"/>
  <c r="AM589" i="5" s="1"/>
  <c r="Z589" i="5"/>
  <c r="AA589" i="5"/>
  <c r="Y238" i="5"/>
  <c r="AL238" i="5" s="1"/>
  <c r="AM238" i="5" s="1"/>
  <c r="Y212" i="5"/>
  <c r="AL212" i="5" s="1"/>
  <c r="AM212" i="5" s="1"/>
  <c r="Y198" i="5"/>
  <c r="Z160" i="5"/>
  <c r="Z131" i="5"/>
  <c r="Z102" i="5"/>
  <c r="AN102" i="5" s="1"/>
  <c r="AO102" i="5" s="1"/>
  <c r="Y75" i="5"/>
  <c r="AL75" i="5" s="1"/>
  <c r="AM75" i="5" s="1"/>
  <c r="Z25" i="5"/>
  <c r="AA25" i="5"/>
  <c r="Y25" i="5"/>
  <c r="Y114" i="5"/>
  <c r="Z114" i="5"/>
  <c r="AN114" i="5" s="1"/>
  <c r="AO114" i="5" s="1"/>
  <c r="AA114" i="5"/>
  <c r="AP114" i="5" s="1"/>
  <c r="AQ114" i="5" s="1"/>
  <c r="Y159" i="5"/>
  <c r="Z159" i="5"/>
  <c r="AA159" i="5"/>
  <c r="AP159" i="5" s="1"/>
  <c r="AQ159" i="5" s="1"/>
  <c r="Y406" i="5"/>
  <c r="Z406" i="5"/>
  <c r="AA406" i="5"/>
  <c r="AP406" i="5" s="1"/>
  <c r="AQ406" i="5" s="1"/>
  <c r="Y465" i="5"/>
  <c r="Z465" i="5"/>
  <c r="AN465" i="5" s="1"/>
  <c r="AO465" i="5" s="1"/>
  <c r="AA465" i="5"/>
  <c r="AP465" i="5" s="1"/>
  <c r="AQ465" i="5" s="1"/>
  <c r="Y28" i="5"/>
  <c r="AL28" i="5" s="1"/>
  <c r="AM28" i="5" s="1"/>
  <c r="Z28" i="5"/>
  <c r="AA28" i="5"/>
  <c r="Z33" i="5"/>
  <c r="AA33" i="5"/>
  <c r="AP33" i="5" s="1"/>
  <c r="AQ33" i="5" s="1"/>
  <c r="Y33" i="5"/>
  <c r="AL33" i="5" s="1"/>
  <c r="AM33" i="5" s="1"/>
  <c r="Y36" i="5"/>
  <c r="AL36" i="5" s="1"/>
  <c r="AM36" i="5" s="1"/>
  <c r="Z36" i="5"/>
  <c r="AN36" i="5" s="1"/>
  <c r="AO36" i="5" s="1"/>
  <c r="AA36" i="5"/>
  <c r="AP36" i="5" s="1"/>
  <c r="AQ36" i="5" s="1"/>
  <c r="Y39" i="5"/>
  <c r="AL39" i="5" s="1"/>
  <c r="AM39" i="5" s="1"/>
  <c r="AA39" i="5"/>
  <c r="Z39" i="5"/>
  <c r="Y44" i="5"/>
  <c r="Z44" i="5"/>
  <c r="AA44" i="5"/>
  <c r="AP44" i="5" s="1"/>
  <c r="AQ44" i="5" s="1"/>
  <c r="Y52" i="5"/>
  <c r="AL52" i="5" s="1"/>
  <c r="AM52" i="5" s="1"/>
  <c r="Z52" i="5"/>
  <c r="AN52" i="5" s="1"/>
  <c r="AO52" i="5" s="1"/>
  <c r="Y69" i="5"/>
  <c r="AL69" i="5" s="1"/>
  <c r="AM69" i="5" s="1"/>
  <c r="Z69" i="5"/>
  <c r="AN69" i="5" s="1"/>
  <c r="AO69" i="5" s="1"/>
  <c r="AA69" i="5"/>
  <c r="AP69" i="5" s="1"/>
  <c r="AQ69" i="5" s="1"/>
  <c r="Y72" i="5"/>
  <c r="Z72" i="5"/>
  <c r="AA72" i="5"/>
  <c r="AP72" i="5" s="1"/>
  <c r="AQ72" i="5" s="1"/>
  <c r="Y79" i="5"/>
  <c r="AL79" i="5" s="1"/>
  <c r="AM79" i="5" s="1"/>
  <c r="Z79" i="5"/>
  <c r="AN79" i="5" s="1"/>
  <c r="AO79" i="5" s="1"/>
  <c r="AA79" i="5"/>
  <c r="AP79" i="5" s="1"/>
  <c r="AQ79" i="5" s="1"/>
  <c r="Y93" i="5"/>
  <c r="AL93" i="5" s="1"/>
  <c r="AM93" i="5" s="1"/>
  <c r="Z93" i="5"/>
  <c r="AA93" i="5"/>
  <c r="AP95" i="5"/>
  <c r="AQ95" i="5" s="1"/>
  <c r="Y95" i="5"/>
  <c r="AL95" i="5" s="1"/>
  <c r="AM95" i="5" s="1"/>
  <c r="Z95" i="5"/>
  <c r="AN95" i="5" s="1"/>
  <c r="AO95" i="5" s="1"/>
  <c r="AA95" i="5"/>
  <c r="Y101" i="5"/>
  <c r="AL101" i="5" s="1"/>
  <c r="AM101" i="5" s="1"/>
  <c r="Z101" i="5"/>
  <c r="AN101" i="5" s="1"/>
  <c r="AO101" i="5" s="1"/>
  <c r="AA101" i="5"/>
  <c r="Y125" i="5"/>
  <c r="AL125" i="5" s="1"/>
  <c r="AM125" i="5" s="1"/>
  <c r="Z125" i="5"/>
  <c r="AN125" i="5" s="1"/>
  <c r="AO125" i="5" s="1"/>
  <c r="AA125" i="5"/>
  <c r="AP125" i="5" s="1"/>
  <c r="AQ125" i="5" s="1"/>
  <c r="AP151" i="5"/>
  <c r="AQ151" i="5" s="1"/>
  <c r="Y151" i="5"/>
  <c r="Z151" i="5"/>
  <c r="AA151" i="5"/>
  <c r="Y167" i="5"/>
  <c r="Z167" i="5"/>
  <c r="AA167" i="5"/>
  <c r="AP167" i="5" s="1"/>
  <c r="AQ167" i="5" s="1"/>
  <c r="Y172" i="5"/>
  <c r="AL172" i="5" s="1"/>
  <c r="AM172" i="5" s="1"/>
  <c r="Z172" i="5"/>
  <c r="AA172" i="5"/>
  <c r="AP172" i="5" s="1"/>
  <c r="AQ172" i="5" s="1"/>
  <c r="AA180" i="5"/>
  <c r="Z180" i="5"/>
  <c r="Z223" i="5"/>
  <c r="AA223" i="5"/>
  <c r="AP223" i="5" s="1"/>
  <c r="AQ223" i="5" s="1"/>
  <c r="Y223" i="5"/>
  <c r="AA228" i="5"/>
  <c r="AP228" i="5" s="1"/>
  <c r="AQ228" i="5" s="1"/>
  <c r="Y228" i="5"/>
  <c r="Z228" i="5"/>
  <c r="AA405" i="5"/>
  <c r="AP405" i="5" s="1"/>
  <c r="AQ405" i="5" s="1"/>
  <c r="Y405" i="5"/>
  <c r="AL405" i="5" s="1"/>
  <c r="AM405" i="5" s="1"/>
  <c r="Z405" i="5"/>
  <c r="Y479" i="5"/>
  <c r="AL479" i="5" s="1"/>
  <c r="AM479" i="5" s="1"/>
  <c r="AA479" i="5"/>
  <c r="AP479" i="5" s="1"/>
  <c r="AQ479" i="5" s="1"/>
  <c r="Y582" i="5"/>
  <c r="Z582" i="5"/>
  <c r="AA582" i="5"/>
  <c r="AA225" i="5"/>
  <c r="AA211" i="5"/>
  <c r="AA197" i="5"/>
  <c r="Z158" i="5"/>
  <c r="Y131" i="5"/>
  <c r="AL131" i="5" s="1"/>
  <c r="AM131" i="5" s="1"/>
  <c r="Y102" i="5"/>
  <c r="Y73" i="5"/>
  <c r="AL73" i="5" s="1"/>
  <c r="AM73" i="5" s="1"/>
  <c r="Z479" i="5"/>
  <c r="Z177" i="5"/>
  <c r="AA177" i="5"/>
  <c r="Z183" i="5"/>
  <c r="AA183" i="5"/>
  <c r="AP183" i="5" s="1"/>
  <c r="AQ183" i="5" s="1"/>
  <c r="C226" i="5"/>
  <c r="Y293" i="5"/>
  <c r="Z293" i="5"/>
  <c r="AN293" i="5" s="1"/>
  <c r="AO293" i="5" s="1"/>
  <c r="AA293" i="5"/>
  <c r="Y296" i="5"/>
  <c r="Z296" i="5"/>
  <c r="AA296" i="5"/>
  <c r="Z303" i="5"/>
  <c r="AA303" i="5"/>
  <c r="AP303" i="5" s="1"/>
  <c r="AQ303" i="5" s="1"/>
  <c r="Z311" i="5"/>
  <c r="AN311" i="5" s="1"/>
  <c r="AO311" i="5" s="1"/>
  <c r="AA311" i="5"/>
  <c r="Y336" i="5"/>
  <c r="AL336" i="5" s="1"/>
  <c r="AM336" i="5" s="1"/>
  <c r="Z336" i="5"/>
  <c r="AA336" i="5"/>
  <c r="AP336" i="5" s="1"/>
  <c r="AQ336" i="5" s="1"/>
  <c r="AA358" i="5"/>
  <c r="Z358" i="5"/>
  <c r="Y358" i="5"/>
  <c r="Y359" i="5"/>
  <c r="AL359" i="5" s="1"/>
  <c r="AM359" i="5" s="1"/>
  <c r="Z359" i="5"/>
  <c r="AA359" i="5"/>
  <c r="AP359" i="5" s="1"/>
  <c r="AQ359" i="5" s="1"/>
  <c r="Z363" i="5"/>
  <c r="AN363" i="5" s="1"/>
  <c r="AO363" i="5" s="1"/>
  <c r="AA363" i="5"/>
  <c r="AP363" i="5" s="1"/>
  <c r="AQ363" i="5" s="1"/>
  <c r="Y365" i="5"/>
  <c r="Z365" i="5"/>
  <c r="AN365" i="5" s="1"/>
  <c r="AO365" i="5" s="1"/>
  <c r="AA365" i="5"/>
  <c r="Y396" i="5"/>
  <c r="AL396" i="5" s="1"/>
  <c r="AM396" i="5" s="1"/>
  <c r="Z396" i="5"/>
  <c r="P402" i="5"/>
  <c r="Y417" i="5"/>
  <c r="AL417" i="5" s="1"/>
  <c r="AM417" i="5" s="1"/>
  <c r="Z417" i="5"/>
  <c r="AN417" i="5" s="1"/>
  <c r="AO417" i="5" s="1"/>
  <c r="AA417" i="5"/>
  <c r="AP417" i="5" s="1"/>
  <c r="AQ417" i="5" s="1"/>
  <c r="Y422" i="5"/>
  <c r="AL422" i="5" s="1"/>
  <c r="AM422" i="5" s="1"/>
  <c r="Z422" i="5"/>
  <c r="AN422" i="5" s="1"/>
  <c r="AO422" i="5" s="1"/>
  <c r="AA422" i="5"/>
  <c r="AP422" i="5" s="1"/>
  <c r="AQ422" i="5" s="1"/>
  <c r="Y468" i="5"/>
  <c r="AL468" i="5" s="1"/>
  <c r="AM468" i="5" s="1"/>
  <c r="Z468" i="5"/>
  <c r="AA468" i="5"/>
  <c r="Y471" i="5"/>
  <c r="AA471" i="5"/>
  <c r="AP471" i="5" s="1"/>
  <c r="AQ471" i="5" s="1"/>
  <c r="Z471" i="5"/>
  <c r="AN471" i="5" s="1"/>
  <c r="AO471" i="5" s="1"/>
  <c r="Y492" i="5"/>
  <c r="AL492" i="5" s="1"/>
  <c r="AM492" i="5" s="1"/>
  <c r="Z492" i="5"/>
  <c r="AN492" i="5" s="1"/>
  <c r="AO492" i="5" s="1"/>
  <c r="AA492" i="5"/>
  <c r="Y494" i="5"/>
  <c r="Z494" i="5"/>
  <c r="AA494" i="5"/>
  <c r="AP494" i="5" s="1"/>
  <c r="AQ494" i="5" s="1"/>
  <c r="Y497" i="5"/>
  <c r="AL497" i="5" s="1"/>
  <c r="AM497" i="5" s="1"/>
  <c r="Z497" i="5"/>
  <c r="AN497" i="5" s="1"/>
  <c r="AO497" i="5" s="1"/>
  <c r="AA497" i="5"/>
  <c r="Y511" i="5"/>
  <c r="AA511" i="5"/>
  <c r="AA543" i="5"/>
  <c r="AP543" i="5" s="1"/>
  <c r="AQ543" i="5" s="1"/>
  <c r="Y543" i="5"/>
  <c r="Z543" i="5"/>
  <c r="Y553" i="5"/>
  <c r="AL553" i="5" s="1"/>
  <c r="AM553" i="5" s="1"/>
  <c r="Z553" i="5"/>
  <c r="AN553" i="5" s="1"/>
  <c r="AO553" i="5" s="1"/>
  <c r="AA553" i="5"/>
  <c r="AP553" i="5" s="1"/>
  <c r="AQ553" i="5" s="1"/>
  <c r="P562" i="5"/>
  <c r="Z568" i="5"/>
  <c r="AA568" i="5"/>
  <c r="Y568" i="5"/>
  <c r="Z576" i="5"/>
  <c r="AA576" i="5"/>
  <c r="AP576" i="5" s="1"/>
  <c r="AQ576" i="5" s="1"/>
  <c r="Y576" i="5"/>
  <c r="AL576" i="5" s="1"/>
  <c r="AM576" i="5" s="1"/>
  <c r="Y600" i="5"/>
  <c r="Z600" i="5"/>
  <c r="AA600" i="5"/>
  <c r="C746" i="5"/>
  <c r="Z253" i="5"/>
  <c r="Z229" i="5"/>
  <c r="AN229" i="5" s="1"/>
  <c r="AO229" i="5" s="1"/>
  <c r="Z193" i="5"/>
  <c r="AA297" i="5"/>
  <c r="AP297" i="5" s="1"/>
  <c r="AQ297" i="5" s="1"/>
  <c r="Y269" i="5"/>
  <c r="AL269" i="5" s="1"/>
  <c r="AM269" i="5" s="1"/>
  <c r="Z269" i="5"/>
  <c r="AA269" i="5"/>
  <c r="AP269" i="5" s="1"/>
  <c r="AQ269" i="5" s="1"/>
  <c r="Y273" i="5"/>
  <c r="Z273" i="5"/>
  <c r="AA273" i="5"/>
  <c r="Z287" i="5"/>
  <c r="AN287" i="5" s="1"/>
  <c r="AO287" i="5" s="1"/>
  <c r="AA287" i="5"/>
  <c r="AP287" i="5" s="1"/>
  <c r="AQ287" i="5" s="1"/>
  <c r="Y287" i="5"/>
  <c r="AL287" i="5" s="1"/>
  <c r="AM287" i="5" s="1"/>
  <c r="Y291" i="5"/>
  <c r="Z291" i="5"/>
  <c r="Y299" i="5"/>
  <c r="Z299" i="5"/>
  <c r="AN299" i="5" s="1"/>
  <c r="AO299" i="5" s="1"/>
  <c r="AA299" i="5"/>
  <c r="AP299" i="5" s="1"/>
  <c r="AQ299" i="5" s="1"/>
  <c r="Y328" i="5"/>
  <c r="AL328" i="5" s="1"/>
  <c r="AM328" i="5" s="1"/>
  <c r="Z328" i="5"/>
  <c r="AN328" i="5" s="1"/>
  <c r="AO328" i="5" s="1"/>
  <c r="AA328" i="5"/>
  <c r="AP328" i="5" s="1"/>
  <c r="AQ328" i="5" s="1"/>
  <c r="Z416" i="5"/>
  <c r="AN416" i="5" s="1"/>
  <c r="AO416" i="5" s="1"/>
  <c r="AA416" i="5"/>
  <c r="AP416" i="5" s="1"/>
  <c r="AQ416" i="5" s="1"/>
  <c r="Y416" i="5"/>
  <c r="Y457" i="5"/>
  <c r="AL457" i="5" s="1"/>
  <c r="AM457" i="5" s="1"/>
  <c r="Z457" i="5"/>
  <c r="AN457" i="5" s="1"/>
  <c r="AO457" i="5" s="1"/>
  <c r="AA457" i="5"/>
  <c r="AP457" i="5" s="1"/>
  <c r="AQ457" i="5" s="1"/>
  <c r="Y467" i="5"/>
  <c r="AL467" i="5" s="1"/>
  <c r="AM467" i="5" s="1"/>
  <c r="Z467" i="5"/>
  <c r="AA467" i="5"/>
  <c r="AP467" i="5" s="1"/>
  <c r="AQ467" i="5" s="1"/>
  <c r="P490" i="5"/>
  <c r="Y518" i="5"/>
  <c r="Z518" i="5"/>
  <c r="AA518" i="5"/>
  <c r="AP518" i="5" s="1"/>
  <c r="AQ518" i="5" s="1"/>
  <c r="Y526" i="5"/>
  <c r="Z526" i="5"/>
  <c r="AA526" i="5"/>
  <c r="AA567" i="5"/>
  <c r="Y567" i="5"/>
  <c r="Z567" i="5"/>
  <c r="Y577" i="5"/>
  <c r="AL577" i="5" s="1"/>
  <c r="AM577" i="5" s="1"/>
  <c r="Z577" i="5"/>
  <c r="AN577" i="5" s="1"/>
  <c r="AO577" i="5" s="1"/>
  <c r="AA577" i="5"/>
  <c r="Y585" i="5"/>
  <c r="AL585" i="5" s="1"/>
  <c r="AM585" i="5" s="1"/>
  <c r="Z585" i="5"/>
  <c r="AN585" i="5" s="1"/>
  <c r="AO585" i="5" s="1"/>
  <c r="Y588" i="5"/>
  <c r="Z588" i="5"/>
  <c r="AA588" i="5"/>
  <c r="AA598" i="5"/>
  <c r="Z598" i="5"/>
  <c r="AN598" i="5" s="1"/>
  <c r="AO598" i="5" s="1"/>
  <c r="Z612" i="5"/>
  <c r="Y612" i="5"/>
  <c r="AA612" i="5"/>
  <c r="AP612" i="5" s="1"/>
  <c r="AQ612" i="5" s="1"/>
  <c r="P794" i="5"/>
  <c r="P802" i="5"/>
  <c r="AA247" i="5"/>
  <c r="AP247" i="5" s="1"/>
  <c r="AQ247" i="5" s="1"/>
  <c r="AA217" i="5"/>
  <c r="AP217" i="5" s="1"/>
  <c r="AQ217" i="5" s="1"/>
  <c r="AA203" i="5"/>
  <c r="AP203" i="5" s="1"/>
  <c r="AQ203" i="5" s="1"/>
  <c r="Z297" i="5"/>
  <c r="Z191" i="5"/>
  <c r="AA191" i="5"/>
  <c r="AP191" i="5" s="1"/>
  <c r="AQ191" i="5" s="1"/>
  <c r="P210" i="5"/>
  <c r="Z263" i="5"/>
  <c r="AN263" i="5" s="1"/>
  <c r="AO263" i="5" s="1"/>
  <c r="AA263" i="5"/>
  <c r="Y263" i="5"/>
  <c r="AL263" i="5" s="1"/>
  <c r="AM263" i="5" s="1"/>
  <c r="Y270" i="5"/>
  <c r="AA270" i="5"/>
  <c r="Y275" i="5"/>
  <c r="Z275" i="5"/>
  <c r="AA292" i="5"/>
  <c r="AP292" i="5" s="1"/>
  <c r="AQ292" i="5" s="1"/>
  <c r="Y292" i="5"/>
  <c r="AL292" i="5" s="1"/>
  <c r="AM292" i="5" s="1"/>
  <c r="Z292" i="5"/>
  <c r="Y304" i="5"/>
  <c r="Z304" i="5"/>
  <c r="AA304" i="5"/>
  <c r="P322" i="5"/>
  <c r="Y361" i="5"/>
  <c r="Z361" i="5"/>
  <c r="AA361" i="5"/>
  <c r="Y398" i="5"/>
  <c r="Z398" i="5"/>
  <c r="AN398" i="5" s="1"/>
  <c r="AO398" i="5" s="1"/>
  <c r="AA398" i="5"/>
  <c r="AP398" i="5" s="1"/>
  <c r="AQ398" i="5" s="1"/>
  <c r="Y411" i="5"/>
  <c r="Z411" i="5"/>
  <c r="AA411" i="5"/>
  <c r="AP411" i="5" s="1"/>
  <c r="AQ411" i="5" s="1"/>
  <c r="Y481" i="5"/>
  <c r="Z481" i="5"/>
  <c r="AA481" i="5"/>
  <c r="Y486" i="5"/>
  <c r="AL486" i="5" s="1"/>
  <c r="AM486" i="5" s="1"/>
  <c r="Z486" i="5"/>
  <c r="AN486" i="5" s="1"/>
  <c r="AO486" i="5" s="1"/>
  <c r="AA486" i="5"/>
  <c r="Z496" i="5"/>
  <c r="AA496" i="5"/>
  <c r="Y496" i="5"/>
  <c r="P498" i="5"/>
  <c r="Y516" i="5"/>
  <c r="AL516" i="5" s="1"/>
  <c r="AM516" i="5" s="1"/>
  <c r="Z516" i="5"/>
  <c r="AN516" i="5" s="1"/>
  <c r="AO516" i="5" s="1"/>
  <c r="AA516" i="5"/>
  <c r="AP516" i="5" s="1"/>
  <c r="AQ516" i="5" s="1"/>
  <c r="P530" i="5"/>
  <c r="AA551" i="5"/>
  <c r="Z551" i="5"/>
  <c r="Y563" i="5"/>
  <c r="Z563" i="5"/>
  <c r="AA563" i="5"/>
  <c r="AP563" i="5" s="1"/>
  <c r="AQ563" i="5" s="1"/>
  <c r="Y569" i="5"/>
  <c r="AL569" i="5" s="1"/>
  <c r="AM569" i="5" s="1"/>
  <c r="Z569" i="5"/>
  <c r="AN569" i="5" s="1"/>
  <c r="AO569" i="5" s="1"/>
  <c r="AA569" i="5"/>
  <c r="P762" i="5"/>
  <c r="AA252" i="5"/>
  <c r="Z247" i="5"/>
  <c r="AA236" i="5"/>
  <c r="AA224" i="5"/>
  <c r="AP224" i="5" s="1"/>
  <c r="AQ224" i="5" s="1"/>
  <c r="Z217" i="5"/>
  <c r="AN217" i="5" s="1"/>
  <c r="AO217" i="5" s="1"/>
  <c r="Z203" i="5"/>
  <c r="AN203" i="5" s="1"/>
  <c r="AO203" i="5" s="1"/>
  <c r="Y177" i="5"/>
  <c r="AL177" i="5" s="1"/>
  <c r="AM177" i="5" s="1"/>
  <c r="Z332" i="5"/>
  <c r="Y363" i="5"/>
  <c r="AA260" i="5"/>
  <c r="AP260" i="5" s="1"/>
  <c r="AQ260" i="5" s="1"/>
  <c r="Y260" i="5"/>
  <c r="AL260" i="5" s="1"/>
  <c r="AM260" i="5" s="1"/>
  <c r="P266" i="5"/>
  <c r="Y272" i="5"/>
  <c r="AL272" i="5" s="1"/>
  <c r="AM272" i="5" s="1"/>
  <c r="Z272" i="5"/>
  <c r="AA272" i="5"/>
  <c r="Y288" i="5"/>
  <c r="AL288" i="5" s="1"/>
  <c r="AM288" i="5" s="1"/>
  <c r="Z288" i="5"/>
  <c r="AN288" i="5" s="1"/>
  <c r="AO288" i="5" s="1"/>
  <c r="AA288" i="5"/>
  <c r="Y294" i="5"/>
  <c r="Z294" i="5"/>
  <c r="AN294" i="5" s="1"/>
  <c r="AO294" i="5" s="1"/>
  <c r="AA294" i="5"/>
  <c r="AP294" i="5" s="1"/>
  <c r="AQ294" i="5" s="1"/>
  <c r="Y302" i="5"/>
  <c r="Z302" i="5"/>
  <c r="AN302" i="5" s="1"/>
  <c r="AO302" i="5" s="1"/>
  <c r="AA302" i="5"/>
  <c r="AP302" i="5" s="1"/>
  <c r="AQ302" i="5" s="1"/>
  <c r="C306" i="5"/>
  <c r="AA316" i="5"/>
  <c r="AP316" i="5" s="1"/>
  <c r="AQ316" i="5" s="1"/>
  <c r="Y316" i="5"/>
  <c r="Z316" i="5"/>
  <c r="AN316" i="5" s="1"/>
  <c r="AO316" i="5" s="1"/>
  <c r="Y329" i="5"/>
  <c r="AL329" i="5" s="1"/>
  <c r="AM329" i="5" s="1"/>
  <c r="Z329" i="5"/>
  <c r="AN329" i="5" s="1"/>
  <c r="AO329" i="5" s="1"/>
  <c r="AA329" i="5"/>
  <c r="P394" i="5"/>
  <c r="Y404" i="5"/>
  <c r="Z404" i="5"/>
  <c r="AA404" i="5"/>
  <c r="Y454" i="5"/>
  <c r="Z454" i="5"/>
  <c r="AA454" i="5"/>
  <c r="AP454" i="5" s="1"/>
  <c r="AQ454" i="5" s="1"/>
  <c r="P458" i="5"/>
  <c r="Y463" i="5"/>
  <c r="AL463" i="5" s="1"/>
  <c r="AM463" i="5" s="1"/>
  <c r="AA463" i="5"/>
  <c r="AP463" i="5" s="1"/>
  <c r="AQ463" i="5" s="1"/>
  <c r="Z463" i="5"/>
  <c r="P482" i="5"/>
  <c r="AA525" i="5"/>
  <c r="AP525" i="5" s="1"/>
  <c r="AQ525" i="5" s="1"/>
  <c r="Y525" i="5"/>
  <c r="Z525" i="5"/>
  <c r="AN525" i="5" s="1"/>
  <c r="AO525" i="5" s="1"/>
  <c r="C530" i="5"/>
  <c r="Y542" i="5"/>
  <c r="Z542" i="5"/>
  <c r="AN542" i="5" s="1"/>
  <c r="AO542" i="5" s="1"/>
  <c r="AA542" i="5"/>
  <c r="Y547" i="5"/>
  <c r="Z547" i="5"/>
  <c r="AA547" i="5"/>
  <c r="AP547" i="5" s="1"/>
  <c r="AQ547" i="5" s="1"/>
  <c r="AA591" i="5"/>
  <c r="AP591" i="5" s="1"/>
  <c r="AQ591" i="5" s="1"/>
  <c r="Z591" i="5"/>
  <c r="Y591" i="5"/>
  <c r="Y603" i="5"/>
  <c r="Z603" i="5"/>
  <c r="AA603" i="5"/>
  <c r="C770" i="5"/>
  <c r="Z252" i="5"/>
  <c r="AA249" i="5"/>
  <c r="AP249" i="5" s="1"/>
  <c r="AQ249" i="5" s="1"/>
  <c r="Z236" i="5"/>
  <c r="AA227" i="5"/>
  <c r="Z224" i="5"/>
  <c r="AN224" i="5" s="1"/>
  <c r="AO224" i="5" s="1"/>
  <c r="Y332" i="5"/>
  <c r="AL332" i="5" s="1"/>
  <c r="AM332" i="5" s="1"/>
  <c r="Y311" i="5"/>
  <c r="AL311" i="5" s="1"/>
  <c r="AM311" i="5" s="1"/>
  <c r="AA291" i="5"/>
  <c r="AP291" i="5" s="1"/>
  <c r="AQ291" i="5" s="1"/>
  <c r="AA275" i="5"/>
  <c r="AP275" i="5" s="1"/>
  <c r="AQ275" i="5" s="1"/>
  <c r="Y598" i="5"/>
  <c r="AL598" i="5" s="1"/>
  <c r="AM598" i="5" s="1"/>
  <c r="Z511" i="5"/>
  <c r="Z215" i="5"/>
  <c r="AA215" i="5"/>
  <c r="AP215" i="5" s="1"/>
  <c r="AQ215" i="5" s="1"/>
  <c r="AN262" i="5"/>
  <c r="AO262" i="5" s="1"/>
  <c r="Y262" i="5"/>
  <c r="Y277" i="5"/>
  <c r="AL277" i="5" s="1"/>
  <c r="AM277" i="5" s="1"/>
  <c r="Z277" i="5"/>
  <c r="AN277" i="5" s="1"/>
  <c r="AO277" i="5" s="1"/>
  <c r="AA277" i="5"/>
  <c r="AP277" i="5" s="1"/>
  <c r="AQ277" i="5" s="1"/>
  <c r="Y286" i="5"/>
  <c r="Z286" i="5"/>
  <c r="AN286" i="5" s="1"/>
  <c r="AO286" i="5" s="1"/>
  <c r="AA286" i="5"/>
  <c r="AA308" i="5"/>
  <c r="Y308" i="5"/>
  <c r="Z308" i="5"/>
  <c r="AN308" i="5" s="1"/>
  <c r="AO308" i="5" s="1"/>
  <c r="Z313" i="5"/>
  <c r="AA313" i="5"/>
  <c r="AP313" i="5" s="1"/>
  <c r="AQ313" i="5" s="1"/>
  <c r="AA324" i="5"/>
  <c r="AP324" i="5" s="1"/>
  <c r="AQ324" i="5" s="1"/>
  <c r="Y324" i="5"/>
  <c r="AA360" i="5"/>
  <c r="AP360" i="5" s="1"/>
  <c r="AQ360" i="5" s="1"/>
  <c r="Y360" i="5"/>
  <c r="AL360" i="5" s="1"/>
  <c r="AM360" i="5" s="1"/>
  <c r="Z360" i="5"/>
  <c r="AN360" i="5" s="1"/>
  <c r="AO360" i="5" s="1"/>
  <c r="Y403" i="5"/>
  <c r="AL403" i="5" s="1"/>
  <c r="AM403" i="5" s="1"/>
  <c r="Z403" i="5"/>
  <c r="AN403" i="5" s="1"/>
  <c r="AO403" i="5" s="1"/>
  <c r="AA403" i="5"/>
  <c r="AP403" i="5" s="1"/>
  <c r="AQ403" i="5" s="1"/>
  <c r="AA413" i="5"/>
  <c r="AP413" i="5" s="1"/>
  <c r="AQ413" i="5" s="1"/>
  <c r="Y413" i="5"/>
  <c r="Z413" i="5"/>
  <c r="Y427" i="5"/>
  <c r="Z427" i="5"/>
  <c r="AA427" i="5"/>
  <c r="Y452" i="5"/>
  <c r="AL452" i="5" s="1"/>
  <c r="AM452" i="5" s="1"/>
  <c r="Z452" i="5"/>
  <c r="AN452" i="5" s="1"/>
  <c r="AO452" i="5" s="1"/>
  <c r="AA452" i="5"/>
  <c r="Y460" i="5"/>
  <c r="Z460" i="5"/>
  <c r="AN460" i="5" s="1"/>
  <c r="AO460" i="5" s="1"/>
  <c r="AA460" i="5"/>
  <c r="AP460" i="5" s="1"/>
  <c r="AQ460" i="5" s="1"/>
  <c r="Z464" i="5"/>
  <c r="AN464" i="5" s="1"/>
  <c r="AO464" i="5" s="1"/>
  <c r="AA464" i="5"/>
  <c r="Y464" i="5"/>
  <c r="Y473" i="5"/>
  <c r="AL473" i="5" s="1"/>
  <c r="AM473" i="5" s="1"/>
  <c r="Z473" i="5"/>
  <c r="AA473" i="5"/>
  <c r="Y489" i="5"/>
  <c r="Z489" i="5"/>
  <c r="AN489" i="5" s="1"/>
  <c r="AO489" i="5" s="1"/>
  <c r="AA489" i="5"/>
  <c r="Y507" i="5"/>
  <c r="Z507" i="5"/>
  <c r="AA507" i="5"/>
  <c r="AP507" i="5" s="1"/>
  <c r="AQ507" i="5" s="1"/>
  <c r="Y515" i="5"/>
  <c r="Z515" i="5"/>
  <c r="AN515" i="5" s="1"/>
  <c r="AO515" i="5" s="1"/>
  <c r="AA515" i="5"/>
  <c r="Z528" i="5"/>
  <c r="AN528" i="5" s="1"/>
  <c r="AO528" i="5" s="1"/>
  <c r="AA528" i="5"/>
  <c r="AP528" i="5" s="1"/>
  <c r="AQ528" i="5" s="1"/>
  <c r="Y558" i="5"/>
  <c r="Z558" i="5"/>
  <c r="AN558" i="5" s="1"/>
  <c r="AO558" i="5" s="1"/>
  <c r="AA558" i="5"/>
  <c r="AP558" i="5" s="1"/>
  <c r="AQ558" i="5" s="1"/>
  <c r="Y561" i="5"/>
  <c r="Z561" i="5"/>
  <c r="AA561" i="5"/>
  <c r="Y564" i="5"/>
  <c r="Z564" i="5"/>
  <c r="Y571" i="5"/>
  <c r="Z571" i="5"/>
  <c r="AA571" i="5"/>
  <c r="AP571" i="5" s="1"/>
  <c r="AQ571" i="5" s="1"/>
  <c r="Y579" i="5"/>
  <c r="Z579" i="5"/>
  <c r="AA579" i="5"/>
  <c r="AA581" i="5"/>
  <c r="AP581" i="5" s="1"/>
  <c r="AQ581" i="5" s="1"/>
  <c r="Y581" i="5"/>
  <c r="Z581" i="5"/>
  <c r="AA583" i="5"/>
  <c r="AP583" i="5" s="1"/>
  <c r="AQ583" i="5" s="1"/>
  <c r="Y583" i="5"/>
  <c r="AL583" i="5" s="1"/>
  <c r="AM583" i="5" s="1"/>
  <c r="Z583" i="5"/>
  <c r="AN583" i="5" s="1"/>
  <c r="AO583" i="5" s="1"/>
  <c r="C634" i="5"/>
  <c r="Z634" i="5" s="1"/>
  <c r="AN634" i="5" s="1"/>
  <c r="AO634" i="5" s="1"/>
  <c r="C786" i="5"/>
  <c r="Z249" i="5"/>
  <c r="Z227" i="5"/>
  <c r="AN227" i="5" s="1"/>
  <c r="AO227" i="5" s="1"/>
  <c r="AA326" i="5"/>
  <c r="AP326" i="5" s="1"/>
  <c r="AQ326" i="5" s="1"/>
  <c r="Z270" i="5"/>
  <c r="AN270" i="5" s="1"/>
  <c r="AO270" i="5" s="1"/>
  <c r="Y551" i="5"/>
  <c r="AP232" i="5"/>
  <c r="AQ232" i="5" s="1"/>
  <c r="P274" i="5"/>
  <c r="P330" i="5"/>
  <c r="Y337" i="5"/>
  <c r="AL337" i="5" s="1"/>
  <c r="AM337" i="5" s="1"/>
  <c r="Z337" i="5"/>
  <c r="AA337" i="5"/>
  <c r="P338" i="5"/>
  <c r="AA340" i="5"/>
  <c r="AP340" i="5" s="1"/>
  <c r="AQ340" i="5" s="1"/>
  <c r="AA376" i="5"/>
  <c r="AP376" i="5" s="1"/>
  <c r="AQ376" i="5" s="1"/>
  <c r="Y376" i="5"/>
  <c r="Z376" i="5"/>
  <c r="Y401" i="5"/>
  <c r="AL401" i="5" s="1"/>
  <c r="AM401" i="5" s="1"/>
  <c r="Z401" i="5"/>
  <c r="AN401" i="5" s="1"/>
  <c r="AO401" i="5" s="1"/>
  <c r="AA401" i="5"/>
  <c r="Y462" i="5"/>
  <c r="Z462" i="5"/>
  <c r="AN462" i="5" s="1"/>
  <c r="AO462" i="5" s="1"/>
  <c r="AA462" i="5"/>
  <c r="AA501" i="5"/>
  <c r="AP501" i="5" s="1"/>
  <c r="AQ501" i="5" s="1"/>
  <c r="Y501" i="5"/>
  <c r="Z501" i="5"/>
  <c r="Z504" i="5"/>
  <c r="AA504" i="5"/>
  <c r="Y504" i="5"/>
  <c r="AL504" i="5" s="1"/>
  <c r="AM504" i="5" s="1"/>
  <c r="Y521" i="5"/>
  <c r="AL521" i="5" s="1"/>
  <c r="AM521" i="5" s="1"/>
  <c r="Z521" i="5"/>
  <c r="AA521" i="5"/>
  <c r="AA533" i="5"/>
  <c r="Y533" i="5"/>
  <c r="Z533" i="5"/>
  <c r="Z536" i="5"/>
  <c r="AA536" i="5"/>
  <c r="AP536" i="5" s="1"/>
  <c r="AQ536" i="5" s="1"/>
  <c r="Y536" i="5"/>
  <c r="AL536" i="5" s="1"/>
  <c r="AM536" i="5" s="1"/>
  <c r="Y556" i="5"/>
  <c r="Z556" i="5"/>
  <c r="AN556" i="5" s="1"/>
  <c r="AO556" i="5" s="1"/>
  <c r="AA556" i="5"/>
  <c r="Y580" i="5"/>
  <c r="AL580" i="5" s="1"/>
  <c r="AM580" i="5" s="1"/>
  <c r="Z580" i="5"/>
  <c r="AA580" i="5"/>
  <c r="Z584" i="5"/>
  <c r="AN584" i="5" s="1"/>
  <c r="AO584" i="5" s="1"/>
  <c r="AA584" i="5"/>
  <c r="AP584" i="5" s="1"/>
  <c r="AQ584" i="5" s="1"/>
  <c r="Y584" i="5"/>
  <c r="C690" i="5"/>
  <c r="P810" i="5"/>
  <c r="C850" i="5"/>
  <c r="P858" i="5"/>
  <c r="Y191" i="5"/>
  <c r="Z326" i="5"/>
  <c r="AN326" i="5" s="1"/>
  <c r="AO326" i="5" s="1"/>
  <c r="Y2" i="5"/>
  <c r="AL2" i="5" s="1"/>
  <c r="AM2" i="5" s="1"/>
  <c r="Z2" i="5"/>
  <c r="AP85" i="5"/>
  <c r="AQ85" i="5" s="1"/>
  <c r="AL8" i="5"/>
  <c r="AM8" i="5" s="1"/>
  <c r="AL72" i="5"/>
  <c r="AM72" i="5" s="1"/>
  <c r="AP74" i="5"/>
  <c r="AQ74" i="5" s="1"/>
  <c r="AL115" i="5"/>
  <c r="AM115" i="5" s="1"/>
  <c r="AL136" i="5"/>
  <c r="AM136" i="5" s="1"/>
  <c r="AL251" i="5"/>
  <c r="AM251" i="5" s="1"/>
  <c r="AP37" i="5"/>
  <c r="AQ37" i="5" s="1"/>
  <c r="AL51" i="5"/>
  <c r="AM51" i="5" s="1"/>
  <c r="AL40" i="5"/>
  <c r="AM40" i="5" s="1"/>
  <c r="AP42" i="5"/>
  <c r="AQ42" i="5" s="1"/>
  <c r="AP98" i="5"/>
  <c r="AQ98" i="5" s="1"/>
  <c r="AP101" i="5"/>
  <c r="AQ101" i="5" s="1"/>
  <c r="AP138" i="5"/>
  <c r="AQ138" i="5" s="1"/>
  <c r="AL24" i="5"/>
  <c r="AM24" i="5" s="1"/>
  <c r="AP146" i="5"/>
  <c r="AQ146" i="5" s="1"/>
  <c r="AP162" i="5"/>
  <c r="AQ162" i="5" s="1"/>
  <c r="AP173" i="5"/>
  <c r="AQ173" i="5" s="1"/>
  <c r="AN376" i="5"/>
  <c r="AO376" i="5" s="1"/>
  <c r="AL67" i="5"/>
  <c r="AM67" i="5" s="1"/>
  <c r="AL152" i="5"/>
  <c r="AM152" i="5" s="1"/>
  <c r="AL88" i="5"/>
  <c r="AM88" i="5" s="1"/>
  <c r="AL147" i="5"/>
  <c r="AM147" i="5" s="1"/>
  <c r="AL216" i="5"/>
  <c r="AM216" i="5" s="1"/>
  <c r="AP329" i="5"/>
  <c r="AQ329" i="5" s="1"/>
  <c r="AP59" i="5"/>
  <c r="AQ59" i="5" s="1"/>
  <c r="AN468" i="5"/>
  <c r="AO468" i="5" s="1"/>
  <c r="AP401" i="5"/>
  <c r="AQ401" i="5" s="1"/>
  <c r="AN402" i="5"/>
  <c r="AO402" i="5" s="1"/>
  <c r="AN103" i="5"/>
  <c r="AO103" i="5" s="1"/>
  <c r="AP288" i="5"/>
  <c r="AQ288" i="5" s="1"/>
  <c r="AP296" i="5"/>
  <c r="AQ296" i="5" s="1"/>
  <c r="AN336" i="5"/>
  <c r="AO336" i="5" s="1"/>
  <c r="AP41" i="5"/>
  <c r="AQ41" i="5" s="1"/>
  <c r="AL375" i="5"/>
  <c r="AM375" i="5" s="1"/>
  <c r="AP27" i="5"/>
  <c r="AQ27" i="5" s="1"/>
  <c r="AL299" i="5"/>
  <c r="AM299" i="5" s="1"/>
  <c r="AP137" i="5"/>
  <c r="AQ137" i="5" s="1"/>
  <c r="AL175" i="5"/>
  <c r="AM175" i="5" s="1"/>
  <c r="Z862" i="5"/>
  <c r="AN862" i="5" s="1"/>
  <c r="AO862" i="5" s="1"/>
  <c r="AA859" i="5"/>
  <c r="AP859" i="5" s="1"/>
  <c r="AQ859" i="5" s="1"/>
  <c r="Y849" i="5"/>
  <c r="AL849" i="5" s="1"/>
  <c r="AM849" i="5" s="1"/>
  <c r="Z846" i="5"/>
  <c r="AN846" i="5" s="1"/>
  <c r="AO846" i="5" s="1"/>
  <c r="Y841" i="5"/>
  <c r="AL841" i="5" s="1"/>
  <c r="AM841" i="5" s="1"/>
  <c r="Z838" i="5"/>
  <c r="AN838" i="5" s="1"/>
  <c r="AO838" i="5" s="1"/>
  <c r="AA817" i="5"/>
  <c r="AP817" i="5" s="1"/>
  <c r="AQ817" i="5" s="1"/>
  <c r="Z770" i="5"/>
  <c r="AN770" i="5" s="1"/>
  <c r="AO770" i="5" s="1"/>
  <c r="Y749" i="5"/>
  <c r="AL749" i="5" s="1"/>
  <c r="AM749" i="5" s="1"/>
  <c r="Z706" i="5"/>
  <c r="AN706" i="5" s="1"/>
  <c r="AO706" i="5" s="1"/>
  <c r="AA663" i="5"/>
  <c r="AP663" i="5" s="1"/>
  <c r="AQ663" i="5" s="1"/>
  <c r="AA864" i="5"/>
  <c r="AP864" i="5" s="1"/>
  <c r="AQ864" i="5" s="1"/>
  <c r="Y862" i="5"/>
  <c r="AL862" i="5" s="1"/>
  <c r="AM862" i="5" s="1"/>
  <c r="Z859" i="5"/>
  <c r="AN859" i="5" s="1"/>
  <c r="AO859" i="5" s="1"/>
  <c r="AA856" i="5"/>
  <c r="Z851" i="5"/>
  <c r="Y846" i="5"/>
  <c r="AA837" i="5"/>
  <c r="AP837" i="5" s="1"/>
  <c r="AQ837" i="5" s="1"/>
  <c r="AA823" i="5"/>
  <c r="Z816" i="5"/>
  <c r="AN816" i="5" s="1"/>
  <c r="AO816" i="5" s="1"/>
  <c r="AA807" i="5"/>
  <c r="AP807" i="5" s="1"/>
  <c r="AQ807" i="5" s="1"/>
  <c r="Z746" i="5"/>
  <c r="AN746" i="5" s="1"/>
  <c r="AO746" i="5" s="1"/>
  <c r="Y661" i="5"/>
  <c r="AL661" i="5" s="1"/>
  <c r="AM661" i="5" s="1"/>
  <c r="AA639" i="5"/>
  <c r="AP639" i="5" s="1"/>
  <c r="AQ639" i="5" s="1"/>
  <c r="Z618" i="5"/>
  <c r="AN618" i="5" s="1"/>
  <c r="AO618" i="5" s="1"/>
  <c r="Z864" i="5"/>
  <c r="AN864" i="5" s="1"/>
  <c r="AO864" i="5" s="1"/>
  <c r="AA861" i="5"/>
  <c r="AP861" i="5" s="1"/>
  <c r="AQ861" i="5" s="1"/>
  <c r="Y859" i="5"/>
  <c r="AL859" i="5" s="1"/>
  <c r="AM859" i="5" s="1"/>
  <c r="Z856" i="5"/>
  <c r="AA853" i="5"/>
  <c r="AP853" i="5" s="1"/>
  <c r="AQ853" i="5" s="1"/>
  <c r="Y837" i="5"/>
  <c r="AL837" i="5" s="1"/>
  <c r="AM837" i="5" s="1"/>
  <c r="AA829" i="5"/>
  <c r="AP829" i="5" s="1"/>
  <c r="AQ829" i="5" s="1"/>
  <c r="Y823" i="5"/>
  <c r="AL823" i="5" s="1"/>
  <c r="AM823" i="5" s="1"/>
  <c r="AA815" i="5"/>
  <c r="AP815" i="5" s="1"/>
  <c r="AQ815" i="5" s="1"/>
  <c r="AA805" i="5"/>
  <c r="AP805" i="5" s="1"/>
  <c r="AQ805" i="5" s="1"/>
  <c r="Z786" i="5"/>
  <c r="Y765" i="5"/>
  <c r="AL765" i="5" s="1"/>
  <c r="AM765" i="5" s="1"/>
  <c r="AA743" i="5"/>
  <c r="AP743" i="5" s="1"/>
  <c r="AQ743" i="5" s="1"/>
  <c r="Y701" i="5"/>
  <c r="AL701" i="5" s="1"/>
  <c r="AM701" i="5" s="1"/>
  <c r="Z658" i="5"/>
  <c r="AN658" i="5" s="1"/>
  <c r="AO658" i="5" s="1"/>
  <c r="Y637" i="5"/>
  <c r="AL637" i="5" s="1"/>
  <c r="AM637" i="5" s="1"/>
  <c r="AA615" i="5"/>
  <c r="Y864" i="5"/>
  <c r="AL864" i="5" s="1"/>
  <c r="AM864" i="5" s="1"/>
  <c r="Z861" i="5"/>
  <c r="AN861" i="5" s="1"/>
  <c r="AO861" i="5" s="1"/>
  <c r="AA858" i="5"/>
  <c r="Y856" i="5"/>
  <c r="Z853" i="5"/>
  <c r="AN853" i="5" s="1"/>
  <c r="AO853" i="5" s="1"/>
  <c r="AA850" i="5"/>
  <c r="AP850" i="5" s="1"/>
  <c r="AQ850" i="5" s="1"/>
  <c r="AA842" i="5"/>
  <c r="AP842" i="5" s="1"/>
  <c r="AQ842" i="5" s="1"/>
  <c r="Z836" i="5"/>
  <c r="AN836" i="5" s="1"/>
  <c r="AO836" i="5" s="1"/>
  <c r="Y829" i="5"/>
  <c r="AL829" i="5" s="1"/>
  <c r="AM829" i="5" s="1"/>
  <c r="AA821" i="5"/>
  <c r="Y815" i="5"/>
  <c r="AL815" i="5" s="1"/>
  <c r="AM815" i="5" s="1"/>
  <c r="Y805" i="5"/>
  <c r="AL805" i="5" s="1"/>
  <c r="AM805" i="5" s="1"/>
  <c r="AA783" i="5"/>
  <c r="AP783" i="5" s="1"/>
  <c r="AQ783" i="5" s="1"/>
  <c r="Z762" i="5"/>
  <c r="AN762" i="5" s="1"/>
  <c r="AO762" i="5" s="1"/>
  <c r="Y741" i="5"/>
  <c r="AL741" i="5" s="1"/>
  <c r="AM741" i="5" s="1"/>
  <c r="AA719" i="5"/>
  <c r="AP719" i="5" s="1"/>
  <c r="AQ719" i="5" s="1"/>
  <c r="Z698" i="5"/>
  <c r="AN698" i="5" s="1"/>
  <c r="AO698" i="5" s="1"/>
  <c r="Y677" i="5"/>
  <c r="AL677" i="5" s="1"/>
  <c r="AM677" i="5" s="1"/>
  <c r="AA655" i="5"/>
  <c r="AP655" i="5" s="1"/>
  <c r="AQ655" i="5" s="1"/>
  <c r="AA618" i="5"/>
  <c r="AP618" i="5" s="1"/>
  <c r="AQ618" i="5" s="1"/>
  <c r="Z621" i="5"/>
  <c r="Y624" i="5"/>
  <c r="AL624" i="5" s="1"/>
  <c r="AM624" i="5" s="1"/>
  <c r="Z629" i="5"/>
  <c r="AN629" i="5" s="1"/>
  <c r="AO629" i="5" s="1"/>
  <c r="Y632" i="5"/>
  <c r="AL632" i="5" s="1"/>
  <c r="AM632" i="5" s="1"/>
  <c r="AA634" i="5"/>
  <c r="Z637" i="5"/>
  <c r="AN637" i="5" s="1"/>
  <c r="AO637" i="5" s="1"/>
  <c r="Y640" i="5"/>
  <c r="AL640" i="5" s="1"/>
  <c r="AM640" i="5" s="1"/>
  <c r="Y648" i="5"/>
  <c r="Z653" i="5"/>
  <c r="AN653" i="5" s="1"/>
  <c r="AO653" i="5" s="1"/>
  <c r="AA658" i="5"/>
  <c r="AP658" i="5" s="1"/>
  <c r="AQ658" i="5" s="1"/>
  <c r="Z661" i="5"/>
  <c r="AN661" i="5" s="1"/>
  <c r="AO661" i="5" s="1"/>
  <c r="Y664" i="5"/>
  <c r="AL664" i="5" s="1"/>
  <c r="AM664" i="5" s="1"/>
  <c r="AA666" i="5"/>
  <c r="Z669" i="5"/>
  <c r="AN669" i="5" s="1"/>
  <c r="AO669" i="5" s="1"/>
  <c r="Y672" i="5"/>
  <c r="AL672" i="5" s="1"/>
  <c r="AM672" i="5" s="1"/>
  <c r="AA674" i="5"/>
  <c r="AP674" i="5" s="1"/>
  <c r="AQ674" i="5" s="1"/>
  <c r="Z677" i="5"/>
  <c r="AN677" i="5" s="1"/>
  <c r="AO677" i="5" s="1"/>
  <c r="Y680" i="5"/>
  <c r="AL680" i="5" s="1"/>
  <c r="AM680" i="5" s="1"/>
  <c r="AA690" i="5"/>
  <c r="AP690" i="5" s="1"/>
  <c r="AQ690" i="5" s="1"/>
  <c r="AA698" i="5"/>
  <c r="Z701" i="5"/>
  <c r="AN701" i="5" s="1"/>
  <c r="AO701" i="5" s="1"/>
  <c r="AA706" i="5"/>
  <c r="AP706" i="5" s="1"/>
  <c r="AQ706" i="5" s="1"/>
  <c r="Z709" i="5"/>
  <c r="AN709" i="5" s="1"/>
  <c r="AO709" i="5" s="1"/>
  <c r="Y712" i="5"/>
  <c r="AL712" i="5" s="1"/>
  <c r="AM712" i="5" s="1"/>
  <c r="Z717" i="5"/>
  <c r="AN717" i="5" s="1"/>
  <c r="AO717" i="5" s="1"/>
  <c r="Y720" i="5"/>
  <c r="Y728" i="5"/>
  <c r="AL728" i="5" s="1"/>
  <c r="AM728" i="5" s="1"/>
  <c r="Z733" i="5"/>
  <c r="AN733" i="5" s="1"/>
  <c r="AO733" i="5" s="1"/>
  <c r="AA738" i="5"/>
  <c r="AP738" i="5" s="1"/>
  <c r="AQ738" i="5" s="1"/>
  <c r="Z741" i="5"/>
  <c r="AA746" i="5"/>
  <c r="AP746" i="5" s="1"/>
  <c r="AQ746" i="5" s="1"/>
  <c r="Z749" i="5"/>
  <c r="AN749" i="5" s="1"/>
  <c r="AO749" i="5" s="1"/>
  <c r="Y752" i="5"/>
  <c r="AL752" i="5" s="1"/>
  <c r="AM752" i="5" s="1"/>
  <c r="AA754" i="5"/>
  <c r="AP754" i="5" s="1"/>
  <c r="AQ754" i="5" s="1"/>
  <c r="Y760" i="5"/>
  <c r="AL760" i="5" s="1"/>
  <c r="AM760" i="5" s="1"/>
  <c r="AA762" i="5"/>
  <c r="AP762" i="5" s="1"/>
  <c r="AQ762" i="5" s="1"/>
  <c r="Z765" i="5"/>
  <c r="AN765" i="5" s="1"/>
  <c r="AO765" i="5" s="1"/>
  <c r="Y768" i="5"/>
  <c r="AL768" i="5" s="1"/>
  <c r="AM768" i="5" s="1"/>
  <c r="AA770" i="5"/>
  <c r="AP770" i="5" s="1"/>
  <c r="AQ770" i="5" s="1"/>
  <c r="Z773" i="5"/>
  <c r="AN773" i="5" s="1"/>
  <c r="AO773" i="5" s="1"/>
  <c r="Y776" i="5"/>
  <c r="AL776" i="5" s="1"/>
  <c r="AM776" i="5" s="1"/>
  <c r="AA778" i="5"/>
  <c r="AP778" i="5" s="1"/>
  <c r="AQ778" i="5" s="1"/>
  <c r="Y784" i="5"/>
  <c r="AL784" i="5" s="1"/>
  <c r="AM784" i="5" s="1"/>
  <c r="AA786" i="5"/>
  <c r="AP786" i="5" s="1"/>
  <c r="AQ786" i="5" s="1"/>
  <c r="Y792" i="5"/>
  <c r="AL792" i="5" s="1"/>
  <c r="AM792" i="5" s="1"/>
  <c r="AA794" i="5"/>
  <c r="AP794" i="5" s="1"/>
  <c r="AQ794" i="5" s="1"/>
  <c r="Z797" i="5"/>
  <c r="AN797" i="5" s="1"/>
  <c r="AO797" i="5" s="1"/>
  <c r="Y800" i="5"/>
  <c r="AL800" i="5" s="1"/>
  <c r="AM800" i="5" s="1"/>
  <c r="AA802" i="5"/>
  <c r="AP802" i="5" s="1"/>
  <c r="AQ802" i="5" s="1"/>
  <c r="Z805" i="5"/>
  <c r="AN805" i="5" s="1"/>
  <c r="AO805" i="5" s="1"/>
  <c r="AA810" i="5"/>
  <c r="AP810" i="5" s="1"/>
  <c r="AQ810" i="5" s="1"/>
  <c r="Z813" i="5"/>
  <c r="AN813" i="5" s="1"/>
  <c r="AO813" i="5" s="1"/>
  <c r="Y816" i="5"/>
  <c r="AL816" i="5" s="1"/>
  <c r="AM816" i="5" s="1"/>
  <c r="Z821" i="5"/>
  <c r="AN821" i="5" s="1"/>
  <c r="AO821" i="5" s="1"/>
  <c r="Z829" i="5"/>
  <c r="AN829" i="5" s="1"/>
  <c r="AO829" i="5" s="1"/>
  <c r="Y832" i="5"/>
  <c r="AL832" i="5" s="1"/>
  <c r="AM832" i="5" s="1"/>
  <c r="AA834" i="5"/>
  <c r="AP834" i="5" s="1"/>
  <c r="AQ834" i="5" s="1"/>
  <c r="Z837" i="5"/>
  <c r="AN837" i="5" s="1"/>
  <c r="AO837" i="5" s="1"/>
  <c r="Y619" i="5"/>
  <c r="AL619" i="5" s="1"/>
  <c r="AM619" i="5" s="1"/>
  <c r="Z624" i="5"/>
  <c r="AN624" i="5" s="1"/>
  <c r="AO624" i="5" s="1"/>
  <c r="AA629" i="5"/>
  <c r="AP629" i="5" s="1"/>
  <c r="AQ629" i="5" s="1"/>
  <c r="Z632" i="5"/>
  <c r="AN632" i="5" s="1"/>
  <c r="AO632" i="5" s="1"/>
  <c r="AA637" i="5"/>
  <c r="AP637" i="5" s="1"/>
  <c r="AQ637" i="5" s="1"/>
  <c r="Z640" i="5"/>
  <c r="AN640" i="5" s="1"/>
  <c r="AO640" i="5" s="1"/>
  <c r="Y643" i="5"/>
  <c r="AA653" i="5"/>
  <c r="AP653" i="5" s="1"/>
  <c r="AQ653" i="5" s="1"/>
  <c r="Y659" i="5"/>
  <c r="AL659" i="5" s="1"/>
  <c r="AM659" i="5" s="1"/>
  <c r="AA661" i="5"/>
  <c r="AP661" i="5" s="1"/>
  <c r="AQ661" i="5" s="1"/>
  <c r="Z664" i="5"/>
  <c r="Y667" i="5"/>
  <c r="AL667" i="5" s="1"/>
  <c r="AM667" i="5" s="1"/>
  <c r="AA669" i="5"/>
  <c r="AP669" i="5" s="1"/>
  <c r="AQ669" i="5" s="1"/>
  <c r="Z672" i="5"/>
  <c r="AN672" i="5" s="1"/>
  <c r="AO672" i="5" s="1"/>
  <c r="Y675" i="5"/>
  <c r="AL675" i="5" s="1"/>
  <c r="AM675" i="5" s="1"/>
  <c r="AA677" i="5"/>
  <c r="AP677" i="5" s="1"/>
  <c r="AQ677" i="5" s="1"/>
  <c r="Z680" i="5"/>
  <c r="AN680" i="5" s="1"/>
  <c r="AO680" i="5" s="1"/>
  <c r="Y699" i="5"/>
  <c r="AL699" i="5" s="1"/>
  <c r="AM699" i="5" s="1"/>
  <c r="AA701" i="5"/>
  <c r="AP701" i="5" s="1"/>
  <c r="AQ701" i="5" s="1"/>
  <c r="Y707" i="5"/>
  <c r="AL707" i="5" s="1"/>
  <c r="AM707" i="5" s="1"/>
  <c r="AA709" i="5"/>
  <c r="AP709" i="5" s="1"/>
  <c r="AQ709" i="5" s="1"/>
  <c r="Z712" i="5"/>
  <c r="AN712" i="5" s="1"/>
  <c r="AO712" i="5" s="1"/>
  <c r="Y715" i="5"/>
  <c r="AL715" i="5" s="1"/>
  <c r="AM715" i="5" s="1"/>
  <c r="AA717" i="5"/>
  <c r="AP717" i="5" s="1"/>
  <c r="AQ717" i="5" s="1"/>
  <c r="Z720" i="5"/>
  <c r="AN720" i="5" s="1"/>
  <c r="AO720" i="5" s="1"/>
  <c r="Y723" i="5"/>
  <c r="AL723" i="5" s="1"/>
  <c r="AM723" i="5" s="1"/>
  <c r="Z728" i="5"/>
  <c r="Y731" i="5"/>
  <c r="AL731" i="5" s="1"/>
  <c r="AM731" i="5" s="1"/>
  <c r="AA733" i="5"/>
  <c r="AP733" i="5" s="1"/>
  <c r="AQ733" i="5" s="1"/>
  <c r="AA741" i="5"/>
  <c r="AP741" i="5" s="1"/>
  <c r="AQ741" i="5" s="1"/>
  <c r="Y747" i="5"/>
  <c r="AL747" i="5" s="1"/>
  <c r="AM747" i="5" s="1"/>
  <c r="AA749" i="5"/>
  <c r="Z752" i="5"/>
  <c r="AN752" i="5" s="1"/>
  <c r="AO752" i="5" s="1"/>
  <c r="Y755" i="5"/>
  <c r="AL755" i="5" s="1"/>
  <c r="AM755" i="5" s="1"/>
  <c r="Z760" i="5"/>
  <c r="AN760" i="5" s="1"/>
  <c r="AO760" i="5" s="1"/>
  <c r="AA765" i="5"/>
  <c r="AP765" i="5" s="1"/>
  <c r="AQ765" i="5" s="1"/>
  <c r="Z768" i="5"/>
  <c r="AN768" i="5" s="1"/>
  <c r="AO768" i="5" s="1"/>
  <c r="Y771" i="5"/>
  <c r="AL771" i="5" s="1"/>
  <c r="AM771" i="5" s="1"/>
  <c r="AA773" i="5"/>
  <c r="AP773" i="5" s="1"/>
  <c r="AQ773" i="5" s="1"/>
  <c r="Z776" i="5"/>
  <c r="AN776" i="5" s="1"/>
  <c r="AO776" i="5" s="1"/>
  <c r="Y779" i="5"/>
  <c r="AL779" i="5" s="1"/>
  <c r="AM779" i="5" s="1"/>
  <c r="Z784" i="5"/>
  <c r="AN784" i="5" s="1"/>
  <c r="AO784" i="5" s="1"/>
  <c r="Y787" i="5"/>
  <c r="AL787" i="5" s="1"/>
  <c r="AM787" i="5" s="1"/>
  <c r="Z792" i="5"/>
  <c r="Y795" i="5"/>
  <c r="AL795" i="5" s="1"/>
  <c r="AM795" i="5" s="1"/>
  <c r="AA797" i="5"/>
  <c r="AP797" i="5" s="1"/>
  <c r="AQ797" i="5" s="1"/>
  <c r="Z800" i="5"/>
  <c r="AN800" i="5" s="1"/>
  <c r="AO800" i="5" s="1"/>
  <c r="Y803" i="5"/>
  <c r="AL803" i="5" s="1"/>
  <c r="AM803" i="5" s="1"/>
  <c r="Y614" i="5"/>
  <c r="AL614" i="5" s="1"/>
  <c r="AM614" i="5" s="1"/>
  <c r="Z619" i="5"/>
  <c r="AN619" i="5" s="1"/>
  <c r="AO619" i="5" s="1"/>
  <c r="Y622" i="5"/>
  <c r="AA624" i="5"/>
  <c r="AP624" i="5" s="1"/>
  <c r="AQ624" i="5" s="1"/>
  <c r="AA632" i="5"/>
  <c r="AP632" i="5" s="1"/>
  <c r="AQ632" i="5" s="1"/>
  <c r="Y638" i="5"/>
  <c r="AL638" i="5" s="1"/>
  <c r="AM638" i="5" s="1"/>
  <c r="AA640" i="5"/>
  <c r="AP640" i="5" s="1"/>
  <c r="AQ640" i="5" s="1"/>
  <c r="Z643" i="5"/>
  <c r="AN643" i="5" s="1"/>
  <c r="AO643" i="5" s="1"/>
  <c r="Y646" i="5"/>
  <c r="AL646" i="5" s="1"/>
  <c r="AM646" i="5" s="1"/>
  <c r="Y654" i="5"/>
  <c r="AL654" i="5" s="1"/>
  <c r="AM654" i="5" s="1"/>
  <c r="Z659" i="5"/>
  <c r="AN659" i="5" s="1"/>
  <c r="AO659" i="5" s="1"/>
  <c r="Y662" i="5"/>
  <c r="AA664" i="5"/>
  <c r="Z667" i="5"/>
  <c r="AN667" i="5" s="1"/>
  <c r="AO667" i="5" s="1"/>
  <c r="AA672" i="5"/>
  <c r="AP672" i="5" s="1"/>
  <c r="AQ672" i="5" s="1"/>
  <c r="Z675" i="5"/>
  <c r="AN675" i="5" s="1"/>
  <c r="AO675" i="5" s="1"/>
  <c r="Y678" i="5"/>
  <c r="AA680" i="5"/>
  <c r="AP680" i="5" s="1"/>
  <c r="AQ680" i="5" s="1"/>
  <c r="Y694" i="5"/>
  <c r="Z699" i="5"/>
  <c r="AN699" i="5" s="1"/>
  <c r="AO699" i="5" s="1"/>
  <c r="Y702" i="5"/>
  <c r="Z707" i="5"/>
  <c r="AN707" i="5" s="1"/>
  <c r="AO707" i="5" s="1"/>
  <c r="AA712" i="5"/>
  <c r="AP712" i="5" s="1"/>
  <c r="AQ712" i="5" s="1"/>
  <c r="Z715" i="5"/>
  <c r="AN715" i="5" s="1"/>
  <c r="AO715" i="5" s="1"/>
  <c r="Y718" i="5"/>
  <c r="AL718" i="5" s="1"/>
  <c r="AM718" i="5" s="1"/>
  <c r="AA720" i="5"/>
  <c r="AP720" i="5" s="1"/>
  <c r="AQ720" i="5" s="1"/>
  <c r="Z723" i="5"/>
  <c r="AN723" i="5" s="1"/>
  <c r="AO723" i="5" s="1"/>
  <c r="Y726" i="5"/>
  <c r="AA728" i="5"/>
  <c r="AP728" i="5" s="1"/>
  <c r="AQ728" i="5" s="1"/>
  <c r="Z731" i="5"/>
  <c r="AN731" i="5" s="1"/>
  <c r="AO731" i="5" s="1"/>
  <c r="Y734" i="5"/>
  <c r="AL734" i="5" s="1"/>
  <c r="AM734" i="5" s="1"/>
  <c r="Y742" i="5"/>
  <c r="Z747" i="5"/>
  <c r="AN747" i="5" s="1"/>
  <c r="AO747" i="5" s="1"/>
  <c r="AA752" i="5"/>
  <c r="AP752" i="5" s="1"/>
  <c r="AQ752" i="5" s="1"/>
  <c r="Z755" i="5"/>
  <c r="AN755" i="5" s="1"/>
  <c r="AO755" i="5" s="1"/>
  <c r="Y758" i="5"/>
  <c r="AA760" i="5"/>
  <c r="AP760" i="5" s="1"/>
  <c r="AQ760" i="5" s="1"/>
  <c r="Y766" i="5"/>
  <c r="AA768" i="5"/>
  <c r="AP768" i="5" s="1"/>
  <c r="AQ768" i="5" s="1"/>
  <c r="Z771" i="5"/>
  <c r="AA776" i="5"/>
  <c r="AP776" i="5" s="1"/>
  <c r="AQ776" i="5" s="1"/>
  <c r="Z779" i="5"/>
  <c r="AN779" i="5" s="1"/>
  <c r="AO779" i="5" s="1"/>
  <c r="Y782" i="5"/>
  <c r="AA784" i="5"/>
  <c r="AP784" i="5" s="1"/>
  <c r="AQ784" i="5" s="1"/>
  <c r="Z787" i="5"/>
  <c r="AN787" i="5" s="1"/>
  <c r="AO787" i="5" s="1"/>
  <c r="AA792" i="5"/>
  <c r="AP792" i="5" s="1"/>
  <c r="AQ792" i="5" s="1"/>
  <c r="Z795" i="5"/>
  <c r="AN795" i="5" s="1"/>
  <c r="AO795" i="5" s="1"/>
  <c r="AA800" i="5"/>
  <c r="AP800" i="5" s="1"/>
  <c r="AQ800" i="5" s="1"/>
  <c r="Z803" i="5"/>
  <c r="Y806" i="5"/>
  <c r="Y814" i="5"/>
  <c r="AA816" i="5"/>
  <c r="AP816" i="5" s="1"/>
  <c r="AQ816" i="5" s="1"/>
  <c r="Z827" i="5"/>
  <c r="AN827" i="5" s="1"/>
  <c r="AO827" i="5" s="1"/>
  <c r="Y830" i="5"/>
  <c r="AL830" i="5" s="1"/>
  <c r="AM830" i="5" s="1"/>
  <c r="AA832" i="5"/>
  <c r="AP832" i="5" s="1"/>
  <c r="AQ832" i="5" s="1"/>
  <c r="Z835" i="5"/>
  <c r="Y838" i="5"/>
  <c r="AL838" i="5" s="1"/>
  <c r="AM838" i="5" s="1"/>
  <c r="Z614" i="5"/>
  <c r="AN614" i="5" s="1"/>
  <c r="AO614" i="5" s="1"/>
  <c r="Y617" i="5"/>
  <c r="AL617" i="5" s="1"/>
  <c r="AM617" i="5" s="1"/>
  <c r="AA619" i="5"/>
  <c r="AP619" i="5" s="1"/>
  <c r="AQ619" i="5" s="1"/>
  <c r="Z622" i="5"/>
  <c r="AN622" i="5" s="1"/>
  <c r="AO622" i="5" s="1"/>
  <c r="Y625" i="5"/>
  <c r="AL625" i="5" s="1"/>
  <c r="AM625" i="5" s="1"/>
  <c r="Y633" i="5"/>
  <c r="AL633" i="5" s="1"/>
  <c r="AM633" i="5" s="1"/>
  <c r="Z638" i="5"/>
  <c r="AN638" i="5" s="1"/>
  <c r="AO638" i="5" s="1"/>
  <c r="AA643" i="5"/>
  <c r="AP643" i="5" s="1"/>
  <c r="AQ643" i="5" s="1"/>
  <c r="Z646" i="5"/>
  <c r="AN646" i="5" s="1"/>
  <c r="AO646" i="5" s="1"/>
  <c r="Z654" i="5"/>
  <c r="AN654" i="5" s="1"/>
  <c r="AO654" i="5" s="1"/>
  <c r="Y657" i="5"/>
  <c r="AL657" i="5" s="1"/>
  <c r="AM657" i="5" s="1"/>
  <c r="AA659" i="5"/>
  <c r="AP659" i="5" s="1"/>
  <c r="AQ659" i="5" s="1"/>
  <c r="Z662" i="5"/>
  <c r="AN662" i="5" s="1"/>
  <c r="AO662" i="5" s="1"/>
  <c r="Y665" i="5"/>
  <c r="AL665" i="5" s="1"/>
  <c r="AM665" i="5" s="1"/>
  <c r="AA667" i="5"/>
  <c r="AP667" i="5" s="1"/>
  <c r="AQ667" i="5" s="1"/>
  <c r="Y673" i="5"/>
  <c r="AA675" i="5"/>
  <c r="AP675" i="5" s="1"/>
  <c r="AQ675" i="5" s="1"/>
  <c r="Z678" i="5"/>
  <c r="AN678" i="5" s="1"/>
  <c r="AO678" i="5" s="1"/>
  <c r="Y681" i="5"/>
  <c r="AL681" i="5" s="1"/>
  <c r="AM681" i="5" s="1"/>
  <c r="Y689" i="5"/>
  <c r="AL689" i="5" s="1"/>
  <c r="AM689" i="5" s="1"/>
  <c r="Z694" i="5"/>
  <c r="AN694" i="5" s="1"/>
  <c r="AO694" i="5" s="1"/>
  <c r="AA699" i="5"/>
  <c r="AP699" i="5" s="1"/>
  <c r="AQ699" i="5" s="1"/>
  <c r="Z702" i="5"/>
  <c r="AN702" i="5" s="1"/>
  <c r="AO702" i="5" s="1"/>
  <c r="Y705" i="5"/>
  <c r="AL705" i="5" s="1"/>
  <c r="AM705" i="5" s="1"/>
  <c r="AA707" i="5"/>
  <c r="Y713" i="5"/>
  <c r="AL713" i="5" s="1"/>
  <c r="AM713" i="5" s="1"/>
  <c r="AA715" i="5"/>
  <c r="Z718" i="5"/>
  <c r="AN718" i="5" s="1"/>
  <c r="AO718" i="5" s="1"/>
  <c r="Y721" i="5"/>
  <c r="AL721" i="5" s="1"/>
  <c r="AM721" i="5" s="1"/>
  <c r="AA723" i="5"/>
  <c r="AP723" i="5" s="1"/>
  <c r="AQ723" i="5" s="1"/>
  <c r="Z726" i="5"/>
  <c r="AN726" i="5" s="1"/>
  <c r="AO726" i="5" s="1"/>
  <c r="Y729" i="5"/>
  <c r="AL729" i="5" s="1"/>
  <c r="AM729" i="5" s="1"/>
  <c r="AA731" i="5"/>
  <c r="AP731" i="5" s="1"/>
  <c r="AQ731" i="5" s="1"/>
  <c r="Z734" i="5"/>
  <c r="AN734" i="5" s="1"/>
  <c r="AO734" i="5" s="1"/>
  <c r="Y737" i="5"/>
  <c r="Z742" i="5"/>
  <c r="AN742" i="5" s="1"/>
  <c r="AO742" i="5" s="1"/>
  <c r="Y745" i="5"/>
  <c r="AL745" i="5" s="1"/>
  <c r="AM745" i="5" s="1"/>
  <c r="AA747" i="5"/>
  <c r="AP747" i="5" s="1"/>
  <c r="AQ747" i="5" s="1"/>
  <c r="Y753" i="5"/>
  <c r="AL753" i="5" s="1"/>
  <c r="AM753" i="5" s="1"/>
  <c r="AA755" i="5"/>
  <c r="AP755" i="5" s="1"/>
  <c r="AQ755" i="5" s="1"/>
  <c r="Z758" i="5"/>
  <c r="AN758" i="5" s="1"/>
  <c r="AO758" i="5" s="1"/>
  <c r="Y761" i="5"/>
  <c r="AL761" i="5" s="1"/>
  <c r="AM761" i="5" s="1"/>
  <c r="Z766" i="5"/>
  <c r="AN766" i="5" s="1"/>
  <c r="AO766" i="5" s="1"/>
  <c r="Y769" i="5"/>
  <c r="AA771" i="5"/>
  <c r="AP771" i="5" s="1"/>
  <c r="AQ771" i="5" s="1"/>
  <c r="Y777" i="5"/>
  <c r="AL777" i="5" s="1"/>
  <c r="AM777" i="5" s="1"/>
  <c r="AA779" i="5"/>
  <c r="Z782" i="5"/>
  <c r="AN782" i="5" s="1"/>
  <c r="AO782" i="5" s="1"/>
  <c r="Y785" i="5"/>
  <c r="AL785" i="5" s="1"/>
  <c r="AM785" i="5" s="1"/>
  <c r="AA787" i="5"/>
  <c r="AP787" i="5" s="1"/>
  <c r="AQ787" i="5" s="1"/>
  <c r="AA795" i="5"/>
  <c r="AP795" i="5" s="1"/>
  <c r="AQ795" i="5" s="1"/>
  <c r="Y801" i="5"/>
  <c r="AA803" i="5"/>
  <c r="AP803" i="5" s="1"/>
  <c r="AQ803" i="5" s="1"/>
  <c r="Z806" i="5"/>
  <c r="AN806" i="5" s="1"/>
  <c r="AO806" i="5" s="1"/>
  <c r="Y809" i="5"/>
  <c r="AL809" i="5" s="1"/>
  <c r="AM809" i="5" s="1"/>
  <c r="Z814" i="5"/>
  <c r="AN814" i="5" s="1"/>
  <c r="AO814" i="5" s="1"/>
  <c r="Y817" i="5"/>
  <c r="AL817" i="5" s="1"/>
  <c r="AM817" i="5" s="1"/>
  <c r="AA827" i="5"/>
  <c r="AP827" i="5" s="1"/>
  <c r="AQ827" i="5" s="1"/>
  <c r="Z830" i="5"/>
  <c r="AN830" i="5" s="1"/>
  <c r="AO830" i="5" s="1"/>
  <c r="Y833" i="5"/>
  <c r="AL833" i="5" s="1"/>
  <c r="AM833" i="5" s="1"/>
  <c r="AA835" i="5"/>
  <c r="AP835" i="5" s="1"/>
  <c r="AQ835" i="5" s="1"/>
  <c r="Y604" i="5"/>
  <c r="AL604" i="5" s="1"/>
  <c r="AM604" i="5" s="1"/>
  <c r="AA614" i="5"/>
  <c r="AP614" i="5" s="1"/>
  <c r="AQ614" i="5" s="1"/>
  <c r="Z617" i="5"/>
  <c r="Y620" i="5"/>
  <c r="AL620" i="5" s="1"/>
  <c r="AM620" i="5" s="1"/>
  <c r="AA622" i="5"/>
  <c r="AP622" i="5" s="1"/>
  <c r="AQ622" i="5" s="1"/>
  <c r="Z625" i="5"/>
  <c r="AN625" i="5" s="1"/>
  <c r="AO625" i="5" s="1"/>
  <c r="Z633" i="5"/>
  <c r="AN633" i="5" s="1"/>
  <c r="AO633" i="5" s="1"/>
  <c r="Y636" i="5"/>
  <c r="AL636" i="5" s="1"/>
  <c r="AM636" i="5" s="1"/>
  <c r="AA638" i="5"/>
  <c r="AP638" i="5" s="1"/>
  <c r="AQ638" i="5" s="1"/>
  <c r="Y644" i="5"/>
  <c r="AL644" i="5" s="1"/>
  <c r="AM644" i="5" s="1"/>
  <c r="AA646" i="5"/>
  <c r="AP646" i="5" s="1"/>
  <c r="AQ646" i="5" s="1"/>
  <c r="Y652" i="5"/>
  <c r="AL652" i="5" s="1"/>
  <c r="AM652" i="5" s="1"/>
  <c r="AA654" i="5"/>
  <c r="AP654" i="5" s="1"/>
  <c r="AQ654" i="5" s="1"/>
  <c r="Z657" i="5"/>
  <c r="AN657" i="5" s="1"/>
  <c r="AO657" i="5" s="1"/>
  <c r="Y660" i="5"/>
  <c r="AL660" i="5" s="1"/>
  <c r="AM660" i="5" s="1"/>
  <c r="AA662" i="5"/>
  <c r="AP662" i="5" s="1"/>
  <c r="AQ662" i="5" s="1"/>
  <c r="Z665" i="5"/>
  <c r="AN665" i="5" s="1"/>
  <c r="AO665" i="5" s="1"/>
  <c r="Y668" i="5"/>
  <c r="AL668" i="5" s="1"/>
  <c r="AM668" i="5" s="1"/>
  <c r="Z673" i="5"/>
  <c r="AN673" i="5" s="1"/>
  <c r="AO673" i="5" s="1"/>
  <c r="Y676" i="5"/>
  <c r="AL676" i="5" s="1"/>
  <c r="AM676" i="5" s="1"/>
  <c r="AA678" i="5"/>
  <c r="AP678" i="5" s="1"/>
  <c r="AQ678" i="5" s="1"/>
  <c r="Z681" i="5"/>
  <c r="AN681" i="5" s="1"/>
  <c r="AO681" i="5" s="1"/>
  <c r="Z689" i="5"/>
  <c r="AN689" i="5" s="1"/>
  <c r="AO689" i="5" s="1"/>
  <c r="Y692" i="5"/>
  <c r="AL692" i="5" s="1"/>
  <c r="AM692" i="5" s="1"/>
  <c r="AA694" i="5"/>
  <c r="AP694" i="5" s="1"/>
  <c r="AQ694" i="5" s="1"/>
  <c r="Y700" i="5"/>
  <c r="AL700" i="5" s="1"/>
  <c r="AM700" i="5" s="1"/>
  <c r="AA702" i="5"/>
  <c r="Z705" i="5"/>
  <c r="AN705" i="5" s="1"/>
  <c r="AO705" i="5" s="1"/>
  <c r="Z713" i="5"/>
  <c r="AN713" i="5" s="1"/>
  <c r="AO713" i="5" s="1"/>
  <c r="Y716" i="5"/>
  <c r="AL716" i="5" s="1"/>
  <c r="AM716" i="5" s="1"/>
  <c r="AA718" i="5"/>
  <c r="AP718" i="5" s="1"/>
  <c r="AQ718" i="5" s="1"/>
  <c r="Z721" i="5"/>
  <c r="AN721" i="5" s="1"/>
  <c r="AO721" i="5" s="1"/>
  <c r="AA726" i="5"/>
  <c r="AP726" i="5" s="1"/>
  <c r="AQ726" i="5" s="1"/>
  <c r="Z729" i="5"/>
  <c r="AN729" i="5" s="1"/>
  <c r="AO729" i="5" s="1"/>
  <c r="AA734" i="5"/>
  <c r="AP734" i="5" s="1"/>
  <c r="AQ734" i="5" s="1"/>
  <c r="Z737" i="5"/>
  <c r="AN737" i="5" s="1"/>
  <c r="AO737" i="5" s="1"/>
  <c r="Y740" i="5"/>
  <c r="AL740" i="5" s="1"/>
  <c r="AM740" i="5" s="1"/>
  <c r="AA742" i="5"/>
  <c r="AP742" i="5" s="1"/>
  <c r="AQ742" i="5" s="1"/>
  <c r="Z745" i="5"/>
  <c r="Y748" i="5"/>
  <c r="AL748" i="5" s="1"/>
  <c r="AM748" i="5" s="1"/>
  <c r="Z753" i="5"/>
  <c r="AN753" i="5" s="1"/>
  <c r="AO753" i="5" s="1"/>
  <c r="AA758" i="5"/>
  <c r="AP758" i="5" s="1"/>
  <c r="AQ758" i="5" s="1"/>
  <c r="Z761" i="5"/>
  <c r="AN761" i="5" s="1"/>
  <c r="AO761" i="5" s="1"/>
  <c r="AA766" i="5"/>
  <c r="Y772" i="5"/>
  <c r="AL772" i="5" s="1"/>
  <c r="AM772" i="5" s="1"/>
  <c r="Z777" i="5"/>
  <c r="AN777" i="5" s="1"/>
  <c r="AO777" i="5" s="1"/>
  <c r="AA782" i="5"/>
  <c r="AP782" i="5" s="1"/>
  <c r="AQ782" i="5" s="1"/>
  <c r="Z785" i="5"/>
  <c r="AN785" i="5" s="1"/>
  <c r="AO785" i="5" s="1"/>
  <c r="Y788" i="5"/>
  <c r="Y796" i="5"/>
  <c r="Z801" i="5"/>
  <c r="AN801" i="5" s="1"/>
  <c r="AO801" i="5" s="1"/>
  <c r="Y804" i="5"/>
  <c r="AL804" i="5" s="1"/>
  <c r="AM804" i="5" s="1"/>
  <c r="AA806" i="5"/>
  <c r="AP806" i="5" s="1"/>
  <c r="AQ806" i="5" s="1"/>
  <c r="Z809" i="5"/>
  <c r="Y812" i="5"/>
  <c r="AL812" i="5" s="1"/>
  <c r="AM812" i="5" s="1"/>
  <c r="AA814" i="5"/>
  <c r="AP814" i="5" s="1"/>
  <c r="AQ814" i="5" s="1"/>
  <c r="Z817" i="5"/>
  <c r="AN817" i="5" s="1"/>
  <c r="AO817" i="5" s="1"/>
  <c r="Y820" i="5"/>
  <c r="AL820" i="5" s="1"/>
  <c r="AM820" i="5" s="1"/>
  <c r="AA830" i="5"/>
  <c r="Z833" i="5"/>
  <c r="AN833" i="5" s="1"/>
  <c r="AO833" i="5" s="1"/>
  <c r="Y836" i="5"/>
  <c r="AL836" i="5" s="1"/>
  <c r="AM836" i="5" s="1"/>
  <c r="Z604" i="5"/>
  <c r="AN604" i="5" s="1"/>
  <c r="AO604" i="5" s="1"/>
  <c r="Y615" i="5"/>
  <c r="AL615" i="5" s="1"/>
  <c r="AM615" i="5" s="1"/>
  <c r="AA617" i="5"/>
  <c r="AP617" i="5" s="1"/>
  <c r="AQ617" i="5" s="1"/>
  <c r="Z620" i="5"/>
  <c r="AN620" i="5" s="1"/>
  <c r="AO620" i="5" s="1"/>
  <c r="Y623" i="5"/>
  <c r="AL623" i="5" s="1"/>
  <c r="AM623" i="5" s="1"/>
  <c r="AA625" i="5"/>
  <c r="Y631" i="5"/>
  <c r="AL631" i="5" s="1"/>
  <c r="AM631" i="5" s="1"/>
  <c r="AA633" i="5"/>
  <c r="AP633" i="5" s="1"/>
  <c r="AQ633" i="5" s="1"/>
  <c r="Z636" i="5"/>
  <c r="AN636" i="5" s="1"/>
  <c r="AO636" i="5" s="1"/>
  <c r="Y639" i="5"/>
  <c r="AL639" i="5" s="1"/>
  <c r="AM639" i="5" s="1"/>
  <c r="Z644" i="5"/>
  <c r="AN644" i="5" s="1"/>
  <c r="AO644" i="5" s="1"/>
  <c r="AA649" i="5"/>
  <c r="Z652" i="5"/>
  <c r="AN652" i="5" s="1"/>
  <c r="AO652" i="5" s="1"/>
  <c r="Y655" i="5"/>
  <c r="AL655" i="5" s="1"/>
  <c r="AM655" i="5" s="1"/>
  <c r="AA657" i="5"/>
  <c r="AP657" i="5" s="1"/>
  <c r="AQ657" i="5" s="1"/>
  <c r="Z660" i="5"/>
  <c r="AN660" i="5" s="1"/>
  <c r="AO660" i="5" s="1"/>
  <c r="Y663" i="5"/>
  <c r="AL663" i="5" s="1"/>
  <c r="AM663" i="5" s="1"/>
  <c r="AA665" i="5"/>
  <c r="AP665" i="5" s="1"/>
  <c r="AQ665" i="5" s="1"/>
  <c r="Z668" i="5"/>
  <c r="AN668" i="5" s="1"/>
  <c r="AO668" i="5" s="1"/>
  <c r="Y671" i="5"/>
  <c r="AL671" i="5" s="1"/>
  <c r="AM671" i="5" s="1"/>
  <c r="AA673" i="5"/>
  <c r="AP673" i="5" s="1"/>
  <c r="AQ673" i="5" s="1"/>
  <c r="Z676" i="5"/>
  <c r="AN676" i="5" s="1"/>
  <c r="AO676" i="5" s="1"/>
  <c r="AA681" i="5"/>
  <c r="AP681" i="5" s="1"/>
  <c r="AQ681" i="5" s="1"/>
  <c r="Y687" i="5"/>
  <c r="AL687" i="5" s="1"/>
  <c r="AM687" i="5" s="1"/>
  <c r="AA689" i="5"/>
  <c r="Z692" i="5"/>
  <c r="AN692" i="5" s="1"/>
  <c r="AO692" i="5" s="1"/>
  <c r="Y695" i="5"/>
  <c r="AL695" i="5" s="1"/>
  <c r="AM695" i="5" s="1"/>
  <c r="Z700" i="5"/>
  <c r="AN700" i="5" s="1"/>
  <c r="AO700" i="5" s="1"/>
  <c r="AA705" i="5"/>
  <c r="AP705" i="5" s="1"/>
  <c r="AQ705" i="5" s="1"/>
  <c r="AA713" i="5"/>
  <c r="AP713" i="5" s="1"/>
  <c r="AQ713" i="5" s="1"/>
  <c r="Z716" i="5"/>
  <c r="AN716" i="5" s="1"/>
  <c r="AO716" i="5" s="1"/>
  <c r="Y719" i="5"/>
  <c r="AL719" i="5" s="1"/>
  <c r="AM719" i="5" s="1"/>
  <c r="AA721" i="5"/>
  <c r="AP721" i="5" s="1"/>
  <c r="AQ721" i="5" s="1"/>
  <c r="AA729" i="5"/>
  <c r="AP729" i="5" s="1"/>
  <c r="AQ729" i="5" s="1"/>
  <c r="AA737" i="5"/>
  <c r="AP737" i="5" s="1"/>
  <c r="AQ737" i="5" s="1"/>
  <c r="Z740" i="5"/>
  <c r="AN740" i="5" s="1"/>
  <c r="AO740" i="5" s="1"/>
  <c r="Y743" i="5"/>
  <c r="AL743" i="5" s="1"/>
  <c r="AM743" i="5" s="1"/>
  <c r="AA745" i="5"/>
  <c r="AP745" i="5" s="1"/>
  <c r="AQ745" i="5" s="1"/>
  <c r="Z748" i="5"/>
  <c r="AN748" i="5" s="1"/>
  <c r="AO748" i="5" s="1"/>
  <c r="AA753" i="5"/>
  <c r="Y759" i="5"/>
  <c r="AL759" i="5" s="1"/>
  <c r="AM759" i="5" s="1"/>
  <c r="AA761" i="5"/>
  <c r="AP761" i="5" s="1"/>
  <c r="AQ761" i="5" s="1"/>
  <c r="Z772" i="5"/>
  <c r="AN772" i="5" s="1"/>
  <c r="AO772" i="5" s="1"/>
  <c r="AA777" i="5"/>
  <c r="AP777" i="5" s="1"/>
  <c r="AQ777" i="5" s="1"/>
  <c r="Y783" i="5"/>
  <c r="AL783" i="5" s="1"/>
  <c r="AM783" i="5" s="1"/>
  <c r="AA785" i="5"/>
  <c r="AP785" i="5" s="1"/>
  <c r="AQ785" i="5" s="1"/>
  <c r="Z788" i="5"/>
  <c r="AN788" i="5" s="1"/>
  <c r="AO788" i="5" s="1"/>
  <c r="AA801" i="5"/>
  <c r="AP801" i="5" s="1"/>
  <c r="AQ801" i="5" s="1"/>
  <c r="Z804" i="5"/>
  <c r="AN804" i="5" s="1"/>
  <c r="AO804" i="5" s="1"/>
  <c r="Y807" i="5"/>
  <c r="AL807" i="5" s="1"/>
  <c r="AM807" i="5" s="1"/>
  <c r="AA809" i="5"/>
  <c r="AP809" i="5" s="1"/>
  <c r="AQ809" i="5" s="1"/>
  <c r="Z812" i="5"/>
  <c r="AN812" i="5" s="1"/>
  <c r="AO812" i="5" s="1"/>
  <c r="AA604" i="5"/>
  <c r="AP604" i="5" s="1"/>
  <c r="AQ604" i="5" s="1"/>
  <c r="Z615" i="5"/>
  <c r="Y618" i="5"/>
  <c r="AL618" i="5" s="1"/>
  <c r="AM618" i="5" s="1"/>
  <c r="AA620" i="5"/>
  <c r="AP620" i="5" s="1"/>
  <c r="AQ620" i="5" s="1"/>
  <c r="Z623" i="5"/>
  <c r="AN623" i="5" s="1"/>
  <c r="AO623" i="5" s="1"/>
  <c r="Z631" i="5"/>
  <c r="AN631" i="5" s="1"/>
  <c r="AO631" i="5" s="1"/>
  <c r="AA636" i="5"/>
  <c r="AP636" i="5" s="1"/>
  <c r="AQ636" i="5" s="1"/>
  <c r="Z639" i="5"/>
  <c r="AN639" i="5" s="1"/>
  <c r="AO639" i="5" s="1"/>
  <c r="AA644" i="5"/>
  <c r="AP644" i="5" s="1"/>
  <c r="AQ644" i="5" s="1"/>
  <c r="AA652" i="5"/>
  <c r="AP652" i="5" s="1"/>
  <c r="AQ652" i="5" s="1"/>
  <c r="Z655" i="5"/>
  <c r="AN655" i="5" s="1"/>
  <c r="AO655" i="5" s="1"/>
  <c r="Y658" i="5"/>
  <c r="AA660" i="5"/>
  <c r="AP660" i="5" s="1"/>
  <c r="AQ660" i="5" s="1"/>
  <c r="Z663" i="5"/>
  <c r="AN663" i="5" s="1"/>
  <c r="AO663" i="5" s="1"/>
  <c r="Y666" i="5"/>
  <c r="AL666" i="5" s="1"/>
  <c r="AM666" i="5" s="1"/>
  <c r="AA668" i="5"/>
  <c r="AP668" i="5" s="1"/>
  <c r="AQ668" i="5" s="1"/>
  <c r="Z671" i="5"/>
  <c r="AN671" i="5" s="1"/>
  <c r="AO671" i="5" s="1"/>
  <c r="Y674" i="5"/>
  <c r="AA676" i="5"/>
  <c r="AP676" i="5" s="1"/>
  <c r="AQ676" i="5" s="1"/>
  <c r="Z687" i="5"/>
  <c r="AN687" i="5" s="1"/>
  <c r="AO687" i="5" s="1"/>
  <c r="Y690" i="5"/>
  <c r="AA692" i="5"/>
  <c r="AP692" i="5" s="1"/>
  <c r="AQ692" i="5" s="1"/>
  <c r="Z695" i="5"/>
  <c r="AN695" i="5" s="1"/>
  <c r="AO695" i="5" s="1"/>
  <c r="Y698" i="5"/>
  <c r="AL698" i="5" s="1"/>
  <c r="AM698" i="5" s="1"/>
  <c r="AA700" i="5"/>
  <c r="Y706" i="5"/>
  <c r="AA716" i="5"/>
  <c r="AP716" i="5" s="1"/>
  <c r="AQ716" i="5" s="1"/>
  <c r="Z719" i="5"/>
  <c r="AN719" i="5" s="1"/>
  <c r="AO719" i="5" s="1"/>
  <c r="Y738" i="5"/>
  <c r="AA740" i="5"/>
  <c r="AP740" i="5" s="1"/>
  <c r="AQ740" i="5" s="1"/>
  <c r="Z743" i="5"/>
  <c r="Y746" i="5"/>
  <c r="AA748" i="5"/>
  <c r="AP748" i="5" s="1"/>
  <c r="AQ748" i="5" s="1"/>
  <c r="Y754" i="5"/>
  <c r="AL754" i="5" s="1"/>
  <c r="AM754" i="5" s="1"/>
  <c r="Z759" i="5"/>
  <c r="AN759" i="5" s="1"/>
  <c r="AO759" i="5" s="1"/>
  <c r="Y762" i="5"/>
  <c r="AL762" i="5" s="1"/>
  <c r="AM762" i="5" s="1"/>
  <c r="Y770" i="5"/>
  <c r="AA772" i="5"/>
  <c r="AP772" i="5" s="1"/>
  <c r="AQ772" i="5" s="1"/>
  <c r="Y778" i="5"/>
  <c r="AL778" i="5" s="1"/>
  <c r="AM778" i="5" s="1"/>
  <c r="Z783" i="5"/>
  <c r="AN783" i="5" s="1"/>
  <c r="AO783" i="5" s="1"/>
  <c r="Y786" i="5"/>
  <c r="AA788" i="5"/>
  <c r="AP788" i="5" s="1"/>
  <c r="AQ788" i="5" s="1"/>
  <c r="Y794" i="5"/>
  <c r="Y802" i="5"/>
  <c r="AA804" i="5"/>
  <c r="AP804" i="5" s="1"/>
  <c r="AQ804" i="5" s="1"/>
  <c r="Z807" i="5"/>
  <c r="AN807" i="5" s="1"/>
  <c r="AO807" i="5" s="1"/>
  <c r="Y810" i="5"/>
  <c r="AA812" i="5"/>
  <c r="AP812" i="5" s="1"/>
  <c r="AQ812" i="5" s="1"/>
  <c r="Z815" i="5"/>
  <c r="AN815" i="5" s="1"/>
  <c r="AO815" i="5" s="1"/>
  <c r="AA820" i="5"/>
  <c r="AP820" i="5" s="1"/>
  <c r="AQ820" i="5" s="1"/>
  <c r="Z823" i="5"/>
  <c r="AN823" i="5" s="1"/>
  <c r="AO823" i="5" s="1"/>
  <c r="Y834" i="5"/>
  <c r="AA836" i="5"/>
  <c r="AP836" i="5" s="1"/>
  <c r="AQ836" i="5" s="1"/>
  <c r="Y861" i="5"/>
  <c r="AL861" i="5" s="1"/>
  <c r="AM861" i="5" s="1"/>
  <c r="Z858" i="5"/>
  <c r="AN858" i="5" s="1"/>
  <c r="AO858" i="5" s="1"/>
  <c r="AA855" i="5"/>
  <c r="AP855" i="5" s="1"/>
  <c r="AQ855" i="5" s="1"/>
  <c r="Y853" i="5"/>
  <c r="AL853" i="5" s="1"/>
  <c r="AM853" i="5" s="1"/>
  <c r="Z850" i="5"/>
  <c r="AN850" i="5" s="1"/>
  <c r="AO850" i="5" s="1"/>
  <c r="AA847" i="5"/>
  <c r="AP847" i="5" s="1"/>
  <c r="AQ847" i="5" s="1"/>
  <c r="Z842" i="5"/>
  <c r="AN842" i="5" s="1"/>
  <c r="AO842" i="5" s="1"/>
  <c r="AA839" i="5"/>
  <c r="AP839" i="5" s="1"/>
  <c r="AQ839" i="5" s="1"/>
  <c r="Y835" i="5"/>
  <c r="AL835" i="5" s="1"/>
  <c r="AM835" i="5" s="1"/>
  <c r="Y821" i="5"/>
  <c r="AA813" i="5"/>
  <c r="AP813" i="5" s="1"/>
  <c r="AQ813" i="5" s="1"/>
  <c r="Z802" i="5"/>
  <c r="AN802" i="5" s="1"/>
  <c r="AO802" i="5" s="1"/>
  <c r="AA759" i="5"/>
  <c r="AP759" i="5" s="1"/>
  <c r="AQ759" i="5" s="1"/>
  <c r="Z738" i="5"/>
  <c r="AN738" i="5" s="1"/>
  <c r="AO738" i="5" s="1"/>
  <c r="Y717" i="5"/>
  <c r="AL717" i="5" s="1"/>
  <c r="AM717" i="5" s="1"/>
  <c r="AA695" i="5"/>
  <c r="AP695" i="5" s="1"/>
  <c r="AQ695" i="5" s="1"/>
  <c r="Z674" i="5"/>
  <c r="AN674" i="5" s="1"/>
  <c r="AO674" i="5" s="1"/>
  <c r="Y653" i="5"/>
  <c r="AL653" i="5" s="1"/>
  <c r="AM653" i="5" s="1"/>
  <c r="AA631" i="5"/>
  <c r="AP631" i="5" s="1"/>
  <c r="AQ631" i="5" s="1"/>
  <c r="Y858" i="5"/>
  <c r="AL858" i="5" s="1"/>
  <c r="AM858" i="5" s="1"/>
  <c r="Z855" i="5"/>
  <c r="AN855" i="5" s="1"/>
  <c r="AO855" i="5" s="1"/>
  <c r="AA852" i="5"/>
  <c r="AP852" i="5" s="1"/>
  <c r="AQ852" i="5" s="1"/>
  <c r="Y850" i="5"/>
  <c r="Z847" i="5"/>
  <c r="AN847" i="5" s="1"/>
  <c r="AO847" i="5" s="1"/>
  <c r="AA844" i="5"/>
  <c r="AP844" i="5" s="1"/>
  <c r="AQ844" i="5" s="1"/>
  <c r="Y842" i="5"/>
  <c r="Z839" i="5"/>
  <c r="AN839" i="5" s="1"/>
  <c r="AO839" i="5" s="1"/>
  <c r="Z834" i="5"/>
  <c r="AN834" i="5" s="1"/>
  <c r="AO834" i="5" s="1"/>
  <c r="Y827" i="5"/>
  <c r="AL827" i="5" s="1"/>
  <c r="AM827" i="5" s="1"/>
  <c r="Z820" i="5"/>
  <c r="AN820" i="5" s="1"/>
  <c r="AO820" i="5" s="1"/>
  <c r="Y813" i="5"/>
  <c r="AL813" i="5" s="1"/>
  <c r="AM813" i="5" s="1"/>
  <c r="Z778" i="5"/>
  <c r="AN778" i="5" s="1"/>
  <c r="AO778" i="5" s="1"/>
  <c r="AA671" i="5"/>
  <c r="AP671" i="5" s="1"/>
  <c r="AQ671" i="5" s="1"/>
  <c r="Y629" i="5"/>
  <c r="AL629" i="5" s="1"/>
  <c r="AM629" i="5" s="1"/>
  <c r="Y855" i="5"/>
  <c r="AL855" i="5" s="1"/>
  <c r="AM855" i="5" s="1"/>
  <c r="Z852" i="5"/>
  <c r="AN852" i="5" s="1"/>
  <c r="AO852" i="5" s="1"/>
  <c r="AA849" i="5"/>
  <c r="AP849" i="5" s="1"/>
  <c r="AQ849" i="5" s="1"/>
  <c r="Y847" i="5"/>
  <c r="AL847" i="5" s="1"/>
  <c r="AM847" i="5" s="1"/>
  <c r="Z844" i="5"/>
  <c r="AN844" i="5" s="1"/>
  <c r="AO844" i="5" s="1"/>
  <c r="AA841" i="5"/>
  <c r="AP841" i="5" s="1"/>
  <c r="AQ841" i="5" s="1"/>
  <c r="Y839" i="5"/>
  <c r="AL839" i="5" s="1"/>
  <c r="AM839" i="5" s="1"/>
  <c r="AA833" i="5"/>
  <c r="AP833" i="5" s="1"/>
  <c r="AQ833" i="5" s="1"/>
  <c r="Y797" i="5"/>
  <c r="AL797" i="5" s="1"/>
  <c r="AM797" i="5" s="1"/>
  <c r="Z754" i="5"/>
  <c r="AN754" i="5" s="1"/>
  <c r="AO754" i="5" s="1"/>
  <c r="Y733" i="5"/>
  <c r="AL733" i="5" s="1"/>
  <c r="AM733" i="5" s="1"/>
  <c r="Z690" i="5"/>
  <c r="AN690" i="5" s="1"/>
  <c r="AO690" i="5" s="1"/>
  <c r="Y669" i="5"/>
  <c r="AL669" i="5" s="1"/>
  <c r="AM669" i="5" s="1"/>
  <c r="AA862" i="5"/>
  <c r="AP862" i="5" s="1"/>
  <c r="AQ862" i="5" s="1"/>
  <c r="Y852" i="5"/>
  <c r="AL852" i="5" s="1"/>
  <c r="AM852" i="5" s="1"/>
  <c r="Z849" i="5"/>
  <c r="AN849" i="5" s="1"/>
  <c r="AO849" i="5" s="1"/>
  <c r="AA846" i="5"/>
  <c r="AP846" i="5" s="1"/>
  <c r="AQ846" i="5" s="1"/>
  <c r="Y844" i="5"/>
  <c r="AL844" i="5" s="1"/>
  <c r="AM844" i="5" s="1"/>
  <c r="Z841" i="5"/>
  <c r="AN841" i="5" s="1"/>
  <c r="AO841" i="5" s="1"/>
  <c r="AA838" i="5"/>
  <c r="AP838" i="5" s="1"/>
  <c r="AQ838" i="5" s="1"/>
  <c r="Z832" i="5"/>
  <c r="AN832" i="5" s="1"/>
  <c r="AO832" i="5" s="1"/>
  <c r="Z810" i="5"/>
  <c r="AN810" i="5" s="1"/>
  <c r="AO810" i="5" s="1"/>
  <c r="Z794" i="5"/>
  <c r="AN794" i="5" s="1"/>
  <c r="AO794" i="5" s="1"/>
  <c r="Y773" i="5"/>
  <c r="AL773" i="5" s="1"/>
  <c r="AM773" i="5" s="1"/>
  <c r="Y709" i="5"/>
  <c r="AL709" i="5" s="1"/>
  <c r="AM709" i="5" s="1"/>
  <c r="AA687" i="5"/>
  <c r="AP687" i="5" s="1"/>
  <c r="AQ687" i="5" s="1"/>
  <c r="Z666" i="5"/>
  <c r="AN666" i="5" s="1"/>
  <c r="AO666" i="5" s="1"/>
  <c r="AA623" i="5"/>
  <c r="AP623" i="5" s="1"/>
  <c r="AQ623" i="5" s="1"/>
  <c r="AN479" i="5"/>
  <c r="AO479" i="5" s="1"/>
  <c r="AP492" i="5"/>
  <c r="AQ492" i="5" s="1"/>
  <c r="AP404" i="5"/>
  <c r="AQ404" i="5" s="1"/>
  <c r="AN511" i="5"/>
  <c r="AO511" i="5" s="1"/>
  <c r="AL293" i="5"/>
  <c r="AM293" i="5" s="1"/>
  <c r="AP331" i="5"/>
  <c r="AQ331" i="5" s="1"/>
  <c r="AN282" i="5"/>
  <c r="AO282" i="5" s="1"/>
  <c r="AN183" i="5"/>
  <c r="AO183" i="5" s="1"/>
  <c r="AN191" i="5"/>
  <c r="AO191" i="5" s="1"/>
  <c r="AP252" i="5"/>
  <c r="AQ252" i="5" s="1"/>
  <c r="AP52" i="5"/>
  <c r="AQ52" i="5" s="1"/>
  <c r="AP84" i="5"/>
  <c r="AQ84" i="5" s="1"/>
  <c r="AP105" i="5"/>
  <c r="AQ105" i="5" s="1"/>
  <c r="AP225" i="5"/>
  <c r="AQ225" i="5" s="1"/>
  <c r="AP129" i="5"/>
  <c r="AQ129" i="5" s="1"/>
  <c r="AP153" i="5"/>
  <c r="AQ153" i="5" s="1"/>
  <c r="AN7" i="5"/>
  <c r="AO7" i="5" s="1"/>
  <c r="AP25" i="5"/>
  <c r="AQ25" i="5" s="1"/>
  <c r="AN92" i="5"/>
  <c r="AO92" i="5" s="1"/>
  <c r="AP121" i="5"/>
  <c r="AQ121" i="5" s="1"/>
  <c r="AP145" i="5"/>
  <c r="AQ145" i="5" s="1"/>
  <c r="AN28" i="5"/>
  <c r="AO28" i="5" s="1"/>
  <c r="AN39" i="5"/>
  <c r="AO39" i="5" s="1"/>
  <c r="AL111" i="5"/>
  <c r="AM111" i="5" s="1"/>
  <c r="AP164" i="5"/>
  <c r="AQ164" i="5" s="1"/>
  <c r="AL167" i="5"/>
  <c r="AM167" i="5" s="1"/>
  <c r="AP177" i="5"/>
  <c r="AQ177" i="5" s="1"/>
  <c r="AP21" i="5"/>
  <c r="AQ21" i="5" s="1"/>
  <c r="AL68" i="5"/>
  <c r="AM68" i="5" s="1"/>
  <c r="AP117" i="5"/>
  <c r="AQ117" i="5" s="1"/>
  <c r="AP157" i="5"/>
  <c r="AQ157" i="5" s="1"/>
  <c r="AL512" i="5"/>
  <c r="AM512" i="5" s="1"/>
  <c r="AL19" i="5"/>
  <c r="AM19" i="5" s="1"/>
  <c r="AN81" i="5"/>
  <c r="AO81" i="5" s="1"/>
  <c r="AL100" i="5"/>
  <c r="AM100" i="5" s="1"/>
  <c r="AP238" i="5"/>
  <c r="AQ238" i="5" s="1"/>
  <c r="AN533" i="5"/>
  <c r="AO533" i="5" s="1"/>
  <c r="AL12" i="5"/>
  <c r="AM12" i="5" s="1"/>
  <c r="AL83" i="5"/>
  <c r="AM83" i="5" s="1"/>
  <c r="AP133" i="5"/>
  <c r="AQ133" i="5" s="1"/>
  <c r="AP205" i="5"/>
  <c r="AQ205" i="5" s="1"/>
  <c r="AL243" i="5"/>
  <c r="AM243" i="5" s="1"/>
  <c r="AN249" i="5"/>
  <c r="AO249" i="5" s="1"/>
  <c r="AN617" i="5"/>
  <c r="AO617" i="5" s="1"/>
  <c r="AN57" i="5"/>
  <c r="AO57" i="5" s="1"/>
  <c r="AP198" i="5"/>
  <c r="AQ198" i="5" s="1"/>
  <c r="AL227" i="5"/>
  <c r="AM227" i="5" s="1"/>
  <c r="AN501" i="5"/>
  <c r="AO501" i="5" s="1"/>
  <c r="AP102" i="5"/>
  <c r="AQ102" i="5" s="1"/>
  <c r="AL235" i="5"/>
  <c r="AM235" i="5" s="1"/>
  <c r="AL236" i="5"/>
  <c r="AM236" i="5" s="1"/>
  <c r="AP244" i="5"/>
  <c r="AQ244" i="5" s="1"/>
  <c r="AP337" i="5"/>
  <c r="AQ337" i="5" s="1"/>
  <c r="AP440" i="5"/>
  <c r="AQ440" i="5" s="1"/>
  <c r="AP274" i="5"/>
  <c r="AQ274" i="5" s="1"/>
  <c r="AN309" i="5"/>
  <c r="AO309" i="5" s="1"/>
  <c r="AN325" i="5"/>
  <c r="AO325" i="5" s="1"/>
  <c r="AP3" i="5"/>
  <c r="AQ3" i="5" s="1"/>
  <c r="AL89" i="5"/>
  <c r="AM89" i="5" s="1"/>
  <c r="AP139" i="5"/>
  <c r="AQ139" i="5" s="1"/>
  <c r="AP123" i="5"/>
  <c r="AQ123" i="5" s="1"/>
  <c r="AP155" i="5"/>
  <c r="AQ155" i="5" s="1"/>
  <c r="AP91" i="5"/>
  <c r="AQ91" i="5" s="1"/>
  <c r="AP179" i="5"/>
  <c r="AQ179" i="5" s="1"/>
  <c r="AP43" i="5"/>
  <c r="AQ43" i="5" s="1"/>
  <c r="AP749" i="5"/>
  <c r="AQ749" i="5" s="1"/>
  <c r="AP486" i="5"/>
  <c r="AQ486" i="5" s="1"/>
  <c r="AP490" i="5"/>
  <c r="AQ490" i="5" s="1"/>
  <c r="AL515" i="5"/>
  <c r="AM515" i="5" s="1"/>
  <c r="AP582" i="5"/>
  <c r="AQ582" i="5" s="1"/>
  <c r="AP585" i="5"/>
  <c r="AQ585" i="5" s="1"/>
  <c r="AP698" i="5"/>
  <c r="AQ698" i="5" s="1"/>
  <c r="AN792" i="5"/>
  <c r="AO792" i="5" s="1"/>
  <c r="AP858" i="5"/>
  <c r="AQ858" i="5" s="1"/>
  <c r="AN490" i="5"/>
  <c r="AO490" i="5" s="1"/>
  <c r="AL524" i="5"/>
  <c r="AM524" i="5" s="1"/>
  <c r="AL542" i="5"/>
  <c r="AM542" i="5" s="1"/>
  <c r="AL547" i="5"/>
  <c r="AM547" i="5" s="1"/>
  <c r="AN582" i="5"/>
  <c r="AO582" i="5" s="1"/>
  <c r="AN594" i="5"/>
  <c r="AO594" i="5" s="1"/>
  <c r="AN596" i="5"/>
  <c r="AO596" i="5" s="1"/>
  <c r="AP597" i="5"/>
  <c r="AQ597" i="5" s="1"/>
  <c r="AP689" i="5"/>
  <c r="AQ689" i="5" s="1"/>
  <c r="AN504" i="5"/>
  <c r="AO504" i="5" s="1"/>
  <c r="AP524" i="5"/>
  <c r="AQ524" i="5" s="1"/>
  <c r="AP526" i="5"/>
  <c r="AQ526" i="5" s="1"/>
  <c r="AP546" i="5"/>
  <c r="AQ546" i="5" s="1"/>
  <c r="AN551" i="5"/>
  <c r="AO551" i="5" s="1"/>
  <c r="AL579" i="5"/>
  <c r="AM579" i="5" s="1"/>
  <c r="AN588" i="5"/>
  <c r="AO588" i="5" s="1"/>
  <c r="AP598" i="5"/>
  <c r="AQ598" i="5" s="1"/>
  <c r="AN599" i="5"/>
  <c r="AO599" i="5" s="1"/>
  <c r="AN615" i="5"/>
  <c r="AO615" i="5" s="1"/>
  <c r="AN835" i="5"/>
  <c r="AO835" i="5" s="1"/>
  <c r="AN496" i="5"/>
  <c r="AO496" i="5" s="1"/>
  <c r="AN524" i="5"/>
  <c r="AO524" i="5" s="1"/>
  <c r="AL525" i="5"/>
  <c r="AM525" i="5" s="1"/>
  <c r="AL535" i="5"/>
  <c r="AM535" i="5" s="1"/>
  <c r="AP577" i="5"/>
  <c r="AQ577" i="5" s="1"/>
  <c r="AP579" i="5"/>
  <c r="AQ579" i="5" s="1"/>
  <c r="AP588" i="5"/>
  <c r="AQ588" i="5" s="1"/>
  <c r="AP590" i="5"/>
  <c r="AQ590" i="5" s="1"/>
  <c r="AP594" i="5"/>
  <c r="AQ594" i="5" s="1"/>
  <c r="AP615" i="5"/>
  <c r="AQ615" i="5" s="1"/>
  <c r="AN771" i="5"/>
  <c r="AO771" i="5" s="1"/>
  <c r="AN803" i="5"/>
  <c r="AO803" i="5" s="1"/>
  <c r="AL471" i="5"/>
  <c r="AM471" i="5" s="1"/>
  <c r="AN472" i="5"/>
  <c r="AO472" i="5" s="1"/>
  <c r="AP498" i="5"/>
  <c r="AQ498" i="5" s="1"/>
  <c r="AN554" i="5"/>
  <c r="AO554" i="5" s="1"/>
  <c r="AN568" i="5"/>
  <c r="AO568" i="5" s="1"/>
  <c r="AL603" i="5"/>
  <c r="AM603" i="5" s="1"/>
  <c r="AN745" i="5"/>
  <c r="AO745" i="5" s="1"/>
  <c r="AL501" i="5"/>
  <c r="AM501" i="5" s="1"/>
  <c r="AL511" i="5"/>
  <c r="AM511" i="5" s="1"/>
  <c r="AP533" i="5"/>
  <c r="AQ533" i="5" s="1"/>
  <c r="AP554" i="5"/>
  <c r="AQ554" i="5" s="1"/>
  <c r="AP567" i="5"/>
  <c r="AQ567" i="5" s="1"/>
  <c r="AN602" i="5"/>
  <c r="AO602" i="5" s="1"/>
  <c r="AP603" i="5"/>
  <c r="AQ603" i="5" s="1"/>
  <c r="AP625" i="5"/>
  <c r="AQ625" i="5" s="1"/>
  <c r="AN664" i="5"/>
  <c r="AO664" i="5" s="1"/>
  <c r="AL274" i="5"/>
  <c r="AM274" i="5" s="1"/>
  <c r="AL446" i="5"/>
  <c r="AM446" i="5" s="1"/>
  <c r="AL490" i="5"/>
  <c r="AM490" i="5" s="1"/>
  <c r="AL138" i="5"/>
  <c r="AM138" i="5" s="1"/>
  <c r="AL214" i="5"/>
  <c r="AM214" i="5" s="1"/>
  <c r="AL82" i="5"/>
  <c r="AM82" i="5" s="1"/>
  <c r="AL150" i="5"/>
  <c r="AM150" i="5" s="1"/>
  <c r="AL162" i="5"/>
  <c r="AM162" i="5" s="1"/>
  <c r="AL198" i="5"/>
  <c r="AM198" i="5" s="1"/>
  <c r="AL378" i="5"/>
  <c r="AM378" i="5" s="1"/>
  <c r="AL10" i="5"/>
  <c r="AM10" i="5" s="1"/>
  <c r="AL22" i="5"/>
  <c r="AM22" i="5" s="1"/>
  <c r="AL106" i="5"/>
  <c r="AM106" i="5" s="1"/>
  <c r="AL154" i="5"/>
  <c r="AM154" i="5" s="1"/>
  <c r="AL410" i="5"/>
  <c r="AM410" i="5" s="1"/>
  <c r="AL498" i="5"/>
  <c r="AM498" i="5" s="1"/>
  <c r="AL30" i="5"/>
  <c r="AM30" i="5" s="1"/>
  <c r="AL42" i="5"/>
  <c r="AM42" i="5" s="1"/>
  <c r="AL78" i="5"/>
  <c r="AM78" i="5" s="1"/>
  <c r="AL114" i="5"/>
  <c r="AM114" i="5" s="1"/>
  <c r="AL142" i="5"/>
  <c r="AM142" i="5" s="1"/>
  <c r="AL602" i="5"/>
  <c r="AM602" i="5" s="1"/>
  <c r="AL90" i="5"/>
  <c r="AM90" i="5" s="1"/>
  <c r="AL102" i="5"/>
  <c r="AM102" i="5" s="1"/>
  <c r="AL110" i="5"/>
  <c r="AM110" i="5" s="1"/>
  <c r="AL294" i="5"/>
  <c r="AM294" i="5" s="1"/>
  <c r="AL814" i="5"/>
  <c r="AM814" i="5" s="1"/>
  <c r="AL70" i="5"/>
  <c r="AM70" i="5" s="1"/>
  <c r="AL286" i="5"/>
  <c r="AM286" i="5" s="1"/>
  <c r="AL658" i="5"/>
  <c r="AM658" i="5" s="1"/>
  <c r="AL46" i="5"/>
  <c r="AM46" i="5" s="1"/>
  <c r="AL54" i="5"/>
  <c r="AM54" i="5" s="1"/>
  <c r="AL122" i="5"/>
  <c r="AM122" i="5" s="1"/>
  <c r="AL554" i="5"/>
  <c r="AM554" i="5" s="1"/>
  <c r="AL582" i="5"/>
  <c r="AM582" i="5" s="1"/>
  <c r="AL518" i="5"/>
  <c r="AM518" i="5" s="1"/>
  <c r="AP270" i="5"/>
  <c r="AQ270" i="5" s="1"/>
  <c r="AP273" i="5"/>
  <c r="AQ273" i="5" s="1"/>
  <c r="AL273" i="5"/>
  <c r="AM273" i="5" s="1"/>
  <c r="AN273" i="5"/>
  <c r="AO273" i="5" s="1"/>
  <c r="AL211" i="5"/>
  <c r="AM211" i="5" s="1"/>
  <c r="AP211" i="5"/>
  <c r="AQ211" i="5" s="1"/>
  <c r="AN211" i="5"/>
  <c r="AO211" i="5" s="1"/>
  <c r="AN215" i="5"/>
  <c r="AO215" i="5" s="1"/>
  <c r="AL215" i="5"/>
  <c r="AM215" i="5" s="1"/>
  <c r="AN76" i="5"/>
  <c r="AO76" i="5" s="1"/>
  <c r="AL76" i="5"/>
  <c r="AM76" i="5" s="1"/>
  <c r="AL119" i="5"/>
  <c r="AM119" i="5" s="1"/>
  <c r="AL160" i="5"/>
  <c r="AM160" i="5" s="1"/>
  <c r="AN160" i="5"/>
  <c r="AO160" i="5" s="1"/>
  <c r="AN166" i="5"/>
  <c r="AO166" i="5" s="1"/>
  <c r="AN218" i="5"/>
  <c r="AO218" i="5" s="1"/>
  <c r="AN232" i="5"/>
  <c r="AO232" i="5" s="1"/>
  <c r="AP263" i="5"/>
  <c r="AQ263" i="5" s="1"/>
  <c r="C268" i="5"/>
  <c r="P268" i="5"/>
  <c r="P290" i="5"/>
  <c r="C290" i="5"/>
  <c r="C300" i="5"/>
  <c r="P300" i="5"/>
  <c r="C397" i="5"/>
  <c r="P397" i="5"/>
  <c r="AN205" i="5"/>
  <c r="AO205" i="5" s="1"/>
  <c r="AP231" i="5"/>
  <c r="AQ231" i="5" s="1"/>
  <c r="AN231" i="5"/>
  <c r="AO231" i="5" s="1"/>
  <c r="P4" i="5"/>
  <c r="AN10" i="5"/>
  <c r="AO10" i="5" s="1"/>
  <c r="P15" i="5"/>
  <c r="AP22" i="5"/>
  <c r="AQ22" i="5" s="1"/>
  <c r="AL25" i="5"/>
  <c r="AM25" i="5" s="1"/>
  <c r="AP28" i="5"/>
  <c r="AQ28" i="5" s="1"/>
  <c r="AP29" i="5"/>
  <c r="AQ29" i="5" s="1"/>
  <c r="AP39" i="5"/>
  <c r="AQ39" i="5" s="1"/>
  <c r="AP40" i="5"/>
  <c r="AQ40" i="5" s="1"/>
  <c r="AN45" i="5"/>
  <c r="AO45" i="5" s="1"/>
  <c r="P53" i="5"/>
  <c r="P58" i="5"/>
  <c r="AN66" i="5"/>
  <c r="AO66" i="5" s="1"/>
  <c r="P69" i="5"/>
  <c r="P78" i="5"/>
  <c r="AL81" i="5"/>
  <c r="AM81" i="5" s="1"/>
  <c r="AP89" i="5"/>
  <c r="AQ89" i="5" s="1"/>
  <c r="AP99" i="5"/>
  <c r="AQ99" i="5" s="1"/>
  <c r="AP100" i="5"/>
  <c r="AQ100" i="5" s="1"/>
  <c r="P112" i="5"/>
  <c r="P121" i="5"/>
  <c r="P127" i="5"/>
  <c r="P133" i="5"/>
  <c r="AP136" i="5"/>
  <c r="AQ136" i="5" s="1"/>
  <c r="P139" i="5"/>
  <c r="AP141" i="5"/>
  <c r="AQ141" i="5" s="1"/>
  <c r="P144" i="5"/>
  <c r="AN162" i="5"/>
  <c r="AO162" i="5" s="1"/>
  <c r="AN165" i="5"/>
  <c r="AO165" i="5" s="1"/>
  <c r="P168" i="5"/>
  <c r="P177" i="5"/>
  <c r="C195" i="5"/>
  <c r="C199" i="5"/>
  <c r="C201" i="5"/>
  <c r="P211" i="5"/>
  <c r="AN212" i="5"/>
  <c r="AO212" i="5" s="1"/>
  <c r="C213" i="5"/>
  <c r="P213" i="5"/>
  <c r="P215" i="5"/>
  <c r="P217" i="5"/>
  <c r="AL223" i="5"/>
  <c r="AM223" i="5" s="1"/>
  <c r="C230" i="5"/>
  <c r="C234" i="5"/>
  <c r="AL240" i="5"/>
  <c r="AM240" i="5" s="1"/>
  <c r="AN244" i="5"/>
  <c r="AO244" i="5" s="1"/>
  <c r="C246" i="5"/>
  <c r="C250" i="5"/>
  <c r="P270" i="5"/>
  <c r="AN274" i="5"/>
  <c r="AO274" i="5" s="1"/>
  <c r="C276" i="5"/>
  <c r="AL284" i="5"/>
  <c r="AM284" i="5" s="1"/>
  <c r="AN297" i="5"/>
  <c r="AO297" i="5" s="1"/>
  <c r="P328" i="5"/>
  <c r="AP332" i="5"/>
  <c r="AQ332" i="5" s="1"/>
  <c r="AN332" i="5"/>
  <c r="AO332" i="5" s="1"/>
  <c r="AP394" i="5"/>
  <c r="AQ394" i="5" s="1"/>
  <c r="P540" i="5"/>
  <c r="C540" i="5"/>
  <c r="AN543" i="5"/>
  <c r="AO543" i="5" s="1"/>
  <c r="AL543" i="5"/>
  <c r="AM543" i="5" s="1"/>
  <c r="AN25" i="5"/>
  <c r="AO25" i="5" s="1"/>
  <c r="P43" i="5"/>
  <c r="AL55" i="5"/>
  <c r="AM55" i="5" s="1"/>
  <c r="AN65" i="5"/>
  <c r="AO65" i="5" s="1"/>
  <c r="AL65" i="5"/>
  <c r="AM65" i="5" s="1"/>
  <c r="P96" i="5"/>
  <c r="P106" i="5"/>
  <c r="AP118" i="5"/>
  <c r="AQ118" i="5" s="1"/>
  <c r="AN124" i="5"/>
  <c r="AO124" i="5" s="1"/>
  <c r="AL124" i="5"/>
  <c r="AM124" i="5" s="1"/>
  <c r="AN130" i="5"/>
  <c r="AO130" i="5" s="1"/>
  <c r="AN159" i="5"/>
  <c r="AO159" i="5" s="1"/>
  <c r="AL159" i="5"/>
  <c r="AM159" i="5" s="1"/>
  <c r="AN174" i="5"/>
  <c r="AO174" i="5" s="1"/>
  <c r="AL181" i="5"/>
  <c r="AM181" i="5" s="1"/>
  <c r="AP181" i="5"/>
  <c r="AQ181" i="5" s="1"/>
  <c r="AN181" i="5"/>
  <c r="AO181" i="5" s="1"/>
  <c r="AN223" i="5"/>
  <c r="AO223" i="5" s="1"/>
  <c r="AP227" i="5"/>
  <c r="AQ227" i="5" s="1"/>
  <c r="AN240" i="5"/>
  <c r="AO240" i="5" s="1"/>
  <c r="C265" i="5"/>
  <c r="P265" i="5"/>
  <c r="P279" i="5"/>
  <c r="AN284" i="5"/>
  <c r="AO284" i="5" s="1"/>
  <c r="C315" i="5"/>
  <c r="P315" i="5"/>
  <c r="P339" i="5"/>
  <c r="C339" i="5"/>
  <c r="C350" i="5"/>
  <c r="P350" i="5"/>
  <c r="AP414" i="5"/>
  <c r="AQ414" i="5" s="1"/>
  <c r="AN414" i="5"/>
  <c r="AO414" i="5" s="1"/>
  <c r="AN2" i="5"/>
  <c r="AO2" i="5" s="1"/>
  <c r="AP18" i="5"/>
  <c r="AQ18" i="5" s="1"/>
  <c r="P48" i="5"/>
  <c r="P57" i="5"/>
  <c r="AN61" i="5"/>
  <c r="AO61" i="5" s="1"/>
  <c r="P91" i="5"/>
  <c r="AN108" i="5"/>
  <c r="AO108" i="5" s="1"/>
  <c r="P126" i="5"/>
  <c r="AL129" i="5"/>
  <c r="AM129" i="5" s="1"/>
  <c r="P132" i="5"/>
  <c r="P138" i="5"/>
  <c r="P143" i="5"/>
  <c r="P154" i="5"/>
  <c r="AL185" i="5"/>
  <c r="AM185" i="5" s="1"/>
  <c r="P188" i="5"/>
  <c r="AL189" i="5"/>
  <c r="AM189" i="5" s="1"/>
  <c r="P192" i="5"/>
  <c r="AN193" i="5"/>
  <c r="AO193" i="5" s="1"/>
  <c r="AL193" i="5"/>
  <c r="AM193" i="5" s="1"/>
  <c r="P197" i="5"/>
  <c r="AN236" i="5"/>
  <c r="AO236" i="5" s="1"/>
  <c r="AP236" i="5"/>
  <c r="AQ236" i="5" s="1"/>
  <c r="AP253" i="5"/>
  <c r="AQ253" i="5" s="1"/>
  <c r="AL253" i="5"/>
  <c r="AM253" i="5" s="1"/>
  <c r="AN283" i="5"/>
  <c r="AO283" i="5" s="1"/>
  <c r="AL283" i="5"/>
  <c r="AM283" i="5" s="1"/>
  <c r="C289" i="5"/>
  <c r="P289" i="5"/>
  <c r="AL325" i="5"/>
  <c r="AM325" i="5" s="1"/>
  <c r="C346" i="5"/>
  <c r="P346" i="5"/>
  <c r="AP452" i="5"/>
  <c r="AQ452" i="5" s="1"/>
  <c r="AL4" i="5"/>
  <c r="AM4" i="5" s="1"/>
  <c r="AL7" i="5"/>
  <c r="AM7" i="5" s="1"/>
  <c r="AN8" i="5"/>
  <c r="AO8" i="5" s="1"/>
  <c r="P14" i="5"/>
  <c r="AL15" i="5"/>
  <c r="AM15" i="5" s="1"/>
  <c r="AL60" i="5"/>
  <c r="AM60" i="5" s="1"/>
  <c r="AN72" i="5"/>
  <c r="AO72" i="5" s="1"/>
  <c r="AN115" i="5"/>
  <c r="AO115" i="5" s="1"/>
  <c r="AP2" i="5"/>
  <c r="AQ2" i="5" s="1"/>
  <c r="AN3" i="5"/>
  <c r="AO3" i="5" s="1"/>
  <c r="AN6" i="5"/>
  <c r="AO6" i="5" s="1"/>
  <c r="AP7" i="5"/>
  <c r="AQ7" i="5" s="1"/>
  <c r="AP8" i="5"/>
  <c r="AQ8" i="5" s="1"/>
  <c r="AP17" i="5"/>
  <c r="AQ17" i="5" s="1"/>
  <c r="P32" i="5"/>
  <c r="P42" i="5"/>
  <c r="P47" i="5"/>
  <c r="AP54" i="5"/>
  <c r="AQ54" i="5" s="1"/>
  <c r="AN54" i="5"/>
  <c r="AO54" i="5" s="1"/>
  <c r="AP60" i="5"/>
  <c r="AQ60" i="5" s="1"/>
  <c r="AP61" i="5"/>
  <c r="AQ61" i="5" s="1"/>
  <c r="AN77" i="5"/>
  <c r="AO77" i="5" s="1"/>
  <c r="P85" i="5"/>
  <c r="P90" i="5"/>
  <c r="AN98" i="5"/>
  <c r="AO98" i="5" s="1"/>
  <c r="P101" i="5"/>
  <c r="P110" i="5"/>
  <c r="AL113" i="5"/>
  <c r="AM113" i="5" s="1"/>
  <c r="AP115" i="5"/>
  <c r="AQ115" i="5" s="1"/>
  <c r="AL135" i="5"/>
  <c r="AM135" i="5" s="1"/>
  <c r="AN140" i="5"/>
  <c r="AO140" i="5" s="1"/>
  <c r="AL140" i="5"/>
  <c r="AM140" i="5" s="1"/>
  <c r="P149" i="5"/>
  <c r="P164" i="5"/>
  <c r="AN167" i="5"/>
  <c r="AO167" i="5" s="1"/>
  <c r="AN173" i="5"/>
  <c r="AO173" i="5" s="1"/>
  <c r="AN180" i="5"/>
  <c r="AO180" i="5" s="1"/>
  <c r="AP180" i="5"/>
  <c r="AQ180" i="5" s="1"/>
  <c r="AL180" i="5"/>
  <c r="AM180" i="5" s="1"/>
  <c r="C184" i="5"/>
  <c r="P184" i="5"/>
  <c r="P186" i="5"/>
  <c r="P189" i="5"/>
  <c r="P193" i="5"/>
  <c r="AN197" i="5"/>
  <c r="AO197" i="5" s="1"/>
  <c r="P203" i="5"/>
  <c r="AN204" i="5"/>
  <c r="AO204" i="5" s="1"/>
  <c r="AL204" i="5"/>
  <c r="AM204" i="5" s="1"/>
  <c r="P205" i="5"/>
  <c r="C206" i="5"/>
  <c r="P207" i="5"/>
  <c r="AN208" i="5"/>
  <c r="AO208" i="5" s="1"/>
  <c r="AL208" i="5"/>
  <c r="AM208" i="5" s="1"/>
  <c r="C221" i="5"/>
  <c r="P231" i="5"/>
  <c r="C233" i="5"/>
  <c r="AN247" i="5"/>
  <c r="AO247" i="5" s="1"/>
  <c r="AL247" i="5"/>
  <c r="AM247" i="5" s="1"/>
  <c r="C248" i="5"/>
  <c r="P248" i="5"/>
  <c r="P252" i="5"/>
  <c r="C258" i="5"/>
  <c r="P258" i="5"/>
  <c r="C261" i="5"/>
  <c r="P261" i="5"/>
  <c r="AL296" i="5"/>
  <c r="AM296" i="5" s="1"/>
  <c r="AL297" i="5"/>
  <c r="AM297" i="5" s="1"/>
  <c r="AP304" i="5"/>
  <c r="AQ304" i="5" s="1"/>
  <c r="AL304" i="5"/>
  <c r="AM304" i="5" s="1"/>
  <c r="AN304" i="5"/>
  <c r="AO304" i="5" s="1"/>
  <c r="AL309" i="5"/>
  <c r="AM309" i="5" s="1"/>
  <c r="AP311" i="5"/>
  <c r="AQ311" i="5" s="1"/>
  <c r="C437" i="5"/>
  <c r="P437" i="5"/>
  <c r="AN44" i="5"/>
  <c r="AO44" i="5" s="1"/>
  <c r="AL44" i="5"/>
  <c r="AM44" i="5" s="1"/>
  <c r="AN87" i="5"/>
  <c r="AO87" i="5" s="1"/>
  <c r="AL87" i="5"/>
  <c r="AM87" i="5" s="1"/>
  <c r="AL97" i="5"/>
  <c r="AM97" i="5" s="1"/>
  <c r="AN146" i="5"/>
  <c r="AO146" i="5" s="1"/>
  <c r="AN151" i="5"/>
  <c r="AO151" i="5" s="1"/>
  <c r="AL151" i="5"/>
  <c r="AM151" i="5" s="1"/>
  <c r="AN158" i="5"/>
  <c r="AO158" i="5" s="1"/>
  <c r="AP166" i="5"/>
  <c r="AQ166" i="5" s="1"/>
  <c r="AU166" i="5" s="1"/>
  <c r="AP197" i="5"/>
  <c r="AQ197" i="5" s="1"/>
  <c r="AN296" i="5"/>
  <c r="AO296" i="5" s="1"/>
  <c r="C314" i="5"/>
  <c r="P314" i="5"/>
  <c r="C441" i="5"/>
  <c r="P441" i="5"/>
  <c r="P21" i="5"/>
  <c r="P26" i="5"/>
  <c r="P37" i="5"/>
  <c r="P46" i="5"/>
  <c r="AL49" i="5"/>
  <c r="AM49" i="5" s="1"/>
  <c r="AP76" i="5"/>
  <c r="AQ76" i="5" s="1"/>
  <c r="P80" i="5"/>
  <c r="P89" i="5"/>
  <c r="AL92" i="5"/>
  <c r="AM92" i="5" s="1"/>
  <c r="AN93" i="5"/>
  <c r="AO93" i="5" s="1"/>
  <c r="AL103" i="5"/>
  <c r="AM103" i="5" s="1"/>
  <c r="AN104" i="5"/>
  <c r="AO104" i="5" s="1"/>
  <c r="P122" i="5"/>
  <c r="AN131" i="5"/>
  <c r="AO131" i="5" s="1"/>
  <c r="AP134" i="5"/>
  <c r="AQ134" i="5" s="1"/>
  <c r="AL145" i="5"/>
  <c r="AM145" i="5" s="1"/>
  <c r="P148" i="5"/>
  <c r="P153" i="5"/>
  <c r="AP161" i="5"/>
  <c r="AQ161" i="5" s="1"/>
  <c r="AN161" i="5"/>
  <c r="AO161" i="5" s="1"/>
  <c r="AN172" i="5"/>
  <c r="AO172" i="5" s="1"/>
  <c r="AN175" i="5"/>
  <c r="AO175" i="5" s="1"/>
  <c r="AN182" i="5"/>
  <c r="AO182" i="5" s="1"/>
  <c r="C190" i="5"/>
  <c r="C196" i="5"/>
  <c r="AL203" i="5"/>
  <c r="AM203" i="5" s="1"/>
  <c r="P223" i="5"/>
  <c r="P227" i="5"/>
  <c r="AN228" i="5"/>
  <c r="AO228" i="5" s="1"/>
  <c r="AL228" i="5"/>
  <c r="AM228" i="5" s="1"/>
  <c r="AN239" i="5"/>
  <c r="AO239" i="5" s="1"/>
  <c r="AL239" i="5"/>
  <c r="AM239" i="5" s="1"/>
  <c r="P240" i="5"/>
  <c r="C241" i="5"/>
  <c r="AP243" i="5"/>
  <c r="AQ243" i="5" s="1"/>
  <c r="AN243" i="5"/>
  <c r="AO243" i="5" s="1"/>
  <c r="P244" i="5"/>
  <c r="AL252" i="5"/>
  <c r="AM252" i="5" s="1"/>
  <c r="AN253" i="5"/>
  <c r="AO253" i="5" s="1"/>
  <c r="C257" i="5"/>
  <c r="P257" i="5"/>
  <c r="AN275" i="5"/>
  <c r="AO275" i="5" s="1"/>
  <c r="AL275" i="5"/>
  <c r="AM275" i="5" s="1"/>
  <c r="C279" i="5"/>
  <c r="C280" i="5"/>
  <c r="AN285" i="5"/>
  <c r="AO285" i="5" s="1"/>
  <c r="P335" i="5"/>
  <c r="C335" i="5"/>
  <c r="P10" i="5"/>
  <c r="AL11" i="5"/>
  <c r="AM11" i="5" s="1"/>
  <c r="AN23" i="5"/>
  <c r="AO23" i="5" s="1"/>
  <c r="AN33" i="5"/>
  <c r="AO33" i="5" s="1"/>
  <c r="P36" i="5"/>
  <c r="AP49" i="5"/>
  <c r="AQ49" i="5" s="1"/>
  <c r="P64" i="5"/>
  <c r="P74" i="5"/>
  <c r="P79" i="5"/>
  <c r="AP92" i="5"/>
  <c r="AQ92" i="5" s="1"/>
  <c r="AP93" i="5"/>
  <c r="AQ93" i="5" s="1"/>
  <c r="AP103" i="5"/>
  <c r="AQ103" i="5" s="1"/>
  <c r="AP104" i="5"/>
  <c r="AQ104" i="5" s="1"/>
  <c r="AN109" i="5"/>
  <c r="AO109" i="5" s="1"/>
  <c r="P117" i="5"/>
  <c r="AP130" i="5"/>
  <c r="AQ130" i="5" s="1"/>
  <c r="AP131" i="5"/>
  <c r="AQ131" i="5" s="1"/>
  <c r="AP150" i="5"/>
  <c r="AQ150" i="5" s="1"/>
  <c r="AN150" i="5"/>
  <c r="AO150" i="5" s="1"/>
  <c r="AN156" i="5"/>
  <c r="AO156" i="5" s="1"/>
  <c r="AL156" i="5"/>
  <c r="AM156" i="5" s="1"/>
  <c r="P169" i="5"/>
  <c r="AL171" i="5"/>
  <c r="AM171" i="5" s="1"/>
  <c r="AN171" i="5"/>
  <c r="AO171" i="5" s="1"/>
  <c r="AP174" i="5"/>
  <c r="AQ174" i="5" s="1"/>
  <c r="AP175" i="5"/>
  <c r="AQ175" i="5" s="1"/>
  <c r="AP182" i="5"/>
  <c r="AQ182" i="5" s="1"/>
  <c r="AN186" i="5"/>
  <c r="AO186" i="5" s="1"/>
  <c r="C188" i="5"/>
  <c r="C192" i="5"/>
  <c r="AL205" i="5"/>
  <c r="AM205" i="5" s="1"/>
  <c r="AL207" i="5"/>
  <c r="AM207" i="5" s="1"/>
  <c r="C209" i="5"/>
  <c r="C219" i="5"/>
  <c r="P219" i="5"/>
  <c r="AN220" i="5"/>
  <c r="AO220" i="5" s="1"/>
  <c r="AL220" i="5"/>
  <c r="AM220" i="5" s="1"/>
  <c r="C222" i="5"/>
  <c r="AL224" i="5"/>
  <c r="AM224" i="5" s="1"/>
  <c r="AL231" i="5"/>
  <c r="AM231" i="5" s="1"/>
  <c r="AL232" i="5"/>
  <c r="AM232" i="5" s="1"/>
  <c r="C242" i="5"/>
  <c r="P242" i="5"/>
  <c r="AN252" i="5"/>
  <c r="AO252" i="5" s="1"/>
  <c r="C254" i="5"/>
  <c r="C259" i="5"/>
  <c r="AN260" i="5"/>
  <c r="AO260" i="5" s="1"/>
  <c r="C271" i="5"/>
  <c r="P271" i="5"/>
  <c r="AP272" i="5"/>
  <c r="AQ272" i="5" s="1"/>
  <c r="AN272" i="5"/>
  <c r="AO272" i="5" s="1"/>
  <c r="P273" i="5"/>
  <c r="P275" i="5"/>
  <c r="P282" i="5"/>
  <c r="P317" i="5"/>
  <c r="C317" i="5"/>
  <c r="AP358" i="5"/>
  <c r="AQ358" i="5" s="1"/>
  <c r="AN358" i="5"/>
  <c r="AO358" i="5" s="1"/>
  <c r="P432" i="5"/>
  <c r="C432" i="5"/>
  <c r="AN21" i="5"/>
  <c r="AO21" i="5" s="1"/>
  <c r="AN32" i="5"/>
  <c r="AO32" i="5" s="1"/>
  <c r="AN43" i="5"/>
  <c r="AO43" i="5" s="1"/>
  <c r="AN75" i="5"/>
  <c r="AO75" i="5" s="1"/>
  <c r="AN85" i="5"/>
  <c r="AO85" i="5" s="1"/>
  <c r="AN96" i="5"/>
  <c r="AO96" i="5" s="1"/>
  <c r="AN117" i="5"/>
  <c r="AO117" i="5" s="1"/>
  <c r="AN128" i="5"/>
  <c r="AO128" i="5" s="1"/>
  <c r="AN139" i="5"/>
  <c r="AO139" i="5" s="1"/>
  <c r="P163" i="5"/>
  <c r="AN177" i="5"/>
  <c r="AO177" i="5" s="1"/>
  <c r="C187" i="5"/>
  <c r="AN216" i="5"/>
  <c r="AO216" i="5" s="1"/>
  <c r="C245" i="5"/>
  <c r="AN251" i="5"/>
  <c r="AO251" i="5" s="1"/>
  <c r="C256" i="5"/>
  <c r="C281" i="5"/>
  <c r="P319" i="5"/>
  <c r="C319" i="5"/>
  <c r="C320" i="5"/>
  <c r="C321" i="5"/>
  <c r="P321" i="5"/>
  <c r="P337" i="5"/>
  <c r="P342" i="5"/>
  <c r="C342" i="5"/>
  <c r="P407" i="5"/>
  <c r="C407" i="5"/>
  <c r="C409" i="5"/>
  <c r="P409" i="5"/>
  <c r="C424" i="5"/>
  <c r="P424" i="5"/>
  <c r="C429" i="5"/>
  <c r="P429" i="5"/>
  <c r="C439" i="5"/>
  <c r="P439" i="5"/>
  <c r="C458" i="5"/>
  <c r="P162" i="5"/>
  <c r="P202" i="5"/>
  <c r="C210" i="5"/>
  <c r="AP216" i="5"/>
  <c r="AQ216" i="5" s="1"/>
  <c r="P237" i="5"/>
  <c r="AP251" i="5"/>
  <c r="AQ251" i="5" s="1"/>
  <c r="C255" i="5"/>
  <c r="C264" i="5"/>
  <c r="P307" i="5"/>
  <c r="AP312" i="5"/>
  <c r="AQ312" i="5" s="1"/>
  <c r="AL313" i="5"/>
  <c r="AM313" i="5" s="1"/>
  <c r="P323" i="5"/>
  <c r="C334" i="5"/>
  <c r="P334" i="5"/>
  <c r="C345" i="5"/>
  <c r="C385" i="5"/>
  <c r="P385" i="5"/>
  <c r="AN410" i="5"/>
  <c r="AO410" i="5" s="1"/>
  <c r="C431" i="5"/>
  <c r="P431" i="5"/>
  <c r="AN433" i="5"/>
  <c r="AO433" i="5" s="1"/>
  <c r="AL433" i="5"/>
  <c r="AM433" i="5" s="1"/>
  <c r="P305" i="5"/>
  <c r="AN313" i="5"/>
  <c r="AO313" i="5" s="1"/>
  <c r="C327" i="5"/>
  <c r="P327" i="5"/>
  <c r="P333" i="5"/>
  <c r="C333" i="5"/>
  <c r="P354" i="5"/>
  <c r="P420" i="5"/>
  <c r="C420" i="5"/>
  <c r="AL425" i="5"/>
  <c r="AM425" i="5" s="1"/>
  <c r="AP425" i="5"/>
  <c r="AQ425" i="5" s="1"/>
  <c r="P444" i="5"/>
  <c r="C444" i="5"/>
  <c r="AL291" i="5"/>
  <c r="AM291" i="5" s="1"/>
  <c r="AN301" i="5"/>
  <c r="AO301" i="5" s="1"/>
  <c r="P306" i="5"/>
  <c r="AL308" i="5"/>
  <c r="AM308" i="5" s="1"/>
  <c r="AP308" i="5"/>
  <c r="AQ308" i="5" s="1"/>
  <c r="P310" i="5"/>
  <c r="C310" i="5"/>
  <c r="AL316" i="5"/>
  <c r="AM316" i="5" s="1"/>
  <c r="AN337" i="5"/>
  <c r="AO337" i="5" s="1"/>
  <c r="AN340" i="5"/>
  <c r="AO340" i="5" s="1"/>
  <c r="AL365" i="5"/>
  <c r="AM365" i="5" s="1"/>
  <c r="AP365" i="5"/>
  <c r="AQ365" i="5" s="1"/>
  <c r="P374" i="5"/>
  <c r="C374" i="5"/>
  <c r="AL183" i="5"/>
  <c r="AM183" i="5" s="1"/>
  <c r="AL191" i="5"/>
  <c r="AM191" i="5" s="1"/>
  <c r="AN198" i="5"/>
  <c r="AO198" i="5" s="1"/>
  <c r="AN214" i="5"/>
  <c r="AO214" i="5" s="1"/>
  <c r="P243" i="5"/>
  <c r="AL249" i="5"/>
  <c r="AM249" i="5" s="1"/>
  <c r="P277" i="5"/>
  <c r="AP286" i="5"/>
  <c r="AQ286" i="5" s="1"/>
  <c r="AN291" i="5"/>
  <c r="AO291" i="5" s="1"/>
  <c r="P295" i="5"/>
  <c r="AN303" i="5"/>
  <c r="AO303" i="5" s="1"/>
  <c r="AL303" i="5"/>
  <c r="AM303" i="5" s="1"/>
  <c r="P308" i="5"/>
  <c r="AP361" i="5"/>
  <c r="AQ361" i="5" s="1"/>
  <c r="AN361" i="5"/>
  <c r="AO361" i="5" s="1"/>
  <c r="AL361" i="5"/>
  <c r="AM361" i="5" s="1"/>
  <c r="P438" i="5"/>
  <c r="P447" i="5"/>
  <c r="P475" i="5"/>
  <c r="C475" i="5"/>
  <c r="C202" i="5"/>
  <c r="P208" i="5"/>
  <c r="C237" i="5"/>
  <c r="C267" i="5"/>
  <c r="AN269" i="5"/>
  <c r="AO269" i="5" s="1"/>
  <c r="C278" i="5"/>
  <c r="AP282" i="5"/>
  <c r="AQ282" i="5" s="1"/>
  <c r="AN292" i="5"/>
  <c r="AO292" i="5" s="1"/>
  <c r="P302" i="5"/>
  <c r="C305" i="5"/>
  <c r="C307" i="5"/>
  <c r="C323" i="5"/>
  <c r="AN331" i="5"/>
  <c r="AO331" i="5" s="1"/>
  <c r="C343" i="5"/>
  <c r="P343" i="5"/>
  <c r="P344" i="5"/>
  <c r="C383" i="5"/>
  <c r="P383" i="5"/>
  <c r="P398" i="5"/>
  <c r="AL324" i="5"/>
  <c r="AM324" i="5" s="1"/>
  <c r="AN324" i="5"/>
  <c r="AO324" i="5" s="1"/>
  <c r="AP338" i="5"/>
  <c r="AQ338" i="5" s="1"/>
  <c r="P373" i="5"/>
  <c r="P378" i="5"/>
  <c r="C381" i="5"/>
  <c r="P381" i="5"/>
  <c r="P410" i="5"/>
  <c r="P412" i="5"/>
  <c r="C412" i="5"/>
  <c r="AN413" i="5"/>
  <c r="AO413" i="5" s="1"/>
  <c r="AL413" i="5"/>
  <c r="AM413" i="5" s="1"/>
  <c r="P419" i="5"/>
  <c r="C419" i="5"/>
  <c r="C434" i="5"/>
  <c r="AN440" i="5"/>
  <c r="AO440" i="5" s="1"/>
  <c r="P480" i="5"/>
  <c r="C480" i="5"/>
  <c r="AP496" i="5"/>
  <c r="AQ496" i="5" s="1"/>
  <c r="AL496" i="5"/>
  <c r="AM496" i="5" s="1"/>
  <c r="AP504" i="5"/>
  <c r="AQ504" i="5" s="1"/>
  <c r="P284" i="5"/>
  <c r="P313" i="5"/>
  <c r="C318" i="5"/>
  <c r="P325" i="5"/>
  <c r="P340" i="5"/>
  <c r="C352" i="5"/>
  <c r="AL363" i="5"/>
  <c r="AM363" i="5" s="1"/>
  <c r="P380" i="5"/>
  <c r="C380" i="5"/>
  <c r="AN405" i="5"/>
  <c r="AO405" i="5" s="1"/>
  <c r="AN411" i="5"/>
  <c r="AO411" i="5" s="1"/>
  <c r="AL411" i="5"/>
  <c r="AM411" i="5" s="1"/>
  <c r="AL416" i="5"/>
  <c r="AM416" i="5" s="1"/>
  <c r="C418" i="5"/>
  <c r="C428" i="5"/>
  <c r="P433" i="5"/>
  <c r="C436" i="5"/>
  <c r="P456" i="5"/>
  <c r="P461" i="5"/>
  <c r="C478" i="5"/>
  <c r="P478" i="5"/>
  <c r="C500" i="5"/>
  <c r="P500" i="5"/>
  <c r="C626" i="5"/>
  <c r="AA626" i="5" s="1"/>
  <c r="P626" i="5"/>
  <c r="C362" i="5"/>
  <c r="P364" i="5"/>
  <c r="AL376" i="5"/>
  <c r="AM376" i="5" s="1"/>
  <c r="C386" i="5"/>
  <c r="P399" i="5"/>
  <c r="C529" i="5"/>
  <c r="P529" i="5"/>
  <c r="P484" i="5"/>
  <c r="C484" i="5"/>
  <c r="AN467" i="5"/>
  <c r="AO467" i="5" s="1"/>
  <c r="P509" i="5"/>
  <c r="C509" i="5"/>
  <c r="AN379" i="5"/>
  <c r="AO379" i="5" s="1"/>
  <c r="AL379" i="5"/>
  <c r="AM379" i="5" s="1"/>
  <c r="AN404" i="5"/>
  <c r="AO404" i="5" s="1"/>
  <c r="AL404" i="5"/>
  <c r="AM404" i="5" s="1"/>
  <c r="AN406" i="5"/>
  <c r="AO406" i="5" s="1"/>
  <c r="C423" i="5"/>
  <c r="P423" i="5"/>
  <c r="AL427" i="5"/>
  <c r="AM427" i="5" s="1"/>
  <c r="AP427" i="5"/>
  <c r="AQ427" i="5" s="1"/>
  <c r="AN427" i="5"/>
  <c r="AO427" i="5" s="1"/>
  <c r="P448" i="5"/>
  <c r="C448" i="5"/>
  <c r="AN463" i="5"/>
  <c r="AO463" i="5" s="1"/>
  <c r="AP468" i="5"/>
  <c r="AQ468" i="5" s="1"/>
  <c r="AN473" i="5"/>
  <c r="AO473" i="5" s="1"/>
  <c r="AP473" i="5"/>
  <c r="AQ473" i="5" s="1"/>
  <c r="C476" i="5"/>
  <c r="P476" i="5"/>
  <c r="C488" i="5"/>
  <c r="P488" i="5"/>
  <c r="P287" i="5"/>
  <c r="AP293" i="5"/>
  <c r="AQ293" i="5" s="1"/>
  <c r="P316" i="5"/>
  <c r="C349" i="5"/>
  <c r="P349" i="5"/>
  <c r="AN359" i="5"/>
  <c r="AO359" i="5" s="1"/>
  <c r="C364" i="5"/>
  <c r="AN396" i="5"/>
  <c r="AO396" i="5" s="1"/>
  <c r="C399" i="5"/>
  <c r="C415" i="5"/>
  <c r="P415" i="5"/>
  <c r="P422" i="5"/>
  <c r="C430" i="5"/>
  <c r="C438" i="5"/>
  <c r="C447" i="5"/>
  <c r="C455" i="5"/>
  <c r="AP462" i="5"/>
  <c r="AQ462" i="5" s="1"/>
  <c r="AL465" i="5"/>
  <c r="AM465" i="5" s="1"/>
  <c r="C469" i="5"/>
  <c r="AN494" i="5"/>
  <c r="AO494" i="5" s="1"/>
  <c r="C295" i="5"/>
  <c r="C330" i="5"/>
  <c r="C341" i="5"/>
  <c r="C354" i="5"/>
  <c r="P360" i="5"/>
  <c r="P371" i="5"/>
  <c r="C400" i="5"/>
  <c r="P401" i="5"/>
  <c r="P408" i="5"/>
  <c r="P416" i="5"/>
  <c r="C449" i="5"/>
  <c r="P449" i="5"/>
  <c r="AN454" i="5"/>
  <c r="AO454" i="5" s="1"/>
  <c r="AL460" i="5"/>
  <c r="AM460" i="5" s="1"/>
  <c r="P462" i="5"/>
  <c r="P465" i="5"/>
  <c r="P471" i="5"/>
  <c r="C482" i="5"/>
  <c r="C487" i="5"/>
  <c r="P496" i="5"/>
  <c r="AN507" i="5"/>
  <c r="AO507" i="5" s="1"/>
  <c r="AL507" i="5"/>
  <c r="AM507" i="5" s="1"/>
  <c r="P377" i="5"/>
  <c r="C377" i="5"/>
  <c r="C395" i="5"/>
  <c r="C435" i="5"/>
  <c r="P442" i="5"/>
  <c r="C442" i="5"/>
  <c r="P443" i="5"/>
  <c r="P445" i="5"/>
  <c r="C445" i="5"/>
  <c r="P450" i="5"/>
  <c r="C453" i="5"/>
  <c r="C459" i="5"/>
  <c r="AP464" i="5"/>
  <c r="AQ464" i="5" s="1"/>
  <c r="AL464" i="5"/>
  <c r="AM464" i="5" s="1"/>
  <c r="C470" i="5"/>
  <c r="P477" i="5"/>
  <c r="C477" i="5"/>
  <c r="P491" i="5"/>
  <c r="AP495" i="5"/>
  <c r="AQ495" i="5" s="1"/>
  <c r="AN495" i="5"/>
  <c r="AO495" i="5" s="1"/>
  <c r="AP564" i="5"/>
  <c r="AQ564" i="5" s="1"/>
  <c r="AN564" i="5"/>
  <c r="AO564" i="5" s="1"/>
  <c r="AL564" i="5"/>
  <c r="AM564" i="5" s="1"/>
  <c r="AN576" i="5"/>
  <c r="AO576" i="5" s="1"/>
  <c r="AP595" i="5"/>
  <c r="AQ595" i="5" s="1"/>
  <c r="AL595" i="5"/>
  <c r="AM595" i="5" s="1"/>
  <c r="AP472" i="5"/>
  <c r="AQ472" i="5" s="1"/>
  <c r="AP481" i="5"/>
  <c r="AQ481" i="5" s="1"/>
  <c r="AN481" i="5"/>
  <c r="AO481" i="5" s="1"/>
  <c r="AL481" i="5"/>
  <c r="AM481" i="5" s="1"/>
  <c r="P486" i="5"/>
  <c r="AP489" i="5"/>
  <c r="AQ489" i="5" s="1"/>
  <c r="AL489" i="5"/>
  <c r="AM489" i="5" s="1"/>
  <c r="AP499" i="5"/>
  <c r="AQ499" i="5" s="1"/>
  <c r="AN499" i="5"/>
  <c r="AO499" i="5" s="1"/>
  <c r="AL499" i="5"/>
  <c r="AM499" i="5" s="1"/>
  <c r="P532" i="5"/>
  <c r="C532" i="5"/>
  <c r="P575" i="5"/>
  <c r="C575" i="5"/>
  <c r="C592" i="5"/>
  <c r="P592" i="5"/>
  <c r="C508" i="5"/>
  <c r="P508" i="5"/>
  <c r="AN545" i="5"/>
  <c r="AO545" i="5" s="1"/>
  <c r="AP545" i="5"/>
  <c r="AQ545" i="5" s="1"/>
  <c r="AL545" i="5"/>
  <c r="AM545" i="5" s="1"/>
  <c r="C550" i="5"/>
  <c r="P550" i="5"/>
  <c r="C606" i="5"/>
  <c r="P606" i="5"/>
  <c r="AN446" i="5"/>
  <c r="AO446" i="5" s="1"/>
  <c r="P457" i="5"/>
  <c r="P483" i="5"/>
  <c r="C483" i="5"/>
  <c r="P489" i="5"/>
  <c r="AP497" i="5"/>
  <c r="AQ497" i="5" s="1"/>
  <c r="AN498" i="5"/>
  <c r="AO498" i="5" s="1"/>
  <c r="P516" i="5"/>
  <c r="AP522" i="5"/>
  <c r="AQ522" i="5" s="1"/>
  <c r="AN522" i="5"/>
  <c r="AO522" i="5" s="1"/>
  <c r="C531" i="5"/>
  <c r="P531" i="5"/>
  <c r="AN536" i="5"/>
  <c r="AO536" i="5" s="1"/>
  <c r="AP561" i="5"/>
  <c r="AQ561" i="5" s="1"/>
  <c r="AL561" i="5"/>
  <c r="AM561" i="5" s="1"/>
  <c r="AN561" i="5"/>
  <c r="AO561" i="5" s="1"/>
  <c r="AP493" i="5"/>
  <c r="AQ493" i="5" s="1"/>
  <c r="P510" i="5"/>
  <c r="C510" i="5"/>
  <c r="AP521" i="5"/>
  <c r="AQ521" i="5" s="1"/>
  <c r="AN521" i="5"/>
  <c r="AO521" i="5" s="1"/>
  <c r="C523" i="5"/>
  <c r="P523" i="5"/>
  <c r="P544" i="5"/>
  <c r="C544" i="5"/>
  <c r="C565" i="5"/>
  <c r="P565" i="5"/>
  <c r="P605" i="5"/>
  <c r="C605" i="5"/>
  <c r="C505" i="5"/>
  <c r="P506" i="5"/>
  <c r="C506" i="5"/>
  <c r="AN512" i="5"/>
  <c r="AO512" i="5" s="1"/>
  <c r="AP515" i="5"/>
  <c r="AQ515" i="5" s="1"/>
  <c r="AN547" i="5"/>
  <c r="AO547" i="5" s="1"/>
  <c r="AP570" i="5"/>
  <c r="AQ570" i="5" s="1"/>
  <c r="AL571" i="5"/>
  <c r="AM571" i="5" s="1"/>
  <c r="AP580" i="5"/>
  <c r="AQ580" i="5" s="1"/>
  <c r="AL581" i="5"/>
  <c r="AM581" i="5" s="1"/>
  <c r="AN581" i="5"/>
  <c r="AO581" i="5" s="1"/>
  <c r="P600" i="5"/>
  <c r="P566" i="5"/>
  <c r="C566" i="5"/>
  <c r="AN571" i="5"/>
  <c r="AO571" i="5" s="1"/>
  <c r="AP556" i="5"/>
  <c r="AQ556" i="5" s="1"/>
  <c r="AL556" i="5"/>
  <c r="AM556" i="5" s="1"/>
  <c r="AL563" i="5"/>
  <c r="AM563" i="5" s="1"/>
  <c r="P564" i="5"/>
  <c r="AN579" i="5"/>
  <c r="AO579" i="5" s="1"/>
  <c r="C587" i="5"/>
  <c r="P587" i="5"/>
  <c r="AP596" i="5"/>
  <c r="AQ596" i="5" s="1"/>
  <c r="AL596" i="5"/>
  <c r="AM596" i="5" s="1"/>
  <c r="P609" i="5"/>
  <c r="C609" i="5"/>
  <c r="C347" i="5"/>
  <c r="P372" i="5"/>
  <c r="C421" i="5"/>
  <c r="C456" i="5"/>
  <c r="P466" i="5"/>
  <c r="C485" i="5"/>
  <c r="C491" i="5"/>
  <c r="P501" i="5"/>
  <c r="P511" i="5"/>
  <c r="P515" i="5"/>
  <c r="P539" i="5"/>
  <c r="C539" i="5"/>
  <c r="AN563" i="5"/>
  <c r="AO563" i="5" s="1"/>
  <c r="AN580" i="5"/>
  <c r="AO580" i="5" s="1"/>
  <c r="P413" i="5"/>
  <c r="C450" i="5"/>
  <c r="P451" i="5"/>
  <c r="C451" i="5"/>
  <c r="P472" i="5"/>
  <c r="C502" i="5"/>
  <c r="P503" i="5"/>
  <c r="C503" i="5"/>
  <c r="AL513" i="5"/>
  <c r="AM513" i="5" s="1"/>
  <c r="C514" i="5"/>
  <c r="P514" i="5"/>
  <c r="AN526" i="5"/>
  <c r="AO526" i="5" s="1"/>
  <c r="AL528" i="5"/>
  <c r="AM528" i="5" s="1"/>
  <c r="P535" i="5"/>
  <c r="P538" i="5"/>
  <c r="C538" i="5"/>
  <c r="C549" i="5"/>
  <c r="P549" i="5"/>
  <c r="AP551" i="5"/>
  <c r="AQ551" i="5" s="1"/>
  <c r="AL551" i="5"/>
  <c r="AM551" i="5" s="1"/>
  <c r="C572" i="5"/>
  <c r="P574" i="5"/>
  <c r="P604" i="5"/>
  <c r="C519" i="5"/>
  <c r="P519" i="5"/>
  <c r="P520" i="5"/>
  <c r="P542" i="5"/>
  <c r="AN567" i="5"/>
  <c r="AO567" i="5" s="1"/>
  <c r="AL567" i="5"/>
  <c r="AM567" i="5" s="1"/>
  <c r="P571" i="5"/>
  <c r="P586" i="5"/>
  <c r="C586" i="5"/>
  <c r="AP589" i="5"/>
  <c r="AQ589" i="5" s="1"/>
  <c r="AN589" i="5"/>
  <c r="AO589" i="5" s="1"/>
  <c r="AN591" i="5"/>
  <c r="AO591" i="5" s="1"/>
  <c r="AL591" i="5"/>
  <c r="AM591" i="5" s="1"/>
  <c r="P619" i="5"/>
  <c r="C627" i="5"/>
  <c r="AA627" i="5" s="1"/>
  <c r="P627" i="5"/>
  <c r="AL461" i="5"/>
  <c r="AM461" i="5" s="1"/>
  <c r="P474" i="5"/>
  <c r="C474" i="5"/>
  <c r="P502" i="5"/>
  <c r="AP511" i="5"/>
  <c r="AQ511" i="5" s="1"/>
  <c r="P513" i="5"/>
  <c r="C517" i="5"/>
  <c r="AN518" i="5"/>
  <c r="AO518" i="5" s="1"/>
  <c r="C537" i="5"/>
  <c r="P548" i="5"/>
  <c r="C548" i="5"/>
  <c r="P555" i="5"/>
  <c r="C557" i="5"/>
  <c r="C560" i="5"/>
  <c r="AL584" i="5"/>
  <c r="AM584" i="5" s="1"/>
  <c r="AN590" i="5"/>
  <c r="AO590" i="5" s="1"/>
  <c r="AN600" i="5"/>
  <c r="AO600" i="5" s="1"/>
  <c r="AL600" i="5"/>
  <c r="AM600" i="5" s="1"/>
  <c r="AP600" i="5"/>
  <c r="AQ600" i="5" s="1"/>
  <c r="C607" i="5"/>
  <c r="P607" i="5"/>
  <c r="AP634" i="5"/>
  <c r="AQ634" i="5" s="1"/>
  <c r="C534" i="5"/>
  <c r="P534" i="5"/>
  <c r="P570" i="5"/>
  <c r="C593" i="5"/>
  <c r="P593" i="5"/>
  <c r="P594" i="5"/>
  <c r="C613" i="5"/>
  <c r="P613" i="5"/>
  <c r="P623" i="5"/>
  <c r="P625" i="5"/>
  <c r="C635" i="5"/>
  <c r="Y635" i="5" s="1"/>
  <c r="AL643" i="5"/>
  <c r="AM643" i="5" s="1"/>
  <c r="C647" i="5"/>
  <c r="P647" i="5"/>
  <c r="P512" i="5"/>
  <c r="AP559" i="5"/>
  <c r="AQ559" i="5" s="1"/>
  <c r="P561" i="5"/>
  <c r="AL588" i="5"/>
  <c r="AM588" i="5" s="1"/>
  <c r="P590" i="5"/>
  <c r="P611" i="5"/>
  <c r="C611" i="5"/>
  <c r="AN612" i="5"/>
  <c r="AO612" i="5" s="1"/>
  <c r="AL612" i="5"/>
  <c r="AM612" i="5" s="1"/>
  <c r="P621" i="5"/>
  <c r="C621" i="5"/>
  <c r="Y621" i="5" s="1"/>
  <c r="C628" i="5"/>
  <c r="Y628" i="5" s="1"/>
  <c r="C630" i="5"/>
  <c r="Z630" i="5" s="1"/>
  <c r="P630" i="5"/>
  <c r="C642" i="5"/>
  <c r="Z642" i="5" s="1"/>
  <c r="P642" i="5"/>
  <c r="C650" i="5"/>
  <c r="Z650" i="5" s="1"/>
  <c r="P650" i="5"/>
  <c r="P686" i="5"/>
  <c r="C686" i="5"/>
  <c r="Y686" i="5" s="1"/>
  <c r="AL533" i="5"/>
  <c r="AM533" i="5" s="1"/>
  <c r="AL541" i="5"/>
  <c r="AM541" i="5" s="1"/>
  <c r="AP542" i="5"/>
  <c r="AQ542" i="5" s="1"/>
  <c r="P559" i="5"/>
  <c r="AP569" i="5"/>
  <c r="AQ569" i="5" s="1"/>
  <c r="P573" i="5"/>
  <c r="P601" i="5"/>
  <c r="C601" i="5"/>
  <c r="P608" i="5"/>
  <c r="C608" i="5"/>
  <c r="P612" i="5"/>
  <c r="P628" i="5"/>
  <c r="P637" i="5"/>
  <c r="P638" i="5"/>
  <c r="C641" i="5"/>
  <c r="Z641" i="5" s="1"/>
  <c r="P641" i="5"/>
  <c r="P658" i="5"/>
  <c r="AP666" i="5"/>
  <c r="AQ666" i="5" s="1"/>
  <c r="C693" i="5"/>
  <c r="Y693" i="5" s="1"/>
  <c r="P693" i="5"/>
  <c r="C649" i="5"/>
  <c r="Y649" i="5" s="1"/>
  <c r="P649" i="5"/>
  <c r="P659" i="5"/>
  <c r="P662" i="5"/>
  <c r="C685" i="5"/>
  <c r="Z685" i="5" s="1"/>
  <c r="P685" i="5"/>
  <c r="AN603" i="5"/>
  <c r="AO603" i="5" s="1"/>
  <c r="P636" i="5"/>
  <c r="C648" i="5"/>
  <c r="AA648" i="5" s="1"/>
  <c r="P648" i="5"/>
  <c r="C679" i="5"/>
  <c r="Z679" i="5" s="1"/>
  <c r="C527" i="5"/>
  <c r="P527" i="5"/>
  <c r="P541" i="5"/>
  <c r="P551" i="5"/>
  <c r="AP568" i="5"/>
  <c r="AQ568" i="5" s="1"/>
  <c r="AL568" i="5"/>
  <c r="AM568" i="5" s="1"/>
  <c r="C573" i="5"/>
  <c r="P576" i="5"/>
  <c r="P643" i="5"/>
  <c r="P644" i="5"/>
  <c r="C651" i="5"/>
  <c r="AA651" i="5" s="1"/>
  <c r="P651" i="5"/>
  <c r="AL673" i="5"/>
  <c r="AM673" i="5" s="1"/>
  <c r="C696" i="5"/>
  <c r="Y696" i="5" s="1"/>
  <c r="P696" i="5"/>
  <c r="AP702" i="5"/>
  <c r="AQ702" i="5" s="1"/>
  <c r="C799" i="5"/>
  <c r="Y799" i="5" s="1"/>
  <c r="P799" i="5"/>
  <c r="P657" i="5"/>
  <c r="C711" i="5"/>
  <c r="Y711" i="5" s="1"/>
  <c r="P711" i="5"/>
  <c r="AN728" i="5"/>
  <c r="AO728" i="5" s="1"/>
  <c r="C520" i="5"/>
  <c r="P547" i="5"/>
  <c r="C555" i="5"/>
  <c r="C656" i="5"/>
  <c r="Y656" i="5" s="1"/>
  <c r="P656" i="5"/>
  <c r="C684" i="5"/>
  <c r="AA684" i="5" s="1"/>
  <c r="P684" i="5"/>
  <c r="P695" i="5"/>
  <c r="C697" i="5"/>
  <c r="AA697" i="5" s="1"/>
  <c r="AL720" i="5"/>
  <c r="AM720" i="5" s="1"/>
  <c r="AN741" i="5"/>
  <c r="AO741" i="5" s="1"/>
  <c r="AP715" i="5"/>
  <c r="AQ715" i="5" s="1"/>
  <c r="P727" i="5"/>
  <c r="C727" i="5"/>
  <c r="AA727" i="5" s="1"/>
  <c r="AN786" i="5"/>
  <c r="AO786" i="5" s="1"/>
  <c r="C552" i="5"/>
  <c r="P579" i="5"/>
  <c r="C616" i="5"/>
  <c r="Y616" i="5" s="1"/>
  <c r="P617" i="5"/>
  <c r="P655" i="5"/>
  <c r="P672" i="5"/>
  <c r="P673" i="5"/>
  <c r="P702" i="5"/>
  <c r="P705" i="5"/>
  <c r="P669" i="5"/>
  <c r="C670" i="5"/>
  <c r="Z670" i="5" s="1"/>
  <c r="P687" i="5"/>
  <c r="C708" i="5"/>
  <c r="Z708" i="5" s="1"/>
  <c r="P708" i="5"/>
  <c r="C682" i="5"/>
  <c r="AA682" i="5" s="1"/>
  <c r="P682" i="5"/>
  <c r="C703" i="5"/>
  <c r="Y703" i="5" s="1"/>
  <c r="C704" i="5"/>
  <c r="AP707" i="5"/>
  <c r="AQ707" i="5" s="1"/>
  <c r="P715" i="5"/>
  <c r="C722" i="5"/>
  <c r="Y722" i="5" s="1"/>
  <c r="P736" i="5"/>
  <c r="C857" i="5"/>
  <c r="Y857" i="5" s="1"/>
  <c r="P857" i="5"/>
  <c r="C683" i="5"/>
  <c r="AP700" i="5"/>
  <c r="AQ700" i="5" s="1"/>
  <c r="C724" i="5"/>
  <c r="AA724" i="5" s="1"/>
  <c r="P724" i="5"/>
  <c r="P744" i="5"/>
  <c r="C744" i="5"/>
  <c r="Y744" i="5" s="1"/>
  <c r="P766" i="5"/>
  <c r="AL737" i="5"/>
  <c r="AM737" i="5" s="1"/>
  <c r="C819" i="5"/>
  <c r="P819" i="5"/>
  <c r="P675" i="5"/>
  <c r="P698" i="5"/>
  <c r="C710" i="5"/>
  <c r="Z710" i="5" s="1"/>
  <c r="P710" i="5"/>
  <c r="P731" i="5"/>
  <c r="P733" i="5"/>
  <c r="P737" i="5"/>
  <c r="P738" i="5"/>
  <c r="P742" i="5"/>
  <c r="C751" i="5"/>
  <c r="Y751" i="5" s="1"/>
  <c r="P751" i="5"/>
  <c r="AP753" i="5"/>
  <c r="AQ753" i="5" s="1"/>
  <c r="P761" i="5"/>
  <c r="C769" i="5"/>
  <c r="Z769" i="5" s="1"/>
  <c r="P769" i="5"/>
  <c r="P818" i="5"/>
  <c r="C818" i="5"/>
  <c r="Z818" i="5" s="1"/>
  <c r="C645" i="5"/>
  <c r="Y645" i="5" s="1"/>
  <c r="P645" i="5"/>
  <c r="AP664" i="5"/>
  <c r="AQ664" i="5" s="1"/>
  <c r="C688" i="5"/>
  <c r="Z688" i="5" s="1"/>
  <c r="P688" i="5"/>
  <c r="C730" i="5"/>
  <c r="Y730" i="5" s="1"/>
  <c r="P730" i="5"/>
  <c r="AN743" i="5"/>
  <c r="AO743" i="5" s="1"/>
  <c r="P748" i="5"/>
  <c r="P750" i="5"/>
  <c r="C750" i="5"/>
  <c r="Y750" i="5" s="1"/>
  <c r="C774" i="5"/>
  <c r="Z774" i="5" s="1"/>
  <c r="P774" i="5"/>
  <c r="P777" i="5"/>
  <c r="AL788" i="5"/>
  <c r="AM788" i="5" s="1"/>
  <c r="P602" i="5"/>
  <c r="C610" i="5"/>
  <c r="P634" i="5"/>
  <c r="P664" i="5"/>
  <c r="P666" i="5"/>
  <c r="C691" i="5"/>
  <c r="AA691" i="5" s="1"/>
  <c r="P691" i="5"/>
  <c r="P699" i="5"/>
  <c r="P701" i="5"/>
  <c r="C714" i="5"/>
  <c r="Y714" i="5" s="1"/>
  <c r="P714" i="5"/>
  <c r="P717" i="5"/>
  <c r="P726" i="5"/>
  <c r="P729" i="5"/>
  <c r="C735" i="5"/>
  <c r="AA735" i="5" s="1"/>
  <c r="P756" i="5"/>
  <c r="P757" i="5"/>
  <c r="P763" i="5"/>
  <c r="C763" i="5"/>
  <c r="Z763" i="5" s="1"/>
  <c r="C764" i="5"/>
  <c r="Y764" i="5" s="1"/>
  <c r="C767" i="5"/>
  <c r="AA767" i="5" s="1"/>
  <c r="P767" i="5"/>
  <c r="C781" i="5"/>
  <c r="Z781" i="5" s="1"/>
  <c r="P829" i="5"/>
  <c r="C798" i="5"/>
  <c r="Z798" i="5" s="1"/>
  <c r="P798" i="5"/>
  <c r="P725" i="5"/>
  <c r="P732" i="5"/>
  <c r="C739" i="5"/>
  <c r="Z739" i="5" s="1"/>
  <c r="P764" i="5"/>
  <c r="C808" i="5"/>
  <c r="Z808" i="5" s="1"/>
  <c r="P808" i="5"/>
  <c r="P811" i="5"/>
  <c r="C811" i="5"/>
  <c r="AA811" i="5" s="1"/>
  <c r="P824" i="5"/>
  <c r="C824" i="5"/>
  <c r="AA824" i="5" s="1"/>
  <c r="P855" i="5"/>
  <c r="AP856" i="5"/>
  <c r="AQ856" i="5" s="1"/>
  <c r="AN856" i="5"/>
  <c r="AO856" i="5" s="1"/>
  <c r="AL856" i="5"/>
  <c r="AM856" i="5" s="1"/>
  <c r="C860" i="5"/>
  <c r="Y860" i="5" s="1"/>
  <c r="P860" i="5"/>
  <c r="C796" i="5"/>
  <c r="Z796" i="5" s="1"/>
  <c r="P796" i="5"/>
  <c r="C822" i="5"/>
  <c r="Z822" i="5" s="1"/>
  <c r="P822" i="5"/>
  <c r="P674" i="5"/>
  <c r="P677" i="5"/>
  <c r="P680" i="5"/>
  <c r="P683" i="5"/>
  <c r="P739" i="5"/>
  <c r="C756" i="5"/>
  <c r="AA756" i="5" s="1"/>
  <c r="C757" i="5"/>
  <c r="AA757" i="5" s="1"/>
  <c r="AP766" i="5"/>
  <c r="AQ766" i="5" s="1"/>
  <c r="AP779" i="5"/>
  <c r="AQ779" i="5" s="1"/>
  <c r="P791" i="5"/>
  <c r="C791" i="5"/>
  <c r="AA791" i="5" s="1"/>
  <c r="P792" i="5"/>
  <c r="P797" i="5"/>
  <c r="P832" i="5"/>
  <c r="C775" i="5"/>
  <c r="Y775" i="5" s="1"/>
  <c r="P775" i="5"/>
  <c r="C780" i="5"/>
  <c r="Z780" i="5" s="1"/>
  <c r="P780" i="5"/>
  <c r="P789" i="5"/>
  <c r="C789" i="5"/>
  <c r="C725" i="5"/>
  <c r="AA725" i="5" s="1"/>
  <c r="P728" i="5"/>
  <c r="C732" i="5"/>
  <c r="Z732" i="5" s="1"/>
  <c r="P734" i="5"/>
  <c r="C736" i="5"/>
  <c r="AA736" i="5" s="1"/>
  <c r="P753" i="5"/>
  <c r="P754" i="5"/>
  <c r="P778" i="5"/>
  <c r="P785" i="5"/>
  <c r="P788" i="5"/>
  <c r="P800" i="5"/>
  <c r="P806" i="5"/>
  <c r="AP821" i="5"/>
  <c r="AQ821" i="5" s="1"/>
  <c r="AL821" i="5"/>
  <c r="AM821" i="5" s="1"/>
  <c r="AP823" i="5"/>
  <c r="AQ823" i="5" s="1"/>
  <c r="C790" i="5"/>
  <c r="Y790" i="5" s="1"/>
  <c r="P804" i="5"/>
  <c r="P821" i="5"/>
  <c r="P836" i="5"/>
  <c r="P839" i="5"/>
  <c r="P859" i="5"/>
  <c r="P862" i="5"/>
  <c r="P843" i="5"/>
  <c r="C843" i="5"/>
  <c r="AA843" i="5" s="1"/>
  <c r="P786" i="5"/>
  <c r="C793" i="5"/>
  <c r="AA793" i="5" s="1"/>
  <c r="C845" i="5"/>
  <c r="P846" i="5"/>
  <c r="C848" i="5"/>
  <c r="AA848" i="5" s="1"/>
  <c r="P849" i="5"/>
  <c r="C851" i="5"/>
  <c r="AA851" i="5" s="1"/>
  <c r="P852" i="5"/>
  <c r="C854" i="5"/>
  <c r="P854" i="5"/>
  <c r="P864" i="5"/>
  <c r="AL801" i="5"/>
  <c r="AM801" i="5" s="1"/>
  <c r="P814" i="5"/>
  <c r="C831" i="5"/>
  <c r="AA831" i="5" s="1"/>
  <c r="P831" i="5"/>
  <c r="P861" i="5"/>
  <c r="P759" i="5"/>
  <c r="P765" i="5"/>
  <c r="P782" i="5"/>
  <c r="P795" i="5"/>
  <c r="P813" i="5"/>
  <c r="C828" i="5"/>
  <c r="P828" i="5"/>
  <c r="AP830" i="5"/>
  <c r="AQ830" i="5" s="1"/>
  <c r="P834" i="5"/>
  <c r="P840" i="5"/>
  <c r="C840" i="5"/>
  <c r="Z840" i="5" s="1"/>
  <c r="C863" i="5"/>
  <c r="AA863" i="5" s="1"/>
  <c r="P863" i="5"/>
  <c r="C865" i="5"/>
  <c r="Y865" i="5" s="1"/>
  <c r="P865" i="5"/>
  <c r="AN809" i="5"/>
  <c r="AO809" i="5" s="1"/>
  <c r="P817" i="5"/>
  <c r="P823" i="5"/>
  <c r="C825" i="5"/>
  <c r="Y825" i="5" s="1"/>
  <c r="P825" i="5"/>
  <c r="P827" i="5"/>
  <c r="P860" i="1"/>
  <c r="P852" i="1"/>
  <c r="P844" i="1"/>
  <c r="C865" i="1"/>
  <c r="C857" i="1"/>
  <c r="C833" i="1"/>
  <c r="P836" i="1"/>
  <c r="P851" i="1"/>
  <c r="P828" i="1"/>
  <c r="P829" i="1"/>
  <c r="P803" i="1"/>
  <c r="C798" i="1"/>
  <c r="C826" i="1"/>
  <c r="C818" i="1"/>
  <c r="C810" i="1"/>
  <c r="C802" i="1"/>
  <c r="C794" i="1"/>
  <c r="P812" i="1"/>
  <c r="P804" i="1"/>
  <c r="P796" i="1"/>
  <c r="P794" i="1"/>
  <c r="P787" i="1"/>
  <c r="C791" i="1"/>
  <c r="C775" i="1"/>
  <c r="C759" i="1"/>
  <c r="P781" i="1"/>
  <c r="P765" i="1"/>
  <c r="P788" i="1"/>
  <c r="P780" i="1"/>
  <c r="P764" i="1"/>
  <c r="P786" i="1"/>
  <c r="P778" i="1"/>
  <c r="P770" i="1"/>
  <c r="C750" i="1"/>
  <c r="C742" i="1"/>
  <c r="P739" i="1"/>
  <c r="C734" i="1"/>
  <c r="C729" i="1"/>
  <c r="P723" i="1"/>
  <c r="C727" i="1"/>
  <c r="P754" i="1"/>
  <c r="P738" i="1"/>
  <c r="P730" i="1"/>
  <c r="P746" i="1"/>
  <c r="P722" i="1"/>
  <c r="P698" i="1"/>
  <c r="P717" i="1"/>
  <c r="P701" i="1"/>
  <c r="C687" i="1"/>
  <c r="C714" i="1"/>
  <c r="C706" i="1"/>
  <c r="C698" i="1"/>
  <c r="C690" i="1"/>
  <c r="P714" i="1"/>
  <c r="P706" i="1"/>
  <c r="P690" i="1"/>
  <c r="P684" i="1"/>
  <c r="P682" i="1"/>
  <c r="P675" i="1"/>
  <c r="P659" i="1"/>
  <c r="C657" i="1"/>
  <c r="C655" i="1"/>
  <c r="C682" i="1"/>
  <c r="C674" i="1"/>
  <c r="C666" i="1"/>
  <c r="C658" i="1"/>
  <c r="C650" i="1"/>
  <c r="P653" i="1"/>
  <c r="P668" i="1"/>
  <c r="P660" i="1"/>
  <c r="P652" i="1"/>
  <c r="P674" i="1"/>
  <c r="P666" i="1"/>
  <c r="P658" i="1"/>
  <c r="C393" i="1"/>
  <c r="C353" i="1"/>
  <c r="C329" i="1"/>
  <c r="C289" i="1"/>
  <c r="C257" i="1"/>
  <c r="C828" i="1"/>
  <c r="C700" i="1"/>
  <c r="P863" i="1"/>
  <c r="P839" i="1"/>
  <c r="C407" i="1"/>
  <c r="C391" i="1"/>
  <c r="C383" i="1"/>
  <c r="C375" i="1"/>
  <c r="C367" i="1"/>
  <c r="C359" i="1"/>
  <c r="C343" i="1"/>
  <c r="C335" i="1"/>
  <c r="C327" i="1"/>
  <c r="C319" i="1"/>
  <c r="C311" i="1"/>
  <c r="C303" i="1"/>
  <c r="C295" i="1"/>
  <c r="C287" i="1"/>
  <c r="C279" i="1"/>
  <c r="C271" i="1"/>
  <c r="C263" i="1"/>
  <c r="C255" i="1"/>
  <c r="C247" i="1"/>
  <c r="C239" i="1"/>
  <c r="C231" i="1"/>
  <c r="C223" i="1"/>
  <c r="P215" i="1"/>
  <c r="P207" i="1"/>
  <c r="C199" i="1"/>
  <c r="C191" i="1"/>
  <c r="P429" i="1"/>
  <c r="P421" i="1"/>
  <c r="P413" i="1"/>
  <c r="C197" i="1"/>
  <c r="C189" i="1"/>
  <c r="C836" i="1"/>
  <c r="C652" i="1"/>
  <c r="P858" i="1"/>
  <c r="P850" i="1"/>
  <c r="P842" i="1"/>
  <c r="P834" i="1"/>
  <c r="P818" i="1"/>
  <c r="P802" i="1"/>
  <c r="C377" i="1"/>
  <c r="C313" i="1"/>
  <c r="C417" i="1"/>
  <c r="C788" i="1"/>
  <c r="C724" i="1"/>
  <c r="P855" i="1"/>
  <c r="P847" i="1"/>
  <c r="C847" i="1"/>
  <c r="P823" i="1"/>
  <c r="P815" i="1"/>
  <c r="P807" i="1"/>
  <c r="C431" i="1"/>
  <c r="C423" i="1"/>
  <c r="C415" i="1"/>
  <c r="C382" i="1"/>
  <c r="C374" i="1"/>
  <c r="C366" i="1"/>
  <c r="C358" i="1"/>
  <c r="C350" i="1"/>
  <c r="C342" i="1"/>
  <c r="C334" i="1"/>
  <c r="C326" i="1"/>
  <c r="C318" i="1"/>
  <c r="C310" i="1"/>
  <c r="C294" i="1"/>
  <c r="C286" i="1"/>
  <c r="C278" i="1"/>
  <c r="C270" i="1"/>
  <c r="C262" i="1"/>
  <c r="C254" i="1"/>
  <c r="C246" i="1"/>
  <c r="C238" i="1"/>
  <c r="C230" i="1"/>
  <c r="C222" i="1"/>
  <c r="C855" i="1"/>
  <c r="C815" i="1"/>
  <c r="C796" i="1"/>
  <c r="C764" i="1"/>
  <c r="C732" i="1"/>
  <c r="P861" i="1"/>
  <c r="P853" i="1"/>
  <c r="P837" i="1"/>
  <c r="P821" i="1"/>
  <c r="P813" i="1"/>
  <c r="P805" i="1"/>
  <c r="P797" i="1"/>
  <c r="P789" i="1"/>
  <c r="P773" i="1"/>
  <c r="P757" i="1"/>
  <c r="P749" i="1"/>
  <c r="P741" i="1"/>
  <c r="P733" i="1"/>
  <c r="P725" i="1"/>
  <c r="P709" i="1"/>
  <c r="P693" i="1"/>
  <c r="P685" i="1"/>
  <c r="P677" i="1"/>
  <c r="P669" i="1"/>
  <c r="P661" i="1"/>
  <c r="C321" i="1"/>
  <c r="C281" i="1"/>
  <c r="C425" i="1"/>
  <c r="P831" i="1"/>
  <c r="C430" i="1"/>
  <c r="C422" i="1"/>
  <c r="C414" i="1"/>
  <c r="C863" i="1"/>
  <c r="C844" i="1"/>
  <c r="C684" i="1"/>
  <c r="P568" i="1"/>
  <c r="C401" i="1"/>
  <c r="C369" i="1"/>
  <c r="C337" i="1"/>
  <c r="C297" i="1"/>
  <c r="C265" i="1"/>
  <c r="C433" i="1"/>
  <c r="C823" i="1"/>
  <c r="C804" i="1"/>
  <c r="C660" i="1"/>
  <c r="P859" i="1"/>
  <c r="P843" i="1"/>
  <c r="P835" i="1"/>
  <c r="P827" i="1"/>
  <c r="P819" i="1"/>
  <c r="P811" i="1"/>
  <c r="P795" i="1"/>
  <c r="P779" i="1"/>
  <c r="P771" i="1"/>
  <c r="P763" i="1"/>
  <c r="P755" i="1"/>
  <c r="P747" i="1"/>
  <c r="P731" i="1"/>
  <c r="P715" i="1"/>
  <c r="P707" i="1"/>
  <c r="P699" i="1"/>
  <c r="P691" i="1"/>
  <c r="P683" i="1"/>
  <c r="P667" i="1"/>
  <c r="P523" i="1"/>
  <c r="P678" i="1"/>
  <c r="P670" i="1"/>
  <c r="P654" i="1"/>
  <c r="P651" i="1"/>
  <c r="P566" i="1"/>
  <c r="C566" i="1"/>
  <c r="P563" i="1"/>
  <c r="P558" i="1"/>
  <c r="P555" i="1"/>
  <c r="P494" i="1"/>
  <c r="P462" i="1"/>
  <c r="P454" i="1"/>
  <c r="P826" i="1"/>
  <c r="P862" i="1"/>
  <c r="P854" i="1"/>
  <c r="P846" i="1"/>
  <c r="P838" i="1"/>
  <c r="C838" i="1"/>
  <c r="P830" i="1"/>
  <c r="P822" i="1"/>
  <c r="P814" i="1"/>
  <c r="P806" i="1"/>
  <c r="P798" i="1"/>
  <c r="P790" i="1"/>
  <c r="C790" i="1"/>
  <c r="P782" i="1"/>
  <c r="P774" i="1"/>
  <c r="C774" i="1"/>
  <c r="P766" i="1"/>
  <c r="P758" i="1"/>
  <c r="P750" i="1"/>
  <c r="P742" i="1"/>
  <c r="P734" i="1"/>
  <c r="P726" i="1"/>
  <c r="C726" i="1"/>
  <c r="P718" i="1"/>
  <c r="P710" i="1"/>
  <c r="C710" i="1"/>
  <c r="P702" i="1"/>
  <c r="P694" i="1"/>
  <c r="C694" i="1"/>
  <c r="P686" i="1"/>
  <c r="P662" i="1"/>
  <c r="C662" i="1"/>
  <c r="P210" i="1"/>
  <c r="P202" i="1"/>
  <c r="P194" i="1"/>
  <c r="C860" i="1"/>
  <c r="C830" i="1"/>
  <c r="C780" i="1"/>
  <c r="C748" i="1"/>
  <c r="C702" i="1"/>
  <c r="C668" i="1"/>
  <c r="P810" i="1"/>
  <c r="C385" i="1"/>
  <c r="C345" i="1"/>
  <c r="C305" i="1"/>
  <c r="C273" i="1"/>
  <c r="P820" i="1"/>
  <c r="C820" i="1"/>
  <c r="P772" i="1"/>
  <c r="C772" i="1"/>
  <c r="P756" i="1"/>
  <c r="C756" i="1"/>
  <c r="P708" i="1"/>
  <c r="C708" i="1"/>
  <c r="P692" i="1"/>
  <c r="C692" i="1"/>
  <c r="P676" i="1"/>
  <c r="C676" i="1"/>
  <c r="P463" i="1"/>
  <c r="C463" i="1"/>
  <c r="P460" i="1"/>
  <c r="C460" i="1"/>
  <c r="P447" i="1"/>
  <c r="C447" i="1"/>
  <c r="P444" i="1"/>
  <c r="C444" i="1"/>
  <c r="P436" i="1"/>
  <c r="C436" i="1"/>
  <c r="P455" i="1"/>
  <c r="P865" i="1"/>
  <c r="P857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6" i="1"/>
  <c r="P638" i="1"/>
  <c r="P630" i="1"/>
  <c r="P622" i="1"/>
  <c r="C617" i="1"/>
  <c r="C524" i="1"/>
  <c r="P465" i="1"/>
  <c r="P457" i="1"/>
  <c r="P449" i="1"/>
  <c r="P441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4" i="1"/>
  <c r="C639" i="1"/>
  <c r="P636" i="1"/>
  <c r="C631" i="1"/>
  <c r="P628" i="1"/>
  <c r="P620" i="1"/>
  <c r="P604" i="1"/>
  <c r="C599" i="1"/>
  <c r="P596" i="1"/>
  <c r="C591" i="1"/>
  <c r="P588" i="1"/>
  <c r="C575" i="1"/>
  <c r="C570" i="1"/>
  <c r="C567" i="1"/>
  <c r="P564" i="1"/>
  <c r="C562" i="1"/>
  <c r="C559" i="1"/>
  <c r="P556" i="1"/>
  <c r="C554" i="1"/>
  <c r="P570" i="1"/>
  <c r="P527" i="1"/>
  <c r="P650" i="1"/>
  <c r="P469" i="1"/>
  <c r="P461" i="1"/>
  <c r="P453" i="1"/>
  <c r="P445" i="1"/>
  <c r="P437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13" i="1"/>
  <c r="P605" i="1"/>
  <c r="P565" i="1"/>
  <c r="P560" i="1"/>
  <c r="P557" i="1"/>
  <c r="C783" i="1"/>
  <c r="C606" i="1"/>
  <c r="P600" i="1"/>
  <c r="C598" i="1"/>
  <c r="P597" i="1"/>
  <c r="C595" i="1"/>
  <c r="P592" i="1"/>
  <c r="C590" i="1"/>
  <c r="P589" i="1"/>
  <c r="C587" i="1"/>
  <c r="P584" i="1"/>
  <c r="P581" i="1"/>
  <c r="C579" i="1"/>
  <c r="P571" i="1"/>
  <c r="P536" i="1"/>
  <c r="P472" i="1"/>
  <c r="P467" i="1"/>
  <c r="P459" i="1"/>
  <c r="P451" i="1"/>
  <c r="P443" i="1"/>
  <c r="P435" i="1"/>
  <c r="P550" i="1"/>
  <c r="P547" i="1"/>
  <c r="C542" i="1"/>
  <c r="C537" i="1"/>
  <c r="P534" i="1"/>
  <c r="P526" i="1"/>
  <c r="C518" i="1"/>
  <c r="C510" i="1"/>
  <c r="P502" i="1"/>
  <c r="P486" i="1"/>
  <c r="P478" i="1"/>
  <c r="C551" i="1"/>
  <c r="P548" i="1"/>
  <c r="C546" i="1"/>
  <c r="C543" i="1"/>
  <c r="P508" i="1"/>
  <c r="C498" i="1"/>
  <c r="C490" i="1"/>
  <c r="C487" i="1"/>
  <c r="C482" i="1"/>
  <c r="C474" i="1"/>
  <c r="C442" i="1"/>
  <c r="C536" i="1"/>
  <c r="C517" i="1"/>
  <c r="P501" i="1"/>
  <c r="P493" i="1"/>
  <c r="P485" i="1"/>
  <c r="P477" i="1"/>
  <c r="P649" i="1"/>
  <c r="P641" i="1"/>
  <c r="P633" i="1"/>
  <c r="P625" i="1"/>
  <c r="P617" i="1"/>
  <c r="P647" i="1"/>
  <c r="P639" i="1"/>
  <c r="P631" i="1"/>
  <c r="P623" i="1"/>
  <c r="P615" i="1"/>
  <c r="P642" i="1"/>
  <c r="P634" i="1"/>
  <c r="P626" i="1"/>
  <c r="P618" i="1"/>
  <c r="P645" i="1"/>
  <c r="P637" i="1"/>
  <c r="P629" i="1"/>
  <c r="P621" i="1"/>
  <c r="P614" i="1"/>
  <c r="P609" i="1"/>
  <c r="P612" i="1"/>
  <c r="P607" i="1"/>
  <c r="P610" i="1"/>
  <c r="P608" i="1"/>
  <c r="P611" i="1"/>
  <c r="P603" i="1"/>
  <c r="P595" i="1"/>
  <c r="P587" i="1"/>
  <c r="P579" i="1"/>
  <c r="C611" i="1"/>
  <c r="P598" i="1"/>
  <c r="P590" i="1"/>
  <c r="P582" i="1"/>
  <c r="P601" i="1"/>
  <c r="P593" i="1"/>
  <c r="P585" i="1"/>
  <c r="P580" i="1"/>
  <c r="C578" i="1"/>
  <c r="P599" i="1"/>
  <c r="P591" i="1"/>
  <c r="P583" i="1"/>
  <c r="P602" i="1"/>
  <c r="P594" i="1"/>
  <c r="P586" i="1"/>
  <c r="P578" i="1"/>
  <c r="P573" i="1"/>
  <c r="P576" i="1"/>
  <c r="P574" i="1"/>
  <c r="P572" i="1"/>
  <c r="P567" i="1"/>
  <c r="P559" i="1"/>
  <c r="P551" i="1"/>
  <c r="P543" i="1"/>
  <c r="P562" i="1"/>
  <c r="P554" i="1"/>
  <c r="P546" i="1"/>
  <c r="P575" i="1"/>
  <c r="C550" i="1"/>
  <c r="P569" i="1"/>
  <c r="P561" i="1"/>
  <c r="P553" i="1"/>
  <c r="P545" i="1"/>
  <c r="P542" i="1"/>
  <c r="P539" i="1"/>
  <c r="P540" i="1"/>
  <c r="C538" i="1"/>
  <c r="P538" i="1"/>
  <c r="P537" i="1"/>
  <c r="P535" i="1"/>
  <c r="C534" i="1"/>
  <c r="P532" i="1"/>
  <c r="P531" i="1"/>
  <c r="C530" i="1"/>
  <c r="P530" i="1"/>
  <c r="P528" i="1"/>
  <c r="P529" i="1"/>
  <c r="P522" i="1"/>
  <c r="P525" i="1"/>
  <c r="C522" i="1"/>
  <c r="P520" i="1"/>
  <c r="P521" i="1"/>
  <c r="P519" i="1"/>
  <c r="P518" i="1"/>
  <c r="P517" i="1"/>
  <c r="P515" i="1"/>
  <c r="P516" i="1"/>
  <c r="P514" i="1"/>
  <c r="C514" i="1"/>
  <c r="P512" i="1"/>
  <c r="P513" i="1"/>
  <c r="P511" i="1"/>
  <c r="P510" i="1"/>
  <c r="C506" i="1"/>
  <c r="P509" i="1"/>
  <c r="P507" i="1"/>
  <c r="P506" i="1"/>
  <c r="P500" i="1"/>
  <c r="P492" i="1"/>
  <c r="P484" i="1"/>
  <c r="P476" i="1"/>
  <c r="P503" i="1"/>
  <c r="P495" i="1"/>
  <c r="P487" i="1"/>
  <c r="P479" i="1"/>
  <c r="P471" i="1"/>
  <c r="P498" i="1"/>
  <c r="P490" i="1"/>
  <c r="P482" i="1"/>
  <c r="P474" i="1"/>
  <c r="P499" i="1"/>
  <c r="P491" i="1"/>
  <c r="P483" i="1"/>
  <c r="P475" i="1"/>
  <c r="P470" i="1"/>
  <c r="P434" i="1"/>
  <c r="C434" i="1"/>
  <c r="P431" i="1"/>
  <c r="P423" i="1"/>
  <c r="P415" i="1"/>
  <c r="P217" i="1"/>
  <c r="P209" i="1"/>
  <c r="P201" i="1"/>
  <c r="P353" i="1"/>
  <c r="P337" i="1"/>
  <c r="P329" i="1"/>
  <c r="P216" i="1"/>
  <c r="P208" i="1"/>
  <c r="P214" i="1"/>
  <c r="P206" i="1"/>
  <c r="P198" i="1"/>
  <c r="C397" i="1"/>
  <c r="C341" i="1"/>
  <c r="C333" i="1"/>
  <c r="P213" i="1"/>
  <c r="P205" i="1"/>
  <c r="P197" i="1"/>
  <c r="C411" i="1"/>
  <c r="C211" i="1"/>
  <c r="C203" i="1"/>
  <c r="C187" i="1"/>
  <c r="P408" i="1"/>
  <c r="C429" i="1"/>
  <c r="C421" i="1"/>
  <c r="C413" i="1"/>
  <c r="P212" i="1"/>
  <c r="P204" i="1"/>
  <c r="P196" i="1"/>
  <c r="P211" i="1"/>
  <c r="P203" i="1"/>
  <c r="P195" i="1"/>
  <c r="P427" i="1"/>
  <c r="P419" i="1"/>
  <c r="P411" i="1"/>
  <c r="C215" i="1"/>
  <c r="C213" i="1"/>
  <c r="C406" i="1"/>
  <c r="C390" i="1"/>
  <c r="P414" i="1"/>
  <c r="P422" i="1"/>
  <c r="P430" i="1"/>
  <c r="C405" i="1"/>
  <c r="C389" i="1"/>
  <c r="C373" i="1"/>
  <c r="C357" i="1"/>
  <c r="C325" i="1"/>
  <c r="C317" i="1"/>
  <c r="C309" i="1"/>
  <c r="C301" i="1"/>
  <c r="C293" i="1"/>
  <c r="C285" i="1"/>
  <c r="C277" i="1"/>
  <c r="C269" i="1"/>
  <c r="C253" i="1"/>
  <c r="C245" i="1"/>
  <c r="C237" i="1"/>
  <c r="C229" i="1"/>
  <c r="C221" i="1"/>
  <c r="P200" i="1"/>
  <c r="C381" i="1"/>
  <c r="C365" i="1"/>
  <c r="C349" i="1"/>
  <c r="C261" i="1"/>
  <c r="C207" i="1"/>
  <c r="C205" i="1"/>
  <c r="P199" i="1"/>
  <c r="P416" i="1"/>
  <c r="P424" i="1"/>
  <c r="P432" i="1"/>
  <c r="P405" i="1"/>
  <c r="P400" i="1"/>
  <c r="P373" i="1"/>
  <c r="P368" i="1"/>
  <c r="P341" i="1"/>
  <c r="P333" i="1"/>
  <c r="P293" i="1"/>
  <c r="P288" i="1"/>
  <c r="P285" i="1"/>
  <c r="P277" i="1"/>
  <c r="P269" i="1"/>
  <c r="P261" i="1"/>
  <c r="C395" i="1"/>
  <c r="C379" i="1"/>
  <c r="C363" i="1"/>
  <c r="C355" i="1"/>
  <c r="C347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49" i="1"/>
  <c r="C241" i="1"/>
  <c r="C233" i="1"/>
  <c r="C225" i="1"/>
  <c r="C409" i="1"/>
  <c r="P417" i="1"/>
  <c r="P425" i="1"/>
  <c r="P433" i="1"/>
  <c r="P410" i="1"/>
  <c r="P418" i="1"/>
  <c r="P426" i="1"/>
  <c r="P407" i="1"/>
  <c r="P391" i="1"/>
  <c r="P375" i="1"/>
  <c r="P303" i="1"/>
  <c r="P295" i="1"/>
  <c r="P247" i="1"/>
  <c r="P239" i="1"/>
  <c r="C399" i="1"/>
  <c r="C427" i="1"/>
  <c r="P420" i="1"/>
  <c r="P412" i="1"/>
  <c r="P428" i="1"/>
  <c r="C400" i="1"/>
  <c r="P406" i="1"/>
  <c r="C398" i="1"/>
  <c r="C402" i="1"/>
  <c r="P399" i="1"/>
  <c r="P398" i="1"/>
  <c r="P402" i="1"/>
  <c r="P409" i="1"/>
  <c r="P401" i="1"/>
  <c r="P394" i="1"/>
  <c r="P397" i="1"/>
  <c r="P383" i="1"/>
  <c r="P392" i="1"/>
  <c r="P389" i="1"/>
  <c r="P384" i="1"/>
  <c r="P386" i="1"/>
  <c r="P393" i="1"/>
  <c r="P385" i="1"/>
  <c r="P390" i="1"/>
  <c r="P382" i="1"/>
  <c r="P381" i="1"/>
  <c r="P376" i="1"/>
  <c r="P378" i="1"/>
  <c r="P377" i="1"/>
  <c r="P374" i="1"/>
  <c r="C370" i="1"/>
  <c r="P366" i="1"/>
  <c r="P369" i="1"/>
  <c r="P370" i="1"/>
  <c r="P367" i="1"/>
  <c r="P359" i="1"/>
  <c r="P365" i="1"/>
  <c r="C361" i="1"/>
  <c r="P361" i="1"/>
  <c r="C360" i="1"/>
  <c r="P349" i="1"/>
  <c r="C356" i="1"/>
  <c r="P351" i="1"/>
  <c r="C351" i="1"/>
  <c r="P357" i="1"/>
  <c r="P345" i="1"/>
  <c r="P358" i="1"/>
  <c r="P350" i="1"/>
  <c r="P342" i="1"/>
  <c r="P334" i="1"/>
  <c r="P326" i="1"/>
  <c r="P360" i="1"/>
  <c r="P352" i="1"/>
  <c r="P344" i="1"/>
  <c r="P336" i="1"/>
  <c r="P328" i="1"/>
  <c r="P343" i="1"/>
  <c r="P335" i="1"/>
  <c r="P327" i="1"/>
  <c r="P325" i="1"/>
  <c r="P312" i="1"/>
  <c r="P309" i="1"/>
  <c r="P311" i="1"/>
  <c r="P313" i="1"/>
  <c r="C322" i="1"/>
  <c r="P319" i="1"/>
  <c r="P321" i="1"/>
  <c r="P320" i="1"/>
  <c r="P318" i="1"/>
  <c r="P317" i="1"/>
  <c r="P310" i="1"/>
  <c r="C302" i="1"/>
  <c r="P304" i="1"/>
  <c r="P301" i="1"/>
  <c r="C298" i="1"/>
  <c r="P296" i="1"/>
  <c r="C290" i="1"/>
  <c r="P305" i="1"/>
  <c r="P297" i="1"/>
  <c r="P302" i="1"/>
  <c r="P294" i="1"/>
  <c r="P286" i="1"/>
  <c r="P289" i="1"/>
  <c r="P287" i="1"/>
  <c r="P279" i="1"/>
  <c r="P271" i="1"/>
  <c r="P263" i="1"/>
  <c r="P255" i="1"/>
  <c r="P280" i="1"/>
  <c r="P272" i="1"/>
  <c r="P264" i="1"/>
  <c r="P256" i="1"/>
  <c r="P281" i="1"/>
  <c r="P273" i="1"/>
  <c r="P265" i="1"/>
  <c r="P257" i="1"/>
  <c r="P278" i="1"/>
  <c r="P270" i="1"/>
  <c r="P262" i="1"/>
  <c r="P254" i="1"/>
  <c r="P231" i="1"/>
  <c r="P223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49" i="1"/>
  <c r="P241" i="1"/>
  <c r="P233" i="1"/>
  <c r="P225" i="1"/>
  <c r="P248" i="1"/>
  <c r="P240" i="1"/>
  <c r="P232" i="1"/>
  <c r="P224" i="1"/>
  <c r="P246" i="1"/>
  <c r="P238" i="1"/>
  <c r="P230" i="1"/>
  <c r="P222" i="1"/>
  <c r="C248" i="1"/>
  <c r="C240" i="1"/>
  <c r="C232" i="1"/>
  <c r="C224" i="1"/>
  <c r="P253" i="1"/>
  <c r="P245" i="1"/>
  <c r="P237" i="1"/>
  <c r="P229" i="1"/>
  <c r="P221" i="1"/>
  <c r="P252" i="1"/>
  <c r="P244" i="1"/>
  <c r="P236" i="1"/>
  <c r="P228" i="1"/>
  <c r="P220" i="1"/>
  <c r="P251" i="1"/>
  <c r="P243" i="1"/>
  <c r="P235" i="1"/>
  <c r="P227" i="1"/>
  <c r="P219" i="1"/>
  <c r="P250" i="1"/>
  <c r="P242" i="1"/>
  <c r="P234" i="1"/>
  <c r="P226" i="1"/>
  <c r="P218" i="1"/>
  <c r="C214" i="1"/>
  <c r="C206" i="1"/>
  <c r="C198" i="1"/>
  <c r="C190" i="1"/>
  <c r="W103" i="1"/>
  <c r="W104" i="1" s="1"/>
  <c r="W105" i="1" s="1"/>
  <c r="W99" i="1"/>
  <c r="W100" i="1" s="1"/>
  <c r="W101" i="1" s="1"/>
  <c r="W95" i="1"/>
  <c r="W96" i="1" s="1"/>
  <c r="W97" i="1" s="1"/>
  <c r="W91" i="1"/>
  <c r="W92" i="1" s="1"/>
  <c r="W93" i="1" s="1"/>
  <c r="W87" i="1"/>
  <c r="W88" i="1" s="1"/>
  <c r="W89" i="1" s="1"/>
  <c r="W83" i="1"/>
  <c r="W84" i="1" s="1"/>
  <c r="W85" i="1" s="1"/>
  <c r="W79" i="1"/>
  <c r="W80" i="1" s="1"/>
  <c r="W81" i="1" s="1"/>
  <c r="W75" i="1"/>
  <c r="W76" i="1" s="1"/>
  <c r="W77" i="1" s="1"/>
  <c r="W72" i="1"/>
  <c r="W73" i="1" s="1"/>
  <c r="W71" i="1"/>
  <c r="W67" i="1"/>
  <c r="W68" i="1" s="1"/>
  <c r="W69" i="1" s="1"/>
  <c r="W63" i="1"/>
  <c r="W64" i="1" s="1"/>
  <c r="W65" i="1" s="1"/>
  <c r="W59" i="1"/>
  <c r="W60" i="1" s="1"/>
  <c r="W61" i="1" s="1"/>
  <c r="W55" i="1"/>
  <c r="W56" i="1" s="1"/>
  <c r="W57" i="1" s="1"/>
  <c r="W51" i="1"/>
  <c r="W52" i="1" s="1"/>
  <c r="W53" i="1" s="1"/>
  <c r="W47" i="1"/>
  <c r="W48" i="1" s="1"/>
  <c r="W49" i="1" s="1"/>
  <c r="W43" i="1"/>
  <c r="W44" i="1" s="1"/>
  <c r="W45" i="1" s="1"/>
  <c r="W39" i="1"/>
  <c r="W40" i="1" s="1"/>
  <c r="W41" i="1" s="1"/>
  <c r="W35" i="1"/>
  <c r="W36" i="1" s="1"/>
  <c r="W37" i="1" s="1"/>
  <c r="W31" i="1"/>
  <c r="W32" i="1" s="1"/>
  <c r="W33" i="1" s="1"/>
  <c r="W27" i="1"/>
  <c r="W28" i="1" s="1"/>
  <c r="W29" i="1" s="1"/>
  <c r="W23" i="1"/>
  <c r="W24" i="1" s="1"/>
  <c r="W25" i="1" s="1"/>
  <c r="W19" i="1"/>
  <c r="W20" i="1" s="1"/>
  <c r="W21" i="1" s="1"/>
  <c r="W15" i="1"/>
  <c r="W16" i="1" s="1"/>
  <c r="W17" i="1" s="1"/>
  <c r="W11" i="1"/>
  <c r="W12" i="1" s="1"/>
  <c r="W13" i="1" s="1"/>
  <c r="W7" i="1"/>
  <c r="W8" i="1" s="1"/>
  <c r="W9" i="1" s="1"/>
  <c r="W3" i="1"/>
  <c r="W4" i="1" s="1"/>
  <c r="W5" i="1" s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P120" i="1" l="1"/>
  <c r="Y233" i="1"/>
  <c r="Z233" i="1"/>
  <c r="AA233" i="1"/>
  <c r="Z206" i="1"/>
  <c r="AA206" i="1"/>
  <c r="Y206" i="1"/>
  <c r="Z302" i="1"/>
  <c r="AA302" i="1"/>
  <c r="Y302" i="1"/>
  <c r="Y506" i="1"/>
  <c r="Z506" i="1"/>
  <c r="AA506" i="1"/>
  <c r="Y275" i="1"/>
  <c r="Z275" i="1"/>
  <c r="AA275" i="1"/>
  <c r="AA187" i="1"/>
  <c r="Z187" i="1"/>
  <c r="Y187" i="1"/>
  <c r="Y570" i="1"/>
  <c r="Z570" i="1"/>
  <c r="AA570" i="1"/>
  <c r="AA444" i="1"/>
  <c r="Y444" i="1"/>
  <c r="Z444" i="1"/>
  <c r="Z772" i="1"/>
  <c r="AA772" i="1"/>
  <c r="Y772" i="1"/>
  <c r="Y566" i="1"/>
  <c r="Z566" i="1"/>
  <c r="AA566" i="1"/>
  <c r="Z230" i="1"/>
  <c r="AA230" i="1"/>
  <c r="Y230" i="1"/>
  <c r="AA836" i="1"/>
  <c r="Y836" i="1"/>
  <c r="Z836" i="1"/>
  <c r="AA335" i="1"/>
  <c r="Y335" i="1"/>
  <c r="Z335" i="1"/>
  <c r="Y650" i="1"/>
  <c r="Z650" i="1"/>
  <c r="AA650" i="1"/>
  <c r="Y611" i="1"/>
  <c r="Z611" i="1"/>
  <c r="AA611" i="1"/>
  <c r="Y240" i="1"/>
  <c r="Z240" i="1"/>
  <c r="AA240" i="1"/>
  <c r="Y400" i="1"/>
  <c r="Z400" i="1"/>
  <c r="AA400" i="1"/>
  <c r="AA219" i="1"/>
  <c r="Z219" i="1"/>
  <c r="Y219" i="1"/>
  <c r="AA363" i="1"/>
  <c r="Z363" i="1"/>
  <c r="Y363" i="1"/>
  <c r="AA381" i="1"/>
  <c r="Z381" i="1"/>
  <c r="Y381" i="1"/>
  <c r="Z575" i="1"/>
  <c r="AA575" i="1"/>
  <c r="Y575" i="1"/>
  <c r="AA668" i="1"/>
  <c r="Y668" i="1"/>
  <c r="Z668" i="1"/>
  <c r="Z238" i="1"/>
  <c r="AA238" i="1"/>
  <c r="Y238" i="1"/>
  <c r="AA279" i="1"/>
  <c r="Y279" i="1"/>
  <c r="Z279" i="1"/>
  <c r="AA224" i="1"/>
  <c r="Y224" i="1"/>
  <c r="Z224" i="1"/>
  <c r="Y261" i="1"/>
  <c r="AA261" i="1"/>
  <c r="Z261" i="1"/>
  <c r="Y429" i="1"/>
  <c r="Z429" i="1"/>
  <c r="AA429" i="1"/>
  <c r="Y398" i="1"/>
  <c r="Z398" i="1"/>
  <c r="AA398" i="1"/>
  <c r="Y241" i="1"/>
  <c r="Z241" i="1"/>
  <c r="AA241" i="1"/>
  <c r="Y253" i="1"/>
  <c r="Z253" i="1"/>
  <c r="AA253" i="1"/>
  <c r="Y595" i="1"/>
  <c r="Z595" i="1"/>
  <c r="AA595" i="1"/>
  <c r="AA248" i="1"/>
  <c r="Y248" i="1"/>
  <c r="Z248" i="1"/>
  <c r="Y269" i="1"/>
  <c r="AA269" i="1"/>
  <c r="Z269" i="1"/>
  <c r="Y341" i="1"/>
  <c r="Z341" i="1"/>
  <c r="AA341" i="1"/>
  <c r="Y434" i="1"/>
  <c r="Z434" i="1"/>
  <c r="AA434" i="1"/>
  <c r="AA676" i="1"/>
  <c r="Y676" i="1"/>
  <c r="Z676" i="1"/>
  <c r="Y337" i="1"/>
  <c r="Z337" i="1"/>
  <c r="AA337" i="1"/>
  <c r="Z294" i="1"/>
  <c r="AA294" i="1"/>
  <c r="Y294" i="1"/>
  <c r="Y361" i="1"/>
  <c r="AA361" i="1"/>
  <c r="Z361" i="1"/>
  <c r="Y277" i="1"/>
  <c r="AA277" i="1"/>
  <c r="Z277" i="1"/>
  <c r="Y213" i="1"/>
  <c r="Z213" i="1"/>
  <c r="AA213" i="1"/>
  <c r="Y397" i="1"/>
  <c r="Z397" i="1"/>
  <c r="AA397" i="1"/>
  <c r="Y536" i="1"/>
  <c r="Z536" i="1"/>
  <c r="AA536" i="1"/>
  <c r="Y518" i="1"/>
  <c r="Z518" i="1"/>
  <c r="AA518" i="1"/>
  <c r="AA598" i="1"/>
  <c r="Y598" i="1"/>
  <c r="Z598" i="1"/>
  <c r="Z310" i="1"/>
  <c r="AA310" i="1"/>
  <c r="Y310" i="1"/>
  <c r="Z847" i="1"/>
  <c r="AA847" i="1"/>
  <c r="Y847" i="1"/>
  <c r="Y189" i="1"/>
  <c r="Z189" i="1"/>
  <c r="AA189" i="1"/>
  <c r="Y750" i="1"/>
  <c r="Z750" i="1"/>
  <c r="AA750" i="1"/>
  <c r="AA227" i="1"/>
  <c r="Z227" i="1"/>
  <c r="Y227" i="1"/>
  <c r="Y285" i="1"/>
  <c r="AA285" i="1"/>
  <c r="Z285" i="1"/>
  <c r="Y215" i="1"/>
  <c r="Z215" i="1"/>
  <c r="AA215" i="1"/>
  <c r="AA211" i="1"/>
  <c r="Z211" i="1"/>
  <c r="Y211" i="1"/>
  <c r="Y538" i="1"/>
  <c r="Z538" i="1"/>
  <c r="AA538" i="1"/>
  <c r="Y550" i="1"/>
  <c r="Z550" i="1"/>
  <c r="AA550" i="1"/>
  <c r="Y442" i="1"/>
  <c r="Z442" i="1"/>
  <c r="AA442" i="1"/>
  <c r="Y546" i="1"/>
  <c r="Z546" i="1"/>
  <c r="AA546" i="1"/>
  <c r="Y554" i="1"/>
  <c r="Z554" i="1"/>
  <c r="AA554" i="1"/>
  <c r="Z447" i="1"/>
  <c r="AA447" i="1"/>
  <c r="Y447" i="1"/>
  <c r="AA692" i="1"/>
  <c r="Z692" i="1"/>
  <c r="Y692" i="1"/>
  <c r="Y820" i="1"/>
  <c r="Z820" i="1"/>
  <c r="AA820" i="1"/>
  <c r="Y702" i="1"/>
  <c r="Z702" i="1"/>
  <c r="AA702" i="1"/>
  <c r="Y662" i="1"/>
  <c r="Z662" i="1"/>
  <c r="AA662" i="1"/>
  <c r="Y774" i="1"/>
  <c r="Z774" i="1"/>
  <c r="AA774" i="1"/>
  <c r="AA660" i="1"/>
  <c r="Z660" i="1"/>
  <c r="Y660" i="1"/>
  <c r="Y401" i="1"/>
  <c r="Z401" i="1"/>
  <c r="AA401" i="1"/>
  <c r="AA732" i="1"/>
  <c r="Y732" i="1"/>
  <c r="Z732" i="1"/>
  <c r="Z246" i="1"/>
  <c r="AA246" i="1"/>
  <c r="Y246" i="1"/>
  <c r="Z318" i="1"/>
  <c r="AA318" i="1"/>
  <c r="Y318" i="1"/>
  <c r="Y197" i="1"/>
  <c r="Z197" i="1"/>
  <c r="AA197" i="1"/>
  <c r="Y223" i="1"/>
  <c r="Z223" i="1"/>
  <c r="AA223" i="1"/>
  <c r="AA287" i="1"/>
  <c r="Z287" i="1"/>
  <c r="Y287" i="1"/>
  <c r="AA359" i="1"/>
  <c r="Z359" i="1"/>
  <c r="Y359" i="1"/>
  <c r="AA700" i="1"/>
  <c r="Y700" i="1"/>
  <c r="Z700" i="1"/>
  <c r="Y666" i="1"/>
  <c r="Z666" i="1"/>
  <c r="AA666" i="1"/>
  <c r="Z687" i="1"/>
  <c r="AA687" i="1"/>
  <c r="Y687" i="1"/>
  <c r="Z759" i="1"/>
  <c r="AA759" i="1"/>
  <c r="Y759" i="1"/>
  <c r="Y794" i="1"/>
  <c r="Z794" i="1"/>
  <c r="AA794" i="1"/>
  <c r="AA232" i="1"/>
  <c r="Y232" i="1"/>
  <c r="Z232" i="1"/>
  <c r="Y323" i="1"/>
  <c r="AA323" i="1"/>
  <c r="Z323" i="1"/>
  <c r="Y578" i="1"/>
  <c r="Z578" i="1"/>
  <c r="AA578" i="1"/>
  <c r="Y325" i="1"/>
  <c r="AA325" i="1"/>
  <c r="Z325" i="1"/>
  <c r="Z214" i="1"/>
  <c r="AA214" i="1"/>
  <c r="Y214" i="1"/>
  <c r="Y249" i="1"/>
  <c r="Z249" i="1"/>
  <c r="AA249" i="1"/>
  <c r="AA365" i="1"/>
  <c r="Z365" i="1"/>
  <c r="Y365" i="1"/>
  <c r="Y406" i="1"/>
  <c r="Z406" i="1"/>
  <c r="AA406" i="1"/>
  <c r="Y517" i="1"/>
  <c r="Z517" i="1"/>
  <c r="AA517" i="1"/>
  <c r="Y510" i="1"/>
  <c r="Z510" i="1"/>
  <c r="AA510" i="1"/>
  <c r="Y579" i="1"/>
  <c r="Z579" i="1"/>
  <c r="AA579" i="1"/>
  <c r="Y710" i="1"/>
  <c r="Z710" i="1"/>
  <c r="AA710" i="1"/>
  <c r="Y422" i="1"/>
  <c r="Z422" i="1"/>
  <c r="AA422" i="1"/>
  <c r="Z377" i="1"/>
  <c r="Y377" i="1"/>
  <c r="AA377" i="1"/>
  <c r="AA271" i="1"/>
  <c r="Y271" i="1"/>
  <c r="Z271" i="1"/>
  <c r="Y706" i="1"/>
  <c r="Z706" i="1"/>
  <c r="AA706" i="1"/>
  <c r="Y742" i="1"/>
  <c r="Z742" i="1"/>
  <c r="AA742" i="1"/>
  <c r="Y283" i="1"/>
  <c r="Z283" i="1"/>
  <c r="AA283" i="1"/>
  <c r="AA203" i="1"/>
  <c r="Z203" i="1"/>
  <c r="Y203" i="1"/>
  <c r="Z543" i="1"/>
  <c r="AA543" i="1"/>
  <c r="Y543" i="1"/>
  <c r="Z631" i="1"/>
  <c r="AA631" i="1"/>
  <c r="Y631" i="1"/>
  <c r="Y430" i="1"/>
  <c r="Z430" i="1"/>
  <c r="AA430" i="1"/>
  <c r="AA374" i="1"/>
  <c r="Z374" i="1"/>
  <c r="Y374" i="1"/>
  <c r="Y658" i="1"/>
  <c r="Z658" i="1"/>
  <c r="AA658" i="1"/>
  <c r="Y714" i="1"/>
  <c r="Z714" i="1"/>
  <c r="AA714" i="1"/>
  <c r="Z290" i="1"/>
  <c r="Y290" i="1"/>
  <c r="AA290" i="1"/>
  <c r="Y291" i="1"/>
  <c r="Z291" i="1"/>
  <c r="AA291" i="1"/>
  <c r="AA379" i="1"/>
  <c r="Z379" i="1"/>
  <c r="Y379" i="1"/>
  <c r="AA235" i="1"/>
  <c r="Z235" i="1"/>
  <c r="Y235" i="1"/>
  <c r="Y299" i="1"/>
  <c r="AA299" i="1"/>
  <c r="Z299" i="1"/>
  <c r="Y395" i="1"/>
  <c r="Z395" i="1"/>
  <c r="AA395" i="1"/>
  <c r="Y221" i="1"/>
  <c r="Z221" i="1"/>
  <c r="AA221" i="1"/>
  <c r="Y293" i="1"/>
  <c r="AA293" i="1"/>
  <c r="Z293" i="1"/>
  <c r="Y405" i="1"/>
  <c r="Z405" i="1"/>
  <c r="AA405" i="1"/>
  <c r="Y411" i="1"/>
  <c r="Z411" i="1"/>
  <c r="AA411" i="1"/>
  <c r="Y530" i="1"/>
  <c r="Z530" i="1"/>
  <c r="AA530" i="1"/>
  <c r="Y474" i="1"/>
  <c r="Z474" i="1"/>
  <c r="AA474" i="1"/>
  <c r="Y587" i="1"/>
  <c r="Z587" i="1"/>
  <c r="AA587" i="1"/>
  <c r="AA606" i="1"/>
  <c r="Z606" i="1"/>
  <c r="Y606" i="1"/>
  <c r="Z591" i="1"/>
  <c r="Y591" i="1"/>
  <c r="AA591" i="1"/>
  <c r="Z639" i="1"/>
  <c r="AA639" i="1"/>
  <c r="Y639" i="1"/>
  <c r="AA748" i="1"/>
  <c r="Y748" i="1"/>
  <c r="Z748" i="1"/>
  <c r="Y726" i="1"/>
  <c r="Z726" i="1"/>
  <c r="AA726" i="1"/>
  <c r="Y804" i="1"/>
  <c r="Z804" i="1"/>
  <c r="AA804" i="1"/>
  <c r="Y425" i="1"/>
  <c r="Z425" i="1"/>
  <c r="AA425" i="1"/>
  <c r="AA764" i="1"/>
  <c r="Y764" i="1"/>
  <c r="Z764" i="1"/>
  <c r="Z326" i="1"/>
  <c r="AA326" i="1"/>
  <c r="Y326" i="1"/>
  <c r="Z415" i="1"/>
  <c r="AA415" i="1"/>
  <c r="Y415" i="1"/>
  <c r="Y231" i="1"/>
  <c r="Z231" i="1"/>
  <c r="AA231" i="1"/>
  <c r="AA295" i="1"/>
  <c r="Y295" i="1"/>
  <c r="Z295" i="1"/>
  <c r="AA828" i="1"/>
  <c r="Y828" i="1"/>
  <c r="Z828" i="1"/>
  <c r="Y674" i="1"/>
  <c r="Z674" i="1"/>
  <c r="AA674" i="1"/>
  <c r="Z727" i="1"/>
  <c r="AA727" i="1"/>
  <c r="Y727" i="1"/>
  <c r="AA775" i="1"/>
  <c r="Y775" i="1"/>
  <c r="Z775" i="1"/>
  <c r="Y802" i="1"/>
  <c r="Z802" i="1"/>
  <c r="AA802" i="1"/>
  <c r="Z190" i="1"/>
  <c r="AA190" i="1"/>
  <c r="Y190" i="1"/>
  <c r="Y534" i="1"/>
  <c r="Z534" i="1"/>
  <c r="AA534" i="1"/>
  <c r="Z298" i="1"/>
  <c r="Y298" i="1"/>
  <c r="AA298" i="1"/>
  <c r="Y409" i="1"/>
  <c r="Z409" i="1"/>
  <c r="AA409" i="1"/>
  <c r="AA243" i="1"/>
  <c r="Z243" i="1"/>
  <c r="Y243" i="1"/>
  <c r="Y307" i="1"/>
  <c r="AA307" i="1"/>
  <c r="Z307" i="1"/>
  <c r="Y205" i="1"/>
  <c r="Z205" i="1"/>
  <c r="AA205" i="1"/>
  <c r="Y229" i="1"/>
  <c r="Z229" i="1"/>
  <c r="AA229" i="1"/>
  <c r="Y301" i="1"/>
  <c r="AA301" i="1"/>
  <c r="Z301" i="1"/>
  <c r="Y413" i="1"/>
  <c r="Z413" i="1"/>
  <c r="AA413" i="1"/>
  <c r="Y514" i="1"/>
  <c r="Z514" i="1"/>
  <c r="AA514" i="1"/>
  <c r="Y482" i="1"/>
  <c r="Z482" i="1"/>
  <c r="AA482" i="1"/>
  <c r="Z551" i="1"/>
  <c r="AA551" i="1"/>
  <c r="Y551" i="1"/>
  <c r="Y537" i="1"/>
  <c r="Z537" i="1"/>
  <c r="AA537" i="1"/>
  <c r="AA783" i="1"/>
  <c r="Y783" i="1"/>
  <c r="Z783" i="1"/>
  <c r="Z559" i="1"/>
  <c r="AA559" i="1"/>
  <c r="Y559" i="1"/>
  <c r="AA524" i="1"/>
  <c r="Y524" i="1"/>
  <c r="Z524" i="1"/>
  <c r="AA460" i="1"/>
  <c r="Y460" i="1"/>
  <c r="Z460" i="1"/>
  <c r="AA708" i="1"/>
  <c r="Y708" i="1"/>
  <c r="Z708" i="1"/>
  <c r="Y273" i="1"/>
  <c r="Z273" i="1"/>
  <c r="AA273" i="1"/>
  <c r="Y780" i="1"/>
  <c r="Z780" i="1"/>
  <c r="AA780" i="1"/>
  <c r="Y838" i="1"/>
  <c r="Z838" i="1"/>
  <c r="AA838" i="1"/>
  <c r="Y823" i="1"/>
  <c r="Z823" i="1"/>
  <c r="AA823" i="1"/>
  <c r="AA684" i="1"/>
  <c r="Y684" i="1"/>
  <c r="Z684" i="1"/>
  <c r="Y281" i="1"/>
  <c r="Z281" i="1"/>
  <c r="AA281" i="1"/>
  <c r="Y796" i="1"/>
  <c r="Z796" i="1"/>
  <c r="AA796" i="1"/>
  <c r="Y262" i="1"/>
  <c r="Z262" i="1"/>
  <c r="AA262" i="1"/>
  <c r="Z334" i="1"/>
  <c r="AA334" i="1"/>
  <c r="Y334" i="1"/>
  <c r="Z423" i="1"/>
  <c r="AA423" i="1"/>
  <c r="Y423" i="1"/>
  <c r="AA724" i="1"/>
  <c r="Z724" i="1"/>
  <c r="Y724" i="1"/>
  <c r="Y239" i="1"/>
  <c r="Z239" i="1"/>
  <c r="AA239" i="1"/>
  <c r="AA303" i="1"/>
  <c r="Y303" i="1"/>
  <c r="Z303" i="1"/>
  <c r="AA375" i="1"/>
  <c r="Z375" i="1"/>
  <c r="Y375" i="1"/>
  <c r="Y682" i="1"/>
  <c r="Z682" i="1"/>
  <c r="AA682" i="1"/>
  <c r="AA791" i="1"/>
  <c r="Y791" i="1"/>
  <c r="Z791" i="1"/>
  <c r="Z810" i="1"/>
  <c r="AA810" i="1"/>
  <c r="Y810" i="1"/>
  <c r="Y427" i="1"/>
  <c r="Z427" i="1"/>
  <c r="AA427" i="1"/>
  <c r="Y225" i="1"/>
  <c r="Z225" i="1"/>
  <c r="AA225" i="1"/>
  <c r="AA251" i="1"/>
  <c r="Z251" i="1"/>
  <c r="Y251" i="1"/>
  <c r="Y315" i="1"/>
  <c r="AA315" i="1"/>
  <c r="Z315" i="1"/>
  <c r="Y207" i="1"/>
  <c r="Z207" i="1"/>
  <c r="AA207" i="1"/>
  <c r="Y237" i="1"/>
  <c r="Z237" i="1"/>
  <c r="AA237" i="1"/>
  <c r="Y309" i="1"/>
  <c r="AA309" i="1"/>
  <c r="Z309" i="1"/>
  <c r="Y421" i="1"/>
  <c r="Z421" i="1"/>
  <c r="AA421" i="1"/>
  <c r="Y522" i="1"/>
  <c r="Z522" i="1"/>
  <c r="AA522" i="1"/>
  <c r="Z487" i="1"/>
  <c r="AA487" i="1"/>
  <c r="Y487" i="1"/>
  <c r="Y542" i="1"/>
  <c r="Z542" i="1"/>
  <c r="AA542" i="1"/>
  <c r="Y590" i="1"/>
  <c r="Z590" i="1"/>
  <c r="AA590" i="1"/>
  <c r="Y562" i="1"/>
  <c r="Z562" i="1"/>
  <c r="AA562" i="1"/>
  <c r="Z599" i="1"/>
  <c r="AA599" i="1"/>
  <c r="Y599" i="1"/>
  <c r="Z617" i="1"/>
  <c r="Y617" i="1"/>
  <c r="AA617" i="1"/>
  <c r="Y305" i="1"/>
  <c r="Z305" i="1"/>
  <c r="AA305" i="1"/>
  <c r="Y830" i="1"/>
  <c r="Z830" i="1"/>
  <c r="AA830" i="1"/>
  <c r="Y694" i="1"/>
  <c r="Z694" i="1"/>
  <c r="AA694" i="1"/>
  <c r="Y790" i="1"/>
  <c r="Z790" i="1"/>
  <c r="AA790" i="1"/>
  <c r="Y433" i="1"/>
  <c r="Z433" i="1"/>
  <c r="AA433" i="1"/>
  <c r="AA844" i="1"/>
  <c r="Y844" i="1"/>
  <c r="Z844" i="1"/>
  <c r="Y321" i="1"/>
  <c r="Z321" i="1"/>
  <c r="AA321" i="1"/>
  <c r="Y815" i="1"/>
  <c r="Z815" i="1"/>
  <c r="AA815" i="1"/>
  <c r="Y270" i="1"/>
  <c r="Z270" i="1"/>
  <c r="AA270" i="1"/>
  <c r="Z431" i="1"/>
  <c r="AA431" i="1"/>
  <c r="Y431" i="1"/>
  <c r="Z788" i="1"/>
  <c r="AA788" i="1"/>
  <c r="Y788" i="1"/>
  <c r="Y247" i="1"/>
  <c r="Z247" i="1"/>
  <c r="AA247" i="1"/>
  <c r="AA311" i="1"/>
  <c r="Y311" i="1"/>
  <c r="Z311" i="1"/>
  <c r="Y289" i="1"/>
  <c r="Z289" i="1"/>
  <c r="AA289" i="1"/>
  <c r="Z655" i="1"/>
  <c r="AA655" i="1"/>
  <c r="Y655" i="1"/>
  <c r="Y729" i="1"/>
  <c r="Z729" i="1"/>
  <c r="AA729" i="1"/>
  <c r="Z818" i="1"/>
  <c r="AA818" i="1"/>
  <c r="Y818" i="1"/>
  <c r="Y833" i="1"/>
  <c r="Z833" i="1"/>
  <c r="AA833" i="1"/>
  <c r="Z399" i="1"/>
  <c r="AA399" i="1"/>
  <c r="Y399" i="1"/>
  <c r="Y317" i="1"/>
  <c r="AA317" i="1"/>
  <c r="Z317" i="1"/>
  <c r="AA436" i="1"/>
  <c r="Y436" i="1"/>
  <c r="Z436" i="1"/>
  <c r="Z463" i="1"/>
  <c r="AA463" i="1"/>
  <c r="Y463" i="1"/>
  <c r="AA756" i="1"/>
  <c r="Z756" i="1"/>
  <c r="Y756" i="1"/>
  <c r="AA860" i="1"/>
  <c r="Y860" i="1"/>
  <c r="Z860" i="1"/>
  <c r="Y265" i="1"/>
  <c r="Z265" i="1"/>
  <c r="AA265" i="1"/>
  <c r="Z863" i="1"/>
  <c r="AA863" i="1"/>
  <c r="Y863" i="1"/>
  <c r="Z855" i="1"/>
  <c r="AA855" i="1"/>
  <c r="Y855" i="1"/>
  <c r="Y278" i="1"/>
  <c r="Z278" i="1"/>
  <c r="AA278" i="1"/>
  <c r="Y417" i="1"/>
  <c r="Z417" i="1"/>
  <c r="AA417" i="1"/>
  <c r="Y191" i="1"/>
  <c r="Z191" i="1"/>
  <c r="AA191" i="1"/>
  <c r="AA319" i="1"/>
  <c r="Y319" i="1"/>
  <c r="Z319" i="1"/>
  <c r="Y329" i="1"/>
  <c r="Z329" i="1"/>
  <c r="AA329" i="1"/>
  <c r="Y657" i="1"/>
  <c r="Z657" i="1"/>
  <c r="AA657" i="1"/>
  <c r="Y690" i="1"/>
  <c r="Z690" i="1"/>
  <c r="AA690" i="1"/>
  <c r="Y734" i="1"/>
  <c r="Z734" i="1"/>
  <c r="AA734" i="1"/>
  <c r="Y826" i="1"/>
  <c r="Z826" i="1"/>
  <c r="AA826" i="1"/>
  <c r="Y857" i="1"/>
  <c r="Z857" i="1"/>
  <c r="AA857" i="1"/>
  <c r="Z198" i="1"/>
  <c r="AA198" i="1"/>
  <c r="Y198" i="1"/>
  <c r="Z322" i="1"/>
  <c r="Y322" i="1"/>
  <c r="AA322" i="1"/>
  <c r="Y402" i="1"/>
  <c r="Z402" i="1"/>
  <c r="AA402" i="1"/>
  <c r="Y259" i="1"/>
  <c r="Z259" i="1"/>
  <c r="AA259" i="1"/>
  <c r="Y245" i="1"/>
  <c r="Z245" i="1"/>
  <c r="AA245" i="1"/>
  <c r="Y490" i="1"/>
  <c r="Z490" i="1"/>
  <c r="AA490" i="1"/>
  <c r="Z360" i="1"/>
  <c r="Y360" i="1"/>
  <c r="AA360" i="1"/>
  <c r="Y267" i="1"/>
  <c r="Z267" i="1"/>
  <c r="AA267" i="1"/>
  <c r="Y333" i="1"/>
  <c r="AA333" i="1"/>
  <c r="Z333" i="1"/>
  <c r="Y498" i="1"/>
  <c r="Z498" i="1"/>
  <c r="AA498" i="1"/>
  <c r="Z567" i="1"/>
  <c r="AA567" i="1"/>
  <c r="Y567" i="1"/>
  <c r="Y297" i="1"/>
  <c r="Z297" i="1"/>
  <c r="AA297" i="1"/>
  <c r="Y414" i="1"/>
  <c r="Z414" i="1"/>
  <c r="AA414" i="1"/>
  <c r="Z222" i="1"/>
  <c r="AA222" i="1"/>
  <c r="Y222" i="1"/>
  <c r="Y286" i="1"/>
  <c r="Z286" i="1"/>
  <c r="AA286" i="1"/>
  <c r="Z358" i="1"/>
  <c r="Y358" i="1"/>
  <c r="AA358" i="1"/>
  <c r="Y313" i="1"/>
  <c r="Z313" i="1"/>
  <c r="AA313" i="1"/>
  <c r="AA652" i="1"/>
  <c r="Y652" i="1"/>
  <c r="Z652" i="1"/>
  <c r="Y199" i="1"/>
  <c r="Z199" i="1"/>
  <c r="AA199" i="1"/>
  <c r="AA263" i="1"/>
  <c r="Y263" i="1"/>
  <c r="Z263" i="1"/>
  <c r="AA327" i="1"/>
  <c r="Y327" i="1"/>
  <c r="Z327" i="1"/>
  <c r="Z407" i="1"/>
  <c r="AA407" i="1"/>
  <c r="Y407" i="1"/>
  <c r="Y698" i="1"/>
  <c r="Z698" i="1"/>
  <c r="AA698" i="1"/>
  <c r="Y798" i="1"/>
  <c r="Z798" i="1"/>
  <c r="AA798" i="1"/>
  <c r="Y865" i="1"/>
  <c r="Z865" i="1"/>
  <c r="AA865" i="1"/>
  <c r="AR114" i="5"/>
  <c r="Z626" i="5"/>
  <c r="AA857" i="5"/>
  <c r="Z711" i="5"/>
  <c r="AN711" i="5" s="1"/>
  <c r="AO711" i="5" s="1"/>
  <c r="Z790" i="5"/>
  <c r="Y843" i="5"/>
  <c r="AU46" i="5"/>
  <c r="Z724" i="5"/>
  <c r="AN724" i="5" s="1"/>
  <c r="AO724" i="5" s="1"/>
  <c r="Y863" i="5"/>
  <c r="AA708" i="5"/>
  <c r="Y626" i="5"/>
  <c r="Y724" i="5"/>
  <c r="Z744" i="5"/>
  <c r="Y627" i="5"/>
  <c r="AA860" i="5"/>
  <c r="AA796" i="5"/>
  <c r="Y682" i="5"/>
  <c r="Z697" i="5"/>
  <c r="Z691" i="5"/>
  <c r="AN691" i="5" s="1"/>
  <c r="AO691" i="5" s="1"/>
  <c r="Z627" i="5"/>
  <c r="AN627" i="5" s="1"/>
  <c r="AO627" i="5" s="1"/>
  <c r="Y651" i="5"/>
  <c r="AY82" i="5"/>
  <c r="AZ82" i="5" s="1"/>
  <c r="AA711" i="5"/>
  <c r="AP711" i="5" s="1"/>
  <c r="AQ711" i="5" s="1"/>
  <c r="Z863" i="5"/>
  <c r="AN863" i="5" s="1"/>
  <c r="AO863" i="5" s="1"/>
  <c r="Z767" i="5"/>
  <c r="Z703" i="5"/>
  <c r="AA769" i="5"/>
  <c r="AA688" i="5"/>
  <c r="Z648" i="5"/>
  <c r="AA621" i="5"/>
  <c r="Z696" i="5"/>
  <c r="AX26" i="5"/>
  <c r="Z714" i="5"/>
  <c r="Z791" i="5"/>
  <c r="AA764" i="5"/>
  <c r="Y767" i="5"/>
  <c r="AL767" i="5" s="1"/>
  <c r="AM767" i="5" s="1"/>
  <c r="Z628" i="5"/>
  <c r="Y708" i="5"/>
  <c r="Y791" i="5"/>
  <c r="Z764" i="5"/>
  <c r="AX142" i="5"/>
  <c r="Y395" i="5"/>
  <c r="Z395" i="5"/>
  <c r="AN395" i="5" s="1"/>
  <c r="AO395" i="5" s="1"/>
  <c r="AA395" i="5"/>
  <c r="Y455" i="5"/>
  <c r="AA455" i="5"/>
  <c r="Z455" i="5"/>
  <c r="AN455" i="5" s="1"/>
  <c r="AO455" i="5" s="1"/>
  <c r="Y237" i="5"/>
  <c r="AL237" i="5" s="1"/>
  <c r="AM237" i="5" s="1"/>
  <c r="Z237" i="5"/>
  <c r="AA237" i="5"/>
  <c r="Y321" i="5"/>
  <c r="Z321" i="5"/>
  <c r="AN321" i="5" s="1"/>
  <c r="AO321" i="5" s="1"/>
  <c r="AA321" i="5"/>
  <c r="AA258" i="5"/>
  <c r="Z258" i="5"/>
  <c r="AN258" i="5" s="1"/>
  <c r="AO258" i="5" s="1"/>
  <c r="Y258" i="5"/>
  <c r="Y808" i="5"/>
  <c r="AL808" i="5" s="1"/>
  <c r="AM808" i="5" s="1"/>
  <c r="Z474" i="5"/>
  <c r="Y474" i="5"/>
  <c r="AA474" i="5"/>
  <c r="AP474" i="5" s="1"/>
  <c r="AQ474" i="5" s="1"/>
  <c r="Y330" i="5"/>
  <c r="Z330" i="5"/>
  <c r="AA330" i="5"/>
  <c r="AP330" i="5" s="1"/>
  <c r="AQ330" i="5" s="1"/>
  <c r="AA305" i="5"/>
  <c r="AP305" i="5" s="1"/>
  <c r="AQ305" i="5" s="1"/>
  <c r="AU302" i="5" s="1"/>
  <c r="Z305" i="5"/>
  <c r="AN305" i="5" s="1"/>
  <c r="AO305" i="5" s="1"/>
  <c r="AX302" i="5" s="1"/>
  <c r="Y305" i="5"/>
  <c r="Y190" i="5"/>
  <c r="Z190" i="5"/>
  <c r="AN190" i="5" s="1"/>
  <c r="AO190" i="5" s="1"/>
  <c r="AA190" i="5"/>
  <c r="Z854" i="5"/>
  <c r="Y854" i="5"/>
  <c r="AA819" i="5"/>
  <c r="Y819" i="5"/>
  <c r="AL819" i="5" s="1"/>
  <c r="AM819" i="5" s="1"/>
  <c r="AA573" i="5"/>
  <c r="Y573" i="5"/>
  <c r="Z573" i="5"/>
  <c r="AN573" i="5" s="1"/>
  <c r="AO573" i="5" s="1"/>
  <c r="Z611" i="5"/>
  <c r="Y611" i="5"/>
  <c r="AA611" i="5"/>
  <c r="Y647" i="5"/>
  <c r="AL647" i="5" s="1"/>
  <c r="AM647" i="5" s="1"/>
  <c r="AA647" i="5"/>
  <c r="AP647" i="5" s="1"/>
  <c r="AQ647" i="5" s="1"/>
  <c r="Y613" i="5"/>
  <c r="Z613" i="5"/>
  <c r="AN613" i="5" s="1"/>
  <c r="AO613" i="5" s="1"/>
  <c r="AA613" i="5"/>
  <c r="Y537" i="5"/>
  <c r="Z537" i="5"/>
  <c r="AA537" i="5"/>
  <c r="AA485" i="5"/>
  <c r="AP485" i="5" s="1"/>
  <c r="AQ485" i="5" s="1"/>
  <c r="Y485" i="5"/>
  <c r="AL485" i="5" s="1"/>
  <c r="AM485" i="5" s="1"/>
  <c r="Z485" i="5"/>
  <c r="Y483" i="5"/>
  <c r="Z483" i="5"/>
  <c r="AN483" i="5" s="1"/>
  <c r="AO483" i="5" s="1"/>
  <c r="AA483" i="5"/>
  <c r="AA477" i="5"/>
  <c r="Y477" i="5"/>
  <c r="Z477" i="5"/>
  <c r="AN477" i="5" s="1"/>
  <c r="AO477" i="5" s="1"/>
  <c r="AA445" i="5"/>
  <c r="AP445" i="5" s="1"/>
  <c r="AQ445" i="5" s="1"/>
  <c r="Y445" i="5"/>
  <c r="Z445" i="5"/>
  <c r="Z295" i="5"/>
  <c r="AN295" i="5" s="1"/>
  <c r="AO295" i="5" s="1"/>
  <c r="AX294" i="5" s="1"/>
  <c r="AA295" i="5"/>
  <c r="Y295" i="5"/>
  <c r="Y438" i="5"/>
  <c r="Z438" i="5"/>
  <c r="AN438" i="5" s="1"/>
  <c r="AO438" i="5" s="1"/>
  <c r="AA438" i="5"/>
  <c r="AP438" i="5" s="1"/>
  <c r="AQ438" i="5" s="1"/>
  <c r="Y478" i="5"/>
  <c r="Z478" i="5"/>
  <c r="AA478" i="5"/>
  <c r="AP478" i="5" s="1"/>
  <c r="AQ478" i="5" s="1"/>
  <c r="Y202" i="5"/>
  <c r="Z202" i="5"/>
  <c r="AA202" i="5"/>
  <c r="Y334" i="5"/>
  <c r="AA334" i="5"/>
  <c r="AP334" i="5" s="1"/>
  <c r="AQ334" i="5" s="1"/>
  <c r="Z334" i="5"/>
  <c r="Y439" i="5"/>
  <c r="AL439" i="5" s="1"/>
  <c r="AM439" i="5" s="1"/>
  <c r="AA439" i="5"/>
  <c r="AP439" i="5" s="1"/>
  <c r="AQ439" i="5" s="1"/>
  <c r="Z439" i="5"/>
  <c r="Z319" i="5"/>
  <c r="AA319" i="5"/>
  <c r="AP319" i="5" s="1"/>
  <c r="AQ319" i="5" s="1"/>
  <c r="Y319" i="5"/>
  <c r="AL319" i="5" s="1"/>
  <c r="AM319" i="5" s="1"/>
  <c r="Y259" i="5"/>
  <c r="AL259" i="5" s="1"/>
  <c r="AM259" i="5" s="1"/>
  <c r="Z259" i="5"/>
  <c r="AA259" i="5"/>
  <c r="Y314" i="5"/>
  <c r="Z314" i="5"/>
  <c r="AA314" i="5"/>
  <c r="AA276" i="5"/>
  <c r="Y276" i="5"/>
  <c r="AL276" i="5" s="1"/>
  <c r="AM276" i="5" s="1"/>
  <c r="AR274" i="5" s="1"/>
  <c r="Z276" i="5"/>
  <c r="AN276" i="5" s="1"/>
  <c r="AO276" i="5" s="1"/>
  <c r="Z860" i="5"/>
  <c r="Y757" i="5"/>
  <c r="AL757" i="5" s="1"/>
  <c r="AM757" i="5" s="1"/>
  <c r="Y781" i="5"/>
  <c r="AL781" i="5" s="1"/>
  <c r="AM781" i="5" s="1"/>
  <c r="AA628" i="5"/>
  <c r="Z825" i="5"/>
  <c r="AA630" i="5"/>
  <c r="AP630" i="5" s="1"/>
  <c r="AQ630" i="5" s="1"/>
  <c r="AA763" i="5"/>
  <c r="AP763" i="5" s="1"/>
  <c r="AQ763" i="5" s="1"/>
  <c r="Y710" i="5"/>
  <c r="AA616" i="5"/>
  <c r="Y763" i="5"/>
  <c r="AA693" i="5"/>
  <c r="AP693" i="5" s="1"/>
  <c r="AQ693" i="5" s="1"/>
  <c r="AA645" i="5"/>
  <c r="Z757" i="5"/>
  <c r="Y736" i="5"/>
  <c r="AL736" i="5" s="1"/>
  <c r="AM736" i="5" s="1"/>
  <c r="AA714" i="5"/>
  <c r="AP714" i="5" s="1"/>
  <c r="AQ714" i="5" s="1"/>
  <c r="Z645" i="5"/>
  <c r="Y840" i="5"/>
  <c r="Y851" i="5"/>
  <c r="Y826" i="5"/>
  <c r="AL826" i="5" s="1"/>
  <c r="AM826" i="5" s="1"/>
  <c r="AA826" i="5"/>
  <c r="AP826" i="5" s="1"/>
  <c r="AQ826" i="5" s="1"/>
  <c r="Y548" i="5"/>
  <c r="Z548" i="5"/>
  <c r="AN548" i="5" s="1"/>
  <c r="AO548" i="5" s="1"/>
  <c r="AA548" i="5"/>
  <c r="AA565" i="5"/>
  <c r="AP565" i="5" s="1"/>
  <c r="AQ565" i="5" s="1"/>
  <c r="AU562" i="5" s="1"/>
  <c r="Y565" i="5"/>
  <c r="Z565" i="5"/>
  <c r="AA453" i="5"/>
  <c r="AP453" i="5" s="1"/>
  <c r="AQ453" i="5" s="1"/>
  <c r="Y453" i="5"/>
  <c r="Z453" i="5"/>
  <c r="Y341" i="5"/>
  <c r="Z341" i="5"/>
  <c r="AN341" i="5" s="1"/>
  <c r="AO341" i="5" s="1"/>
  <c r="AA341" i="5"/>
  <c r="AP341" i="5" s="1"/>
  <c r="AQ341" i="5" s="1"/>
  <c r="Y423" i="5"/>
  <c r="AA423" i="5"/>
  <c r="AP423" i="5" s="1"/>
  <c r="AQ423" i="5" s="1"/>
  <c r="Z423" i="5"/>
  <c r="Y500" i="5"/>
  <c r="Z500" i="5"/>
  <c r="AA500" i="5"/>
  <c r="AP500" i="5" s="1"/>
  <c r="AQ500" i="5" s="1"/>
  <c r="AV498" i="5" s="1"/>
  <c r="AW498" i="5" s="1"/>
  <c r="Y409" i="5"/>
  <c r="AL409" i="5" s="1"/>
  <c r="AM409" i="5" s="1"/>
  <c r="Z409" i="5"/>
  <c r="AA409" i="5"/>
  <c r="Y209" i="5"/>
  <c r="Z209" i="5"/>
  <c r="AN209" i="5" s="1"/>
  <c r="AO209" i="5" s="1"/>
  <c r="AA209" i="5"/>
  <c r="AA608" i="5"/>
  <c r="Y608" i="5"/>
  <c r="Z608" i="5"/>
  <c r="AN608" i="5" s="1"/>
  <c r="AO608" i="5" s="1"/>
  <c r="AA377" i="5"/>
  <c r="AP377" i="5" s="1"/>
  <c r="AQ377" i="5" s="1"/>
  <c r="Y377" i="5"/>
  <c r="Z377" i="5"/>
  <c r="Y447" i="5"/>
  <c r="AA447" i="5"/>
  <c r="Z447" i="5"/>
  <c r="Z418" i="5"/>
  <c r="AN418" i="5" s="1"/>
  <c r="AO418" i="5" s="1"/>
  <c r="AA418" i="5"/>
  <c r="AP418" i="5" s="1"/>
  <c r="AQ418" i="5" s="1"/>
  <c r="Y418" i="5"/>
  <c r="Y245" i="5"/>
  <c r="Z245" i="5"/>
  <c r="AN245" i="5" s="1"/>
  <c r="AO245" i="5" s="1"/>
  <c r="AA245" i="5"/>
  <c r="Y555" i="5"/>
  <c r="Z555" i="5"/>
  <c r="AA555" i="5"/>
  <c r="Y475" i="5"/>
  <c r="AL475" i="5" s="1"/>
  <c r="AM475" i="5" s="1"/>
  <c r="Z475" i="5"/>
  <c r="AN475" i="5" s="1"/>
  <c r="AO475" i="5" s="1"/>
  <c r="AA475" i="5"/>
  <c r="Y444" i="5"/>
  <c r="Z444" i="5"/>
  <c r="AN444" i="5" s="1"/>
  <c r="AO444" i="5" s="1"/>
  <c r="AA444" i="5"/>
  <c r="Y333" i="5"/>
  <c r="Z333" i="5"/>
  <c r="AA333" i="5"/>
  <c r="AP333" i="5" s="1"/>
  <c r="AQ333" i="5" s="1"/>
  <c r="Y222" i="5"/>
  <c r="Z222" i="5"/>
  <c r="AA222" i="5"/>
  <c r="Y315" i="5"/>
  <c r="Z315" i="5"/>
  <c r="AA315" i="5"/>
  <c r="Y234" i="5"/>
  <c r="Z234" i="5"/>
  <c r="AN234" i="5" s="1"/>
  <c r="AO234" i="5" s="1"/>
  <c r="AA234" i="5"/>
  <c r="AP234" i="5" s="1"/>
  <c r="AQ234" i="5" s="1"/>
  <c r="Y213" i="5"/>
  <c r="Z213" i="5"/>
  <c r="AN213" i="5" s="1"/>
  <c r="AO213" i="5" s="1"/>
  <c r="AA213" i="5"/>
  <c r="AA300" i="5"/>
  <c r="Y300" i="5"/>
  <c r="Z300" i="5"/>
  <c r="AN300" i="5" s="1"/>
  <c r="AO300" i="5" s="1"/>
  <c r="AX298" i="5" s="1"/>
  <c r="AA825" i="5"/>
  <c r="AP825" i="5" s="1"/>
  <c r="AQ825" i="5" s="1"/>
  <c r="AA854" i="5"/>
  <c r="AP854" i="5" s="1"/>
  <c r="AQ854" i="5" s="1"/>
  <c r="Z831" i="5"/>
  <c r="Y650" i="5"/>
  <c r="Y735" i="5"/>
  <c r="AL735" i="5" s="1"/>
  <c r="AM735" i="5" s="1"/>
  <c r="AS734" i="5" s="1"/>
  <c r="AA641" i="5"/>
  <c r="AA822" i="5"/>
  <c r="Y780" i="5"/>
  <c r="AL780" i="5" s="1"/>
  <c r="AM780" i="5" s="1"/>
  <c r="Y756" i="5"/>
  <c r="AL756" i="5" s="1"/>
  <c r="AM756" i="5" s="1"/>
  <c r="AA670" i="5"/>
  <c r="AP670" i="5" s="1"/>
  <c r="AQ670" i="5" s="1"/>
  <c r="Z649" i="5"/>
  <c r="AA739" i="5"/>
  <c r="AP739" i="5" s="1"/>
  <c r="AQ739" i="5" s="1"/>
  <c r="AU738" i="5" s="1"/>
  <c r="Y697" i="5"/>
  <c r="Y822" i="5"/>
  <c r="Y798" i="5"/>
  <c r="Y774" i="5"/>
  <c r="AA656" i="5"/>
  <c r="AP656" i="5" s="1"/>
  <c r="AQ656" i="5" s="1"/>
  <c r="AV654" i="5" s="1"/>
  <c r="AW654" i="5" s="1"/>
  <c r="Z635" i="5"/>
  <c r="AN635" i="5" s="1"/>
  <c r="AO635" i="5" s="1"/>
  <c r="AA781" i="5"/>
  <c r="Y739" i="5"/>
  <c r="Y691" i="5"/>
  <c r="AL691" i="5" s="1"/>
  <c r="AM691" i="5" s="1"/>
  <c r="Y688" i="5"/>
  <c r="AA642" i="5"/>
  <c r="Z682" i="5"/>
  <c r="Y831" i="5"/>
  <c r="AL831" i="5" s="1"/>
  <c r="AM831" i="5" s="1"/>
  <c r="AS830" i="5" s="1"/>
  <c r="Y592" i="5"/>
  <c r="AL592" i="5" s="1"/>
  <c r="AM592" i="5" s="1"/>
  <c r="Z592" i="5"/>
  <c r="AA592" i="5"/>
  <c r="Y428" i="5"/>
  <c r="AL428" i="5" s="1"/>
  <c r="AM428" i="5" s="1"/>
  <c r="Z428" i="5"/>
  <c r="AA428" i="5"/>
  <c r="Z458" i="5"/>
  <c r="AA458" i="5"/>
  <c r="AP458" i="5" s="1"/>
  <c r="AQ458" i="5" s="1"/>
  <c r="Y458" i="5"/>
  <c r="Y540" i="5"/>
  <c r="Z540" i="5"/>
  <c r="AA540" i="5"/>
  <c r="AP540" i="5" s="1"/>
  <c r="AQ540" i="5" s="1"/>
  <c r="AA650" i="5"/>
  <c r="Z488" i="5"/>
  <c r="AA488" i="5"/>
  <c r="AP488" i="5" s="1"/>
  <c r="AQ488" i="5" s="1"/>
  <c r="Y488" i="5"/>
  <c r="AL488" i="5" s="1"/>
  <c r="AM488" i="5" s="1"/>
  <c r="Z432" i="5"/>
  <c r="AN432" i="5" s="1"/>
  <c r="AO432" i="5" s="1"/>
  <c r="AA432" i="5"/>
  <c r="Y432" i="5"/>
  <c r="Y534" i="5"/>
  <c r="Z534" i="5"/>
  <c r="AA534" i="5"/>
  <c r="Y412" i="5"/>
  <c r="AL412" i="5" s="1"/>
  <c r="AM412" i="5" s="1"/>
  <c r="AR410" i="5" s="1"/>
  <c r="Z412" i="5"/>
  <c r="AN412" i="5" s="1"/>
  <c r="AO412" i="5" s="1"/>
  <c r="AA412" i="5"/>
  <c r="AP412" i="5" s="1"/>
  <c r="AQ412" i="5" s="1"/>
  <c r="AA187" i="5"/>
  <c r="Y187" i="5"/>
  <c r="Z187" i="5"/>
  <c r="AN187" i="5" s="1"/>
  <c r="AO187" i="5" s="1"/>
  <c r="Y683" i="5"/>
  <c r="Z683" i="5"/>
  <c r="Z704" i="5"/>
  <c r="AA704" i="5"/>
  <c r="AP704" i="5" s="1"/>
  <c r="AQ704" i="5" s="1"/>
  <c r="Y505" i="5"/>
  <c r="AL505" i="5" s="1"/>
  <c r="AM505" i="5" s="1"/>
  <c r="Z505" i="5"/>
  <c r="AA505" i="5"/>
  <c r="AP505" i="5" s="1"/>
  <c r="AQ505" i="5" s="1"/>
  <c r="Y523" i="5"/>
  <c r="AL523" i="5" s="1"/>
  <c r="AM523" i="5" s="1"/>
  <c r="Z523" i="5"/>
  <c r="AA523" i="5"/>
  <c r="Y470" i="5"/>
  <c r="Z470" i="5"/>
  <c r="AN470" i="5" s="1"/>
  <c r="AO470" i="5" s="1"/>
  <c r="AA470" i="5"/>
  <c r="AP470" i="5" s="1"/>
  <c r="AQ470" i="5" s="1"/>
  <c r="AA469" i="5"/>
  <c r="Y469" i="5"/>
  <c r="Z469" i="5"/>
  <c r="Y484" i="5"/>
  <c r="Z484" i="5"/>
  <c r="AA484" i="5"/>
  <c r="AP484" i="5" s="1"/>
  <c r="AQ484" i="5" s="1"/>
  <c r="Y362" i="5"/>
  <c r="Z362" i="5"/>
  <c r="AN362" i="5" s="1"/>
  <c r="AO362" i="5" s="1"/>
  <c r="AA362" i="5"/>
  <c r="Y318" i="5"/>
  <c r="Z318" i="5"/>
  <c r="AA318" i="5"/>
  <c r="Y310" i="5"/>
  <c r="Z310" i="5"/>
  <c r="AA310" i="5"/>
  <c r="AP310" i="5" s="1"/>
  <c r="AQ310" i="5" s="1"/>
  <c r="AU310" i="5" s="1"/>
  <c r="Y431" i="5"/>
  <c r="AL431" i="5" s="1"/>
  <c r="AM431" i="5" s="1"/>
  <c r="AA431" i="5"/>
  <c r="Z431" i="5"/>
  <c r="AA429" i="5"/>
  <c r="AP429" i="5" s="1"/>
  <c r="AQ429" i="5" s="1"/>
  <c r="Y429" i="5"/>
  <c r="Z429" i="5"/>
  <c r="Y192" i="5"/>
  <c r="Z192" i="5"/>
  <c r="AN192" i="5" s="1"/>
  <c r="AO192" i="5" s="1"/>
  <c r="AA192" i="5"/>
  <c r="AP192" i="5" s="1"/>
  <c r="AQ192" i="5" s="1"/>
  <c r="Y280" i="5"/>
  <c r="Z280" i="5"/>
  <c r="AN280" i="5" s="1"/>
  <c r="AO280" i="5" s="1"/>
  <c r="AA280" i="5"/>
  <c r="AA437" i="5"/>
  <c r="Y437" i="5"/>
  <c r="Z437" i="5"/>
  <c r="AN437" i="5" s="1"/>
  <c r="AO437" i="5" s="1"/>
  <c r="Z230" i="5"/>
  <c r="AN230" i="5" s="1"/>
  <c r="AO230" i="5" s="1"/>
  <c r="AA230" i="5"/>
  <c r="AP230" i="5" s="1"/>
  <c r="AQ230" i="5" s="1"/>
  <c r="Y230" i="5"/>
  <c r="Y290" i="5"/>
  <c r="Z290" i="5"/>
  <c r="AA290" i="5"/>
  <c r="Z857" i="5"/>
  <c r="AA865" i="5"/>
  <c r="AA799" i="5"/>
  <c r="AP799" i="5" s="1"/>
  <c r="AQ799" i="5" s="1"/>
  <c r="AA780" i="5"/>
  <c r="AP780" i="5" s="1"/>
  <c r="AQ780" i="5" s="1"/>
  <c r="Z647" i="5"/>
  <c r="Z756" i="5"/>
  <c r="AN756" i="5" s="1"/>
  <c r="AO756" i="5" s="1"/>
  <c r="Z684" i="5"/>
  <c r="AN684" i="5" s="1"/>
  <c r="AO684" i="5" s="1"/>
  <c r="AA798" i="5"/>
  <c r="Y732" i="5"/>
  <c r="AA710" i="5"/>
  <c r="AP710" i="5" s="1"/>
  <c r="AQ710" i="5" s="1"/>
  <c r="Y641" i="5"/>
  <c r="Z819" i="5"/>
  <c r="AN819" i="5" s="1"/>
  <c r="AO819" i="5" s="1"/>
  <c r="Z736" i="5"/>
  <c r="AA818" i="5"/>
  <c r="AA730" i="5"/>
  <c r="AP730" i="5" s="1"/>
  <c r="AQ730" i="5" s="1"/>
  <c r="AA703" i="5"/>
  <c r="AA845" i="5"/>
  <c r="Z845" i="5"/>
  <c r="Y510" i="5"/>
  <c r="Z510" i="5"/>
  <c r="AN510" i="5" s="1"/>
  <c r="AO510" i="5" s="1"/>
  <c r="AA510" i="5"/>
  <c r="Y449" i="5"/>
  <c r="Z449" i="5"/>
  <c r="AA449" i="5"/>
  <c r="AA381" i="5"/>
  <c r="Y381" i="5"/>
  <c r="AL381" i="5" s="1"/>
  <c r="AM381" i="5" s="1"/>
  <c r="Z381" i="5"/>
  <c r="AN381" i="5" s="1"/>
  <c r="AO381" i="5" s="1"/>
  <c r="Z727" i="5"/>
  <c r="AN727" i="5" s="1"/>
  <c r="AO727" i="5" s="1"/>
  <c r="Y491" i="5"/>
  <c r="Z491" i="5"/>
  <c r="AN491" i="5" s="1"/>
  <c r="AO491" i="5" s="1"/>
  <c r="AY490" i="5" s="1"/>
  <c r="AA491" i="5"/>
  <c r="Y407" i="5"/>
  <c r="AA407" i="5"/>
  <c r="Z407" i="5"/>
  <c r="AN407" i="5" s="1"/>
  <c r="AO407" i="5" s="1"/>
  <c r="AA397" i="5"/>
  <c r="AP397" i="5" s="1"/>
  <c r="AQ397" i="5" s="1"/>
  <c r="Y397" i="5"/>
  <c r="AL397" i="5" s="1"/>
  <c r="AM397" i="5" s="1"/>
  <c r="Z397" i="5"/>
  <c r="Z693" i="5"/>
  <c r="Z824" i="5"/>
  <c r="AN824" i="5" s="1"/>
  <c r="AO824" i="5" s="1"/>
  <c r="Y824" i="5"/>
  <c r="Y502" i="5"/>
  <c r="Z502" i="5"/>
  <c r="AA502" i="5"/>
  <c r="AP502" i="5" s="1"/>
  <c r="AQ502" i="5" s="1"/>
  <c r="Y531" i="5"/>
  <c r="AL531" i="5" s="1"/>
  <c r="AM531" i="5" s="1"/>
  <c r="Z531" i="5"/>
  <c r="AA531" i="5"/>
  <c r="AP531" i="5" s="1"/>
  <c r="AQ531" i="5" s="1"/>
  <c r="Y532" i="5"/>
  <c r="Z532" i="5"/>
  <c r="AA532" i="5"/>
  <c r="Y476" i="5"/>
  <c r="Z476" i="5"/>
  <c r="AN476" i="5" s="1"/>
  <c r="AO476" i="5" s="1"/>
  <c r="AA476" i="5"/>
  <c r="AP476" i="5" s="1"/>
  <c r="AQ476" i="5" s="1"/>
  <c r="Y828" i="5"/>
  <c r="Z828" i="5"/>
  <c r="AN828" i="5" s="1"/>
  <c r="AO828" i="5" s="1"/>
  <c r="AX826" i="5" s="1"/>
  <c r="AA828" i="5"/>
  <c r="AA789" i="5"/>
  <c r="Y789" i="5"/>
  <c r="Z811" i="5"/>
  <c r="AN811" i="5" s="1"/>
  <c r="AO811" i="5" s="1"/>
  <c r="Y811" i="5"/>
  <c r="AL811" i="5" s="1"/>
  <c r="AM811" i="5" s="1"/>
  <c r="Z520" i="5"/>
  <c r="AN520" i="5" s="1"/>
  <c r="AO520" i="5" s="1"/>
  <c r="AA520" i="5"/>
  <c r="Y520" i="5"/>
  <c r="AL520" i="5" s="1"/>
  <c r="AM520" i="5" s="1"/>
  <c r="Z593" i="5"/>
  <c r="AN593" i="5" s="1"/>
  <c r="AO593" i="5" s="1"/>
  <c r="Y593" i="5"/>
  <c r="AA593" i="5"/>
  <c r="Z560" i="5"/>
  <c r="AN560" i="5" s="1"/>
  <c r="AO560" i="5" s="1"/>
  <c r="AA560" i="5"/>
  <c r="AP560" i="5" s="1"/>
  <c r="AQ560" i="5" s="1"/>
  <c r="AV558" i="5" s="1"/>
  <c r="AW558" i="5" s="1"/>
  <c r="Y560" i="5"/>
  <c r="AL560" i="5" s="1"/>
  <c r="AM560" i="5" s="1"/>
  <c r="AA517" i="5"/>
  <c r="Y517" i="5"/>
  <c r="Z517" i="5"/>
  <c r="AN517" i="5" s="1"/>
  <c r="AO517" i="5" s="1"/>
  <c r="Y451" i="5"/>
  <c r="Z451" i="5"/>
  <c r="AA451" i="5"/>
  <c r="AA421" i="5"/>
  <c r="AP421" i="5" s="1"/>
  <c r="AQ421" i="5" s="1"/>
  <c r="Y421" i="5"/>
  <c r="AL421" i="5" s="1"/>
  <c r="AM421" i="5" s="1"/>
  <c r="Z421" i="5"/>
  <c r="Y587" i="5"/>
  <c r="Z587" i="5"/>
  <c r="AN587" i="5" s="1"/>
  <c r="AO587" i="5" s="1"/>
  <c r="AA587" i="5"/>
  <c r="Y605" i="5"/>
  <c r="Z605" i="5"/>
  <c r="AN605" i="5" s="1"/>
  <c r="AO605" i="5" s="1"/>
  <c r="AX602" i="5" s="1"/>
  <c r="AA374" i="5"/>
  <c r="AP374" i="5" s="1"/>
  <c r="AQ374" i="5" s="1"/>
  <c r="Z374" i="5"/>
  <c r="AN374" i="5" s="1"/>
  <c r="AO374" i="5" s="1"/>
  <c r="Y374" i="5"/>
  <c r="Y210" i="5"/>
  <c r="Z210" i="5"/>
  <c r="AN210" i="5" s="1"/>
  <c r="AO210" i="5" s="1"/>
  <c r="AA210" i="5"/>
  <c r="Y317" i="5"/>
  <c r="Z317" i="5"/>
  <c r="AA317" i="5"/>
  <c r="AP317" i="5" s="1"/>
  <c r="AQ317" i="5" s="1"/>
  <c r="AA188" i="5"/>
  <c r="AP188" i="5" s="1"/>
  <c r="AQ188" i="5" s="1"/>
  <c r="Y188" i="5"/>
  <c r="Z188" i="5"/>
  <c r="Z279" i="5"/>
  <c r="AN279" i="5" s="1"/>
  <c r="AO279" i="5" s="1"/>
  <c r="AA279" i="5"/>
  <c r="Y279" i="5"/>
  <c r="Y206" i="5"/>
  <c r="Z206" i="5"/>
  <c r="AN206" i="5" s="1"/>
  <c r="AO206" i="5" s="1"/>
  <c r="AA206" i="5"/>
  <c r="AP206" i="5" s="1"/>
  <c r="AQ206" i="5" s="1"/>
  <c r="Z799" i="5"/>
  <c r="Z735" i="5"/>
  <c r="AN735" i="5" s="1"/>
  <c r="AO735" i="5" s="1"/>
  <c r="Y727" i="5"/>
  <c r="AL727" i="5" s="1"/>
  <c r="AM727" i="5" s="1"/>
  <c r="AA774" i="5"/>
  <c r="AA750" i="5"/>
  <c r="AA686" i="5"/>
  <c r="AP686" i="5" s="1"/>
  <c r="AQ686" i="5" s="1"/>
  <c r="AA744" i="5"/>
  <c r="AP744" i="5" s="1"/>
  <c r="AQ744" i="5" s="1"/>
  <c r="AU742" i="5" s="1"/>
  <c r="Z651" i="5"/>
  <c r="AN651" i="5" s="1"/>
  <c r="AO651" i="5" s="1"/>
  <c r="Y630" i="5"/>
  <c r="Z616" i="5"/>
  <c r="AN616" i="5" s="1"/>
  <c r="AO616" i="5" s="1"/>
  <c r="AY614" i="5" s="1"/>
  <c r="AZ614" i="5" s="1"/>
  <c r="AA679" i="5"/>
  <c r="AP679" i="5" s="1"/>
  <c r="AQ679" i="5" s="1"/>
  <c r="AV678" i="5" s="1"/>
  <c r="Y725" i="5"/>
  <c r="AA840" i="5"/>
  <c r="Y307" i="5"/>
  <c r="Z307" i="5"/>
  <c r="AN307" i="5" s="1"/>
  <c r="AO307" i="5" s="1"/>
  <c r="AA307" i="5"/>
  <c r="AP307" i="5" s="1"/>
  <c r="AQ307" i="5" s="1"/>
  <c r="Y264" i="5"/>
  <c r="Z264" i="5"/>
  <c r="AN264" i="5" s="1"/>
  <c r="AO264" i="5" s="1"/>
  <c r="AA264" i="5"/>
  <c r="Y221" i="5"/>
  <c r="Z221" i="5"/>
  <c r="AA221" i="5"/>
  <c r="Y339" i="5"/>
  <c r="AL339" i="5" s="1"/>
  <c r="AM339" i="5" s="1"/>
  <c r="Z339" i="5"/>
  <c r="AN339" i="5" s="1"/>
  <c r="AO339" i="5" s="1"/>
  <c r="AA339" i="5"/>
  <c r="Y195" i="5"/>
  <c r="AL195" i="5" s="1"/>
  <c r="AM195" i="5" s="1"/>
  <c r="Z195" i="5"/>
  <c r="AN195" i="5" s="1"/>
  <c r="AO195" i="5" s="1"/>
  <c r="AA195" i="5"/>
  <c r="Y845" i="5"/>
  <c r="Z601" i="5"/>
  <c r="Y601" i="5"/>
  <c r="AL601" i="5" s="1"/>
  <c r="AM601" i="5" s="1"/>
  <c r="AR598" i="5" s="1"/>
  <c r="AA601" i="5"/>
  <c r="Z480" i="5"/>
  <c r="AA480" i="5"/>
  <c r="AP480" i="5" s="1"/>
  <c r="AQ480" i="5" s="1"/>
  <c r="Y480" i="5"/>
  <c r="AA610" i="5"/>
  <c r="Y610" i="5"/>
  <c r="Z610" i="5"/>
  <c r="Z552" i="5"/>
  <c r="AN552" i="5" s="1"/>
  <c r="AO552" i="5" s="1"/>
  <c r="AA552" i="5"/>
  <c r="AP552" i="5" s="1"/>
  <c r="AQ552" i="5" s="1"/>
  <c r="Y552" i="5"/>
  <c r="AA549" i="5"/>
  <c r="Y549" i="5"/>
  <c r="AL549" i="5" s="1"/>
  <c r="AM549" i="5" s="1"/>
  <c r="Z549" i="5"/>
  <c r="Z514" i="5"/>
  <c r="AA514" i="5"/>
  <c r="AP514" i="5" s="1"/>
  <c r="AQ514" i="5" s="1"/>
  <c r="Y514" i="5"/>
  <c r="Y566" i="5"/>
  <c r="Z566" i="5"/>
  <c r="AA566" i="5"/>
  <c r="AP566" i="5" s="1"/>
  <c r="AQ566" i="5" s="1"/>
  <c r="Y508" i="5"/>
  <c r="Z508" i="5"/>
  <c r="AA508" i="5"/>
  <c r="Y415" i="5"/>
  <c r="AL415" i="5" s="1"/>
  <c r="AM415" i="5" s="1"/>
  <c r="AA415" i="5"/>
  <c r="AP415" i="5" s="1"/>
  <c r="AQ415" i="5" s="1"/>
  <c r="AU414" i="5" s="1"/>
  <c r="Z415" i="5"/>
  <c r="AN415" i="5" s="1"/>
  <c r="AO415" i="5" s="1"/>
  <c r="Y436" i="5"/>
  <c r="Z436" i="5"/>
  <c r="AN436" i="5" s="1"/>
  <c r="AO436" i="5" s="1"/>
  <c r="AA436" i="5"/>
  <c r="Z380" i="5"/>
  <c r="Y380" i="5"/>
  <c r="AA380" i="5"/>
  <c r="AP380" i="5" s="1"/>
  <c r="AQ380" i="5" s="1"/>
  <c r="Z434" i="5"/>
  <c r="AN434" i="5" s="1"/>
  <c r="AO434" i="5" s="1"/>
  <c r="Y434" i="5"/>
  <c r="AA434" i="5"/>
  <c r="Z327" i="5"/>
  <c r="AN327" i="5" s="1"/>
  <c r="AO327" i="5" s="1"/>
  <c r="AX326" i="5" s="1"/>
  <c r="AA327" i="5"/>
  <c r="AP327" i="5" s="1"/>
  <c r="AQ327" i="5" s="1"/>
  <c r="Y327" i="5"/>
  <c r="Z424" i="5"/>
  <c r="AA424" i="5"/>
  <c r="AP424" i="5" s="1"/>
  <c r="AQ424" i="5" s="1"/>
  <c r="Y424" i="5"/>
  <c r="AL424" i="5" s="1"/>
  <c r="AM424" i="5" s="1"/>
  <c r="Y242" i="5"/>
  <c r="Z242" i="5"/>
  <c r="AA242" i="5"/>
  <c r="AP242" i="5" s="1"/>
  <c r="AQ242" i="5" s="1"/>
  <c r="Y261" i="5"/>
  <c r="Z261" i="5"/>
  <c r="AA261" i="5"/>
  <c r="Y233" i="5"/>
  <c r="Z233" i="5"/>
  <c r="AN233" i="5" s="1"/>
  <c r="AO233" i="5" s="1"/>
  <c r="AA233" i="5"/>
  <c r="AP233" i="5" s="1"/>
  <c r="AQ233" i="5" s="1"/>
  <c r="Y250" i="5"/>
  <c r="Z250" i="5"/>
  <c r="AA250" i="5"/>
  <c r="AP250" i="5" s="1"/>
  <c r="AQ250" i="5" s="1"/>
  <c r="AU250" i="5" s="1"/>
  <c r="AA201" i="5"/>
  <c r="Y201" i="5"/>
  <c r="Z201" i="5"/>
  <c r="Z730" i="5"/>
  <c r="AN730" i="5" s="1"/>
  <c r="AO730" i="5" s="1"/>
  <c r="AA775" i="5"/>
  <c r="AP775" i="5" s="1"/>
  <c r="AQ775" i="5" s="1"/>
  <c r="Y818" i="5"/>
  <c r="Z775" i="5"/>
  <c r="AN775" i="5" s="1"/>
  <c r="AO775" i="5" s="1"/>
  <c r="AA732" i="5"/>
  <c r="AP732" i="5" s="1"/>
  <c r="AQ732" i="5" s="1"/>
  <c r="Y642" i="5"/>
  <c r="Y679" i="5"/>
  <c r="Z793" i="5"/>
  <c r="AN793" i="5" s="1"/>
  <c r="AO793" i="5" s="1"/>
  <c r="Y684" i="5"/>
  <c r="AL684" i="5" s="1"/>
  <c r="AM684" i="5" s="1"/>
  <c r="Z686" i="5"/>
  <c r="AN686" i="5" s="1"/>
  <c r="AO686" i="5" s="1"/>
  <c r="AA635" i="5"/>
  <c r="AA696" i="5"/>
  <c r="AP696" i="5" s="1"/>
  <c r="AQ696" i="5" s="1"/>
  <c r="Y670" i="5"/>
  <c r="Z656" i="5"/>
  <c r="AA605" i="5"/>
  <c r="Z725" i="5"/>
  <c r="Y704" i="5"/>
  <c r="AL704" i="5" s="1"/>
  <c r="AM704" i="5" s="1"/>
  <c r="Z843" i="5"/>
  <c r="AN843" i="5" s="1"/>
  <c r="AO843" i="5" s="1"/>
  <c r="Y572" i="5"/>
  <c r="AA572" i="5"/>
  <c r="Z572" i="5"/>
  <c r="AN572" i="5" s="1"/>
  <c r="AO572" i="5" s="1"/>
  <c r="AA609" i="5"/>
  <c r="Y609" i="5"/>
  <c r="Z609" i="5"/>
  <c r="AN609" i="5" s="1"/>
  <c r="AO609" i="5" s="1"/>
  <c r="Z482" i="5"/>
  <c r="AN482" i="5" s="1"/>
  <c r="AO482" i="5" s="1"/>
  <c r="AA482" i="5"/>
  <c r="AP482" i="5" s="1"/>
  <c r="AQ482" i="5" s="1"/>
  <c r="Y482" i="5"/>
  <c r="AA509" i="5"/>
  <c r="Y509" i="5"/>
  <c r="Z509" i="5"/>
  <c r="Y441" i="5"/>
  <c r="Z441" i="5"/>
  <c r="AN441" i="5" s="1"/>
  <c r="AO441" i="5" s="1"/>
  <c r="AA441" i="5"/>
  <c r="AP441" i="5" s="1"/>
  <c r="AQ441" i="5" s="1"/>
  <c r="Y685" i="5"/>
  <c r="AL685" i="5" s="1"/>
  <c r="AM685" i="5" s="1"/>
  <c r="AA685" i="5"/>
  <c r="Y503" i="5"/>
  <c r="AA503" i="5"/>
  <c r="AP503" i="5" s="1"/>
  <c r="AQ503" i="5" s="1"/>
  <c r="Z503" i="5"/>
  <c r="Z544" i="5"/>
  <c r="AA544" i="5"/>
  <c r="AP544" i="5" s="1"/>
  <c r="AQ544" i="5" s="1"/>
  <c r="Y544" i="5"/>
  <c r="AL544" i="5" s="1"/>
  <c r="AM544" i="5" s="1"/>
  <c r="AS542" i="5" s="1"/>
  <c r="Y364" i="5"/>
  <c r="AL364" i="5" s="1"/>
  <c r="AM364" i="5" s="1"/>
  <c r="Z364" i="5"/>
  <c r="AA364" i="5"/>
  <c r="AP364" i="5" s="1"/>
  <c r="AQ364" i="5" s="1"/>
  <c r="Y320" i="5"/>
  <c r="Z320" i="5"/>
  <c r="AA320" i="5"/>
  <c r="AP320" i="5" s="1"/>
  <c r="AQ320" i="5" s="1"/>
  <c r="Y539" i="5"/>
  <c r="AL539" i="5" s="1"/>
  <c r="AM539" i="5" s="1"/>
  <c r="Z539" i="5"/>
  <c r="AN539" i="5" s="1"/>
  <c r="AO539" i="5" s="1"/>
  <c r="AA539" i="5"/>
  <c r="AP539" i="5" s="1"/>
  <c r="AQ539" i="5" s="1"/>
  <c r="Z538" i="5"/>
  <c r="Y538" i="5"/>
  <c r="AA538" i="5"/>
  <c r="AP538" i="5" s="1"/>
  <c r="AQ538" i="5" s="1"/>
  <c r="Z450" i="5"/>
  <c r="AA450" i="5"/>
  <c r="Y450" i="5"/>
  <c r="Y606" i="5"/>
  <c r="Z606" i="5"/>
  <c r="AA606" i="5"/>
  <c r="Y459" i="5"/>
  <c r="AL459" i="5" s="1"/>
  <c r="AM459" i="5" s="1"/>
  <c r="Z459" i="5"/>
  <c r="AA459" i="5"/>
  <c r="Y435" i="5"/>
  <c r="AL435" i="5" s="1"/>
  <c r="AM435" i="5" s="1"/>
  <c r="Z435" i="5"/>
  <c r="AN435" i="5" s="1"/>
  <c r="AO435" i="5" s="1"/>
  <c r="AA435" i="5"/>
  <c r="AP435" i="5" s="1"/>
  <c r="AQ435" i="5" s="1"/>
  <c r="Y487" i="5"/>
  <c r="AL487" i="5" s="1"/>
  <c r="AM487" i="5" s="1"/>
  <c r="AA487" i="5"/>
  <c r="Z487" i="5"/>
  <c r="Y399" i="5"/>
  <c r="AA399" i="5"/>
  <c r="Z399" i="5"/>
  <c r="Y529" i="5"/>
  <c r="Z529" i="5"/>
  <c r="AN529" i="5" s="1"/>
  <c r="AO529" i="5" s="1"/>
  <c r="AA529" i="5"/>
  <c r="AP529" i="5" s="1"/>
  <c r="AQ529" i="5" s="1"/>
  <c r="Y419" i="5"/>
  <c r="Z419" i="5"/>
  <c r="AA419" i="5"/>
  <c r="AP419" i="5" s="1"/>
  <c r="AQ419" i="5" s="1"/>
  <c r="Y323" i="5"/>
  <c r="Z323" i="5"/>
  <c r="AN323" i="5" s="1"/>
  <c r="AO323" i="5" s="1"/>
  <c r="AX322" i="5" s="1"/>
  <c r="AA323" i="5"/>
  <c r="AP323" i="5" s="1"/>
  <c r="AQ323" i="5" s="1"/>
  <c r="AU322" i="5" s="1"/>
  <c r="Y267" i="5"/>
  <c r="AL267" i="5" s="1"/>
  <c r="AM267" i="5" s="1"/>
  <c r="Z267" i="5"/>
  <c r="AN267" i="5" s="1"/>
  <c r="AO267" i="5" s="1"/>
  <c r="AA267" i="5"/>
  <c r="Y420" i="5"/>
  <c r="Z420" i="5"/>
  <c r="AN420" i="5" s="1"/>
  <c r="AO420" i="5" s="1"/>
  <c r="AA420" i="5"/>
  <c r="Z271" i="5"/>
  <c r="AA271" i="5"/>
  <c r="AP271" i="5" s="1"/>
  <c r="AQ271" i="5" s="1"/>
  <c r="Y271" i="5"/>
  <c r="AL271" i="5" s="1"/>
  <c r="AM271" i="5" s="1"/>
  <c r="AA219" i="5"/>
  <c r="AP219" i="5" s="1"/>
  <c r="AQ219" i="5" s="1"/>
  <c r="Y219" i="5"/>
  <c r="Z219" i="5"/>
  <c r="Y241" i="5"/>
  <c r="Z241" i="5"/>
  <c r="AA241" i="5"/>
  <c r="AP241" i="5" s="1"/>
  <c r="AQ241" i="5" s="1"/>
  <c r="AU238" i="5" s="1"/>
  <c r="Z184" i="5"/>
  <c r="AN184" i="5" s="1"/>
  <c r="AO184" i="5" s="1"/>
  <c r="AA184" i="5"/>
  <c r="AP184" i="5" s="1"/>
  <c r="AQ184" i="5" s="1"/>
  <c r="Y184" i="5"/>
  <c r="AL184" i="5" s="1"/>
  <c r="AM184" i="5" s="1"/>
  <c r="AR182" i="5" s="1"/>
  <c r="Y265" i="5"/>
  <c r="Z265" i="5"/>
  <c r="AA265" i="5"/>
  <c r="AP265" i="5" s="1"/>
  <c r="AQ265" i="5" s="1"/>
  <c r="Z246" i="5"/>
  <c r="AA246" i="5"/>
  <c r="AP246" i="5" s="1"/>
  <c r="AQ246" i="5" s="1"/>
  <c r="Y246" i="5"/>
  <c r="Z199" i="5"/>
  <c r="AN199" i="5" s="1"/>
  <c r="AO199" i="5" s="1"/>
  <c r="AX198" i="5" s="1"/>
  <c r="AA199" i="5"/>
  <c r="AP199" i="5" s="1"/>
  <c r="AQ199" i="5" s="1"/>
  <c r="Y199" i="5"/>
  <c r="AA268" i="5"/>
  <c r="Z268" i="5"/>
  <c r="AN268" i="5" s="1"/>
  <c r="AO268" i="5" s="1"/>
  <c r="Y268" i="5"/>
  <c r="AA751" i="5"/>
  <c r="AP751" i="5" s="1"/>
  <c r="AQ751" i="5" s="1"/>
  <c r="Z865" i="5"/>
  <c r="AN865" i="5" s="1"/>
  <c r="AO865" i="5" s="1"/>
  <c r="Z751" i="5"/>
  <c r="AN751" i="5" s="1"/>
  <c r="AO751" i="5" s="1"/>
  <c r="AA790" i="5"/>
  <c r="AP790" i="5" s="1"/>
  <c r="AQ790" i="5" s="1"/>
  <c r="Y793" i="5"/>
  <c r="Z750" i="5"/>
  <c r="AN750" i="5" s="1"/>
  <c r="AO750" i="5" s="1"/>
  <c r="AA683" i="5"/>
  <c r="AA808" i="5"/>
  <c r="Z789" i="5"/>
  <c r="AA722" i="5"/>
  <c r="AP722" i="5" s="1"/>
  <c r="AQ722" i="5" s="1"/>
  <c r="Z722" i="5"/>
  <c r="AN722" i="5" s="1"/>
  <c r="AO722" i="5" s="1"/>
  <c r="Y306" i="5"/>
  <c r="AL306" i="5" s="1"/>
  <c r="AM306" i="5" s="1"/>
  <c r="Z306" i="5"/>
  <c r="AN306" i="5" s="1"/>
  <c r="AO306" i="5" s="1"/>
  <c r="AA306" i="5"/>
  <c r="AP306" i="5" s="1"/>
  <c r="AQ306" i="5" s="1"/>
  <c r="Y226" i="5"/>
  <c r="AY226" i="5" s="1"/>
  <c r="Z226" i="5"/>
  <c r="AN226" i="5" s="1"/>
  <c r="AO226" i="5" s="1"/>
  <c r="AA226" i="5"/>
  <c r="AP226" i="5" s="1"/>
  <c r="AQ226" i="5" s="1"/>
  <c r="AS26" i="5"/>
  <c r="AT26" i="5" s="1"/>
  <c r="AA527" i="5"/>
  <c r="AP527" i="5" s="1"/>
  <c r="AQ527" i="5" s="1"/>
  <c r="Y527" i="5"/>
  <c r="Z527" i="5"/>
  <c r="Y607" i="5"/>
  <c r="AA607" i="5"/>
  <c r="AP607" i="5" s="1"/>
  <c r="AQ607" i="5" s="1"/>
  <c r="Z607" i="5"/>
  <c r="AA557" i="5"/>
  <c r="Y557" i="5"/>
  <c r="AL557" i="5" s="1"/>
  <c r="AM557" i="5" s="1"/>
  <c r="Z557" i="5"/>
  <c r="AN557" i="5" s="1"/>
  <c r="AO557" i="5" s="1"/>
  <c r="Z586" i="5"/>
  <c r="AA586" i="5"/>
  <c r="Y586" i="5"/>
  <c r="AA519" i="5"/>
  <c r="Y519" i="5"/>
  <c r="Z519" i="5"/>
  <c r="AN519" i="5" s="1"/>
  <c r="AO519" i="5" s="1"/>
  <c r="Z456" i="5"/>
  <c r="AN456" i="5" s="1"/>
  <c r="AO456" i="5" s="1"/>
  <c r="AA456" i="5"/>
  <c r="AP456" i="5" s="1"/>
  <c r="AQ456" i="5" s="1"/>
  <c r="Y456" i="5"/>
  <c r="Z506" i="5"/>
  <c r="Y506" i="5"/>
  <c r="AA506" i="5"/>
  <c r="Y550" i="5"/>
  <c r="Z550" i="5"/>
  <c r="AA550" i="5"/>
  <c r="AP550" i="5" s="1"/>
  <c r="AQ550" i="5" s="1"/>
  <c r="AA575" i="5"/>
  <c r="AP575" i="5" s="1"/>
  <c r="AQ575" i="5" s="1"/>
  <c r="AU574" i="5" s="1"/>
  <c r="Y575" i="5"/>
  <c r="Z575" i="5"/>
  <c r="Z442" i="5"/>
  <c r="Y442" i="5"/>
  <c r="AA442" i="5"/>
  <c r="Z400" i="5"/>
  <c r="AN400" i="5" s="1"/>
  <c r="AO400" i="5" s="1"/>
  <c r="AA400" i="5"/>
  <c r="AP400" i="5" s="1"/>
  <c r="AQ400" i="5" s="1"/>
  <c r="Y400" i="5"/>
  <c r="AL400" i="5" s="1"/>
  <c r="AM400" i="5" s="1"/>
  <c r="Y430" i="5"/>
  <c r="Z430" i="5"/>
  <c r="AA430" i="5"/>
  <c r="AP430" i="5" s="1"/>
  <c r="AQ430" i="5" s="1"/>
  <c r="Z448" i="5"/>
  <c r="AA448" i="5"/>
  <c r="Y448" i="5"/>
  <c r="Y278" i="5"/>
  <c r="Z278" i="5"/>
  <c r="AN278" i="5" s="1"/>
  <c r="AO278" i="5" s="1"/>
  <c r="AA278" i="5"/>
  <c r="Y281" i="5"/>
  <c r="Z281" i="5"/>
  <c r="AA281" i="5"/>
  <c r="AP281" i="5" s="1"/>
  <c r="AQ281" i="5" s="1"/>
  <c r="Z335" i="5"/>
  <c r="AA335" i="5"/>
  <c r="Y335" i="5"/>
  <c r="AL335" i="5" s="1"/>
  <c r="AM335" i="5" s="1"/>
  <c r="AA196" i="5"/>
  <c r="AP196" i="5" s="1"/>
  <c r="AQ196" i="5" s="1"/>
  <c r="Y196" i="5"/>
  <c r="Z196" i="5"/>
  <c r="Y248" i="5"/>
  <c r="AL248" i="5" s="1"/>
  <c r="AM248" i="5" s="1"/>
  <c r="Z248" i="5"/>
  <c r="AA248" i="5"/>
  <c r="Y289" i="5"/>
  <c r="Z289" i="5"/>
  <c r="AN289" i="5" s="1"/>
  <c r="AO289" i="5" s="1"/>
  <c r="AX286" i="5" s="1"/>
  <c r="AA289" i="5"/>
  <c r="AP289" i="5" s="1"/>
  <c r="AQ289" i="5" s="1"/>
  <c r="AU286" i="5" s="1"/>
  <c r="AL26" i="5"/>
  <c r="AM26" i="5" s="1"/>
  <c r="AR26" i="5" s="1"/>
  <c r="Y634" i="5"/>
  <c r="Y848" i="5"/>
  <c r="Z848" i="5"/>
  <c r="AN848" i="5" s="1"/>
  <c r="AO848" i="5" s="1"/>
  <c r="AX846" i="5" s="1"/>
  <c r="Z530" i="5"/>
  <c r="AN530" i="5" s="1"/>
  <c r="AO530" i="5" s="1"/>
  <c r="Y530" i="5"/>
  <c r="AA530" i="5"/>
  <c r="AP530" i="5" s="1"/>
  <c r="AQ530" i="5" s="1"/>
  <c r="Y34" i="5"/>
  <c r="AX34" i="5" s="1"/>
  <c r="Z34" i="5"/>
  <c r="AN34" i="5" s="1"/>
  <c r="AO34" i="5" s="1"/>
  <c r="AA34" i="5"/>
  <c r="AP34" i="5" s="1"/>
  <c r="AQ34" i="5" s="1"/>
  <c r="Y298" i="5"/>
  <c r="AL298" i="5" s="1"/>
  <c r="AM298" i="5" s="1"/>
  <c r="Z298" i="5"/>
  <c r="AN298" i="5" s="1"/>
  <c r="AO298" i="5" s="1"/>
  <c r="AA298" i="5"/>
  <c r="AP298" i="5" s="1"/>
  <c r="AQ298" i="5" s="1"/>
  <c r="Z578" i="5"/>
  <c r="AN578" i="5" s="1"/>
  <c r="AO578" i="5" s="1"/>
  <c r="Y578" i="5"/>
  <c r="AX578" i="5" s="1"/>
  <c r="AA578" i="5"/>
  <c r="AP578" i="5" s="1"/>
  <c r="AQ578" i="5" s="1"/>
  <c r="AU578" i="5" s="1"/>
  <c r="Y178" i="5"/>
  <c r="AL178" i="5" s="1"/>
  <c r="AM178" i="5" s="1"/>
  <c r="Z178" i="5"/>
  <c r="AN178" i="5" s="1"/>
  <c r="AO178" i="5" s="1"/>
  <c r="AA178" i="5"/>
  <c r="AP178" i="5" s="1"/>
  <c r="AQ178" i="5" s="1"/>
  <c r="AU178" i="5" s="1"/>
  <c r="Z426" i="5"/>
  <c r="AN426" i="5" s="1"/>
  <c r="AO426" i="5" s="1"/>
  <c r="Y426" i="5"/>
  <c r="AA426" i="5"/>
  <c r="AP426" i="5" s="1"/>
  <c r="AQ426" i="5" s="1"/>
  <c r="AY26" i="5"/>
  <c r="AZ26" i="5" s="1"/>
  <c r="AU150" i="5"/>
  <c r="AX622" i="5"/>
  <c r="AU622" i="5"/>
  <c r="AU134" i="5"/>
  <c r="AX46" i="5"/>
  <c r="AV86" i="5"/>
  <c r="AW86" i="5" s="1"/>
  <c r="AU834" i="5"/>
  <c r="AU58" i="5"/>
  <c r="AY126" i="5"/>
  <c r="AZ126" i="5" s="1"/>
  <c r="AU282" i="5"/>
  <c r="AU594" i="5"/>
  <c r="AX38" i="5"/>
  <c r="AU814" i="5"/>
  <c r="AX802" i="5"/>
  <c r="AY658" i="5"/>
  <c r="AZ658" i="5" s="1"/>
  <c r="AR814" i="5"/>
  <c r="AX814" i="5"/>
  <c r="AX834" i="5"/>
  <c r="AU802" i="5"/>
  <c r="AV2" i="5"/>
  <c r="AW2" i="5" s="1"/>
  <c r="AU14" i="5"/>
  <c r="AR82" i="5"/>
  <c r="AU50" i="5"/>
  <c r="AS718" i="5"/>
  <c r="AY42" i="5"/>
  <c r="AZ42" i="5" s="1"/>
  <c r="AX582" i="5"/>
  <c r="AU662" i="5"/>
  <c r="AY134" i="5"/>
  <c r="AZ134" i="5" s="1"/>
  <c r="AU70" i="5"/>
  <c r="AU770" i="5"/>
  <c r="AV582" i="5"/>
  <c r="AW582" i="5" s="1"/>
  <c r="AU74" i="5"/>
  <c r="AS122" i="5"/>
  <c r="AY666" i="5"/>
  <c r="AZ666" i="5" s="1"/>
  <c r="AV658" i="5"/>
  <c r="AW658" i="5" s="1"/>
  <c r="AX62" i="5"/>
  <c r="AX658" i="5"/>
  <c r="AR718" i="5"/>
  <c r="AU698" i="5"/>
  <c r="AR582" i="5"/>
  <c r="AX718" i="5"/>
  <c r="AU666" i="5"/>
  <c r="AR658" i="5"/>
  <c r="AR698" i="5"/>
  <c r="AU582" i="5"/>
  <c r="AY698" i="5"/>
  <c r="AU718" i="5"/>
  <c r="AR666" i="5"/>
  <c r="AX666" i="5"/>
  <c r="AX770" i="5"/>
  <c r="AY582" i="5"/>
  <c r="AY30" i="5"/>
  <c r="AZ30" i="5" s="1"/>
  <c r="AY106" i="5"/>
  <c r="AU118" i="5"/>
  <c r="AX74" i="5"/>
  <c r="AU102" i="5"/>
  <c r="AX150" i="5"/>
  <c r="AX138" i="5"/>
  <c r="AS94" i="5"/>
  <c r="AX214" i="5"/>
  <c r="AS62" i="5"/>
  <c r="AY814" i="5"/>
  <c r="AU782" i="5"/>
  <c r="AU462" i="5"/>
  <c r="AU174" i="5"/>
  <c r="AU90" i="5"/>
  <c r="AX158" i="5"/>
  <c r="AY114" i="5"/>
  <c r="AZ114" i="5" s="1"/>
  <c r="AU6" i="5"/>
  <c r="AX66" i="5"/>
  <c r="AU26" i="5"/>
  <c r="AS2" i="5"/>
  <c r="AV814" i="5"/>
  <c r="AW814" i="5" s="1"/>
  <c r="AX462" i="5"/>
  <c r="AR54" i="5"/>
  <c r="AU62" i="5"/>
  <c r="AX662" i="5"/>
  <c r="AX282" i="5"/>
  <c r="AX94" i="5"/>
  <c r="AX50" i="5"/>
  <c r="AY14" i="5"/>
  <c r="AZ14" i="5" s="1"/>
  <c r="AY22" i="5"/>
  <c r="AZ22" i="5" s="1"/>
  <c r="AS46" i="5"/>
  <c r="AL766" i="5"/>
  <c r="AM766" i="5" s="1"/>
  <c r="AX698" i="5"/>
  <c r="AU658" i="5"/>
  <c r="AV698" i="5"/>
  <c r="AW698" i="5" s="1"/>
  <c r="AU114" i="5"/>
  <c r="AU54" i="5"/>
  <c r="AX122" i="5"/>
  <c r="AU214" i="5"/>
  <c r="AL794" i="5"/>
  <c r="AM794" i="5" s="1"/>
  <c r="AX154" i="5"/>
  <c r="AU38" i="5"/>
  <c r="AS698" i="5"/>
  <c r="AU746" i="5"/>
  <c r="AY674" i="5"/>
  <c r="AV674" i="5"/>
  <c r="AW674" i="5" s="1"/>
  <c r="AL674" i="5"/>
  <c r="AM674" i="5" s="1"/>
  <c r="AR674" i="5" s="1"/>
  <c r="AY662" i="5"/>
  <c r="AV662" i="5"/>
  <c r="AW662" i="5" s="1"/>
  <c r="AL662" i="5"/>
  <c r="AM662" i="5" s="1"/>
  <c r="AR662" i="5" s="1"/>
  <c r="AL558" i="5"/>
  <c r="AM558" i="5" s="1"/>
  <c r="AU494" i="5"/>
  <c r="AL338" i="5"/>
  <c r="AM338" i="5" s="1"/>
  <c r="AU402" i="5"/>
  <c r="AX54" i="5"/>
  <c r="AY18" i="5"/>
  <c r="AV18" i="5"/>
  <c r="AW18" i="5" s="1"/>
  <c r="AL18" i="5"/>
  <c r="AM18" i="5" s="1"/>
  <c r="AR18" i="5" s="1"/>
  <c r="AU18" i="5"/>
  <c r="AX162" i="5"/>
  <c r="AU82" i="5"/>
  <c r="AU22" i="5"/>
  <c r="AX114" i="5"/>
  <c r="AX674" i="5"/>
  <c r="AX102" i="5"/>
  <c r="AU154" i="5"/>
  <c r="AY110" i="5"/>
  <c r="AR90" i="5"/>
  <c r="AX42" i="5"/>
  <c r="AV62" i="5"/>
  <c r="AW62" i="5" s="1"/>
  <c r="AR30" i="5"/>
  <c r="AR106" i="5"/>
  <c r="AR22" i="5"/>
  <c r="AY162" i="5"/>
  <c r="AZ162" i="5" s="1"/>
  <c r="AY74" i="5"/>
  <c r="AZ74" i="5" s="1"/>
  <c r="AR138" i="5"/>
  <c r="AU30" i="5"/>
  <c r="AU674" i="5"/>
  <c r="AV94" i="5"/>
  <c r="AW94" i="5" s="1"/>
  <c r="AX30" i="5"/>
  <c r="AL850" i="5"/>
  <c r="AM850" i="5" s="1"/>
  <c r="AV758" i="5"/>
  <c r="AW758" i="5" s="1"/>
  <c r="AY758" i="5"/>
  <c r="AZ758" i="5" s="1"/>
  <c r="AL758" i="5"/>
  <c r="AM758" i="5" s="1"/>
  <c r="AR758" i="5" s="1"/>
  <c r="AL726" i="5"/>
  <c r="AM726" i="5" s="1"/>
  <c r="AL574" i="5"/>
  <c r="AM574" i="5" s="1"/>
  <c r="AY494" i="5"/>
  <c r="AV494" i="5"/>
  <c r="AW494" i="5" s="1"/>
  <c r="AL494" i="5"/>
  <c r="AM494" i="5" s="1"/>
  <c r="AR494" i="5" s="1"/>
  <c r="AL406" i="5"/>
  <c r="AM406" i="5" s="1"/>
  <c r="AY402" i="5"/>
  <c r="AV402" i="5"/>
  <c r="AL402" i="5"/>
  <c r="AM402" i="5" s="1"/>
  <c r="AR402" i="5" s="1"/>
  <c r="AX358" i="5"/>
  <c r="AL186" i="5"/>
  <c r="AM186" i="5" s="1"/>
  <c r="AV146" i="5"/>
  <c r="AW146" i="5" s="1"/>
  <c r="AY146" i="5"/>
  <c r="AZ146" i="5" s="1"/>
  <c r="AL146" i="5"/>
  <c r="AM146" i="5" s="1"/>
  <c r="AR146" i="5" s="1"/>
  <c r="AY174" i="5"/>
  <c r="AZ174" i="5" s="1"/>
  <c r="AV174" i="5"/>
  <c r="AW174" i="5" s="1"/>
  <c r="AL174" i="5"/>
  <c r="AM174" i="5" s="1"/>
  <c r="AR174" i="5" s="1"/>
  <c r="AL394" i="5"/>
  <c r="AM394" i="5" s="1"/>
  <c r="AU106" i="5"/>
  <c r="AV46" i="5"/>
  <c r="AW46" i="5" s="1"/>
  <c r="AX90" i="5"/>
  <c r="AU146" i="5"/>
  <c r="AS110" i="5"/>
  <c r="AS90" i="5"/>
  <c r="AR142" i="5"/>
  <c r="AX106" i="5"/>
  <c r="AY62" i="5"/>
  <c r="AZ62" i="5" s="1"/>
  <c r="AV22" i="5"/>
  <c r="AW22" i="5" s="1"/>
  <c r="AU110" i="5"/>
  <c r="AS814" i="5"/>
  <c r="AR150" i="5"/>
  <c r="AS134" i="5"/>
  <c r="AS74" i="5"/>
  <c r="AT74" i="5" s="1"/>
  <c r="AY138" i="5"/>
  <c r="AS178" i="5"/>
  <c r="AT178" i="5" s="1"/>
  <c r="AY94" i="5"/>
  <c r="AZ94" i="5" s="1"/>
  <c r="AL842" i="5"/>
  <c r="AM842" i="5" s="1"/>
  <c r="AL806" i="5"/>
  <c r="AM806" i="5" s="1"/>
  <c r="AU758" i="5"/>
  <c r="AL634" i="5"/>
  <c r="AM634" i="5" s="1"/>
  <c r="AL526" i="5"/>
  <c r="AM526" i="5" s="1"/>
  <c r="AY622" i="5"/>
  <c r="AZ622" i="5" s="1"/>
  <c r="AV622" i="5"/>
  <c r="AW622" i="5" s="1"/>
  <c r="AL622" i="5"/>
  <c r="AM622" i="5" s="1"/>
  <c r="AR622" i="5" s="1"/>
  <c r="AL522" i="5"/>
  <c r="AM522" i="5" s="1"/>
  <c r="AL454" i="5"/>
  <c r="AM454" i="5" s="1"/>
  <c r="AY170" i="5"/>
  <c r="AZ170" i="5" s="1"/>
  <c r="AV170" i="5"/>
  <c r="AW170" i="5" s="1"/>
  <c r="AL170" i="5"/>
  <c r="AM170" i="5" s="1"/>
  <c r="AR170" i="5" s="1"/>
  <c r="AL262" i="5"/>
  <c r="AM262" i="5" s="1"/>
  <c r="AY358" i="5"/>
  <c r="AV358" i="5"/>
  <c r="AL358" i="5"/>
  <c r="AM358" i="5" s="1"/>
  <c r="AR358" i="5" s="1"/>
  <c r="AX146" i="5"/>
  <c r="AX6" i="5"/>
  <c r="AX2" i="5"/>
  <c r="AX174" i="5"/>
  <c r="AX118" i="5"/>
  <c r="AX10" i="5"/>
  <c r="AL218" i="5"/>
  <c r="AM218" i="5" s="1"/>
  <c r="AL270" i="5"/>
  <c r="AM270" i="5" s="1"/>
  <c r="AY46" i="5"/>
  <c r="AZ46" i="5" s="1"/>
  <c r="AS658" i="5"/>
  <c r="AX402" i="5"/>
  <c r="AX82" i="5"/>
  <c r="AU138" i="5"/>
  <c r="AV110" i="5"/>
  <c r="AV90" i="5"/>
  <c r="AW90" i="5" s="1"/>
  <c r="AY38" i="5"/>
  <c r="AZ38" i="5" s="1"/>
  <c r="AY2" i="5"/>
  <c r="AZ2" i="5" s="1"/>
  <c r="AY142" i="5"/>
  <c r="AZ142" i="5" s="1"/>
  <c r="AS30" i="5"/>
  <c r="AS106" i="5"/>
  <c r="AS150" i="5"/>
  <c r="AU126" i="5"/>
  <c r="AV74" i="5"/>
  <c r="AW74" i="5" s="1"/>
  <c r="AR214" i="5"/>
  <c r="AS138" i="5"/>
  <c r="AR14" i="5"/>
  <c r="AX758" i="5"/>
  <c r="AY782" i="5"/>
  <c r="AV782" i="5"/>
  <c r="AL782" i="5"/>
  <c r="AM782" i="5" s="1"/>
  <c r="AR782" i="5" s="1"/>
  <c r="AL690" i="5"/>
  <c r="AM690" i="5" s="1"/>
  <c r="AL786" i="5"/>
  <c r="AM786" i="5" s="1"/>
  <c r="AY594" i="5"/>
  <c r="AV594" i="5"/>
  <c r="AW594" i="5" s="1"/>
  <c r="AL594" i="5"/>
  <c r="AM594" i="5" s="1"/>
  <c r="AR594" i="5" s="1"/>
  <c r="AU358" i="5"/>
  <c r="AL414" i="5"/>
  <c r="AM414" i="5" s="1"/>
  <c r="AL326" i="5"/>
  <c r="AM326" i="5" s="1"/>
  <c r="AX170" i="5"/>
  <c r="AR126" i="5"/>
  <c r="AR102" i="5"/>
  <c r="AY90" i="5"/>
  <c r="AZ90" i="5" s="1"/>
  <c r="AS38" i="5"/>
  <c r="AT38" i="5" s="1"/>
  <c r="AY718" i="5"/>
  <c r="AS142" i="5"/>
  <c r="AR78" i="5"/>
  <c r="AV30" i="5"/>
  <c r="AW30" i="5" s="1"/>
  <c r="AU170" i="5"/>
  <c r="AV106" i="5"/>
  <c r="AS22" i="5"/>
  <c r="AV150" i="5"/>
  <c r="AW150" i="5" s="1"/>
  <c r="AR58" i="5"/>
  <c r="AY214" i="5"/>
  <c r="AZ214" i="5" s="1"/>
  <c r="AV138" i="5"/>
  <c r="AX78" i="5"/>
  <c r="AS14" i="5"/>
  <c r="AL846" i="5"/>
  <c r="AM846" i="5" s="1"/>
  <c r="AY770" i="5"/>
  <c r="AV770" i="5"/>
  <c r="AW770" i="5" s="1"/>
  <c r="AL770" i="5"/>
  <c r="AM770" i="5" s="1"/>
  <c r="AR770" i="5" s="1"/>
  <c r="AX782" i="5"/>
  <c r="AL590" i="5"/>
  <c r="AM590" i="5" s="1"/>
  <c r="AL530" i="5"/>
  <c r="AM530" i="5" s="1"/>
  <c r="AX134" i="5"/>
  <c r="AY158" i="5"/>
  <c r="AZ158" i="5" s="1"/>
  <c r="AV158" i="5"/>
  <c r="AW158" i="5" s="1"/>
  <c r="AL158" i="5"/>
  <c r="AM158" i="5" s="1"/>
  <c r="AR158" i="5" s="1"/>
  <c r="AX70" i="5"/>
  <c r="AU2" i="5"/>
  <c r="AV66" i="5"/>
  <c r="AW66" i="5" s="1"/>
  <c r="AY66" i="5"/>
  <c r="AZ66" i="5" s="1"/>
  <c r="AL66" i="5"/>
  <c r="AM66" i="5" s="1"/>
  <c r="AR66" i="5" s="1"/>
  <c r="AR122" i="5"/>
  <c r="AV54" i="5"/>
  <c r="AW54" i="5" s="1"/>
  <c r="AV26" i="5"/>
  <c r="AW26" i="5" s="1"/>
  <c r="AR70" i="5"/>
  <c r="AS666" i="5"/>
  <c r="AS126" i="5"/>
  <c r="AV102" i="5"/>
  <c r="AW102" i="5" s="1"/>
  <c r="AR86" i="5"/>
  <c r="AV38" i="5"/>
  <c r="AW38" i="5" s="1"/>
  <c r="AV142" i="5"/>
  <c r="AW142" i="5" s="1"/>
  <c r="AY78" i="5"/>
  <c r="AZ78" i="5" s="1"/>
  <c r="AR42" i="5"/>
  <c r="AR154" i="5"/>
  <c r="AR10" i="5"/>
  <c r="AY150" i="5"/>
  <c r="AS82" i="5"/>
  <c r="AV58" i="5"/>
  <c r="AW58" i="5" s="1"/>
  <c r="AS214" i="5"/>
  <c r="AX126" i="5"/>
  <c r="AV14" i="5"/>
  <c r="AW14" i="5" s="1"/>
  <c r="AV746" i="5"/>
  <c r="AW746" i="5" s="1"/>
  <c r="AY746" i="5"/>
  <c r="AL746" i="5"/>
  <c r="AM746" i="5" s="1"/>
  <c r="AR746" i="5" s="1"/>
  <c r="AL706" i="5"/>
  <c r="AM706" i="5" s="1"/>
  <c r="AL742" i="5"/>
  <c r="AM742" i="5" s="1"/>
  <c r="AL702" i="5"/>
  <c r="AM702" i="5" s="1"/>
  <c r="AL466" i="5"/>
  <c r="AM466" i="5" s="1"/>
  <c r="AL194" i="5"/>
  <c r="AM194" i="5" s="1"/>
  <c r="AY98" i="5"/>
  <c r="AV98" i="5"/>
  <c r="AW98" i="5" s="1"/>
  <c r="AL98" i="5"/>
  <c r="AM98" i="5" s="1"/>
  <c r="AR98" i="5" s="1"/>
  <c r="AY6" i="5"/>
  <c r="AZ6" i="5" s="1"/>
  <c r="AV6" i="5"/>
  <c r="AW6" i="5" s="1"/>
  <c r="AL6" i="5"/>
  <c r="AM6" i="5" s="1"/>
  <c r="AR6" i="5" s="1"/>
  <c r="AY54" i="5"/>
  <c r="AZ54" i="5" s="1"/>
  <c r="AY70" i="5"/>
  <c r="AZ70" i="5" s="1"/>
  <c r="AV666" i="5"/>
  <c r="AW666" i="5" s="1"/>
  <c r="AV126" i="5"/>
  <c r="AW126" i="5" s="1"/>
  <c r="AY102" i="5"/>
  <c r="AZ102" i="5" s="1"/>
  <c r="AS86" i="5"/>
  <c r="AV718" i="5"/>
  <c r="AW718" i="5" s="1"/>
  <c r="AS78" i="5"/>
  <c r="AT78" i="5" s="1"/>
  <c r="AS42" i="5"/>
  <c r="AS154" i="5"/>
  <c r="AU66" i="5"/>
  <c r="AS10" i="5"/>
  <c r="AR162" i="5"/>
  <c r="AV82" i="5"/>
  <c r="AW82" i="5" s="1"/>
  <c r="AY58" i="5"/>
  <c r="AZ58" i="5" s="1"/>
  <c r="AV214" i="5"/>
  <c r="AW214" i="5" s="1"/>
  <c r="AU122" i="5"/>
  <c r="AL810" i="5"/>
  <c r="AM810" i="5" s="1"/>
  <c r="AL678" i="5"/>
  <c r="AM678" i="5" s="1"/>
  <c r="AL546" i="5"/>
  <c r="AM546" i="5" s="1"/>
  <c r="AY462" i="5"/>
  <c r="AZ462" i="5" s="1"/>
  <c r="AV462" i="5"/>
  <c r="AW462" i="5" s="1"/>
  <c r="AL462" i="5"/>
  <c r="AM462" i="5" s="1"/>
  <c r="AR462" i="5" s="1"/>
  <c r="AU130" i="5"/>
  <c r="AX86" i="5"/>
  <c r="AL398" i="5"/>
  <c r="AM398" i="5" s="1"/>
  <c r="AU158" i="5"/>
  <c r="AL266" i="5"/>
  <c r="AM266" i="5" s="1"/>
  <c r="AX98" i="5"/>
  <c r="AY130" i="5"/>
  <c r="AZ130" i="5" s="1"/>
  <c r="AV130" i="5"/>
  <c r="AW130" i="5" s="1"/>
  <c r="AL130" i="5"/>
  <c r="AM130" i="5" s="1"/>
  <c r="AR130" i="5" s="1"/>
  <c r="AY166" i="5"/>
  <c r="AV166" i="5"/>
  <c r="AW166" i="5" s="1"/>
  <c r="AL166" i="5"/>
  <c r="AM166" i="5" s="1"/>
  <c r="AR166" i="5" s="1"/>
  <c r="AV122" i="5"/>
  <c r="AW122" i="5" s="1"/>
  <c r="AS54" i="5"/>
  <c r="AS70" i="5"/>
  <c r="AS102" i="5"/>
  <c r="AX18" i="5"/>
  <c r="AS114" i="5"/>
  <c r="AT114" i="5" s="1"/>
  <c r="AV78" i="5"/>
  <c r="AW78" i="5" s="1"/>
  <c r="AV42" i="5"/>
  <c r="AW42" i="5" s="1"/>
  <c r="AV154" i="5"/>
  <c r="AW154" i="5" s="1"/>
  <c r="AX58" i="5"/>
  <c r="AV10" i="5"/>
  <c r="AW10" i="5" s="1"/>
  <c r="AX594" i="5"/>
  <c r="AS162" i="5"/>
  <c r="AR134" i="5"/>
  <c r="AS58" i="5"/>
  <c r="AU78" i="5"/>
  <c r="AU98" i="5"/>
  <c r="AU42" i="5"/>
  <c r="AY802" i="5"/>
  <c r="AV802" i="5"/>
  <c r="AW802" i="5" s="1"/>
  <c r="AL802" i="5"/>
  <c r="AM802" i="5" s="1"/>
  <c r="AR802" i="5" s="1"/>
  <c r="AX746" i="5"/>
  <c r="AY834" i="5"/>
  <c r="AZ834" i="5" s="1"/>
  <c r="AV834" i="5"/>
  <c r="AW834" i="5" s="1"/>
  <c r="AL834" i="5"/>
  <c r="AM834" i="5" s="1"/>
  <c r="AR834" i="5" s="1"/>
  <c r="AL694" i="5"/>
  <c r="AM694" i="5" s="1"/>
  <c r="AL738" i="5"/>
  <c r="AM738" i="5" s="1"/>
  <c r="AL570" i="5"/>
  <c r="AM570" i="5" s="1"/>
  <c r="AX494" i="5"/>
  <c r="AL426" i="5"/>
  <c r="AM426" i="5" s="1"/>
  <c r="AY282" i="5"/>
  <c r="AV282" i="5"/>
  <c r="AL282" i="5"/>
  <c r="AM282" i="5" s="1"/>
  <c r="AR282" i="5" s="1"/>
  <c r="AL302" i="5"/>
  <c r="AM302" i="5" s="1"/>
  <c r="AY118" i="5"/>
  <c r="AV118" i="5"/>
  <c r="AW118" i="5" s="1"/>
  <c r="AL118" i="5"/>
  <c r="AM118" i="5" s="1"/>
  <c r="AR118" i="5" s="1"/>
  <c r="AU86" i="5"/>
  <c r="AY50" i="5"/>
  <c r="AV50" i="5"/>
  <c r="AW50" i="5" s="1"/>
  <c r="AL50" i="5"/>
  <c r="AM50" i="5" s="1"/>
  <c r="AR50" i="5" s="1"/>
  <c r="AX14" i="5"/>
  <c r="AX130" i="5"/>
  <c r="AX22" i="5"/>
  <c r="AX166" i="5"/>
  <c r="AY122" i="5"/>
  <c r="AR46" i="5"/>
  <c r="AU10" i="5"/>
  <c r="AU162" i="5"/>
  <c r="AV70" i="5"/>
  <c r="AW70" i="5" s="1"/>
  <c r="AR110" i="5"/>
  <c r="AU94" i="5"/>
  <c r="AY86" i="5"/>
  <c r="AZ86" i="5" s="1"/>
  <c r="AR2" i="5"/>
  <c r="AV114" i="5"/>
  <c r="AW114" i="5" s="1"/>
  <c r="AR62" i="5"/>
  <c r="AY154" i="5"/>
  <c r="AZ154" i="5" s="1"/>
  <c r="AY10" i="5"/>
  <c r="AZ10" i="5" s="1"/>
  <c r="AV162" i="5"/>
  <c r="AW162" i="5" s="1"/>
  <c r="AV134" i="5"/>
  <c r="AW134" i="5" s="1"/>
  <c r="AR74" i="5"/>
  <c r="AU142" i="5"/>
  <c r="AS582" i="5"/>
  <c r="AR178" i="5"/>
  <c r="AR94" i="5"/>
  <c r="AX110" i="5"/>
  <c r="AN630" i="5"/>
  <c r="AO630" i="5" s="1"/>
  <c r="AX630" i="5" s="1"/>
  <c r="AN538" i="5"/>
  <c r="AO538" i="5" s="1"/>
  <c r="AP248" i="5"/>
  <c r="AQ248" i="5" s="1"/>
  <c r="AN248" i="5"/>
  <c r="AO248" i="5" s="1"/>
  <c r="AL825" i="5"/>
  <c r="AM825" i="5" s="1"/>
  <c r="AN825" i="5"/>
  <c r="AO825" i="5" s="1"/>
  <c r="AP843" i="5"/>
  <c r="AQ843" i="5" s="1"/>
  <c r="AL843" i="5"/>
  <c r="AM843" i="5" s="1"/>
  <c r="AP757" i="5"/>
  <c r="AQ757" i="5" s="1"/>
  <c r="AN757" i="5"/>
  <c r="AO757" i="5" s="1"/>
  <c r="AP769" i="5"/>
  <c r="AQ769" i="5" s="1"/>
  <c r="AL769" i="5"/>
  <c r="AM769" i="5" s="1"/>
  <c r="AN769" i="5"/>
  <c r="AO769" i="5" s="1"/>
  <c r="AN682" i="5"/>
  <c r="AO682" i="5" s="1"/>
  <c r="AP682" i="5"/>
  <c r="AQ682" i="5" s="1"/>
  <c r="AL711" i="5"/>
  <c r="AM711" i="5" s="1"/>
  <c r="AL651" i="5"/>
  <c r="AM651" i="5" s="1"/>
  <c r="AP651" i="5"/>
  <c r="AQ651" i="5" s="1"/>
  <c r="AP685" i="5"/>
  <c r="AQ685" i="5" s="1"/>
  <c r="AN685" i="5"/>
  <c r="AO685" i="5" s="1"/>
  <c r="AN642" i="5"/>
  <c r="AO642" i="5" s="1"/>
  <c r="AP642" i="5"/>
  <c r="AQ642" i="5" s="1"/>
  <c r="AN611" i="5"/>
  <c r="AO611" i="5" s="1"/>
  <c r="AP611" i="5"/>
  <c r="AQ611" i="5" s="1"/>
  <c r="AL611" i="5"/>
  <c r="AM611" i="5" s="1"/>
  <c r="AL593" i="5"/>
  <c r="AM593" i="5" s="1"/>
  <c r="AP593" i="5"/>
  <c r="AQ593" i="5" s="1"/>
  <c r="AP548" i="5"/>
  <c r="AQ548" i="5" s="1"/>
  <c r="AL548" i="5"/>
  <c r="AM548" i="5" s="1"/>
  <c r="AN502" i="5"/>
  <c r="AO502" i="5" s="1"/>
  <c r="AL477" i="5"/>
  <c r="AM477" i="5" s="1"/>
  <c r="AP477" i="5"/>
  <c r="AQ477" i="5" s="1"/>
  <c r="AN377" i="5"/>
  <c r="AO377" i="5" s="1"/>
  <c r="AL377" i="5"/>
  <c r="AM377" i="5" s="1"/>
  <c r="AL476" i="5"/>
  <c r="AM476" i="5" s="1"/>
  <c r="AP475" i="5"/>
  <c r="AQ475" i="5" s="1"/>
  <c r="AL333" i="5"/>
  <c r="AM333" i="5" s="1"/>
  <c r="AN333" i="5"/>
  <c r="AO333" i="5" s="1"/>
  <c r="AP407" i="5"/>
  <c r="AQ407" i="5" s="1"/>
  <c r="AL407" i="5"/>
  <c r="AM407" i="5" s="1"/>
  <c r="AL321" i="5"/>
  <c r="AM321" i="5" s="1"/>
  <c r="AP321" i="5"/>
  <c r="AQ321" i="5" s="1"/>
  <c r="AP259" i="5"/>
  <c r="AQ259" i="5" s="1"/>
  <c r="AN259" i="5"/>
  <c r="AO259" i="5" s="1"/>
  <c r="AP209" i="5"/>
  <c r="AQ209" i="5" s="1"/>
  <c r="AL209" i="5"/>
  <c r="AM209" i="5" s="1"/>
  <c r="AP280" i="5"/>
  <c r="AQ280" i="5" s="1"/>
  <c r="AL280" i="5"/>
  <c r="AM280" i="5" s="1"/>
  <c r="AL441" i="5"/>
  <c r="AM441" i="5" s="1"/>
  <c r="AP437" i="5"/>
  <c r="AQ437" i="5" s="1"/>
  <c r="AL437" i="5"/>
  <c r="AM437" i="5" s="1"/>
  <c r="AP195" i="5"/>
  <c r="AQ195" i="5" s="1"/>
  <c r="AP290" i="5"/>
  <c r="AQ290" i="5" s="1"/>
  <c r="AN290" i="5"/>
  <c r="AO290" i="5" s="1"/>
  <c r="AN679" i="5"/>
  <c r="AO679" i="5" s="1"/>
  <c r="AL679" i="5"/>
  <c r="AM679" i="5" s="1"/>
  <c r="AL649" i="5"/>
  <c r="AM649" i="5" s="1"/>
  <c r="AN649" i="5"/>
  <c r="AO649" i="5" s="1"/>
  <c r="AP649" i="5"/>
  <c r="AQ649" i="5" s="1"/>
  <c r="AL608" i="5"/>
  <c r="AM608" i="5" s="1"/>
  <c r="AP608" i="5"/>
  <c r="AQ608" i="5" s="1"/>
  <c r="AN474" i="5"/>
  <c r="AO474" i="5" s="1"/>
  <c r="AP572" i="5"/>
  <c r="AQ572" i="5" s="1"/>
  <c r="AL572" i="5"/>
  <c r="AM572" i="5" s="1"/>
  <c r="AP381" i="5"/>
  <c r="AQ381" i="5" s="1"/>
  <c r="AN319" i="5"/>
  <c r="AO319" i="5" s="1"/>
  <c r="AP314" i="5"/>
  <c r="AQ314" i="5" s="1"/>
  <c r="AN314" i="5"/>
  <c r="AO314" i="5" s="1"/>
  <c r="AN845" i="5"/>
  <c r="AO845" i="5" s="1"/>
  <c r="AL845" i="5"/>
  <c r="AM845" i="5" s="1"/>
  <c r="AP845" i="5"/>
  <c r="AQ845" i="5" s="1"/>
  <c r="AN725" i="5"/>
  <c r="AO725" i="5" s="1"/>
  <c r="AP725" i="5"/>
  <c r="AQ725" i="5" s="1"/>
  <c r="AL725" i="5"/>
  <c r="AM725" i="5" s="1"/>
  <c r="AP756" i="5"/>
  <c r="AQ756" i="5" s="1"/>
  <c r="AN781" i="5"/>
  <c r="AO781" i="5" s="1"/>
  <c r="AP781" i="5"/>
  <c r="AQ781" i="5" s="1"/>
  <c r="AN610" i="5"/>
  <c r="AO610" i="5" s="1"/>
  <c r="AP610" i="5"/>
  <c r="AQ610" i="5" s="1"/>
  <c r="AP727" i="5"/>
  <c r="AQ727" i="5" s="1"/>
  <c r="AP684" i="5"/>
  <c r="AQ684" i="5" s="1"/>
  <c r="AL555" i="5"/>
  <c r="AM555" i="5" s="1"/>
  <c r="AN555" i="5"/>
  <c r="AO555" i="5" s="1"/>
  <c r="AP555" i="5"/>
  <c r="AQ555" i="5" s="1"/>
  <c r="AL527" i="5"/>
  <c r="AM527" i="5" s="1"/>
  <c r="AN527" i="5"/>
  <c r="AO527" i="5" s="1"/>
  <c r="AN641" i="5"/>
  <c r="AO641" i="5" s="1"/>
  <c r="AP641" i="5"/>
  <c r="AQ641" i="5" s="1"/>
  <c r="AL641" i="5"/>
  <c r="AM641" i="5" s="1"/>
  <c r="AR638" i="5" s="1"/>
  <c r="AN549" i="5"/>
  <c r="AO549" i="5" s="1"/>
  <c r="AP549" i="5"/>
  <c r="AQ549" i="5" s="1"/>
  <c r="AL456" i="5"/>
  <c r="AM456" i="5" s="1"/>
  <c r="AN565" i="5"/>
  <c r="AO565" i="5" s="1"/>
  <c r="AY562" i="5" s="1"/>
  <c r="AL565" i="5"/>
  <c r="AM565" i="5" s="1"/>
  <c r="AS562" i="5" s="1"/>
  <c r="AP510" i="5"/>
  <c r="AQ510" i="5" s="1"/>
  <c r="AN508" i="5"/>
  <c r="AO508" i="5" s="1"/>
  <c r="AP508" i="5"/>
  <c r="AQ508" i="5" s="1"/>
  <c r="AL508" i="5"/>
  <c r="AM508" i="5" s="1"/>
  <c r="AL445" i="5"/>
  <c r="AM445" i="5" s="1"/>
  <c r="AN445" i="5"/>
  <c r="AO445" i="5" s="1"/>
  <c r="AL449" i="5"/>
  <c r="AM449" i="5" s="1"/>
  <c r="AN449" i="5"/>
  <c r="AO449" i="5" s="1"/>
  <c r="AP449" i="5"/>
  <c r="AQ449" i="5" s="1"/>
  <c r="AL341" i="5"/>
  <c r="AM341" i="5" s="1"/>
  <c r="AN478" i="5"/>
  <c r="AO478" i="5" s="1"/>
  <c r="AN419" i="5"/>
  <c r="AO419" i="5" s="1"/>
  <c r="AL419" i="5"/>
  <c r="AM419" i="5" s="1"/>
  <c r="AP278" i="5"/>
  <c r="AQ278" i="5" s="1"/>
  <c r="AN431" i="5"/>
  <c r="AO431" i="5" s="1"/>
  <c r="AP431" i="5"/>
  <c r="AQ431" i="5" s="1"/>
  <c r="AN439" i="5"/>
  <c r="AO439" i="5" s="1"/>
  <c r="AL320" i="5"/>
  <c r="AM320" i="5" s="1"/>
  <c r="AN320" i="5"/>
  <c r="AO320" i="5" s="1"/>
  <c r="AN317" i="5"/>
  <c r="AO317" i="5" s="1"/>
  <c r="AL317" i="5"/>
  <c r="AM317" i="5" s="1"/>
  <c r="AL279" i="5"/>
  <c r="AM279" i="5" s="1"/>
  <c r="AP279" i="5"/>
  <c r="AQ279" i="5" s="1"/>
  <c r="AN789" i="5"/>
  <c r="AO789" i="5" s="1"/>
  <c r="AX786" i="5" s="1"/>
  <c r="AP789" i="5"/>
  <c r="AQ789" i="5" s="1"/>
  <c r="AU786" i="5" s="1"/>
  <c r="AL789" i="5"/>
  <c r="AM789" i="5" s="1"/>
  <c r="AN822" i="5"/>
  <c r="AO822" i="5" s="1"/>
  <c r="AP822" i="5"/>
  <c r="AQ822" i="5" s="1"/>
  <c r="AN544" i="5"/>
  <c r="AO544" i="5" s="1"/>
  <c r="AL213" i="5"/>
  <c r="AM213" i="5" s="1"/>
  <c r="AP213" i="5"/>
  <c r="AQ213" i="5" s="1"/>
  <c r="AP831" i="5"/>
  <c r="AQ831" i="5" s="1"/>
  <c r="AN831" i="5"/>
  <c r="AO831" i="5" s="1"/>
  <c r="AN854" i="5"/>
  <c r="AO854" i="5" s="1"/>
  <c r="AN791" i="5"/>
  <c r="AO791" i="5" s="1"/>
  <c r="AP791" i="5"/>
  <c r="AQ791" i="5" s="1"/>
  <c r="AL791" i="5"/>
  <c r="AM791" i="5" s="1"/>
  <c r="AP824" i="5"/>
  <c r="AQ824" i="5" s="1"/>
  <c r="AL824" i="5"/>
  <c r="AM824" i="5" s="1"/>
  <c r="AL645" i="5"/>
  <c r="AM645" i="5" s="1"/>
  <c r="AP645" i="5"/>
  <c r="AQ645" i="5" s="1"/>
  <c r="AN645" i="5"/>
  <c r="AO645" i="5" s="1"/>
  <c r="AL616" i="5"/>
  <c r="AM616" i="5" s="1"/>
  <c r="AR614" i="5" s="1"/>
  <c r="AP616" i="5"/>
  <c r="AQ616" i="5" s="1"/>
  <c r="AV614" i="5" s="1"/>
  <c r="AW614" i="5" s="1"/>
  <c r="AP520" i="5"/>
  <c r="AQ520" i="5" s="1"/>
  <c r="AL573" i="5"/>
  <c r="AM573" i="5" s="1"/>
  <c r="AP573" i="5"/>
  <c r="AQ573" i="5" s="1"/>
  <c r="AN650" i="5"/>
  <c r="AO650" i="5" s="1"/>
  <c r="AP650" i="5"/>
  <c r="AQ650" i="5" s="1"/>
  <c r="AU650" i="5" s="1"/>
  <c r="AN628" i="5"/>
  <c r="AO628" i="5" s="1"/>
  <c r="AL628" i="5"/>
  <c r="AM628" i="5" s="1"/>
  <c r="AP628" i="5"/>
  <c r="AQ628" i="5" s="1"/>
  <c r="AN514" i="5"/>
  <c r="AO514" i="5" s="1"/>
  <c r="AL451" i="5"/>
  <c r="AM451" i="5" s="1"/>
  <c r="AP451" i="5"/>
  <c r="AQ451" i="5" s="1"/>
  <c r="AN451" i="5"/>
  <c r="AO451" i="5" s="1"/>
  <c r="AP609" i="5"/>
  <c r="AQ609" i="5" s="1"/>
  <c r="AL609" i="5"/>
  <c r="AM609" i="5" s="1"/>
  <c r="AP506" i="5"/>
  <c r="AQ506" i="5" s="1"/>
  <c r="AN506" i="5"/>
  <c r="AO506" i="5" s="1"/>
  <c r="AP592" i="5"/>
  <c r="AQ592" i="5" s="1"/>
  <c r="AN592" i="5"/>
  <c r="AO592" i="5" s="1"/>
  <c r="AP295" i="5"/>
  <c r="AQ295" i="5" s="1"/>
  <c r="AU294" i="5" s="1"/>
  <c r="AP399" i="5"/>
  <c r="AQ399" i="5" s="1"/>
  <c r="AN399" i="5"/>
  <c r="AO399" i="5" s="1"/>
  <c r="AL399" i="5"/>
  <c r="AM399" i="5" s="1"/>
  <c r="AN484" i="5"/>
  <c r="AO484" i="5" s="1"/>
  <c r="AL484" i="5"/>
  <c r="AM484" i="5" s="1"/>
  <c r="AP362" i="5"/>
  <c r="AQ362" i="5" s="1"/>
  <c r="AP267" i="5"/>
  <c r="AQ267" i="5" s="1"/>
  <c r="AP420" i="5"/>
  <c r="AQ420" i="5" s="1"/>
  <c r="AL420" i="5"/>
  <c r="AM420" i="5" s="1"/>
  <c r="AL327" i="5"/>
  <c r="AM327" i="5" s="1"/>
  <c r="AN429" i="5"/>
  <c r="AO429" i="5" s="1"/>
  <c r="AL429" i="5"/>
  <c r="AM429" i="5" s="1"/>
  <c r="AP222" i="5"/>
  <c r="AQ222" i="5" s="1"/>
  <c r="AN222" i="5"/>
  <c r="AO222" i="5" s="1"/>
  <c r="AL241" i="5"/>
  <c r="AM241" i="5" s="1"/>
  <c r="AR238" i="5" s="1"/>
  <c r="AN241" i="5"/>
  <c r="AO241" i="5" s="1"/>
  <c r="AL268" i="5"/>
  <c r="AM268" i="5" s="1"/>
  <c r="AP268" i="5"/>
  <c r="AQ268" i="5" s="1"/>
  <c r="AL245" i="5"/>
  <c r="AM245" i="5" s="1"/>
  <c r="AP245" i="5"/>
  <c r="AQ245" i="5" s="1"/>
  <c r="AL863" i="5"/>
  <c r="AM863" i="5" s="1"/>
  <c r="AP863" i="5"/>
  <c r="AQ863" i="5" s="1"/>
  <c r="AP767" i="5"/>
  <c r="AQ767" i="5" s="1"/>
  <c r="AN767" i="5"/>
  <c r="AO767" i="5" s="1"/>
  <c r="AP691" i="5"/>
  <c r="AQ691" i="5" s="1"/>
  <c r="AN774" i="5"/>
  <c r="AO774" i="5" s="1"/>
  <c r="AP774" i="5"/>
  <c r="AQ774" i="5" s="1"/>
  <c r="AP750" i="5"/>
  <c r="AQ750" i="5" s="1"/>
  <c r="AP818" i="5"/>
  <c r="AQ818" i="5" s="1"/>
  <c r="AN818" i="5"/>
  <c r="AO818" i="5" s="1"/>
  <c r="AL751" i="5"/>
  <c r="AM751" i="5" s="1"/>
  <c r="AL683" i="5"/>
  <c r="AM683" i="5" s="1"/>
  <c r="AP683" i="5"/>
  <c r="AQ683" i="5" s="1"/>
  <c r="AN683" i="5"/>
  <c r="AO683" i="5" s="1"/>
  <c r="AN704" i="5"/>
  <c r="AO704" i="5" s="1"/>
  <c r="AN670" i="5"/>
  <c r="AO670" i="5" s="1"/>
  <c r="AL693" i="5"/>
  <c r="AM693" i="5" s="1"/>
  <c r="AN693" i="5"/>
  <c r="AO693" i="5" s="1"/>
  <c r="AN601" i="5"/>
  <c r="AO601" i="5" s="1"/>
  <c r="AP601" i="5"/>
  <c r="AQ601" i="5" s="1"/>
  <c r="AP621" i="5"/>
  <c r="AQ621" i="5" s="1"/>
  <c r="AV618" i="5" s="1"/>
  <c r="AN621" i="5"/>
  <c r="AO621" i="5" s="1"/>
  <c r="AX618" i="5" s="1"/>
  <c r="AL621" i="5"/>
  <c r="AM621" i="5" s="1"/>
  <c r="AR618" i="5" s="1"/>
  <c r="AN607" i="5"/>
  <c r="AO607" i="5" s="1"/>
  <c r="AL607" i="5"/>
  <c r="AM607" i="5" s="1"/>
  <c r="AN550" i="5"/>
  <c r="AO550" i="5" s="1"/>
  <c r="AN575" i="5"/>
  <c r="AO575" i="5" s="1"/>
  <c r="AX574" i="5" s="1"/>
  <c r="AL575" i="5"/>
  <c r="AM575" i="5" s="1"/>
  <c r="AP442" i="5"/>
  <c r="AQ442" i="5" s="1"/>
  <c r="AN442" i="5"/>
  <c r="AO442" i="5" s="1"/>
  <c r="AP455" i="5"/>
  <c r="AQ455" i="5" s="1"/>
  <c r="AL455" i="5"/>
  <c r="AM455" i="5" s="1"/>
  <c r="AL480" i="5"/>
  <c r="AM480" i="5" s="1"/>
  <c r="AN480" i="5"/>
  <c r="AO480" i="5" s="1"/>
  <c r="AL307" i="5"/>
  <c r="AM307" i="5" s="1"/>
  <c r="AN237" i="5"/>
  <c r="AO237" i="5" s="1"/>
  <c r="AP237" i="5"/>
  <c r="AQ237" i="5" s="1"/>
  <c r="AP210" i="5"/>
  <c r="AQ210" i="5" s="1"/>
  <c r="AL187" i="5"/>
  <c r="AM187" i="5" s="1"/>
  <c r="AP187" i="5"/>
  <c r="AQ187" i="5" s="1"/>
  <c r="AP432" i="5"/>
  <c r="AQ432" i="5" s="1"/>
  <c r="AL432" i="5"/>
  <c r="AM432" i="5" s="1"/>
  <c r="AN242" i="5"/>
  <c r="AO242" i="5" s="1"/>
  <c r="AL192" i="5"/>
  <c r="AM192" i="5" s="1"/>
  <c r="AP335" i="5"/>
  <c r="AQ335" i="5" s="1"/>
  <c r="AN335" i="5"/>
  <c r="AO335" i="5" s="1"/>
  <c r="AN196" i="5"/>
  <c r="AO196" i="5" s="1"/>
  <c r="AL196" i="5"/>
  <c r="AM196" i="5" s="1"/>
  <c r="AN540" i="5"/>
  <c r="AO540" i="5" s="1"/>
  <c r="AL540" i="5"/>
  <c r="AM540" i="5" s="1"/>
  <c r="AN250" i="5"/>
  <c r="AO250" i="5" s="1"/>
  <c r="AN790" i="5"/>
  <c r="AO790" i="5" s="1"/>
  <c r="AP808" i="5"/>
  <c r="AQ808" i="5" s="1"/>
  <c r="AN808" i="5"/>
  <c r="AO808" i="5" s="1"/>
  <c r="AX806" i="5" s="1"/>
  <c r="AN798" i="5"/>
  <c r="AO798" i="5" s="1"/>
  <c r="AP798" i="5"/>
  <c r="AQ798" i="5" s="1"/>
  <c r="AN647" i="5"/>
  <c r="AO647" i="5" s="1"/>
  <c r="AN851" i="5"/>
  <c r="AO851" i="5" s="1"/>
  <c r="AX850" i="5" s="1"/>
  <c r="AL851" i="5"/>
  <c r="AM851" i="5" s="1"/>
  <c r="AP851" i="5"/>
  <c r="AQ851" i="5" s="1"/>
  <c r="AN736" i="5"/>
  <c r="AO736" i="5" s="1"/>
  <c r="AP736" i="5"/>
  <c r="AQ736" i="5" s="1"/>
  <c r="AN780" i="5"/>
  <c r="AO780" i="5" s="1"/>
  <c r="AL796" i="5"/>
  <c r="AM796" i="5" s="1"/>
  <c r="AP796" i="5"/>
  <c r="AQ796" i="5" s="1"/>
  <c r="AU794" i="5" s="1"/>
  <c r="AN796" i="5"/>
  <c r="AO796" i="5" s="1"/>
  <c r="AY794" i="5" s="1"/>
  <c r="AL764" i="5"/>
  <c r="AM764" i="5" s="1"/>
  <c r="AP764" i="5"/>
  <c r="AQ764" i="5" s="1"/>
  <c r="AN764" i="5"/>
  <c r="AO764" i="5" s="1"/>
  <c r="AN710" i="5"/>
  <c r="AO710" i="5" s="1"/>
  <c r="AL724" i="5"/>
  <c r="AM724" i="5" s="1"/>
  <c r="AP724" i="5"/>
  <c r="AQ724" i="5" s="1"/>
  <c r="AP703" i="5"/>
  <c r="AQ703" i="5" s="1"/>
  <c r="AL703" i="5"/>
  <c r="AM703" i="5" s="1"/>
  <c r="AN703" i="5"/>
  <c r="AO703" i="5" s="1"/>
  <c r="AL708" i="5"/>
  <c r="AM708" i="5" s="1"/>
  <c r="AP708" i="5"/>
  <c r="AQ708" i="5" s="1"/>
  <c r="AU706" i="5" s="1"/>
  <c r="AN708" i="5"/>
  <c r="AO708" i="5" s="1"/>
  <c r="AY706" i="5" s="1"/>
  <c r="AL552" i="5"/>
  <c r="AM552" i="5" s="1"/>
  <c r="AL656" i="5"/>
  <c r="AM656" i="5" s="1"/>
  <c r="AR654" i="5" s="1"/>
  <c r="AN656" i="5"/>
  <c r="AO656" i="5" s="1"/>
  <c r="AY654" i="5" s="1"/>
  <c r="AL613" i="5"/>
  <c r="AM613" i="5" s="1"/>
  <c r="AP613" i="5"/>
  <c r="AQ613" i="5" s="1"/>
  <c r="AL517" i="5"/>
  <c r="AM517" i="5" s="1"/>
  <c r="AP517" i="5"/>
  <c r="AQ517" i="5" s="1"/>
  <c r="AN450" i="5"/>
  <c r="AO450" i="5" s="1"/>
  <c r="AP450" i="5"/>
  <c r="AQ450" i="5" s="1"/>
  <c r="AN505" i="5"/>
  <c r="AO505" i="5" s="1"/>
  <c r="AN523" i="5"/>
  <c r="AO523" i="5" s="1"/>
  <c r="AP523" i="5"/>
  <c r="AQ523" i="5" s="1"/>
  <c r="AU522" i="5" s="1"/>
  <c r="AN531" i="5"/>
  <c r="AO531" i="5" s="1"/>
  <c r="AL483" i="5"/>
  <c r="AM483" i="5" s="1"/>
  <c r="AP483" i="5"/>
  <c r="AQ483" i="5" s="1"/>
  <c r="AN447" i="5"/>
  <c r="AO447" i="5" s="1"/>
  <c r="AP447" i="5"/>
  <c r="AQ447" i="5" s="1"/>
  <c r="AN364" i="5"/>
  <c r="AO364" i="5" s="1"/>
  <c r="AN423" i="5"/>
  <c r="AO423" i="5" s="1"/>
  <c r="AL423" i="5"/>
  <c r="AM423" i="5" s="1"/>
  <c r="AP626" i="5"/>
  <c r="AQ626" i="5" s="1"/>
  <c r="AN626" i="5"/>
  <c r="AO626" i="5" s="1"/>
  <c r="AP436" i="5"/>
  <c r="AQ436" i="5" s="1"/>
  <c r="AL436" i="5"/>
  <c r="AM436" i="5" s="1"/>
  <c r="AN318" i="5"/>
  <c r="AO318" i="5" s="1"/>
  <c r="AP318" i="5"/>
  <c r="AQ318" i="5" s="1"/>
  <c r="AL305" i="5"/>
  <c r="AM305" i="5" s="1"/>
  <c r="AN424" i="5"/>
  <c r="AO424" i="5" s="1"/>
  <c r="AN271" i="5"/>
  <c r="AO271" i="5" s="1"/>
  <c r="AN188" i="5"/>
  <c r="AO188" i="5" s="1"/>
  <c r="AL188" i="5"/>
  <c r="AM188" i="5" s="1"/>
  <c r="AP190" i="5"/>
  <c r="AQ190" i="5" s="1"/>
  <c r="AL261" i="5"/>
  <c r="AM261" i="5" s="1"/>
  <c r="AP261" i="5"/>
  <c r="AQ261" i="5" s="1"/>
  <c r="AN261" i="5"/>
  <c r="AO261" i="5" s="1"/>
  <c r="AL233" i="5"/>
  <c r="AM233" i="5" s="1"/>
  <c r="AP339" i="5"/>
  <c r="AQ339" i="5" s="1"/>
  <c r="AN246" i="5"/>
  <c r="AO246" i="5" s="1"/>
  <c r="AN397" i="5"/>
  <c r="AO397" i="5" s="1"/>
  <c r="AP865" i="5"/>
  <c r="AQ865" i="5" s="1"/>
  <c r="AL865" i="5"/>
  <c r="AM865" i="5" s="1"/>
  <c r="AN537" i="5"/>
  <c r="AO537" i="5" s="1"/>
  <c r="AP537" i="5"/>
  <c r="AQ537" i="5" s="1"/>
  <c r="AL537" i="5"/>
  <c r="AM537" i="5" s="1"/>
  <c r="AN421" i="5"/>
  <c r="AO421" i="5" s="1"/>
  <c r="AN606" i="5"/>
  <c r="AO606" i="5" s="1"/>
  <c r="AP606" i="5"/>
  <c r="AQ606" i="5" s="1"/>
  <c r="AN315" i="5"/>
  <c r="AO315" i="5" s="1"/>
  <c r="AP315" i="5"/>
  <c r="AQ315" i="5" s="1"/>
  <c r="AL315" i="5"/>
  <c r="AM315" i="5" s="1"/>
  <c r="AP840" i="5"/>
  <c r="AQ840" i="5" s="1"/>
  <c r="AU838" i="5" s="1"/>
  <c r="AL840" i="5"/>
  <c r="AM840" i="5" s="1"/>
  <c r="AS838" i="5" s="1"/>
  <c r="AN840" i="5"/>
  <c r="AO840" i="5" s="1"/>
  <c r="AY838" i="5" s="1"/>
  <c r="AZ838" i="5" s="1"/>
  <c r="AL739" i="5"/>
  <c r="AM739" i="5" s="1"/>
  <c r="AN739" i="5"/>
  <c r="AO739" i="5" s="1"/>
  <c r="AX738" i="5" s="1"/>
  <c r="AN763" i="5"/>
  <c r="AO763" i="5" s="1"/>
  <c r="AL763" i="5"/>
  <c r="AM763" i="5" s="1"/>
  <c r="AP735" i="5"/>
  <c r="AQ735" i="5" s="1"/>
  <c r="AN714" i="5"/>
  <c r="AO714" i="5" s="1"/>
  <c r="AX714" i="5" s="1"/>
  <c r="AP819" i="5"/>
  <c r="AQ819" i="5" s="1"/>
  <c r="AN697" i="5"/>
  <c r="AO697" i="5" s="1"/>
  <c r="AL697" i="5"/>
  <c r="AM697" i="5" s="1"/>
  <c r="AP697" i="5"/>
  <c r="AQ697" i="5" s="1"/>
  <c r="AP534" i="5"/>
  <c r="AQ534" i="5" s="1"/>
  <c r="AN534" i="5"/>
  <c r="AO534" i="5" s="1"/>
  <c r="AP557" i="5"/>
  <c r="AQ557" i="5" s="1"/>
  <c r="AP627" i="5"/>
  <c r="AQ627" i="5" s="1"/>
  <c r="AL627" i="5"/>
  <c r="AM627" i="5" s="1"/>
  <c r="AL503" i="5"/>
  <c r="AM503" i="5" s="1"/>
  <c r="AN503" i="5"/>
  <c r="AO503" i="5" s="1"/>
  <c r="AL491" i="5"/>
  <c r="AM491" i="5" s="1"/>
  <c r="AR490" i="5" s="1"/>
  <c r="AP491" i="5"/>
  <c r="AQ491" i="5" s="1"/>
  <c r="AV490" i="5" s="1"/>
  <c r="AW490" i="5" s="1"/>
  <c r="AN566" i="5"/>
  <c r="AO566" i="5" s="1"/>
  <c r="AP605" i="5"/>
  <c r="AQ605" i="5" s="1"/>
  <c r="AV602" i="5" s="1"/>
  <c r="AW602" i="5" s="1"/>
  <c r="AL605" i="5"/>
  <c r="AM605" i="5" s="1"/>
  <c r="AS602" i="5" s="1"/>
  <c r="AN532" i="5"/>
  <c r="AO532" i="5" s="1"/>
  <c r="AL532" i="5"/>
  <c r="AM532" i="5" s="1"/>
  <c r="AP532" i="5"/>
  <c r="AQ532" i="5" s="1"/>
  <c r="AP459" i="5"/>
  <c r="AQ459" i="5" s="1"/>
  <c r="AN459" i="5"/>
  <c r="AO459" i="5" s="1"/>
  <c r="AP487" i="5"/>
  <c r="AQ487" i="5" s="1"/>
  <c r="AN487" i="5"/>
  <c r="AO487" i="5" s="1"/>
  <c r="AN488" i="5"/>
  <c r="AO488" i="5" s="1"/>
  <c r="AL529" i="5"/>
  <c r="AM529" i="5" s="1"/>
  <c r="AN380" i="5"/>
  <c r="AO380" i="5" s="1"/>
  <c r="AL380" i="5"/>
  <c r="AM380" i="5" s="1"/>
  <c r="AP202" i="5"/>
  <c r="AQ202" i="5" s="1"/>
  <c r="AN202" i="5"/>
  <c r="AO202" i="5" s="1"/>
  <c r="AX202" i="5" s="1"/>
  <c r="AL281" i="5"/>
  <c r="AM281" i="5" s="1"/>
  <c r="AN281" i="5"/>
  <c r="AO281" i="5" s="1"/>
  <c r="AL289" i="5"/>
  <c r="AM289" i="5" s="1"/>
  <c r="AR286" i="5" s="1"/>
  <c r="AL265" i="5"/>
  <c r="AM265" i="5" s="1"/>
  <c r="AN265" i="5"/>
  <c r="AO265" i="5" s="1"/>
  <c r="AN201" i="5"/>
  <c r="AO201" i="5" s="1"/>
  <c r="AP201" i="5"/>
  <c r="AQ201" i="5" s="1"/>
  <c r="AL201" i="5"/>
  <c r="AM201" i="5" s="1"/>
  <c r="AL587" i="5"/>
  <c r="AM587" i="5" s="1"/>
  <c r="AP587" i="5"/>
  <c r="AQ587" i="5" s="1"/>
  <c r="AN330" i="5"/>
  <c r="AO330" i="5" s="1"/>
  <c r="AL793" i="5"/>
  <c r="AM793" i="5" s="1"/>
  <c r="AP793" i="5"/>
  <c r="AQ793" i="5" s="1"/>
  <c r="AL828" i="5"/>
  <c r="AM828" i="5" s="1"/>
  <c r="AP828" i="5"/>
  <c r="AQ828" i="5" s="1"/>
  <c r="AU826" i="5" s="1"/>
  <c r="AL848" i="5"/>
  <c r="AM848" i="5" s="1"/>
  <c r="AP848" i="5"/>
  <c r="AQ848" i="5" s="1"/>
  <c r="AV846" i="5" s="1"/>
  <c r="AW846" i="5" s="1"/>
  <c r="AN732" i="5"/>
  <c r="AO732" i="5" s="1"/>
  <c r="AL732" i="5"/>
  <c r="AM732" i="5" s="1"/>
  <c r="AL775" i="5"/>
  <c r="AM775" i="5" s="1"/>
  <c r="AL860" i="5"/>
  <c r="AM860" i="5" s="1"/>
  <c r="AS858" i="5" s="1"/>
  <c r="AN860" i="5"/>
  <c r="AO860" i="5" s="1"/>
  <c r="AX858" i="5" s="1"/>
  <c r="AP860" i="5"/>
  <c r="AQ860" i="5" s="1"/>
  <c r="AV858" i="5" s="1"/>
  <c r="AW858" i="5" s="1"/>
  <c r="AP811" i="5"/>
  <c r="AQ811" i="5" s="1"/>
  <c r="AP688" i="5"/>
  <c r="AQ688" i="5" s="1"/>
  <c r="AL688" i="5"/>
  <c r="AM688" i="5" s="1"/>
  <c r="AN688" i="5"/>
  <c r="AO688" i="5" s="1"/>
  <c r="AL744" i="5"/>
  <c r="AM744" i="5" s="1"/>
  <c r="AN744" i="5"/>
  <c r="AO744" i="5" s="1"/>
  <c r="AX742" i="5" s="1"/>
  <c r="AL857" i="5"/>
  <c r="AM857" i="5" s="1"/>
  <c r="AN857" i="5"/>
  <c r="AO857" i="5" s="1"/>
  <c r="AP857" i="5"/>
  <c r="AQ857" i="5" s="1"/>
  <c r="AL799" i="5"/>
  <c r="AM799" i="5" s="1"/>
  <c r="AN799" i="5"/>
  <c r="AO799" i="5" s="1"/>
  <c r="AL696" i="5"/>
  <c r="AM696" i="5" s="1"/>
  <c r="AN696" i="5"/>
  <c r="AO696" i="5" s="1"/>
  <c r="AL648" i="5"/>
  <c r="AM648" i="5" s="1"/>
  <c r="AP648" i="5"/>
  <c r="AQ648" i="5" s="1"/>
  <c r="AN648" i="5"/>
  <c r="AO648" i="5" s="1"/>
  <c r="AP635" i="5"/>
  <c r="AQ635" i="5" s="1"/>
  <c r="AV634" i="5" s="1"/>
  <c r="AW634" i="5" s="1"/>
  <c r="AL635" i="5"/>
  <c r="AM635" i="5" s="1"/>
  <c r="AP586" i="5"/>
  <c r="AQ586" i="5" s="1"/>
  <c r="AN586" i="5"/>
  <c r="AO586" i="5" s="1"/>
  <c r="AL519" i="5"/>
  <c r="AM519" i="5" s="1"/>
  <c r="AP519" i="5"/>
  <c r="AQ519" i="5" s="1"/>
  <c r="AN485" i="5"/>
  <c r="AO485" i="5" s="1"/>
  <c r="AL453" i="5"/>
  <c r="AM453" i="5" s="1"/>
  <c r="AN453" i="5"/>
  <c r="AO453" i="5" s="1"/>
  <c r="AL395" i="5"/>
  <c r="AM395" i="5" s="1"/>
  <c r="AP395" i="5"/>
  <c r="AQ395" i="5" s="1"/>
  <c r="AP469" i="5"/>
  <c r="AQ469" i="5" s="1"/>
  <c r="AU466" i="5" s="1"/>
  <c r="AN469" i="5"/>
  <c r="AO469" i="5" s="1"/>
  <c r="AL469" i="5"/>
  <c r="AM469" i="5" s="1"/>
  <c r="AN430" i="5"/>
  <c r="AO430" i="5" s="1"/>
  <c r="AL448" i="5"/>
  <c r="AM448" i="5" s="1"/>
  <c r="AN448" i="5"/>
  <c r="AO448" i="5" s="1"/>
  <c r="AP448" i="5"/>
  <c r="AQ448" i="5" s="1"/>
  <c r="AN509" i="5"/>
  <c r="AO509" i="5" s="1"/>
  <c r="AP509" i="5"/>
  <c r="AQ509" i="5" s="1"/>
  <c r="AL509" i="5"/>
  <c r="AM509" i="5" s="1"/>
  <c r="AN500" i="5"/>
  <c r="AO500" i="5" s="1"/>
  <c r="AY498" i="5" s="1"/>
  <c r="AL500" i="5"/>
  <c r="AM500" i="5" s="1"/>
  <c r="AR498" i="5" s="1"/>
  <c r="AP428" i="5"/>
  <c r="AQ428" i="5" s="1"/>
  <c r="AN428" i="5"/>
  <c r="AO428" i="5" s="1"/>
  <c r="AP434" i="5"/>
  <c r="AQ434" i="5" s="1"/>
  <c r="AN310" i="5"/>
  <c r="AO310" i="5" s="1"/>
  <c r="AP444" i="5"/>
  <c r="AQ444" i="5" s="1"/>
  <c r="AL444" i="5"/>
  <c r="AM444" i="5" s="1"/>
  <c r="AN334" i="5"/>
  <c r="AO334" i="5" s="1"/>
  <c r="AL264" i="5"/>
  <c r="AM264" i="5" s="1"/>
  <c r="AP264" i="5"/>
  <c r="AQ264" i="5" s="1"/>
  <c r="AN458" i="5"/>
  <c r="AO458" i="5" s="1"/>
  <c r="AN409" i="5"/>
  <c r="AO409" i="5" s="1"/>
  <c r="AP409" i="5"/>
  <c r="AQ409" i="5" s="1"/>
  <c r="AL219" i="5"/>
  <c r="AM219" i="5" s="1"/>
  <c r="AN219" i="5"/>
  <c r="AO219" i="5" s="1"/>
  <c r="AP258" i="5"/>
  <c r="AQ258" i="5" s="1"/>
  <c r="AP221" i="5"/>
  <c r="AQ221" i="5" s="1"/>
  <c r="AN221" i="5"/>
  <c r="AO221" i="5" s="1"/>
  <c r="AL221" i="5"/>
  <c r="AM221" i="5" s="1"/>
  <c r="AP276" i="5"/>
  <c r="AQ276" i="5" s="1"/>
  <c r="AP300" i="5"/>
  <c r="AQ300" i="5" s="1"/>
  <c r="P106" i="1"/>
  <c r="P114" i="1"/>
  <c r="P130" i="1"/>
  <c r="P103" i="1"/>
  <c r="P52" i="1"/>
  <c r="P47" i="1"/>
  <c r="P51" i="1"/>
  <c r="P67" i="1"/>
  <c r="P115" i="1"/>
  <c r="P123" i="1"/>
  <c r="P170" i="1"/>
  <c r="P112" i="1"/>
  <c r="P141" i="1"/>
  <c r="P173" i="1"/>
  <c r="P181" i="1"/>
  <c r="P189" i="1"/>
  <c r="P178" i="1"/>
  <c r="P72" i="1"/>
  <c r="P88" i="1"/>
  <c r="P152" i="1"/>
  <c r="P160" i="1"/>
  <c r="P162" i="1"/>
  <c r="P82" i="1"/>
  <c r="P154" i="1"/>
  <c r="P41" i="1"/>
  <c r="P46" i="1"/>
  <c r="P110" i="1"/>
  <c r="P118" i="1"/>
  <c r="P150" i="1"/>
  <c r="P158" i="1"/>
  <c r="P98" i="1"/>
  <c r="P12" i="1"/>
  <c r="P17" i="1"/>
  <c r="P33" i="1"/>
  <c r="P137" i="1"/>
  <c r="P145" i="1"/>
  <c r="P185" i="1"/>
  <c r="P193" i="1"/>
  <c r="P109" i="1"/>
  <c r="P7" i="1"/>
  <c r="P187" i="1"/>
  <c r="P190" i="1"/>
  <c r="P188" i="1"/>
  <c r="P191" i="1"/>
  <c r="P192" i="1"/>
  <c r="P186" i="1"/>
  <c r="P166" i="1"/>
  <c r="P174" i="1"/>
  <c r="P182" i="1"/>
  <c r="P169" i="1"/>
  <c r="P172" i="1"/>
  <c r="P180" i="1"/>
  <c r="P177" i="1"/>
  <c r="P167" i="1"/>
  <c r="P175" i="1"/>
  <c r="P183" i="1"/>
  <c r="P171" i="1"/>
  <c r="P179" i="1"/>
  <c r="P168" i="1"/>
  <c r="P176" i="1"/>
  <c r="P184" i="1"/>
  <c r="P147" i="1"/>
  <c r="P155" i="1"/>
  <c r="P163" i="1"/>
  <c r="P148" i="1"/>
  <c r="P156" i="1"/>
  <c r="P164" i="1"/>
  <c r="P151" i="1"/>
  <c r="P159" i="1"/>
  <c r="P161" i="1"/>
  <c r="P153" i="1"/>
  <c r="P149" i="1"/>
  <c r="P157" i="1"/>
  <c r="P165" i="1"/>
  <c r="P140" i="1"/>
  <c r="P135" i="1"/>
  <c r="P143" i="1"/>
  <c r="P132" i="1"/>
  <c r="P125" i="1"/>
  <c r="P138" i="1"/>
  <c r="P146" i="1"/>
  <c r="P136" i="1"/>
  <c r="P139" i="1"/>
  <c r="P144" i="1"/>
  <c r="P131" i="1"/>
  <c r="P134" i="1"/>
  <c r="P142" i="1"/>
  <c r="P119" i="1"/>
  <c r="P121" i="1"/>
  <c r="P108" i="1"/>
  <c r="P83" i="1"/>
  <c r="P104" i="1"/>
  <c r="P99" i="1"/>
  <c r="P89" i="1"/>
  <c r="P105" i="1"/>
  <c r="P87" i="1"/>
  <c r="P100" i="1"/>
  <c r="P93" i="1"/>
  <c r="P78" i="1"/>
  <c r="P53" i="1"/>
  <c r="P61" i="1"/>
  <c r="P79" i="1"/>
  <c r="P77" i="1"/>
  <c r="P76" i="1"/>
  <c r="P75" i="1"/>
  <c r="P66" i="1"/>
  <c r="P65" i="1"/>
  <c r="P70" i="1"/>
  <c r="P74" i="1"/>
  <c r="P44" i="1"/>
  <c r="P57" i="1"/>
  <c r="P4" i="1"/>
  <c r="P2" i="1"/>
  <c r="P15" i="1"/>
  <c r="P32" i="1"/>
  <c r="P6" i="1"/>
  <c r="P27" i="1"/>
  <c r="P22" i="1"/>
  <c r="P30" i="1"/>
  <c r="P21" i="1"/>
  <c r="P26" i="1"/>
  <c r="P20" i="1"/>
  <c r="P25" i="1"/>
  <c r="P29" i="1"/>
  <c r="P39" i="1"/>
  <c r="P59" i="1"/>
  <c r="P68" i="1"/>
  <c r="P86" i="1"/>
  <c r="P91" i="1"/>
  <c r="P95" i="1"/>
  <c r="P113" i="1"/>
  <c r="P122" i="1"/>
  <c r="P124" i="1"/>
  <c r="P126" i="1"/>
  <c r="P129" i="1"/>
  <c r="P43" i="1"/>
  <c r="P117" i="1"/>
  <c r="P11" i="1"/>
  <c r="P5" i="1"/>
  <c r="P23" i="1"/>
  <c r="P34" i="1"/>
  <c r="P55" i="1"/>
  <c r="P60" i="1"/>
  <c r="P64" i="1"/>
  <c r="P71" i="1"/>
  <c r="P73" i="1"/>
  <c r="P80" i="1"/>
  <c r="P84" i="1"/>
  <c r="P102" i="1"/>
  <c r="P107" i="1"/>
  <c r="P111" i="1"/>
  <c r="P133" i="1"/>
  <c r="P128" i="1"/>
  <c r="P13" i="1"/>
  <c r="P9" i="1"/>
  <c r="P3" i="1"/>
  <c r="P14" i="1"/>
  <c r="P16" i="1"/>
  <c r="P18" i="1"/>
  <c r="P37" i="1"/>
  <c r="P40" i="1"/>
  <c r="P48" i="1"/>
  <c r="P62" i="1"/>
  <c r="P69" i="1"/>
  <c r="P36" i="1"/>
  <c r="P96" i="1"/>
  <c r="P127" i="1"/>
  <c r="P8" i="1"/>
  <c r="P50" i="1"/>
  <c r="P10" i="1"/>
  <c r="P28" i="1"/>
  <c r="P31" i="1"/>
  <c r="P35" i="1"/>
  <c r="P42" i="1"/>
  <c r="P49" i="1"/>
  <c r="P85" i="1"/>
  <c r="P116" i="1"/>
  <c r="P19" i="1"/>
  <c r="P24" i="1"/>
  <c r="P38" i="1"/>
  <c r="P45" i="1"/>
  <c r="P54" i="1"/>
  <c r="P56" i="1"/>
  <c r="P58" i="1"/>
  <c r="P63" i="1"/>
  <c r="P81" i="1"/>
  <c r="P90" i="1"/>
  <c r="P92" i="1"/>
  <c r="P94" i="1"/>
  <c r="P97" i="1"/>
  <c r="P101" i="1"/>
  <c r="AU638" i="5" l="1"/>
  <c r="AX762" i="5"/>
  <c r="AV850" i="5"/>
  <c r="AW850" i="5" s="1"/>
  <c r="AV598" i="5"/>
  <c r="AW598" i="5" s="1"/>
  <c r="AU726" i="5"/>
  <c r="AX678" i="5"/>
  <c r="AV178" i="5"/>
  <c r="AW178" i="5" s="1"/>
  <c r="AL578" i="5"/>
  <c r="AM578" i="5" s="1"/>
  <c r="AR578" i="5" s="1"/>
  <c r="AY178" i="5"/>
  <c r="AZ178" i="5" s="1"/>
  <c r="AX178" i="5"/>
  <c r="AX598" i="5"/>
  <c r="AS850" i="5"/>
  <c r="AL226" i="5"/>
  <c r="AM226" i="5" s="1"/>
  <c r="AR226" i="5" s="1"/>
  <c r="AX226" i="5"/>
  <c r="AX238" i="5"/>
  <c r="AX522" i="5"/>
  <c r="AY778" i="5"/>
  <c r="AX414" i="5"/>
  <c r="AY726" i="5"/>
  <c r="AX510" i="5"/>
  <c r="AU410" i="5"/>
  <c r="AY634" i="5"/>
  <c r="AU670" i="5"/>
  <c r="AX274" i="5"/>
  <c r="AU226" i="5"/>
  <c r="AV226" i="5"/>
  <c r="AW226" i="5" s="1"/>
  <c r="AV578" i="5"/>
  <c r="AW578" i="5" s="1"/>
  <c r="AX638" i="5"/>
  <c r="AY34" i="5"/>
  <c r="AY578" i="5"/>
  <c r="AL34" i="5"/>
  <c r="AM34" i="5" s="1"/>
  <c r="AR34" i="5" s="1"/>
  <c r="AX182" i="5"/>
  <c r="AY810" i="5"/>
  <c r="AU34" i="5"/>
  <c r="AV34" i="5"/>
  <c r="AW34" i="5" s="1"/>
  <c r="AU810" i="5"/>
  <c r="AX566" i="5"/>
  <c r="AY518" i="5"/>
  <c r="AZ518" i="5" s="1"/>
  <c r="AU566" i="5"/>
  <c r="AX270" i="5"/>
  <c r="AX558" i="5"/>
  <c r="AX830" i="5"/>
  <c r="AV830" i="5"/>
  <c r="AW830" i="5" s="1"/>
  <c r="AY542" i="5"/>
  <c r="AZ542" i="5" s="1"/>
  <c r="AV806" i="5"/>
  <c r="AW806" i="5" s="1"/>
  <c r="AU542" i="5"/>
  <c r="AU646" i="5"/>
  <c r="AX646" i="5"/>
  <c r="AV646" i="5"/>
  <c r="AW646" i="5" s="1"/>
  <c r="AR646" i="5"/>
  <c r="AS646" i="5"/>
  <c r="AY646" i="5"/>
  <c r="AZ646" i="5" s="1"/>
  <c r="AX642" i="5"/>
  <c r="AZ802" i="5"/>
  <c r="AS558" i="5"/>
  <c r="AV638" i="5"/>
  <c r="AW638" i="5" s="1"/>
  <c r="AY638" i="5"/>
  <c r="AS638" i="5"/>
  <c r="AT638" i="5" s="1"/>
  <c r="AR378" i="5"/>
  <c r="AV734" i="5"/>
  <c r="AW734" i="5" s="1"/>
  <c r="AR518" i="5"/>
  <c r="AU634" i="5"/>
  <c r="AX634" i="5"/>
  <c r="AZ634" i="5" s="1"/>
  <c r="AR634" i="5"/>
  <c r="AZ770" i="5"/>
  <c r="AX734" i="5"/>
  <c r="AT122" i="5"/>
  <c r="AR778" i="5"/>
  <c r="AT582" i="5"/>
  <c r="AT46" i="5"/>
  <c r="AY618" i="5"/>
  <c r="AZ618" i="5" s="1"/>
  <c r="AU618" i="5"/>
  <c r="AW618" i="5" s="1"/>
  <c r="AU438" i="5"/>
  <c r="AS618" i="5"/>
  <c r="AT618" i="5" s="1"/>
  <c r="AT102" i="5"/>
  <c r="AU454" i="5"/>
  <c r="AX394" i="5"/>
  <c r="AU754" i="5"/>
  <c r="AT666" i="5"/>
  <c r="AW782" i="5"/>
  <c r="AZ814" i="5"/>
  <c r="AT718" i="5"/>
  <c r="AZ226" i="5"/>
  <c r="AV702" i="5"/>
  <c r="AT86" i="5"/>
  <c r="AS614" i="5"/>
  <c r="AT614" i="5" s="1"/>
  <c r="AX614" i="5"/>
  <c r="AU614" i="5"/>
  <c r="AV486" i="5"/>
  <c r="AW486" i="5" s="1"/>
  <c r="AU590" i="5"/>
  <c r="AZ578" i="5"/>
  <c r="AX710" i="5"/>
  <c r="AU426" i="5"/>
  <c r="AZ282" i="5"/>
  <c r="AT90" i="5"/>
  <c r="AV570" i="5"/>
  <c r="AT94" i="5"/>
  <c r="AX426" i="5"/>
  <c r="AV766" i="5"/>
  <c r="AW282" i="5"/>
  <c r="AT2" i="5"/>
  <c r="AT658" i="5"/>
  <c r="AU862" i="5"/>
  <c r="AV842" i="5"/>
  <c r="AW842" i="5" s="1"/>
  <c r="AU518" i="5"/>
  <c r="AT82" i="5"/>
  <c r="AT814" i="5"/>
  <c r="AU762" i="5"/>
  <c r="AY842" i="5"/>
  <c r="AT138" i="5"/>
  <c r="AS674" i="5"/>
  <c r="AT674" i="5" s="1"/>
  <c r="AU694" i="5"/>
  <c r="AX862" i="5"/>
  <c r="AS754" i="5"/>
  <c r="AT142" i="5"/>
  <c r="AT698" i="5"/>
  <c r="AS862" i="5"/>
  <c r="AY590" i="5"/>
  <c r="AZ590" i="5" s="1"/>
  <c r="AX534" i="5"/>
  <c r="AX810" i="5"/>
  <c r="AZ810" i="5" s="1"/>
  <c r="AU850" i="5"/>
  <c r="AU830" i="5"/>
  <c r="AR862" i="5"/>
  <c r="AV838" i="5"/>
  <c r="AW838" i="5" s="1"/>
  <c r="AR826" i="5"/>
  <c r="AV562" i="5"/>
  <c r="AW562" i="5" s="1"/>
  <c r="AR806" i="5"/>
  <c r="AR850" i="5"/>
  <c r="AT850" i="5" s="1"/>
  <c r="AV794" i="5"/>
  <c r="AW794" i="5" s="1"/>
  <c r="AY830" i="5"/>
  <c r="AZ830" i="5" s="1"/>
  <c r="AY858" i="5"/>
  <c r="AZ858" i="5" s="1"/>
  <c r="AU846" i="5"/>
  <c r="AR858" i="5"/>
  <c r="AT858" i="5" s="1"/>
  <c r="AV826" i="5"/>
  <c r="AW826" i="5" s="1"/>
  <c r="AR846" i="5"/>
  <c r="AY806" i="5"/>
  <c r="AZ806" i="5" s="1"/>
  <c r="AU806" i="5"/>
  <c r="AR838" i="5"/>
  <c r="AT838" i="5" s="1"/>
  <c r="AY826" i="5"/>
  <c r="AZ826" i="5" s="1"/>
  <c r="AZ782" i="5"/>
  <c r="AY850" i="5"/>
  <c r="AZ850" i="5" s="1"/>
  <c r="AX794" i="5"/>
  <c r="AZ794" i="5" s="1"/>
  <c r="AU858" i="5"/>
  <c r="AX798" i="5"/>
  <c r="AU570" i="5"/>
  <c r="AX546" i="5"/>
  <c r="AR810" i="5"/>
  <c r="AY846" i="5"/>
  <c r="AZ846" i="5" s="1"/>
  <c r="AY862" i="5"/>
  <c r="AZ862" i="5" s="1"/>
  <c r="AR842" i="5"/>
  <c r="AU842" i="5"/>
  <c r="AX570" i="5"/>
  <c r="AX726" i="5"/>
  <c r="AZ726" i="5" s="1"/>
  <c r="AV862" i="5"/>
  <c r="AR794" i="5"/>
  <c r="AY602" i="5"/>
  <c r="AZ602" i="5" s="1"/>
  <c r="AX842" i="5"/>
  <c r="AV530" i="5"/>
  <c r="AW530" i="5" s="1"/>
  <c r="AX550" i="5"/>
  <c r="AX818" i="5"/>
  <c r="AV690" i="5"/>
  <c r="AW690" i="5" s="1"/>
  <c r="AS554" i="5"/>
  <c r="AV546" i="5"/>
  <c r="AW546" i="5" s="1"/>
  <c r="AV810" i="5"/>
  <c r="AW810" i="5" s="1"/>
  <c r="AX838" i="5"/>
  <c r="AX822" i="5"/>
  <c r="AR830" i="5"/>
  <c r="AT830" i="5" s="1"/>
  <c r="AU338" i="5"/>
  <c r="AX190" i="5"/>
  <c r="AT126" i="5"/>
  <c r="AU190" i="5"/>
  <c r="AU206" i="5"/>
  <c r="AS98" i="5"/>
  <c r="AT98" i="5" s="1"/>
  <c r="AT70" i="5"/>
  <c r="AZ150" i="5"/>
  <c r="AS490" i="5"/>
  <c r="AT490" i="5" s="1"/>
  <c r="AR762" i="5"/>
  <c r="AU778" i="5"/>
  <c r="AX186" i="5"/>
  <c r="AX454" i="5"/>
  <c r="AR570" i="5"/>
  <c r="AT42" i="5"/>
  <c r="AV590" i="5"/>
  <c r="AW590" i="5" s="1"/>
  <c r="AT22" i="5"/>
  <c r="AZ138" i="5"/>
  <c r="AZ582" i="5"/>
  <c r="AV742" i="5"/>
  <c r="AW742" i="5" s="1"/>
  <c r="AW106" i="5"/>
  <c r="AZ594" i="5"/>
  <c r="AZ494" i="5"/>
  <c r="AU262" i="5"/>
  <c r="AX694" i="5"/>
  <c r="AY702" i="5"/>
  <c r="AY526" i="5"/>
  <c r="AU678" i="5"/>
  <c r="AW678" i="5" s="1"/>
  <c r="AS462" i="5"/>
  <c r="AT462" i="5" s="1"/>
  <c r="AR786" i="5"/>
  <c r="AW110" i="5"/>
  <c r="AY762" i="5"/>
  <c r="AZ762" i="5" s="1"/>
  <c r="AY598" i="5"/>
  <c r="AZ598" i="5" s="1"/>
  <c r="AX778" i="5"/>
  <c r="AZ778" i="5" s="1"/>
  <c r="AU218" i="5"/>
  <c r="AU690" i="5"/>
  <c r="AX730" i="5"/>
  <c r="AY546" i="5"/>
  <c r="AU526" i="5"/>
  <c r="AS598" i="5"/>
  <c r="AT598" i="5" s="1"/>
  <c r="AT214" i="5"/>
  <c r="AV786" i="5"/>
  <c r="AW786" i="5" s="1"/>
  <c r="AT30" i="5"/>
  <c r="AU766" i="5"/>
  <c r="AU490" i="5"/>
  <c r="AR486" i="5"/>
  <c r="AR754" i="5"/>
  <c r="AX502" i="5"/>
  <c r="AR602" i="5"/>
  <c r="AT602" i="5" s="1"/>
  <c r="AY690" i="5"/>
  <c r="AZ690" i="5" s="1"/>
  <c r="AV522" i="5"/>
  <c r="AW522" i="5" s="1"/>
  <c r="AR554" i="5"/>
  <c r="AX722" i="5"/>
  <c r="AY554" i="5"/>
  <c r="AY570" i="5"/>
  <c r="AU194" i="5"/>
  <c r="AR678" i="5"/>
  <c r="AS794" i="5"/>
  <c r="AY522" i="5"/>
  <c r="AY558" i="5"/>
  <c r="AZ558" i="5" s="1"/>
  <c r="AX490" i="5"/>
  <c r="AZ490" i="5" s="1"/>
  <c r="AZ698" i="5"/>
  <c r="AU530" i="5"/>
  <c r="AV726" i="5"/>
  <c r="AW726" i="5" s="1"/>
  <c r="AX486" i="5"/>
  <c r="AY486" i="5"/>
  <c r="AZ486" i="5" s="1"/>
  <c r="AX530" i="5"/>
  <c r="AX650" i="5"/>
  <c r="AU686" i="5"/>
  <c r="AU554" i="5"/>
  <c r="AV554" i="5"/>
  <c r="AW554" i="5" s="1"/>
  <c r="AY754" i="5"/>
  <c r="AX754" i="5"/>
  <c r="AY694" i="5"/>
  <c r="AR706" i="5"/>
  <c r="AS778" i="5"/>
  <c r="AR530" i="5"/>
  <c r="AX706" i="5"/>
  <c r="AZ706" i="5" s="1"/>
  <c r="AY786" i="5"/>
  <c r="AZ786" i="5" s="1"/>
  <c r="AS486" i="5"/>
  <c r="AS402" i="5"/>
  <c r="AT402" i="5" s="1"/>
  <c r="AV574" i="5"/>
  <c r="AW574" i="5" s="1"/>
  <c r="AV542" i="5"/>
  <c r="AW542" i="5" s="1"/>
  <c r="AU486" i="5"/>
  <c r="AX498" i="5"/>
  <c r="AZ498" i="5" s="1"/>
  <c r="AR542" i="5"/>
  <c r="AT542" i="5" s="1"/>
  <c r="AR734" i="5"/>
  <c r="AT734" i="5" s="1"/>
  <c r="AU598" i="5"/>
  <c r="AY742" i="5"/>
  <c r="AZ742" i="5" s="1"/>
  <c r="AS846" i="5"/>
  <c r="AR766" i="5"/>
  <c r="AY734" i="5"/>
  <c r="AU550" i="5"/>
  <c r="AU610" i="5"/>
  <c r="AX702" i="5"/>
  <c r="AY678" i="5"/>
  <c r="AZ678" i="5" s="1"/>
  <c r="AR702" i="5"/>
  <c r="AV706" i="5"/>
  <c r="AW706" i="5" s="1"/>
  <c r="AX690" i="5"/>
  <c r="AZ718" i="5"/>
  <c r="AR690" i="5"/>
  <c r="AY574" i="5"/>
  <c r="AZ574" i="5" s="1"/>
  <c r="AX542" i="5"/>
  <c r="AX526" i="5"/>
  <c r="AR562" i="5"/>
  <c r="AT562" i="5" s="1"/>
  <c r="AR694" i="5"/>
  <c r="AS678" i="5"/>
  <c r="AY530" i="5"/>
  <c r="AV518" i="5"/>
  <c r="AW518" i="5" s="1"/>
  <c r="AS518" i="5"/>
  <c r="AT518" i="5" s="1"/>
  <c r="AZ662" i="5"/>
  <c r="AS762" i="5"/>
  <c r="AX562" i="5"/>
  <c r="AZ562" i="5" s="1"/>
  <c r="AU558" i="5"/>
  <c r="AV694" i="5"/>
  <c r="AW694" i="5" s="1"/>
  <c r="AU654" i="5"/>
  <c r="AY766" i="5"/>
  <c r="AX398" i="5"/>
  <c r="AR738" i="5"/>
  <c r="AU702" i="5"/>
  <c r="AS810" i="5"/>
  <c r="AS702" i="5"/>
  <c r="AS530" i="5"/>
  <c r="AR526" i="5"/>
  <c r="AS498" i="5"/>
  <c r="AT498" i="5" s="1"/>
  <c r="AU734" i="5"/>
  <c r="AU498" i="5"/>
  <c r="AX518" i="5"/>
  <c r="AS654" i="5"/>
  <c r="AT654" i="5" s="1"/>
  <c r="AX654" i="5"/>
  <c r="AZ654" i="5" s="1"/>
  <c r="AU502" i="5"/>
  <c r="AV754" i="5"/>
  <c r="AW754" i="5" s="1"/>
  <c r="AV762" i="5"/>
  <c r="AW762" i="5" s="1"/>
  <c r="AU398" i="5"/>
  <c r="AY738" i="5"/>
  <c r="AZ738" i="5" s="1"/>
  <c r="AR546" i="5"/>
  <c r="AV778" i="5"/>
  <c r="AW778" i="5" s="1"/>
  <c r="AZ746" i="5"/>
  <c r="AR590" i="5"/>
  <c r="AV526" i="5"/>
  <c r="AW526" i="5" s="1"/>
  <c r="AR558" i="5"/>
  <c r="AT558" i="5" s="1"/>
  <c r="AX590" i="5"/>
  <c r="AX554" i="5"/>
  <c r="AU394" i="5"/>
  <c r="AR574" i="5"/>
  <c r="AU534" i="5"/>
  <c r="AU730" i="5"/>
  <c r="AX682" i="5"/>
  <c r="AU538" i="5"/>
  <c r="AU546" i="5"/>
  <c r="AV738" i="5"/>
  <c r="AW738" i="5" s="1"/>
  <c r="AS398" i="5"/>
  <c r="AR742" i="5"/>
  <c r="AR522" i="5"/>
  <c r="AR726" i="5"/>
  <c r="AS766" i="5"/>
  <c r="AZ674" i="5"/>
  <c r="AX766" i="5"/>
  <c r="AU602" i="5"/>
  <c r="AU378" i="5"/>
  <c r="AS282" i="5"/>
  <c r="AT282" i="5" s="1"/>
  <c r="AX258" i="5"/>
  <c r="AT58" i="5"/>
  <c r="AT10" i="5"/>
  <c r="AW138" i="5"/>
  <c r="AZ106" i="5"/>
  <c r="AX218" i="5"/>
  <c r="AU210" i="5"/>
  <c r="AT154" i="5"/>
  <c r="AT150" i="5"/>
  <c r="AS166" i="5"/>
  <c r="AT166" i="5" s="1"/>
  <c r="AT14" i="5"/>
  <c r="AY298" i="5"/>
  <c r="AZ298" i="5" s="1"/>
  <c r="AU482" i="5"/>
  <c r="AX606" i="5"/>
  <c r="AU270" i="5"/>
  <c r="AU242" i="5"/>
  <c r="AX306" i="5"/>
  <c r="AX854" i="5"/>
  <c r="AX478" i="5"/>
  <c r="AX474" i="5"/>
  <c r="AZ118" i="5"/>
  <c r="AS802" i="5"/>
  <c r="AT802" i="5" s="1"/>
  <c r="AY398" i="5"/>
  <c r="AS546" i="5"/>
  <c r="AS158" i="5"/>
  <c r="AT158" i="5" s="1"/>
  <c r="AS170" i="5"/>
  <c r="AT170" i="5" s="1"/>
  <c r="AS622" i="5"/>
  <c r="AT622" i="5" s="1"/>
  <c r="AX482" i="5"/>
  <c r="AU514" i="5"/>
  <c r="AV426" i="5"/>
  <c r="AW426" i="5" s="1"/>
  <c r="AT162" i="5"/>
  <c r="AT54" i="5"/>
  <c r="AV194" i="5"/>
  <c r="AW194" i="5" s="1"/>
  <c r="AS786" i="5"/>
  <c r="AS662" i="5"/>
  <c r="AT662" i="5" s="1"/>
  <c r="AY414" i="5"/>
  <c r="AZ414" i="5" s="1"/>
  <c r="AU298" i="5"/>
  <c r="AU182" i="5"/>
  <c r="AU458" i="5"/>
  <c r="AU430" i="5"/>
  <c r="AU202" i="5"/>
  <c r="AU714" i="5"/>
  <c r="AX338" i="5"/>
  <c r="AX410" i="5"/>
  <c r="AX626" i="5"/>
  <c r="AU446" i="5"/>
  <c r="AU790" i="5"/>
  <c r="AX210" i="5"/>
  <c r="AU818" i="5"/>
  <c r="AU266" i="5"/>
  <c r="AX514" i="5"/>
  <c r="AX686" i="5"/>
  <c r="AT62" i="5"/>
  <c r="AW402" i="5"/>
  <c r="AX266" i="5"/>
  <c r="AX406" i="5"/>
  <c r="AY302" i="5"/>
  <c r="AZ302" i="5" s="1"/>
  <c r="AS594" i="5"/>
  <c r="AT594" i="5" s="1"/>
  <c r="AZ358" i="5"/>
  <c r="AS574" i="5"/>
  <c r="AS726" i="5"/>
  <c r="AS18" i="5"/>
  <c r="AT18" i="5" s="1"/>
  <c r="AX262" i="5"/>
  <c r="AU422" i="5"/>
  <c r="AX446" i="5"/>
  <c r="AU406" i="5"/>
  <c r="AZ122" i="5"/>
  <c r="AZ50" i="5"/>
  <c r="AS738" i="5"/>
  <c r="AT106" i="5"/>
  <c r="AR270" i="5"/>
  <c r="AS406" i="5"/>
  <c r="AX466" i="5"/>
  <c r="AX378" i="5"/>
  <c r="AX438" i="5"/>
  <c r="AU722" i="5"/>
  <c r="AR422" i="5"/>
  <c r="AU326" i="5"/>
  <c r="AX610" i="5"/>
  <c r="AX194" i="5"/>
  <c r="AS746" i="5"/>
  <c r="AT746" i="5" s="1"/>
  <c r="AS690" i="5"/>
  <c r="AS806" i="5"/>
  <c r="AT806" i="5" s="1"/>
  <c r="AU274" i="5"/>
  <c r="AX422" i="5"/>
  <c r="AU186" i="5"/>
  <c r="AU306" i="5"/>
  <c r="AU478" i="5"/>
  <c r="AU510" i="5"/>
  <c r="AU474" i="5"/>
  <c r="AS742" i="5"/>
  <c r="AS414" i="5"/>
  <c r="AS226" i="5"/>
  <c r="AT226" i="5" s="1"/>
  <c r="AS634" i="5"/>
  <c r="AS494" i="5"/>
  <c r="AT494" i="5" s="1"/>
  <c r="AX434" i="5"/>
  <c r="AY430" i="5"/>
  <c r="AZ430" i="5" s="1"/>
  <c r="AV430" i="5"/>
  <c r="AW430" i="5" s="1"/>
  <c r="AL430" i="5"/>
  <c r="AM430" i="5" s="1"/>
  <c r="AR430" i="5" s="1"/>
  <c r="AU586" i="5"/>
  <c r="AV714" i="5"/>
  <c r="AW714" i="5" s="1"/>
  <c r="AY714" i="5"/>
  <c r="AZ714" i="5" s="1"/>
  <c r="AL714" i="5"/>
  <c r="AM714" i="5" s="1"/>
  <c r="AR714" i="5" s="1"/>
  <c r="AY470" i="5"/>
  <c r="AV470" i="5"/>
  <c r="AW470" i="5" s="1"/>
  <c r="AL470" i="5"/>
  <c r="AM470" i="5" s="1"/>
  <c r="AR470" i="5" s="1"/>
  <c r="AY190" i="5"/>
  <c r="AZ190" i="5" s="1"/>
  <c r="AV190" i="5"/>
  <c r="AW190" i="5" s="1"/>
  <c r="AL190" i="5"/>
  <c r="AM190" i="5" s="1"/>
  <c r="AR190" i="5" s="1"/>
  <c r="AV318" i="5"/>
  <c r="AW318" i="5" s="1"/>
  <c r="AY318" i="5"/>
  <c r="AL318" i="5"/>
  <c r="AM318" i="5" s="1"/>
  <c r="AR318" i="5" s="1"/>
  <c r="AU626" i="5"/>
  <c r="AL447" i="5"/>
  <c r="AM447" i="5" s="1"/>
  <c r="AR446" i="5" s="1"/>
  <c r="AV446" i="5"/>
  <c r="AW446" i="5" s="1"/>
  <c r="AY790" i="5"/>
  <c r="AV790" i="5"/>
  <c r="AL790" i="5"/>
  <c r="AM790" i="5" s="1"/>
  <c r="AR790" i="5" s="1"/>
  <c r="AV750" i="5"/>
  <c r="AW750" i="5" s="1"/>
  <c r="AY750" i="5"/>
  <c r="AL750" i="5"/>
  <c r="AM750" i="5" s="1"/>
  <c r="AR750" i="5" s="1"/>
  <c r="AL295" i="5"/>
  <c r="AM295" i="5" s="1"/>
  <c r="AR294" i="5" s="1"/>
  <c r="AV294" i="5"/>
  <c r="AW294" i="5" s="1"/>
  <c r="AY294" i="5"/>
  <c r="AZ294" i="5" s="1"/>
  <c r="AU234" i="5"/>
  <c r="AY418" i="5"/>
  <c r="AV418" i="5"/>
  <c r="AW418" i="5" s="1"/>
  <c r="AL418" i="5"/>
  <c r="AM418" i="5" s="1"/>
  <c r="AR418" i="5" s="1"/>
  <c r="AY686" i="5"/>
  <c r="AZ686" i="5" s="1"/>
  <c r="AV686" i="5"/>
  <c r="AW686" i="5" s="1"/>
  <c r="AL686" i="5"/>
  <c r="AM686" i="5" s="1"/>
  <c r="AR686" i="5" s="1"/>
  <c r="AU314" i="5"/>
  <c r="AX290" i="5"/>
  <c r="AU630" i="5"/>
  <c r="AS50" i="5"/>
  <c r="AT50" i="5" s="1"/>
  <c r="AR306" i="5"/>
  <c r="AS694" i="5"/>
  <c r="AS286" i="5"/>
  <c r="AT286" i="5" s="1"/>
  <c r="AR266" i="5"/>
  <c r="AY182" i="5"/>
  <c r="AZ182" i="5" s="1"/>
  <c r="AY194" i="5"/>
  <c r="AZ194" i="5" s="1"/>
  <c r="AS706" i="5"/>
  <c r="AY270" i="5"/>
  <c r="AZ270" i="5" s="1"/>
  <c r="AR262" i="5"/>
  <c r="AT110" i="5"/>
  <c r="AY394" i="5"/>
  <c r="AY378" i="5"/>
  <c r="AZ378" i="5" s="1"/>
  <c r="AR394" i="5"/>
  <c r="AR406" i="5"/>
  <c r="AU198" i="5"/>
  <c r="AX310" i="5"/>
  <c r="AU434" i="5"/>
  <c r="AY438" i="5"/>
  <c r="AV438" i="5"/>
  <c r="AL438" i="5"/>
  <c r="AM438" i="5" s="1"/>
  <c r="AR438" i="5" s="1"/>
  <c r="AV722" i="5"/>
  <c r="AW722" i="5" s="1"/>
  <c r="AY722" i="5"/>
  <c r="AZ722" i="5" s="1"/>
  <c r="AL722" i="5"/>
  <c r="AM722" i="5" s="1"/>
  <c r="AR722" i="5" s="1"/>
  <c r="AX470" i="5"/>
  <c r="AU318" i="5"/>
  <c r="AV450" i="5"/>
  <c r="AW450" i="5" s="1"/>
  <c r="AY450" i="5"/>
  <c r="AL450" i="5"/>
  <c r="AM450" i="5" s="1"/>
  <c r="AR450" i="5" s="1"/>
  <c r="AU798" i="5"/>
  <c r="AX790" i="5"/>
  <c r="AY206" i="5"/>
  <c r="AZ206" i="5" s="1"/>
  <c r="AV206" i="5"/>
  <c r="AW206" i="5" s="1"/>
  <c r="AL206" i="5"/>
  <c r="AM206" i="5" s="1"/>
  <c r="AR206" i="5" s="1"/>
  <c r="AX670" i="5"/>
  <c r="AX750" i="5"/>
  <c r="AX234" i="5"/>
  <c r="AU418" i="5"/>
  <c r="AY610" i="5"/>
  <c r="AV610" i="5"/>
  <c r="AW610" i="5" s="1"/>
  <c r="AL610" i="5"/>
  <c r="AM610" i="5" s="1"/>
  <c r="AR610" i="5" s="1"/>
  <c r="AY314" i="5"/>
  <c r="AV314" i="5"/>
  <c r="AW314" i="5" s="1"/>
  <c r="AL314" i="5"/>
  <c r="AM314" i="5" s="1"/>
  <c r="AR314" i="5" s="1"/>
  <c r="AU290" i="5"/>
  <c r="AY682" i="5"/>
  <c r="AV682" i="5"/>
  <c r="AW682" i="5" s="1"/>
  <c r="AL682" i="5"/>
  <c r="AM682" i="5" s="1"/>
  <c r="AR682" i="5" s="1"/>
  <c r="AS410" i="5"/>
  <c r="AT410" i="5" s="1"/>
  <c r="AS306" i="5"/>
  <c r="AZ166" i="5"/>
  <c r="AY266" i="5"/>
  <c r="AZ266" i="5" s="1"/>
  <c r="AV398" i="5"/>
  <c r="AR466" i="5"/>
  <c r="AR326" i="5"/>
  <c r="AS270" i="5"/>
  <c r="AV262" i="5"/>
  <c r="AW262" i="5" s="1"/>
  <c r="AR454" i="5"/>
  <c r="AS394" i="5"/>
  <c r="AS146" i="5"/>
  <c r="AT146" i="5" s="1"/>
  <c r="AV406" i="5"/>
  <c r="AW406" i="5" s="1"/>
  <c r="AZ110" i="5"/>
  <c r="AY410" i="5"/>
  <c r="AZ410" i="5" s="1"/>
  <c r="AV586" i="5"/>
  <c r="AW586" i="5" s="1"/>
  <c r="AY586" i="5"/>
  <c r="AZ586" i="5" s="1"/>
  <c r="AL586" i="5"/>
  <c r="AM586" i="5" s="1"/>
  <c r="AR586" i="5" s="1"/>
  <c r="AL199" i="5"/>
  <c r="AM199" i="5" s="1"/>
  <c r="AR198" i="5" s="1"/>
  <c r="AV198" i="5"/>
  <c r="AY310" i="5"/>
  <c r="AZ310" i="5" s="1"/>
  <c r="AV310" i="5"/>
  <c r="AW310" i="5" s="1"/>
  <c r="AL310" i="5"/>
  <c r="AM310" i="5" s="1"/>
  <c r="AR310" i="5" s="1"/>
  <c r="AY534" i="5"/>
  <c r="AZ534" i="5" s="1"/>
  <c r="AV534" i="5"/>
  <c r="AW534" i="5" s="1"/>
  <c r="AL534" i="5"/>
  <c r="AM534" i="5" s="1"/>
  <c r="AR534" i="5" s="1"/>
  <c r="AU470" i="5"/>
  <c r="AU246" i="5"/>
  <c r="AX318" i="5"/>
  <c r="AU450" i="5"/>
  <c r="AY798" i="5"/>
  <c r="AV798" i="5"/>
  <c r="AL798" i="5"/>
  <c r="AM798" i="5" s="1"/>
  <c r="AR798" i="5" s="1"/>
  <c r="AX250" i="5"/>
  <c r="AX206" i="5"/>
  <c r="AY550" i="5"/>
  <c r="AZ550" i="5" s="1"/>
  <c r="AV550" i="5"/>
  <c r="AW550" i="5" s="1"/>
  <c r="AL550" i="5"/>
  <c r="AM550" i="5" s="1"/>
  <c r="AR550" i="5" s="1"/>
  <c r="AY670" i="5"/>
  <c r="AV670" i="5"/>
  <c r="AW670" i="5" s="1"/>
  <c r="AL670" i="5"/>
  <c r="AM670" i="5" s="1"/>
  <c r="AR670" i="5" s="1"/>
  <c r="AU750" i="5"/>
  <c r="AL323" i="5"/>
  <c r="AM323" i="5" s="1"/>
  <c r="AR322" i="5" s="1"/>
  <c r="AV322" i="5"/>
  <c r="AW322" i="5" s="1"/>
  <c r="AY322" i="5"/>
  <c r="AZ322" i="5" s="1"/>
  <c r="AV730" i="5"/>
  <c r="AW730" i="5" s="1"/>
  <c r="AY730" i="5"/>
  <c r="AL730" i="5"/>
  <c r="AM730" i="5" s="1"/>
  <c r="AR730" i="5" s="1"/>
  <c r="AU822" i="5"/>
  <c r="AY234" i="5"/>
  <c r="AZ234" i="5" s="1"/>
  <c r="AV234" i="5"/>
  <c r="AW234" i="5" s="1"/>
  <c r="AL234" i="5"/>
  <c r="AM234" i="5" s="1"/>
  <c r="AR234" i="5" s="1"/>
  <c r="AY278" i="5"/>
  <c r="AV278" i="5"/>
  <c r="AW278" i="5" s="1"/>
  <c r="AL278" i="5"/>
  <c r="AM278" i="5" s="1"/>
  <c r="AR278" i="5" s="1"/>
  <c r="AX418" i="5"/>
  <c r="AV510" i="5"/>
  <c r="AY510" i="5"/>
  <c r="AL510" i="5"/>
  <c r="AM510" i="5" s="1"/>
  <c r="AR510" i="5" s="1"/>
  <c r="AY502" i="5"/>
  <c r="AZ502" i="5" s="1"/>
  <c r="AV502" i="5"/>
  <c r="AW502" i="5" s="1"/>
  <c r="AL502" i="5"/>
  <c r="AM502" i="5" s="1"/>
  <c r="AR502" i="5" s="1"/>
  <c r="AU682" i="5"/>
  <c r="AV306" i="5"/>
  <c r="AW306" i="5" s="1"/>
  <c r="AS834" i="5"/>
  <c r="AT834" i="5" s="1"/>
  <c r="AS182" i="5"/>
  <c r="AT182" i="5" s="1"/>
  <c r="AS266" i="5"/>
  <c r="AT266" i="5" s="1"/>
  <c r="AZ34" i="5"/>
  <c r="AV466" i="5"/>
  <c r="AW466" i="5" s="1"/>
  <c r="AS326" i="5"/>
  <c r="AT326" i="5" s="1"/>
  <c r="AV270" i="5"/>
  <c r="AW270" i="5" s="1"/>
  <c r="AY262" i="5"/>
  <c r="AS454" i="5"/>
  <c r="AV394" i="5"/>
  <c r="AY406" i="5"/>
  <c r="AR338" i="5"/>
  <c r="AY198" i="5"/>
  <c r="AZ198" i="5" s="1"/>
  <c r="AY434" i="5"/>
  <c r="AV434" i="5"/>
  <c r="AL434" i="5"/>
  <c r="AM434" i="5" s="1"/>
  <c r="AR434" i="5" s="1"/>
  <c r="AX314" i="5"/>
  <c r="AU334" i="5"/>
  <c r="AX330" i="5"/>
  <c r="AV566" i="5"/>
  <c r="AW566" i="5" s="1"/>
  <c r="AY566" i="5"/>
  <c r="AZ566" i="5" s="1"/>
  <c r="AL566" i="5"/>
  <c r="AM566" i="5" s="1"/>
  <c r="AR566" i="5" s="1"/>
  <c r="AU606" i="5"/>
  <c r="AX246" i="5"/>
  <c r="AX450" i="5"/>
  <c r="AY250" i="5"/>
  <c r="AZ250" i="5" s="1"/>
  <c r="AV250" i="5"/>
  <c r="AW250" i="5" s="1"/>
  <c r="AL250" i="5"/>
  <c r="AM250" i="5" s="1"/>
  <c r="AR250" i="5" s="1"/>
  <c r="AU774" i="5"/>
  <c r="AX222" i="5"/>
  <c r="AY650" i="5"/>
  <c r="AZ650" i="5" s="1"/>
  <c r="AV650" i="5"/>
  <c r="AW650" i="5" s="1"/>
  <c r="AL650" i="5"/>
  <c r="AM650" i="5" s="1"/>
  <c r="AR650" i="5" s="1"/>
  <c r="AU854" i="5"/>
  <c r="AV822" i="5"/>
  <c r="AW822" i="5" s="1"/>
  <c r="AY822" i="5"/>
  <c r="AZ822" i="5" s="1"/>
  <c r="AL822" i="5"/>
  <c r="AM822" i="5" s="1"/>
  <c r="AR822" i="5" s="1"/>
  <c r="AU278" i="5"/>
  <c r="AV538" i="5"/>
  <c r="AW538" i="5" s="1"/>
  <c r="AY538" i="5"/>
  <c r="AL538" i="5"/>
  <c r="AM538" i="5" s="1"/>
  <c r="AR538" i="5" s="1"/>
  <c r="AV422" i="5"/>
  <c r="AW422" i="5" s="1"/>
  <c r="AY306" i="5"/>
  <c r="AZ306" i="5" s="1"/>
  <c r="AV266" i="5"/>
  <c r="AW266" i="5" s="1"/>
  <c r="AZ98" i="5"/>
  <c r="AY466" i="5"/>
  <c r="AV326" i="5"/>
  <c r="AW326" i="5" s="1"/>
  <c r="AR218" i="5"/>
  <c r="AS262" i="5"/>
  <c r="AV454" i="5"/>
  <c r="AR186" i="5"/>
  <c r="AV410" i="5"/>
  <c r="AW410" i="5" s="1"/>
  <c r="AZ18" i="5"/>
  <c r="AV338" i="5"/>
  <c r="AW338" i="5" s="1"/>
  <c r="AV286" i="5"/>
  <c r="AW286" i="5" s="1"/>
  <c r="AY290" i="5"/>
  <c r="AZ290" i="5" s="1"/>
  <c r="AV290" i="5"/>
  <c r="AW290" i="5" s="1"/>
  <c r="AL290" i="5"/>
  <c r="AM290" i="5" s="1"/>
  <c r="AR290" i="5" s="1"/>
  <c r="AU258" i="5"/>
  <c r="AY334" i="5"/>
  <c r="AV334" i="5"/>
  <c r="AW334" i="5" s="1"/>
  <c r="AL334" i="5"/>
  <c r="AM334" i="5" s="1"/>
  <c r="AR334" i="5" s="1"/>
  <c r="AX374" i="5"/>
  <c r="AY482" i="5"/>
  <c r="AV482" i="5"/>
  <c r="AW482" i="5" s="1"/>
  <c r="AL482" i="5"/>
  <c r="AM482" i="5" s="1"/>
  <c r="AR482" i="5" s="1"/>
  <c r="AU330" i="5"/>
  <c r="AY606" i="5"/>
  <c r="AZ606" i="5" s="1"/>
  <c r="AV606" i="5"/>
  <c r="AW606" i="5" s="1"/>
  <c r="AL606" i="5"/>
  <c r="AM606" i="5" s="1"/>
  <c r="AR606" i="5" s="1"/>
  <c r="AV246" i="5"/>
  <c r="AW246" i="5" s="1"/>
  <c r="AY246" i="5"/>
  <c r="AZ246" i="5" s="1"/>
  <c r="AL246" i="5"/>
  <c r="AM246" i="5" s="1"/>
  <c r="AR246" i="5" s="1"/>
  <c r="AU710" i="5"/>
  <c r="AV242" i="5"/>
  <c r="AW242" i="5" s="1"/>
  <c r="AY242" i="5"/>
  <c r="AL242" i="5"/>
  <c r="AM242" i="5" s="1"/>
  <c r="AR242" i="5" s="1"/>
  <c r="AY442" i="5"/>
  <c r="AZ442" i="5" s="1"/>
  <c r="AV442" i="5"/>
  <c r="AL442" i="5"/>
  <c r="AM442" i="5" s="1"/>
  <c r="AR442" i="5" s="1"/>
  <c r="AX774" i="5"/>
  <c r="AU222" i="5"/>
  <c r="AX506" i="5"/>
  <c r="AY854" i="5"/>
  <c r="AV854" i="5"/>
  <c r="AW854" i="5" s="1"/>
  <c r="AL854" i="5"/>
  <c r="AM854" i="5" s="1"/>
  <c r="AR854" i="5" s="1"/>
  <c r="AX230" i="5"/>
  <c r="AX278" i="5"/>
  <c r="AY478" i="5"/>
  <c r="AV478" i="5"/>
  <c r="AW478" i="5" s="1"/>
  <c r="AL478" i="5"/>
  <c r="AM478" i="5" s="1"/>
  <c r="AR478" i="5" s="1"/>
  <c r="AV474" i="5"/>
  <c r="AW474" i="5" s="1"/>
  <c r="AY474" i="5"/>
  <c r="AZ474" i="5" s="1"/>
  <c r="AL474" i="5"/>
  <c r="AM474" i="5" s="1"/>
  <c r="AR474" i="5" s="1"/>
  <c r="AY446" i="5"/>
  <c r="AZ446" i="5" s="1"/>
  <c r="AS238" i="5"/>
  <c r="AT238" i="5" s="1"/>
  <c r="AR302" i="5"/>
  <c r="AR426" i="5"/>
  <c r="AS570" i="5"/>
  <c r="AS466" i="5"/>
  <c r="AT466" i="5" s="1"/>
  <c r="AY326" i="5"/>
  <c r="AZ326" i="5" s="1"/>
  <c r="AY218" i="5"/>
  <c r="AZ218" i="5" s="1"/>
  <c r="AY454" i="5"/>
  <c r="AY186" i="5"/>
  <c r="AZ402" i="5"/>
  <c r="AY338" i="5"/>
  <c r="AY362" i="5"/>
  <c r="AV362" i="5"/>
  <c r="AL362" i="5"/>
  <c r="AM362" i="5" s="1"/>
  <c r="AR362" i="5" s="1"/>
  <c r="AL300" i="5"/>
  <c r="AM300" i="5" s="1"/>
  <c r="AR298" i="5" s="1"/>
  <c r="AY258" i="5"/>
  <c r="AV258" i="5"/>
  <c r="AW258" i="5" s="1"/>
  <c r="AL258" i="5"/>
  <c r="AM258" i="5" s="1"/>
  <c r="AR258" i="5" s="1"/>
  <c r="AX458" i="5"/>
  <c r="AX334" i="5"/>
  <c r="AU374" i="5"/>
  <c r="AY330" i="5"/>
  <c r="AV330" i="5"/>
  <c r="AL330" i="5"/>
  <c r="AM330" i="5" s="1"/>
  <c r="AR330" i="5" s="1"/>
  <c r="AY202" i="5"/>
  <c r="AZ202" i="5" s="1"/>
  <c r="AV202" i="5"/>
  <c r="AW202" i="5" s="1"/>
  <c r="AL202" i="5"/>
  <c r="AM202" i="5" s="1"/>
  <c r="AR202" i="5" s="1"/>
  <c r="AV710" i="5"/>
  <c r="AW710" i="5" s="1"/>
  <c r="AY710" i="5"/>
  <c r="AL710" i="5"/>
  <c r="AM710" i="5" s="1"/>
  <c r="AR710" i="5" s="1"/>
  <c r="AY210" i="5"/>
  <c r="AZ210" i="5" s="1"/>
  <c r="AV210" i="5"/>
  <c r="AW210" i="5" s="1"/>
  <c r="AL210" i="5"/>
  <c r="AM210" i="5" s="1"/>
  <c r="AR210" i="5" s="1"/>
  <c r="AX442" i="5"/>
  <c r="AV818" i="5"/>
  <c r="AW818" i="5" s="1"/>
  <c r="AY818" i="5"/>
  <c r="AL818" i="5"/>
  <c r="AM818" i="5" s="1"/>
  <c r="AR818" i="5" s="1"/>
  <c r="AY774" i="5"/>
  <c r="AV774" i="5"/>
  <c r="AL774" i="5"/>
  <c r="AM774" i="5" s="1"/>
  <c r="AR774" i="5" s="1"/>
  <c r="AY222" i="5"/>
  <c r="AZ222" i="5" s="1"/>
  <c r="AV222" i="5"/>
  <c r="AL222" i="5"/>
  <c r="AM222" i="5" s="1"/>
  <c r="AR222" i="5" s="1"/>
  <c r="AX362" i="5"/>
  <c r="AU506" i="5"/>
  <c r="AV514" i="5"/>
  <c r="AW514" i="5" s="1"/>
  <c r="AY514" i="5"/>
  <c r="AZ514" i="5" s="1"/>
  <c r="AL514" i="5"/>
  <c r="AM514" i="5" s="1"/>
  <c r="AR514" i="5" s="1"/>
  <c r="AY230" i="5"/>
  <c r="AV230" i="5"/>
  <c r="AW230" i="5" s="1"/>
  <c r="AL230" i="5"/>
  <c r="AM230" i="5" s="1"/>
  <c r="AR230" i="5" s="1"/>
  <c r="AV642" i="5"/>
  <c r="AW642" i="5" s="1"/>
  <c r="AY642" i="5"/>
  <c r="AZ642" i="5" s="1"/>
  <c r="AL642" i="5"/>
  <c r="AM642" i="5" s="1"/>
  <c r="AR642" i="5" s="1"/>
  <c r="AX538" i="5"/>
  <c r="AS378" i="5"/>
  <c r="AT378" i="5" s="1"/>
  <c r="AV182" i="5"/>
  <c r="AW182" i="5" s="1"/>
  <c r="AS118" i="5"/>
  <c r="AT118" i="5" s="1"/>
  <c r="AS302" i="5"/>
  <c r="AY426" i="5"/>
  <c r="AY238" i="5"/>
  <c r="AV274" i="5"/>
  <c r="AW274" i="5" s="1"/>
  <c r="AV238" i="5"/>
  <c r="AW238" i="5" s="1"/>
  <c r="AR194" i="5"/>
  <c r="AS66" i="5"/>
  <c r="AT66" i="5" s="1"/>
  <c r="AS770" i="5"/>
  <c r="AT770" i="5" s="1"/>
  <c r="AR414" i="5"/>
  <c r="AS782" i="5"/>
  <c r="AT782" i="5" s="1"/>
  <c r="AS218" i="5"/>
  <c r="AS358" i="5"/>
  <c r="AT358" i="5" s="1"/>
  <c r="AS842" i="5"/>
  <c r="AT842" i="5" s="1"/>
  <c r="AT134" i="5"/>
  <c r="AS186" i="5"/>
  <c r="AS578" i="5"/>
  <c r="AT578" i="5" s="1"/>
  <c r="AS338" i="5"/>
  <c r="AY458" i="5"/>
  <c r="AZ458" i="5" s="1"/>
  <c r="AV458" i="5"/>
  <c r="AW458" i="5" s="1"/>
  <c r="AL458" i="5"/>
  <c r="AM458" i="5" s="1"/>
  <c r="AR458" i="5" s="1"/>
  <c r="AV374" i="5"/>
  <c r="AY374" i="5"/>
  <c r="AZ374" i="5" s="1"/>
  <c r="AL374" i="5"/>
  <c r="AM374" i="5" s="1"/>
  <c r="AR374" i="5" s="1"/>
  <c r="AX430" i="5"/>
  <c r="AX586" i="5"/>
  <c r="AY626" i="5"/>
  <c r="AV626" i="5"/>
  <c r="AW626" i="5" s="1"/>
  <c r="AL626" i="5"/>
  <c r="AM626" i="5" s="1"/>
  <c r="AR626" i="5" s="1"/>
  <c r="AX242" i="5"/>
  <c r="AU442" i="5"/>
  <c r="AU362" i="5"/>
  <c r="AY506" i="5"/>
  <c r="AZ506" i="5" s="1"/>
  <c r="AV506" i="5"/>
  <c r="AW506" i="5" s="1"/>
  <c r="AL506" i="5"/>
  <c r="AM506" i="5" s="1"/>
  <c r="AR506" i="5" s="1"/>
  <c r="AU230" i="5"/>
  <c r="AU642" i="5"/>
  <c r="AV630" i="5"/>
  <c r="AW630" i="5" s="1"/>
  <c r="AY630" i="5"/>
  <c r="AZ630" i="5" s="1"/>
  <c r="AL630" i="5"/>
  <c r="AM630" i="5" s="1"/>
  <c r="AR630" i="5" s="1"/>
  <c r="AV302" i="5"/>
  <c r="AW302" i="5" s="1"/>
  <c r="AS426" i="5"/>
  <c r="AY274" i="5"/>
  <c r="AS422" i="5"/>
  <c r="AT422" i="5" s="1"/>
  <c r="AS130" i="5"/>
  <c r="AT130" i="5" s="1"/>
  <c r="AR398" i="5"/>
  <c r="AS826" i="5"/>
  <c r="AY422" i="5"/>
  <c r="AZ422" i="5" s="1"/>
  <c r="AS6" i="5"/>
  <c r="AT6" i="5" s="1"/>
  <c r="AS194" i="5"/>
  <c r="AS274" i="5"/>
  <c r="AT274" i="5" s="1"/>
  <c r="AS590" i="5"/>
  <c r="AV414" i="5"/>
  <c r="AW414" i="5" s="1"/>
  <c r="AV298" i="5"/>
  <c r="AW298" i="5" s="1"/>
  <c r="AV218" i="5"/>
  <c r="AW218" i="5" s="1"/>
  <c r="AW358" i="5"/>
  <c r="AS522" i="5"/>
  <c r="AS526" i="5"/>
  <c r="AS174" i="5"/>
  <c r="AT174" i="5" s="1"/>
  <c r="AV186" i="5"/>
  <c r="AW186" i="5" s="1"/>
  <c r="AS758" i="5"/>
  <c r="AT758" i="5" s="1"/>
  <c r="AV378" i="5"/>
  <c r="AY286" i="5"/>
  <c r="AZ286" i="5" s="1"/>
  <c r="AS34" i="5" l="1"/>
  <c r="AT34" i="5" s="1"/>
  <c r="AW378" i="5"/>
  <c r="AT398" i="5"/>
  <c r="AZ238" i="5"/>
  <c r="AZ274" i="5"/>
  <c r="AZ522" i="5"/>
  <c r="AZ510" i="5"/>
  <c r="AZ638" i="5"/>
  <c r="AT634" i="5"/>
  <c r="AT646" i="5"/>
  <c r="AT522" i="5"/>
  <c r="AZ710" i="5"/>
  <c r="AT826" i="5"/>
  <c r="AT526" i="5"/>
  <c r="AS294" i="5"/>
  <c r="AT294" i="5" s="1"/>
  <c r="AT778" i="5"/>
  <c r="AW454" i="5"/>
  <c r="AZ394" i="5"/>
  <c r="AT414" i="5"/>
  <c r="AT570" i="5"/>
  <c r="AZ626" i="5"/>
  <c r="AZ734" i="5"/>
  <c r="AW438" i="5"/>
  <c r="AW790" i="5"/>
  <c r="AW398" i="5"/>
  <c r="AW570" i="5"/>
  <c r="AZ798" i="5"/>
  <c r="AZ570" i="5"/>
  <c r="AZ818" i="5"/>
  <c r="AT186" i="5"/>
  <c r="AZ482" i="5"/>
  <c r="AW702" i="5"/>
  <c r="AT810" i="5"/>
  <c r="AT738" i="5"/>
  <c r="AW198" i="5"/>
  <c r="AZ438" i="5"/>
  <c r="AT530" i="5"/>
  <c r="AW862" i="5"/>
  <c r="AT846" i="5"/>
  <c r="AZ230" i="5"/>
  <c r="AW434" i="5"/>
  <c r="AZ610" i="5"/>
  <c r="AZ702" i="5"/>
  <c r="AT754" i="5"/>
  <c r="AZ546" i="5"/>
  <c r="AZ426" i="5"/>
  <c r="AT554" i="5"/>
  <c r="AW766" i="5"/>
  <c r="AT678" i="5"/>
  <c r="AT702" i="5"/>
  <c r="AZ454" i="5"/>
  <c r="AS318" i="5"/>
  <c r="AT318" i="5" s="1"/>
  <c r="AZ730" i="5"/>
  <c r="AZ854" i="5"/>
  <c r="AZ842" i="5"/>
  <c r="AZ434" i="5"/>
  <c r="AZ398" i="5"/>
  <c r="AT794" i="5"/>
  <c r="AT862" i="5"/>
  <c r="AZ526" i="5"/>
  <c r="AZ554" i="5"/>
  <c r="AZ406" i="5"/>
  <c r="AT486" i="5"/>
  <c r="AZ754" i="5"/>
  <c r="AT742" i="5"/>
  <c r="AT574" i="5"/>
  <c r="AZ470" i="5"/>
  <c r="AT766" i="5"/>
  <c r="AZ766" i="5"/>
  <c r="AW798" i="5"/>
  <c r="AT706" i="5"/>
  <c r="AS470" i="5"/>
  <c r="AT470" i="5" s="1"/>
  <c r="AT786" i="5"/>
  <c r="AZ530" i="5"/>
  <c r="AW394" i="5"/>
  <c r="AT426" i="5"/>
  <c r="AT302" i="5"/>
  <c r="AS230" i="5"/>
  <c r="AT230" i="5" s="1"/>
  <c r="AS566" i="5"/>
  <c r="AT566" i="5" s="1"/>
  <c r="AS278" i="5"/>
  <c r="AT278" i="5" s="1"/>
  <c r="AT762" i="5"/>
  <c r="AZ694" i="5"/>
  <c r="AZ186" i="5"/>
  <c r="AZ478" i="5"/>
  <c r="AS550" i="5"/>
  <c r="AT550" i="5" s="1"/>
  <c r="AS330" i="5"/>
  <c r="AT330" i="5" s="1"/>
  <c r="AS510" i="5"/>
  <c r="AT510" i="5" s="1"/>
  <c r="AZ790" i="5"/>
  <c r="AS790" i="5"/>
  <c r="AT790" i="5" s="1"/>
  <c r="AT546" i="5"/>
  <c r="AS234" i="5"/>
  <c r="AT234" i="5" s="1"/>
  <c r="AZ670" i="5"/>
  <c r="AT694" i="5"/>
  <c r="AS446" i="5"/>
  <c r="AT446" i="5" s="1"/>
  <c r="AS686" i="5"/>
  <c r="AT686" i="5" s="1"/>
  <c r="AZ750" i="5"/>
  <c r="AS798" i="5"/>
  <c r="AT798" i="5" s="1"/>
  <c r="AT590" i="5"/>
  <c r="AW774" i="5"/>
  <c r="AZ538" i="5"/>
  <c r="AT406" i="5"/>
  <c r="AT726" i="5"/>
  <c r="AS534" i="5"/>
  <c r="AT534" i="5" s="1"/>
  <c r="AS458" i="5"/>
  <c r="AT458" i="5" s="1"/>
  <c r="AZ774" i="5"/>
  <c r="AW510" i="5"/>
  <c r="AZ682" i="5"/>
  <c r="AZ466" i="5"/>
  <c r="AT690" i="5"/>
  <c r="AT394" i="5"/>
  <c r="AW374" i="5"/>
  <c r="AS374" i="5"/>
  <c r="AT374" i="5" s="1"/>
  <c r="AT262" i="5"/>
  <c r="AT270" i="5"/>
  <c r="AZ258" i="5"/>
  <c r="AW330" i="5"/>
  <c r="AZ262" i="5"/>
  <c r="AZ330" i="5"/>
  <c r="AT338" i="5"/>
  <c r="AT306" i="5"/>
  <c r="AS198" i="5"/>
  <c r="AT198" i="5" s="1"/>
  <c r="AW362" i="5"/>
  <c r="AS482" i="5"/>
  <c r="AT482" i="5" s="1"/>
  <c r="AS822" i="5"/>
  <c r="AT822" i="5" s="1"/>
  <c r="AT194" i="5"/>
  <c r="AS642" i="5"/>
  <c r="AT642" i="5" s="1"/>
  <c r="AS514" i="5"/>
  <c r="AT514" i="5" s="1"/>
  <c r="AS774" i="5"/>
  <c r="AT774" i="5" s="1"/>
  <c r="AZ338" i="5"/>
  <c r="AS670" i="5"/>
  <c r="AT670" i="5" s="1"/>
  <c r="AS682" i="5"/>
  <c r="AT682" i="5" s="1"/>
  <c r="AS750" i="5"/>
  <c r="AT750" i="5" s="1"/>
  <c r="AS202" i="5"/>
  <c r="AT202" i="5" s="1"/>
  <c r="AS478" i="5"/>
  <c r="AT478" i="5" s="1"/>
  <c r="AS854" i="5"/>
  <c r="AT854" i="5" s="1"/>
  <c r="AS606" i="5"/>
  <c r="AT606" i="5" s="1"/>
  <c r="AS290" i="5"/>
  <c r="AT290" i="5" s="1"/>
  <c r="AS730" i="5"/>
  <c r="AT730" i="5" s="1"/>
  <c r="AS210" i="5"/>
  <c r="AT210" i="5" s="1"/>
  <c r="AS242" i="5"/>
  <c r="AT242" i="5" s="1"/>
  <c r="AS650" i="5"/>
  <c r="AT650" i="5" s="1"/>
  <c r="AS430" i="5"/>
  <c r="AT430" i="5" s="1"/>
  <c r="AS450" i="5"/>
  <c r="AT450" i="5" s="1"/>
  <c r="AS222" i="5"/>
  <c r="AT222" i="5" s="1"/>
  <c r="AS258" i="5"/>
  <c r="AT258" i="5" s="1"/>
  <c r="AS362" i="5"/>
  <c r="AT362" i="5" s="1"/>
  <c r="AS334" i="5"/>
  <c r="AT334" i="5" s="1"/>
  <c r="AS538" i="5"/>
  <c r="AT538" i="5" s="1"/>
  <c r="AS586" i="5"/>
  <c r="AT586" i="5" s="1"/>
  <c r="AZ314" i="5"/>
  <c r="AS722" i="5"/>
  <c r="AT722" i="5" s="1"/>
  <c r="AS626" i="5"/>
  <c r="AT626" i="5" s="1"/>
  <c r="AW222" i="5"/>
  <c r="AS818" i="5"/>
  <c r="AT818" i="5" s="1"/>
  <c r="AS322" i="5"/>
  <c r="AT322" i="5" s="1"/>
  <c r="AS474" i="5"/>
  <c r="AT474" i="5" s="1"/>
  <c r="AW442" i="5"/>
  <c r="AS314" i="5"/>
  <c r="AT314" i="5" s="1"/>
  <c r="AZ450" i="5"/>
  <c r="AS190" i="5"/>
  <c r="AT190" i="5" s="1"/>
  <c r="AS506" i="5"/>
  <c r="AT506" i="5" s="1"/>
  <c r="AT218" i="5"/>
  <c r="AS710" i="5"/>
  <c r="AT710" i="5" s="1"/>
  <c r="AZ334" i="5"/>
  <c r="AS502" i="5"/>
  <c r="AT502" i="5" s="1"/>
  <c r="AS310" i="5"/>
  <c r="AT310" i="5" s="1"/>
  <c r="AZ418" i="5"/>
  <c r="AS714" i="5"/>
  <c r="AT714" i="5" s="1"/>
  <c r="AS250" i="5"/>
  <c r="AT250" i="5" s="1"/>
  <c r="AS630" i="5"/>
  <c r="AT630" i="5" s="1"/>
  <c r="AS298" i="5"/>
  <c r="AT298" i="5" s="1"/>
  <c r="AS442" i="5"/>
  <c r="AT442" i="5" s="1"/>
  <c r="AS246" i="5"/>
  <c r="AT246" i="5" s="1"/>
  <c r="AZ278" i="5"/>
  <c r="AS418" i="5"/>
  <c r="AT418" i="5" s="1"/>
  <c r="AZ362" i="5"/>
  <c r="AT454" i="5"/>
  <c r="AZ242" i="5"/>
  <c r="AS434" i="5"/>
  <c r="AT434" i="5" s="1"/>
  <c r="AS610" i="5"/>
  <c r="AT610" i="5" s="1"/>
  <c r="AS206" i="5"/>
  <c r="AT206" i="5" s="1"/>
  <c r="AS438" i="5"/>
  <c r="AT438" i="5" s="1"/>
  <c r="AZ318" i="5"/>
</calcChain>
</file>

<file path=xl/sharedStrings.xml><?xml version="1.0" encoding="utf-8"?>
<sst xmlns="http://schemas.openxmlformats.org/spreadsheetml/2006/main" count="13121" uniqueCount="1040">
  <si>
    <t>Index</t>
  </si>
  <si>
    <t>Sampling_date</t>
  </si>
  <si>
    <t>Ref_lab</t>
  </si>
  <si>
    <t>VialCodi</t>
  </si>
  <si>
    <t>Exp</t>
  </si>
  <si>
    <t>Plot</t>
  </si>
  <si>
    <t>Chamber_opacity</t>
  </si>
  <si>
    <t>Year</t>
  </si>
  <si>
    <t>Month</t>
  </si>
  <si>
    <t>Day</t>
  </si>
  <si>
    <t>Tr1</t>
  </si>
  <si>
    <t>Tr2</t>
  </si>
  <si>
    <t>Rep</t>
  </si>
  <si>
    <t>chamber number</t>
  </si>
  <si>
    <t>Sampler</t>
  </si>
  <si>
    <t>Code</t>
  </si>
  <si>
    <t>Sample_hour</t>
  </si>
  <si>
    <t xml:space="preserve">Sample_time_min </t>
  </si>
  <si>
    <t>TRA</t>
  </si>
  <si>
    <t>LLJ</t>
  </si>
  <si>
    <t>CER</t>
  </si>
  <si>
    <t>P01</t>
  </si>
  <si>
    <t>P02</t>
  </si>
  <si>
    <t>CCH4_ppm</t>
  </si>
  <si>
    <t>CCO2_ppm</t>
  </si>
  <si>
    <t>NN2O_ppm</t>
  </si>
  <si>
    <t>Chamber_temp</t>
  </si>
  <si>
    <t>Water_level_cm</t>
  </si>
  <si>
    <t>Temp_soil</t>
  </si>
  <si>
    <t>Env_temp_initial</t>
  </si>
  <si>
    <t>Env_temp_final</t>
  </si>
  <si>
    <t>Rice_cover_prop</t>
  </si>
  <si>
    <t>Sample_time</t>
  </si>
  <si>
    <t>P08</t>
  </si>
  <si>
    <t>P04</t>
  </si>
  <si>
    <t>P07</t>
  </si>
  <si>
    <t>Raul</t>
  </si>
  <si>
    <t>P05</t>
  </si>
  <si>
    <t>P09</t>
  </si>
  <si>
    <t>P03</t>
  </si>
  <si>
    <t>P06</t>
  </si>
  <si>
    <t>Adrien</t>
  </si>
  <si>
    <t>Julie</t>
  </si>
  <si>
    <t>JJL</t>
  </si>
  <si>
    <t>t0</t>
  </si>
  <si>
    <t>t1</t>
  </si>
  <si>
    <t>t2</t>
  </si>
  <si>
    <t>t3</t>
  </si>
  <si>
    <t>CON</t>
  </si>
  <si>
    <t>MSD</t>
  </si>
  <si>
    <t>AWD</t>
  </si>
  <si>
    <t>ID</t>
  </si>
  <si>
    <t>Fecha Muestreo</t>
  </si>
  <si>
    <t>Ref Lab</t>
  </si>
  <si>
    <t>Ref Cliente</t>
  </si>
  <si>
    <t>CH4 (ppm)</t>
  </si>
  <si>
    <t>CO2 (ppm)</t>
  </si>
  <si>
    <t>N2O (ppm)</t>
  </si>
  <si>
    <t>C-CH4-BL (ppm)</t>
  </si>
  <si>
    <t>C-CO2-BL (ppm)</t>
  </si>
  <si>
    <t>N-N2O-BL (ppm)</t>
  </si>
  <si>
    <t>Observaciones</t>
  </si>
  <si>
    <t>22-02839-YLM</t>
  </si>
  <si>
    <t>CER-AWD_R1_t0</t>
  </si>
  <si>
    <t>22-02840-YLM</t>
  </si>
  <si>
    <t>CER-AWD_R1_t1</t>
  </si>
  <si>
    <t>22-02841-YLM</t>
  </si>
  <si>
    <t>CER-AWD_R1_t2</t>
  </si>
  <si>
    <t>22-02842-YLM</t>
  </si>
  <si>
    <t>CER-AWD_R1_t3</t>
  </si>
  <si>
    <t>22-02843-YLM</t>
  </si>
  <si>
    <t>CER-AWD_R2_t0</t>
  </si>
  <si>
    <t>22-02844-YLM</t>
  </si>
  <si>
    <t>CER-AWD_R2_t1</t>
  </si>
  <si>
    <t>22-02845-YLM</t>
  </si>
  <si>
    <t>CER-AWD_R2_t2</t>
  </si>
  <si>
    <t>22-02846-YLM</t>
  </si>
  <si>
    <t>CER-AWD_R2_t3</t>
  </si>
  <si>
    <t>22-02847-YLM</t>
  </si>
  <si>
    <t>CER-AWD_R3_t0</t>
  </si>
  <si>
    <t>22-02848-YLM</t>
  </si>
  <si>
    <t>CER-AWD_R3_t1</t>
  </si>
  <si>
    <t>22-02849-YLM</t>
  </si>
  <si>
    <t>CER-AWD_R3_t2</t>
  </si>
  <si>
    <t>22-02850-YLM</t>
  </si>
  <si>
    <t>CER-AWD_R3_t3</t>
  </si>
  <si>
    <t>22-02851-YLM</t>
  </si>
  <si>
    <t>CER-MSD_R1_t0</t>
  </si>
  <si>
    <t>22-02852-YLM</t>
  </si>
  <si>
    <t>CER-MSD_R1_t1</t>
  </si>
  <si>
    <t>22-02853-YLM</t>
  </si>
  <si>
    <t>CER-MSD_R1_t2</t>
  </si>
  <si>
    <t>22-02854-YLM</t>
  </si>
  <si>
    <t>CER-MSD_R1_t3</t>
  </si>
  <si>
    <t>22-02855-YLM</t>
  </si>
  <si>
    <t>CER-MSD_R2_t0</t>
  </si>
  <si>
    <t>22-02856-YLM</t>
  </si>
  <si>
    <t>CER-MSD_R2_t1</t>
  </si>
  <si>
    <t>22-02857-YLM</t>
  </si>
  <si>
    <t>CER-MSD_R2_t2</t>
  </si>
  <si>
    <t>22-02858-YLM</t>
  </si>
  <si>
    <t>CER-MSD_R2_t3</t>
  </si>
  <si>
    <t>22-02859-YLM</t>
  </si>
  <si>
    <t>CER-MSD_R3_t0</t>
  </si>
  <si>
    <t>22-02860-YLM</t>
  </si>
  <si>
    <t>CER-MSD_R3_t1</t>
  </si>
  <si>
    <t>22-02861-YLM</t>
  </si>
  <si>
    <t>CER-MSD_R3_t2</t>
  </si>
  <si>
    <t>22-02862-YLM</t>
  </si>
  <si>
    <t>CER-MSD_R3_t3</t>
  </si>
  <si>
    <t>22-02863-YLM</t>
  </si>
  <si>
    <t>CER-CON_R1_t0</t>
  </si>
  <si>
    <t>22-02864-YLM</t>
  </si>
  <si>
    <t>CER-CON_R1_t1</t>
  </si>
  <si>
    <t>22-02865-YLM</t>
  </si>
  <si>
    <t>CER-CON_R1_t2</t>
  </si>
  <si>
    <t>22-02866-YLM</t>
  </si>
  <si>
    <t>CER-CON_R1_t3</t>
  </si>
  <si>
    <t>22-02867-YLM</t>
  </si>
  <si>
    <t>CER-CON_R2_t0</t>
  </si>
  <si>
    <t>22-02868-YLM</t>
  </si>
  <si>
    <t>CER-CON_R2_t1</t>
  </si>
  <si>
    <t>22-02869-YLM</t>
  </si>
  <si>
    <t>CER-CON_R2_t2</t>
  </si>
  <si>
    <t>22-02870-YLM</t>
  </si>
  <si>
    <t>CER-CON_R2_t3</t>
  </si>
  <si>
    <t>22-02871-YLM</t>
  </si>
  <si>
    <t>CER-CON_R3_t0</t>
  </si>
  <si>
    <t>22-02872-YLM</t>
  </si>
  <si>
    <t>CER-CON_R3_t1</t>
  </si>
  <si>
    <t>22-02873-YLM</t>
  </si>
  <si>
    <t>CER-CON_R3_t2</t>
  </si>
  <si>
    <t>22-02874-YLM</t>
  </si>
  <si>
    <t>CER-CON_R3_t3</t>
  </si>
  <si>
    <t>22-03175-JNA</t>
  </si>
  <si>
    <t>22-03176-JNA</t>
  </si>
  <si>
    <t>22-03177-JNA</t>
  </si>
  <si>
    <t>22-03178-JNA</t>
  </si>
  <si>
    <t>22-03179-JNA</t>
  </si>
  <si>
    <t>22-03180-JNA</t>
  </si>
  <si>
    <t>22-03181-JNA</t>
  </si>
  <si>
    <t>22-03182-JNA</t>
  </si>
  <si>
    <t>22-03183-JNA</t>
  </si>
  <si>
    <t>22-03184-JNA</t>
  </si>
  <si>
    <t>22-03185-JNA</t>
  </si>
  <si>
    <t>22-03186-JNA</t>
  </si>
  <si>
    <t>22-03187-JNA</t>
  </si>
  <si>
    <t>22-03188-JNA</t>
  </si>
  <si>
    <t>22-03189-JNA</t>
  </si>
  <si>
    <t>22-03190-JNA</t>
  </si>
  <si>
    <t>22-03191-JNA</t>
  </si>
  <si>
    <t>22-03192-JNA</t>
  </si>
  <si>
    <t>22-03193-JNA</t>
  </si>
  <si>
    <t>22-03194-JNA</t>
  </si>
  <si>
    <t>22-03195-JNA</t>
  </si>
  <si>
    <t>22-03196-JNA</t>
  </si>
  <si>
    <t>22-03197-JNA</t>
  </si>
  <si>
    <t>22-03198-JNA</t>
  </si>
  <si>
    <t>22-03199-JNA</t>
  </si>
  <si>
    <t>22-03200-JNA</t>
  </si>
  <si>
    <t>22-03201-JNA</t>
  </si>
  <si>
    <t>22-03202-JNA</t>
  </si>
  <si>
    <t>22-03203-JNA</t>
  </si>
  <si>
    <t>22-03204-JNA</t>
  </si>
  <si>
    <t>22-03205-JNA</t>
  </si>
  <si>
    <t>22-03206-JNA</t>
  </si>
  <si>
    <t>22-03207-JNA</t>
  </si>
  <si>
    <t>22-03208-JNA</t>
  </si>
  <si>
    <t>22-03209-JNA</t>
  </si>
  <si>
    <t>22-03210-JNA</t>
  </si>
  <si>
    <t>22-04454-JNA</t>
  </si>
  <si>
    <t>22-04455-JNA</t>
  </si>
  <si>
    <t>22-04456-JNA</t>
  </si>
  <si>
    <t>22-04457-JNA</t>
  </si>
  <si>
    <t>22-04458-JNA</t>
  </si>
  <si>
    <t>22-04459-JNA</t>
  </si>
  <si>
    <t>22-04460-JNA</t>
  </si>
  <si>
    <t>22-04461-JNA</t>
  </si>
  <si>
    <t>22-04462-JNA</t>
  </si>
  <si>
    <t>22-04463-JNA</t>
  </si>
  <si>
    <t>22-04464-JNA</t>
  </si>
  <si>
    <t>22-04465-JNA</t>
  </si>
  <si>
    <t>22-04466-JNA</t>
  </si>
  <si>
    <t>22-04467-JNA</t>
  </si>
  <si>
    <t>22-04468-JNA</t>
  </si>
  <si>
    <t>22-04469-JNA</t>
  </si>
  <si>
    <t>22-04470-JNA</t>
  </si>
  <si>
    <t>22-04471-JNA</t>
  </si>
  <si>
    <t>22-04472-JNA</t>
  </si>
  <si>
    <t>22-04473-JNA</t>
  </si>
  <si>
    <t>22-04474-JNA</t>
  </si>
  <si>
    <t>22-04475-JNA</t>
  </si>
  <si>
    <t>22-04476-JNA</t>
  </si>
  <si>
    <t>22-04477-JNA</t>
  </si>
  <si>
    <t>22-04478-JNA</t>
  </si>
  <si>
    <t>22-04479-JNA</t>
  </si>
  <si>
    <t>22-04480-JNA</t>
  </si>
  <si>
    <t>22-04481-JNA</t>
  </si>
  <si>
    <t>22-04482-JNA</t>
  </si>
  <si>
    <t>22-04483-JNA</t>
  </si>
  <si>
    <t>22-04484-JNA</t>
  </si>
  <si>
    <t>22-04485-JNA</t>
  </si>
  <si>
    <t>22-04486-JNA</t>
  </si>
  <si>
    <t>22-04487-JNA</t>
  </si>
  <si>
    <t>22-04488-JNA</t>
  </si>
  <si>
    <t>22-04489-JNA</t>
  </si>
  <si>
    <t>22-04490-JNA</t>
  </si>
  <si>
    <t>22-04491-JNA</t>
  </si>
  <si>
    <t>22-04492-JNA</t>
  </si>
  <si>
    <t>22-04493-JNA</t>
  </si>
  <si>
    <t>22-04494-JNA</t>
  </si>
  <si>
    <t>22-04495-JNA</t>
  </si>
  <si>
    <t>22-04496-JNA</t>
  </si>
  <si>
    <t>22-04497-JNA</t>
  </si>
  <si>
    <t>22-04498-JNA</t>
  </si>
  <si>
    <t>22-04499-JNA</t>
  </si>
  <si>
    <t>22-04500-JNA</t>
  </si>
  <si>
    <t>22-04501-JNA</t>
  </si>
  <si>
    <t>22-04502-JNA</t>
  </si>
  <si>
    <t>22-04503-JNA</t>
  </si>
  <si>
    <t>22-04504-JNA</t>
  </si>
  <si>
    <t>22-04505-JNA</t>
  </si>
  <si>
    <t>22-04506-JNA</t>
  </si>
  <si>
    <t>22-04507-JNA</t>
  </si>
  <si>
    <t>22-04508-JNA</t>
  </si>
  <si>
    <t>22-04509-JNA</t>
  </si>
  <si>
    <t>22-04510-JNA</t>
  </si>
  <si>
    <t>22-04511-JNA</t>
  </si>
  <si>
    <t>22-04512-JNA</t>
  </si>
  <si>
    <t>22-04513-JNA</t>
  </si>
  <si>
    <t>22-04514-JNA</t>
  </si>
  <si>
    <t>22-04515-JNA</t>
  </si>
  <si>
    <t>22-04516-JNA</t>
  </si>
  <si>
    <t>22-04517-JNA</t>
  </si>
  <si>
    <t>22-04518-JNA</t>
  </si>
  <si>
    <t>22-04519-JNA</t>
  </si>
  <si>
    <t>22-04520-JNA</t>
  </si>
  <si>
    <t>22-04521-JNA</t>
  </si>
  <si>
    <t>22-04522-JNA</t>
  </si>
  <si>
    <t>22-04523-JNA</t>
  </si>
  <si>
    <t>22-04524-JNA</t>
  </si>
  <si>
    <t>22-04525-JNA</t>
  </si>
  <si>
    <t>22-04526-JNA</t>
  </si>
  <si>
    <t>22-04527-JNA</t>
  </si>
  <si>
    <t>22-04528-JNA</t>
  </si>
  <si>
    <t>22-04529-JNA</t>
  </si>
  <si>
    <t>22-04530-JNA</t>
  </si>
  <si>
    <t>22-04531-JNA</t>
  </si>
  <si>
    <t>22-04532-JNA</t>
  </si>
  <si>
    <t>22-04533-JNA</t>
  </si>
  <si>
    <t>22-04534-JNA</t>
  </si>
  <si>
    <t>22-04535-JNA</t>
  </si>
  <si>
    <t>22-04536-JNA</t>
  </si>
  <si>
    <t>22-04537-JNA</t>
  </si>
  <si>
    <t>22-04538-JNA</t>
  </si>
  <si>
    <t>22-04539-JNA</t>
  </si>
  <si>
    <t>22-04540-JNA</t>
  </si>
  <si>
    <t>22-04541-JNA</t>
  </si>
  <si>
    <t>22-04542-JNA</t>
  </si>
  <si>
    <t>22-04543-JNA</t>
  </si>
  <si>
    <t>22-04544-JNA</t>
  </si>
  <si>
    <t>22-04545-JNA</t>
  </si>
  <si>
    <t>22-04546-JNA</t>
  </si>
  <si>
    <t>22-04547-JNA</t>
  </si>
  <si>
    <t>22-04548-JNA</t>
  </si>
  <si>
    <t>22-04549-JNA</t>
  </si>
  <si>
    <t>22-04550-JNA</t>
  </si>
  <si>
    <t>22-04551-JNA</t>
  </si>
  <si>
    <t>22-04552-JNA</t>
  </si>
  <si>
    <t>22-04553-JNA</t>
  </si>
  <si>
    <t>22-04554-JNA</t>
  </si>
  <si>
    <t>22-04555-JNA</t>
  </si>
  <si>
    <t>22-04556-JNA</t>
  </si>
  <si>
    <t>22-04557-JNA</t>
  </si>
  <si>
    <t>22-04558-JNA</t>
  </si>
  <si>
    <t>22-04559-JNA</t>
  </si>
  <si>
    <t>22-04560-JNA</t>
  </si>
  <si>
    <t>22-04561-JNA</t>
  </si>
  <si>
    <t>22-04562-JNA</t>
  </si>
  <si>
    <t>22-04563-JNA</t>
  </si>
  <si>
    <t>22-04564-JNA</t>
  </si>
  <si>
    <t>22-04565-JNA</t>
  </si>
  <si>
    <t>22-04566-JNA</t>
  </si>
  <si>
    <t>22-04567-JNA</t>
  </si>
  <si>
    <t>22-04568-JNA</t>
  </si>
  <si>
    <t>22-04569-JNA</t>
  </si>
  <si>
    <t>22-04570-JNA</t>
  </si>
  <si>
    <t>22-04571-JNA</t>
  </si>
  <si>
    <t>22-04572-JNA</t>
  </si>
  <si>
    <t>22-04573-JNA</t>
  </si>
  <si>
    <t>22-04574-JNA</t>
  </si>
  <si>
    <t>22-04575-JNA</t>
  </si>
  <si>
    <t>22-04576-JNA</t>
  </si>
  <si>
    <t>22-04577-JNA</t>
  </si>
  <si>
    <t>22-04578-JNA</t>
  </si>
  <si>
    <t>22-04579-JNA</t>
  </si>
  <si>
    <t>22-04580-JNA</t>
  </si>
  <si>
    <t>22-04581-JNA</t>
  </si>
  <si>
    <t>22-04582-JNA</t>
  </si>
  <si>
    <t>22-04583-JNA</t>
  </si>
  <si>
    <t>22-04584-JNA</t>
  </si>
  <si>
    <t>22-04585-JNA</t>
  </si>
  <si>
    <t>22-04586-JNA</t>
  </si>
  <si>
    <t>22-04587-JNA</t>
  </si>
  <si>
    <t>22-04588-JNA</t>
  </si>
  <si>
    <t>22-04589-JNA</t>
  </si>
  <si>
    <t>22-04590-JNA</t>
  </si>
  <si>
    <t>22-04591-JNA</t>
  </si>
  <si>
    <t>22-04592-JNA</t>
  </si>
  <si>
    <t>22-04593-JNA</t>
  </si>
  <si>
    <t>22-04594-JNA</t>
  </si>
  <si>
    <t>22-04595-JNA</t>
  </si>
  <si>
    <t>22-04596-JNA</t>
  </si>
  <si>
    <t>22-04597-JNA</t>
  </si>
  <si>
    <t>22-05861-JNA</t>
  </si>
  <si>
    <t>22-05862-JNA</t>
  </si>
  <si>
    <t>22-05863-JNA</t>
  </si>
  <si>
    <t>22-05864-JNA</t>
  </si>
  <si>
    <t>22-05865-JNA</t>
  </si>
  <si>
    <t>22-05866-JNA</t>
  </si>
  <si>
    <t>22-05867-JNA</t>
  </si>
  <si>
    <t>22-05868-JNA</t>
  </si>
  <si>
    <t>22-05869-JNA</t>
  </si>
  <si>
    <t>22-05870-JNA</t>
  </si>
  <si>
    <t>22-05871-JNA</t>
  </si>
  <si>
    <t>22-05872-JNA</t>
  </si>
  <si>
    <t>22-05873-JNA</t>
  </si>
  <si>
    <t>22-05874-JNA</t>
  </si>
  <si>
    <t>22-05875-JNA</t>
  </si>
  <si>
    <t>22-05876-JNA</t>
  </si>
  <si>
    <t>22-05877-JNA</t>
  </si>
  <si>
    <t>22-05878-JNA</t>
  </si>
  <si>
    <t>22-05879-JNA</t>
  </si>
  <si>
    <t>22-05880-JNA</t>
  </si>
  <si>
    <t>22-05881-JNA</t>
  </si>
  <si>
    <t>22-05882-JNA</t>
  </si>
  <si>
    <t>22-05883-JNA</t>
  </si>
  <si>
    <t>22-05884-JNA</t>
  </si>
  <si>
    <t>22-05885-JNA</t>
  </si>
  <si>
    <t>22-05886-JNA</t>
  </si>
  <si>
    <t>22-05887-JNA</t>
  </si>
  <si>
    <t>22-05888-JNA</t>
  </si>
  <si>
    <t>22-05889-JNA</t>
  </si>
  <si>
    <t>22-05890-JNA</t>
  </si>
  <si>
    <t>22-05891-JNA</t>
  </si>
  <si>
    <t>22-05892-JNA</t>
  </si>
  <si>
    <t>22-05893-JNA</t>
  </si>
  <si>
    <t>22-05894-JNA</t>
  </si>
  <si>
    <t>22-05895-JNA</t>
  </si>
  <si>
    <t>22-05896-JNA</t>
  </si>
  <si>
    <t>22-05897-JNA</t>
  </si>
  <si>
    <t>22-05898-JNA</t>
  </si>
  <si>
    <t>22-05899-JNA</t>
  </si>
  <si>
    <t>22-05900-JNA</t>
  </si>
  <si>
    <t>22-05901-JNA</t>
  </si>
  <si>
    <t>22-05902-JNA</t>
  </si>
  <si>
    <t>22-05903-JNA</t>
  </si>
  <si>
    <t>22-05904-JNA</t>
  </si>
  <si>
    <t>22-05905-JNA</t>
  </si>
  <si>
    <t>22-05906-JNA</t>
  </si>
  <si>
    <t>22-05907-JNA</t>
  </si>
  <si>
    <t>22-05908-JNA</t>
  </si>
  <si>
    <t>22-05909-JNA</t>
  </si>
  <si>
    <t>22-05910-JNA</t>
  </si>
  <si>
    <t>22-05911-JNA</t>
  </si>
  <si>
    <t>22-05912-JNA</t>
  </si>
  <si>
    <t>22-05913-JNA</t>
  </si>
  <si>
    <t>22-05914-JNA</t>
  </si>
  <si>
    <t>22-05915-JNA</t>
  </si>
  <si>
    <t>22-05916-JNA</t>
  </si>
  <si>
    <t>22-05917-JNA</t>
  </si>
  <si>
    <t>22-05918-JNA</t>
  </si>
  <si>
    <t>22-05919-JNA</t>
  </si>
  <si>
    <t>22-05920-JNA</t>
  </si>
  <si>
    <t>22-05921-JNA</t>
  </si>
  <si>
    <t>22-05922-JNA</t>
  </si>
  <si>
    <t>22-05923-JNA</t>
  </si>
  <si>
    <t>22-05924-JNA</t>
  </si>
  <si>
    <t>22-05925-JNA</t>
  </si>
  <si>
    <t>22-05926-JNA</t>
  </si>
  <si>
    <t>22-05927-JNA</t>
  </si>
  <si>
    <t>22-05928-JNA</t>
  </si>
  <si>
    <t>22-05929-JNA</t>
  </si>
  <si>
    <t>22-05930-JNA</t>
  </si>
  <si>
    <t>22-05931-JNA</t>
  </si>
  <si>
    <t>22-05932-JNA</t>
  </si>
  <si>
    <t>22-05933-JNA</t>
  </si>
  <si>
    <t>22-05934-JNA</t>
  </si>
  <si>
    <t>22-05935-JNA</t>
  </si>
  <si>
    <t>22-05936-JNA</t>
  </si>
  <si>
    <t>22-05937-JNA</t>
  </si>
  <si>
    <t>22-05938-JNA</t>
  </si>
  <si>
    <t>22-05939-JNA</t>
  </si>
  <si>
    <t>22-05940-JNA</t>
  </si>
  <si>
    <t>22-05941-JNA</t>
  </si>
  <si>
    <t>22-05942-JNA</t>
  </si>
  <si>
    <t>22-05943-JNA</t>
  </si>
  <si>
    <t>22-05944-JNA</t>
  </si>
  <si>
    <t>22-05945-JNA</t>
  </si>
  <si>
    <t>22-05946-JNA</t>
  </si>
  <si>
    <t>22-05947-JNA</t>
  </si>
  <si>
    <t>22-05948-JNA</t>
  </si>
  <si>
    <t>22-05949-JNA</t>
  </si>
  <si>
    <t>22-05950-JNA</t>
  </si>
  <si>
    <t>22-05951-JNA</t>
  </si>
  <si>
    <t>22-05952-JNA</t>
  </si>
  <si>
    <t>22-05953-JNA</t>
  </si>
  <si>
    <t>22-05954-JNA</t>
  </si>
  <si>
    <t>22-05955-JNA</t>
  </si>
  <si>
    <t>22-05956-JNA</t>
  </si>
  <si>
    <t>22-05957-JNA</t>
  </si>
  <si>
    <t>22-05958-JNA</t>
  </si>
  <si>
    <t>22-05959-JNA</t>
  </si>
  <si>
    <t>22-05960-JNA</t>
  </si>
  <si>
    <t>22-05961-JNA</t>
  </si>
  <si>
    <t>22-05962-JNA</t>
  </si>
  <si>
    <t>22-05963-JNA</t>
  </si>
  <si>
    <t>22-05964-JNA</t>
  </si>
  <si>
    <t>22-05965-JNA</t>
  </si>
  <si>
    <t>22-05966-JNA</t>
  </si>
  <si>
    <t>22-05967-JNA</t>
  </si>
  <si>
    <t>22-05968-JNA</t>
  </si>
  <si>
    <t>22-05969-JNA</t>
  </si>
  <si>
    <t>22-05970-JNA</t>
  </si>
  <si>
    <t>22-05971-JNA</t>
  </si>
  <si>
    <t>22-05972-JNA</t>
  </si>
  <si>
    <t>22-05973-JNA</t>
  </si>
  <si>
    <t>22-05974-JNA</t>
  </si>
  <si>
    <t>22-05975-JNA</t>
  </si>
  <si>
    <t>22-05976-JNA</t>
  </si>
  <si>
    <t>22-05977-JNA</t>
  </si>
  <si>
    <t>22-05978-JNA</t>
  </si>
  <si>
    <t>22-05979-JNA</t>
  </si>
  <si>
    <t>22-05980-JNA</t>
  </si>
  <si>
    <t>22-05981-JNA</t>
  </si>
  <si>
    <t>22-05982-JNA</t>
  </si>
  <si>
    <t>22-05983-JNA</t>
  </si>
  <si>
    <t>22-05984-JNA</t>
  </si>
  <si>
    <t>22-05985-JNA</t>
  </si>
  <si>
    <t>22-05986-JNA</t>
  </si>
  <si>
    <t>22-05987-JNA</t>
  </si>
  <si>
    <t>22-05988-JNA</t>
  </si>
  <si>
    <t>22-05989-JNA</t>
  </si>
  <si>
    <t>22-05990-JNA</t>
  </si>
  <si>
    <t>22-05991-JNA</t>
  </si>
  <si>
    <t>22-05992-JNA</t>
  </si>
  <si>
    <t>22-05993-JNA</t>
  </si>
  <si>
    <t>22-05994-JNA</t>
  </si>
  <si>
    <t>22-05995-JNA</t>
  </si>
  <si>
    <t>22-05996-JNA</t>
  </si>
  <si>
    <t>22-05997-JNA</t>
  </si>
  <si>
    <t>22-05998-JNA</t>
  </si>
  <si>
    <t>22-05999-JNA</t>
  </si>
  <si>
    <t>22-06000-JNA</t>
  </si>
  <si>
    <t>22-06001-JNA</t>
  </si>
  <si>
    <t>22-06002-JNA</t>
  </si>
  <si>
    <t>22-06003-JNA</t>
  </si>
  <si>
    <t>22-06004-JNA</t>
  </si>
  <si>
    <t>22-06005-JNA</t>
  </si>
  <si>
    <t>CER-AWD_R1_t0 D</t>
  </si>
  <si>
    <t>22-06006-JNA</t>
  </si>
  <si>
    <t>CER-AWD_R1_t1 D</t>
  </si>
  <si>
    <t>22-06007-JNA</t>
  </si>
  <si>
    <t>CER-AWD_R1_t2 D</t>
  </si>
  <si>
    <t>22-06008-JNA</t>
  </si>
  <si>
    <t>CER-AWD_R1_t3 D</t>
  </si>
  <si>
    <t>22-06009-JNA</t>
  </si>
  <si>
    <t>CER-AWD_R2_t0 D</t>
  </si>
  <si>
    <t>22-06010-JNA</t>
  </si>
  <si>
    <t>CER-AWD_R2_t1 D</t>
  </si>
  <si>
    <t>22-06011-JNA</t>
  </si>
  <si>
    <t>CER-AWD_R2_t2 D</t>
  </si>
  <si>
    <t>22-06012-JNA</t>
  </si>
  <si>
    <t>CER-AWD_R2_t3 D</t>
  </si>
  <si>
    <t>22-06013-JNA</t>
  </si>
  <si>
    <t>CER-AWD_R3_t0 D</t>
  </si>
  <si>
    <t>22-06014-JNA</t>
  </si>
  <si>
    <t>CER-AWD_R3_t1 D</t>
  </si>
  <si>
    <t>22-06015-JNA</t>
  </si>
  <si>
    <t>CER-AWD_R3_t2 D</t>
  </si>
  <si>
    <t>22-06016-JNA</t>
  </si>
  <si>
    <t>CER-AWD_R3_t3 D</t>
  </si>
  <si>
    <t>22-06017-JNA</t>
  </si>
  <si>
    <t>CER-MSD_R1_t0 D</t>
  </si>
  <si>
    <t>22-06018-JNA</t>
  </si>
  <si>
    <t>CER-MSD_R1_t1 D</t>
  </si>
  <si>
    <t>22-06019-JNA</t>
  </si>
  <si>
    <t>CER-MSD_R1_t2 D</t>
  </si>
  <si>
    <t>22-06020-JNA</t>
  </si>
  <si>
    <t>CER-MSD_R1_t3 D</t>
  </si>
  <si>
    <t>22-06021-JNA</t>
  </si>
  <si>
    <t>CER-MSD_R2_t0 D</t>
  </si>
  <si>
    <t>22-06022-JNA</t>
  </si>
  <si>
    <t>CER-MSD_R2_t1 D</t>
  </si>
  <si>
    <t>22-06023-JNA</t>
  </si>
  <si>
    <t>CER-MSD_R2_t2 D</t>
  </si>
  <si>
    <t>22-06024-JNA</t>
  </si>
  <si>
    <t>CER-MSD_R2_t3 D</t>
  </si>
  <si>
    <t>22-06025-JNA</t>
  </si>
  <si>
    <t>CER-MSD_R3_t0 D</t>
  </si>
  <si>
    <t>22-06026-JNA</t>
  </si>
  <si>
    <t>CER-MSD_R3_t1 D</t>
  </si>
  <si>
    <t>22-06027-JNA</t>
  </si>
  <si>
    <t>CER-MSD_R3_t2 D</t>
  </si>
  <si>
    <t>22-06028-JNA</t>
  </si>
  <si>
    <t>CER-MSD_R3_t3 D</t>
  </si>
  <si>
    <t>22-06029-JNA</t>
  </si>
  <si>
    <t>CER-CON_R1_t0 D</t>
  </si>
  <si>
    <t>22-06030-JNA</t>
  </si>
  <si>
    <t>CER-CON_R1_t1 D</t>
  </si>
  <si>
    <t>22-06031-JNA</t>
  </si>
  <si>
    <t>CER-CON_R1_t2 D</t>
  </si>
  <si>
    <t>22-06032-JNA</t>
  </si>
  <si>
    <t>CER-CON_R1_t3 D</t>
  </si>
  <si>
    <t>22-06033-JNA</t>
  </si>
  <si>
    <t>CER-CON_R2_t0 D</t>
  </si>
  <si>
    <t>22-06034-JNA</t>
  </si>
  <si>
    <t>CER-CON_R2_t1 D</t>
  </si>
  <si>
    <t>22-06035-JNA</t>
  </si>
  <si>
    <t>CER-CON_R2_t2 D</t>
  </si>
  <si>
    <t>22-06036-JNA</t>
  </si>
  <si>
    <t>CER-CON_R2_t3 D</t>
  </si>
  <si>
    <t>22-06037-JNA</t>
  </si>
  <si>
    <t>CER-CON_R3_t0 D</t>
  </si>
  <si>
    <t>22-06038-JNA</t>
  </si>
  <si>
    <t>CER-CON_R3_t1 D</t>
  </si>
  <si>
    <t>22-06039-JNA</t>
  </si>
  <si>
    <t>CER-CON_R3_t2 D</t>
  </si>
  <si>
    <t>22-06040-JNA</t>
  </si>
  <si>
    <t>CER-CON_R3_t3 D</t>
  </si>
  <si>
    <t>22-06041-JNA</t>
  </si>
  <si>
    <t>22-06042-JNA</t>
  </si>
  <si>
    <t>22-06043-JNA</t>
  </si>
  <si>
    <t>22-06044-JNA</t>
  </si>
  <si>
    <t>22-06045-JNA</t>
  </si>
  <si>
    <t>22-06046-JNA</t>
  </si>
  <si>
    <t>22-06047-JNA</t>
  </si>
  <si>
    <t>22-06048-JNA</t>
  </si>
  <si>
    <t>22-06049-JNA</t>
  </si>
  <si>
    <t>22-06050-JNA</t>
  </si>
  <si>
    <t>22-06051-JNA</t>
  </si>
  <si>
    <t>22-06052-JNA</t>
  </si>
  <si>
    <t>22-06053-JNA</t>
  </si>
  <si>
    <t>22-06054-JNA</t>
  </si>
  <si>
    <t>22-06055-JNA</t>
  </si>
  <si>
    <t>22-06056-JNA</t>
  </si>
  <si>
    <t>22-06057-JNA</t>
  </si>
  <si>
    <t>22-06058-JNA</t>
  </si>
  <si>
    <t>22-06059-JNA</t>
  </si>
  <si>
    <t>22-06060-JNA</t>
  </si>
  <si>
    <t>22-06061-JNA</t>
  </si>
  <si>
    <t>22-06062-JNA</t>
  </si>
  <si>
    <t>22-06063-JNA</t>
  </si>
  <si>
    <t>22-06064-JNA</t>
  </si>
  <si>
    <t>22-06065-JNA</t>
  </si>
  <si>
    <t>22-06066-JNA</t>
  </si>
  <si>
    <t>22-06067-JNA</t>
  </si>
  <si>
    <t>22-06068-JNA</t>
  </si>
  <si>
    <t>22-06069-JNA</t>
  </si>
  <si>
    <t>22-06070-JNA</t>
  </si>
  <si>
    <t>22-06071-JNA</t>
  </si>
  <si>
    <t>22-06072-JNA</t>
  </si>
  <si>
    <t>22-06073-JNA</t>
  </si>
  <si>
    <t>22-06074-JNA</t>
  </si>
  <si>
    <t>22-06075-JNA</t>
  </si>
  <si>
    <t>22-06076-JNA</t>
  </si>
  <si>
    <t>22-06077-JNA</t>
  </si>
  <si>
    <t>22-06078-JNA</t>
  </si>
  <si>
    <t>22-06079-JNA</t>
  </si>
  <si>
    <t>22-06080-JNA</t>
  </si>
  <si>
    <t>22-06081-JNA</t>
  </si>
  <si>
    <t>22-06082-JNA</t>
  </si>
  <si>
    <t>22-06083-JNA</t>
  </si>
  <si>
    <t>22-06084-JNA</t>
  </si>
  <si>
    <t>22-06085-JNA</t>
  </si>
  <si>
    <t>22-06086-JNA</t>
  </si>
  <si>
    <t>22-06087-JNA</t>
  </si>
  <si>
    <t>22-06088-JNA</t>
  </si>
  <si>
    <t>22-06089-JNA</t>
  </si>
  <si>
    <t>22-06090-JNA</t>
  </si>
  <si>
    <t>22-06091-JNA</t>
  </si>
  <si>
    <t>22-06092-JNA</t>
  </si>
  <si>
    <t>22-06093-JNA</t>
  </si>
  <si>
    <t>22-06094-JNA</t>
  </si>
  <si>
    <t>22-06095-JNA</t>
  </si>
  <si>
    <t>22-06096-JNA</t>
  </si>
  <si>
    <t>22-06097-JNA</t>
  </si>
  <si>
    <t>22-06098-JNA</t>
  </si>
  <si>
    <t>22-06099-JNA</t>
  </si>
  <si>
    <t>22-06100-JNA</t>
  </si>
  <si>
    <t>22-06101-JNA</t>
  </si>
  <si>
    <t>22-06102-JNA</t>
  </si>
  <si>
    <t>22-06103-JNA</t>
  </si>
  <si>
    <t>22-06104-JNA</t>
  </si>
  <si>
    <t>22-06105-JNA</t>
  </si>
  <si>
    <t>22-06106-JNA</t>
  </si>
  <si>
    <t>22-06107-JNA</t>
  </si>
  <si>
    <t>22-06108-JNA</t>
  </si>
  <si>
    <t>22-06109-JNA</t>
  </si>
  <si>
    <t>22-06110-JNA</t>
  </si>
  <si>
    <t>22-06111-JNA</t>
  </si>
  <si>
    <t>22-06112-JNA</t>
  </si>
  <si>
    <t>Obs</t>
  </si>
  <si>
    <t>Air might have escaped the chamber between t0 and t1.</t>
  </si>
  <si>
    <t>Patric</t>
  </si>
  <si>
    <t>Karen</t>
  </si>
  <si>
    <t>They used a dark chamber, values are not valid.</t>
  </si>
  <si>
    <t>DK</t>
  </si>
  <si>
    <t>Gemma</t>
  </si>
  <si>
    <t>Adelina</t>
  </si>
  <si>
    <t>Check what happened to these dark chamber chromatography results</t>
  </si>
  <si>
    <t>Without floating system</t>
  </si>
  <si>
    <t>Juan B</t>
  </si>
  <si>
    <t>Leti</t>
  </si>
  <si>
    <t>MME</t>
  </si>
  <si>
    <t>Néstor</t>
  </si>
  <si>
    <t>Lluis M</t>
  </si>
  <si>
    <t>Pau</t>
  </si>
  <si>
    <t>Cloudy</t>
  </si>
  <si>
    <t>Chamber_temp_K</t>
  </si>
  <si>
    <t xml:space="preserve">Surface_Area </t>
  </si>
  <si>
    <t>Chamber_diameter</t>
  </si>
  <si>
    <t>Chamber_Height</t>
  </si>
  <si>
    <t>Volume</t>
  </si>
  <si>
    <t>Species</t>
  </si>
  <si>
    <t>Density of Carbon (g m3)</t>
  </si>
  <si>
    <t>Density of Nitrogen (g m3)</t>
  </si>
  <si>
    <t>CH4_byMass_mgm3</t>
  </si>
  <si>
    <t>CH4_byMass_mgm2</t>
  </si>
  <si>
    <t>CO2_byMass_mgm3</t>
  </si>
  <si>
    <t>CO2_byMass_mgm2</t>
  </si>
  <si>
    <t>N2O_by Mass_mgm3</t>
  </si>
  <si>
    <t>N2O_byMass_mgm2</t>
  </si>
  <si>
    <t>CH4_flux_mgm2h</t>
  </si>
  <si>
    <t>R2_CH4</t>
  </si>
  <si>
    <t>CH4_flux_corrected</t>
  </si>
  <si>
    <t>N2O_flux_mgm2h</t>
  </si>
  <si>
    <t>R2_N2O</t>
  </si>
  <si>
    <t>N2O_flux_ corrected</t>
  </si>
  <si>
    <t>CO2_flux_mgm2h</t>
  </si>
  <si>
    <t>R2_CO2</t>
  </si>
  <si>
    <t>CO2_flux_ corrected</t>
  </si>
  <si>
    <t>Observacions</t>
  </si>
  <si>
    <t>RIC</t>
  </si>
  <si>
    <t>ERM-23-06330</t>
  </si>
  <si>
    <t>ERM-23-06331</t>
  </si>
  <si>
    <t>ERM-23-06332</t>
  </si>
  <si>
    <t>ERM-23-06333</t>
  </si>
  <si>
    <t>ERM-23-06334</t>
  </si>
  <si>
    <t>ERM-23-06335</t>
  </si>
  <si>
    <t>ERM-23-06336</t>
  </si>
  <si>
    <t>ERM-23-06337</t>
  </si>
  <si>
    <t>ERM-23-06338</t>
  </si>
  <si>
    <t>ERM-23-06339</t>
  </si>
  <si>
    <t>ERM-23-06340</t>
  </si>
  <si>
    <t>ERM-23-06341</t>
  </si>
  <si>
    <t>ERM-23-06342</t>
  </si>
  <si>
    <t>ERM-23-06343</t>
  </si>
  <si>
    <t>ERM-23-06344</t>
  </si>
  <si>
    <t>ERM-23-06345</t>
  </si>
  <si>
    <t>ERM-23-06346</t>
  </si>
  <si>
    <t>ERM-23-06347</t>
  </si>
  <si>
    <t>ERM-23-06348</t>
  </si>
  <si>
    <t>ERM-23-06349</t>
  </si>
  <si>
    <t>ERM-23-06350</t>
  </si>
  <si>
    <t>ERM-23-06351</t>
  </si>
  <si>
    <t>ERM-23-06352</t>
  </si>
  <si>
    <t>ERM-23-06353</t>
  </si>
  <si>
    <t>ERM-23-06354</t>
  </si>
  <si>
    <t>ERM-23-06355</t>
  </si>
  <si>
    <t>ERM-23-06356</t>
  </si>
  <si>
    <t>ERM-23-06357</t>
  </si>
  <si>
    <t>ERM-23-06358</t>
  </si>
  <si>
    <t>ERM-23-06359</t>
  </si>
  <si>
    <t>ERM-23-06360</t>
  </si>
  <si>
    <t>ERM-23-06361</t>
  </si>
  <si>
    <t>ERM-23-06362</t>
  </si>
  <si>
    <t>ERM-23-06363</t>
  </si>
  <si>
    <t>ERM-23-06364</t>
  </si>
  <si>
    <t>ERM-23-06365</t>
  </si>
  <si>
    <t>ERM-23-06369</t>
  </si>
  <si>
    <t>ERM-23-06370</t>
  </si>
  <si>
    <t>ERM-23-06371</t>
  </si>
  <si>
    <t>ERM-23-06372</t>
  </si>
  <si>
    <t>ERM-23-06373</t>
  </si>
  <si>
    <t>ERM-23-06374</t>
  </si>
  <si>
    <t>ERM-23-06375</t>
  </si>
  <si>
    <t>ERM-23-06376</t>
  </si>
  <si>
    <t>ERM-23-06377</t>
  </si>
  <si>
    <t>ERM-23-06378</t>
  </si>
  <si>
    <t>ERM-23-06379</t>
  </si>
  <si>
    <t>ERM-23-06380</t>
  </si>
  <si>
    <t>ERM-23-06381</t>
  </si>
  <si>
    <t>ERM-23-06382</t>
  </si>
  <si>
    <t>ERM-23-06383</t>
  </si>
  <si>
    <t>ERM-23-06384</t>
  </si>
  <si>
    <t>ERM-23-06385</t>
  </si>
  <si>
    <t>ERM-23-06386</t>
  </si>
  <si>
    <t>ERM-23-06387</t>
  </si>
  <si>
    <t>ERM-23-06388</t>
  </si>
  <si>
    <t>ERM-23-06389</t>
  </si>
  <si>
    <t>ERM-23-06390</t>
  </si>
  <si>
    <t>ERM-23-06391</t>
  </si>
  <si>
    <t>ERM-23-06392</t>
  </si>
  <si>
    <t>ERM-23-06393</t>
  </si>
  <si>
    <t>ERM-23-06394</t>
  </si>
  <si>
    <t>ERM-23-06395</t>
  </si>
  <si>
    <t>ERM-23-06396</t>
  </si>
  <si>
    <t>ERM-23-06397</t>
  </si>
  <si>
    <t>ERM-23-06398</t>
  </si>
  <si>
    <t>ERM-23-06399</t>
  </si>
  <si>
    <t>ERM-23-06400</t>
  </si>
  <si>
    <t>ERM-23-06401</t>
  </si>
  <si>
    <t>ERM-23-06402</t>
  </si>
  <si>
    <t>ERM-23-06403</t>
  </si>
  <si>
    <t>ERM-23-06404</t>
  </si>
  <si>
    <t>ERM-23-06405</t>
  </si>
  <si>
    <t>ERM-23-06406</t>
  </si>
  <si>
    <t>ERM-23-06407</t>
  </si>
  <si>
    <t>ERM-23-06408</t>
  </si>
  <si>
    <t>ERM-23-06409</t>
  </si>
  <si>
    <t>ERM-23-06410</t>
  </si>
  <si>
    <t>ERM-23-06411</t>
  </si>
  <si>
    <t>ERM-23-06412</t>
  </si>
  <si>
    <t>ERM-23-06413</t>
  </si>
  <si>
    <t>ERM-23-06414</t>
  </si>
  <si>
    <t>ERM-23-06415</t>
  </si>
  <si>
    <t>ERM-23-06416</t>
  </si>
  <si>
    <t>ERM-23-06417</t>
  </si>
  <si>
    <t>ERM-23-06418</t>
  </si>
  <si>
    <t>ERM-23-06419</t>
  </si>
  <si>
    <t>ERM-23-06420</t>
  </si>
  <si>
    <t>ERM-23-06421</t>
  </si>
  <si>
    <t>ERM-23-06422</t>
  </si>
  <si>
    <t>ERM-23-06423</t>
  </si>
  <si>
    <t>ERM-23-06424</t>
  </si>
  <si>
    <t>ERM-23-06425</t>
  </si>
  <si>
    <t>ERM-23-06426</t>
  </si>
  <si>
    <t>ERM-23-06427</t>
  </si>
  <si>
    <t>ERM-23-06428</t>
  </si>
  <si>
    <t>ERM-23-06429</t>
  </si>
  <si>
    <t>ERM-23-06430</t>
  </si>
  <si>
    <t>ERM-23-06431</t>
  </si>
  <si>
    <t>ERM-23-06432</t>
  </si>
  <si>
    <t>ERM-23-06433</t>
  </si>
  <si>
    <t>ERM-23-06434</t>
  </si>
  <si>
    <t>ERM-23-06435</t>
  </si>
  <si>
    <t>ERM-23-06436</t>
  </si>
  <si>
    <t>ERM-23-06437</t>
  </si>
  <si>
    <t>ERM-23-06438</t>
  </si>
  <si>
    <t>ERM-23-06439</t>
  </si>
  <si>
    <t>ERM-23-06440</t>
  </si>
  <si>
    <t>ERM-23-06441</t>
  </si>
  <si>
    <t>ERM-23-06442</t>
  </si>
  <si>
    <t>ERM-23-06443</t>
  </si>
  <si>
    <t>ERM-23-06444</t>
  </si>
  <si>
    <t>ERM-23-06445</t>
  </si>
  <si>
    <t>ERM-23-06446</t>
  </si>
  <si>
    <t>ERM-23-06447</t>
  </si>
  <si>
    <t>ERM-23-06448</t>
  </si>
  <si>
    <t>ERM-23-06449</t>
  </si>
  <si>
    <t>ERM-23-06450</t>
  </si>
  <si>
    <t>ERM-23-06451</t>
  </si>
  <si>
    <t>ERM-23-06452</t>
  </si>
  <si>
    <t>ERM-23-06453</t>
  </si>
  <si>
    <t>ERM-23-06454</t>
  </si>
  <si>
    <t>ERM-23-06455</t>
  </si>
  <si>
    <t>ERM-23-06456</t>
  </si>
  <si>
    <t>ERM-23-06457</t>
  </si>
  <si>
    <t>ERM-23-06458</t>
  </si>
  <si>
    <t>ERM-23-06459</t>
  </si>
  <si>
    <t>ERM-23-06460</t>
  </si>
  <si>
    <t>ERM-23-06461</t>
  </si>
  <si>
    <t>ERM-23-06462</t>
  </si>
  <si>
    <t>ERM-23-06463</t>
  </si>
  <si>
    <t>ERM-23-06464</t>
  </si>
  <si>
    <t>ERM-23-06465</t>
  </si>
  <si>
    <t>ERM-23-06466</t>
  </si>
  <si>
    <t>ERM-23-06467</t>
  </si>
  <si>
    <t>ERM-23-06468</t>
  </si>
  <si>
    <t>ERM-23-06469</t>
  </si>
  <si>
    <t>ERM-23-06470</t>
  </si>
  <si>
    <t>ERM-23-06471</t>
  </si>
  <si>
    <t>ERM-23-06472</t>
  </si>
  <si>
    <t>ERM-23-06473</t>
  </si>
  <si>
    <t>ERM-23-06474</t>
  </si>
  <si>
    <t>ERM-23-06475</t>
  </si>
  <si>
    <t>ERM-23-06476</t>
  </si>
  <si>
    <t>ERM-23-06477</t>
  </si>
  <si>
    <t>ERM-23-06478</t>
  </si>
  <si>
    <t>ERM-23-06479</t>
  </si>
  <si>
    <t>ERM-23-06480</t>
  </si>
  <si>
    <t>ERM-23-06481</t>
  </si>
  <si>
    <t>ERM-23-06482</t>
  </si>
  <si>
    <t>ERM-23-06483</t>
  </si>
  <si>
    <t>ERM-23-06484</t>
  </si>
  <si>
    <t>ERM-23-06485</t>
  </si>
  <si>
    <t>ERM-23-06486</t>
  </si>
  <si>
    <t>ERM-23-06487</t>
  </si>
  <si>
    <t>ERM-23-06488</t>
  </si>
  <si>
    <t>ERM-23-06489</t>
  </si>
  <si>
    <t>ERM-23-06490</t>
  </si>
  <si>
    <t>ERM-23-06491</t>
  </si>
  <si>
    <t>ERM-23-06492</t>
  </si>
  <si>
    <t>ERM-23-06493</t>
  </si>
  <si>
    <t>ERM-23-06494</t>
  </si>
  <si>
    <t>ERM-23-06495</t>
  </si>
  <si>
    <t>ERM-23-06496</t>
  </si>
  <si>
    <t>ERM-23-06497</t>
  </si>
  <si>
    <t>ERM-23-06498</t>
  </si>
  <si>
    <t>ERM-23-06499</t>
  </si>
  <si>
    <t>ERM-23-06500</t>
  </si>
  <si>
    <t>ERM-23-06501</t>
  </si>
  <si>
    <t>ERM-23-06502</t>
  </si>
  <si>
    <t>ERM-23-06503</t>
  </si>
  <si>
    <t>ERM-23-06504</t>
  </si>
  <si>
    <t>ERM-23-06505</t>
  </si>
  <si>
    <t>ERM-23-06506</t>
  </si>
  <si>
    <t>ERM-23-06507</t>
  </si>
  <si>
    <t>ERM-23-06508</t>
  </si>
  <si>
    <t>ERM-23-06509</t>
  </si>
  <si>
    <t>ERM-23-06510</t>
  </si>
  <si>
    <t>ERM-23-06511</t>
  </si>
  <si>
    <t>ERM-23-06512</t>
  </si>
  <si>
    <t>ERM-23-06513</t>
  </si>
  <si>
    <t>ERM-23-06514</t>
  </si>
  <si>
    <t>ERM-23-06515</t>
  </si>
  <si>
    <t>ERM-23-06516</t>
  </si>
  <si>
    <t>ERM-23-06517</t>
  </si>
  <si>
    <t>ERM-23-06518</t>
  </si>
  <si>
    <t>ERM-23-06519</t>
  </si>
  <si>
    <t>ERM-23-06520</t>
  </si>
  <si>
    <t>ERM-23-06521</t>
  </si>
  <si>
    <t>ERM-23-06522</t>
  </si>
  <si>
    <t>ERM-23-06523</t>
  </si>
  <si>
    <t>ERM-23-06524</t>
  </si>
  <si>
    <t>ERM-23-06525</t>
  </si>
  <si>
    <t>ERM-23-06526</t>
  </si>
  <si>
    <t>ERM-23-06527</t>
  </si>
  <si>
    <t>ERM-23-06528</t>
  </si>
  <si>
    <t>ERM-23-06529</t>
  </si>
  <si>
    <t>ERM-23-06530</t>
  </si>
  <si>
    <t>ERM-23-06531</t>
  </si>
  <si>
    <t>ERM-23-06532</t>
  </si>
  <si>
    <t>ERM-23-06533</t>
  </si>
  <si>
    <t>ERM-23-06534</t>
  </si>
  <si>
    <t>ERM-23-06535</t>
  </si>
  <si>
    <t>ERM-23-06536</t>
  </si>
  <si>
    <t>ERM-23-06537</t>
  </si>
  <si>
    <t>ERM-23-06538</t>
  </si>
  <si>
    <t>ERM-23-06539</t>
  </si>
  <si>
    <t>ERM-23-06540</t>
  </si>
  <si>
    <t>ERM-23-06541</t>
  </si>
  <si>
    <t>ERM-23-06542</t>
  </si>
  <si>
    <t>ERM-23-06543</t>
  </si>
  <si>
    <t>ERM-23-06544</t>
  </si>
  <si>
    <t>ERM-23-06545</t>
  </si>
  <si>
    <t>ERM-23-06546</t>
  </si>
  <si>
    <t>ERM-23-06547</t>
  </si>
  <si>
    <t>ERM-23-06548</t>
  </si>
  <si>
    <t>ERM-23-06549</t>
  </si>
  <si>
    <t>ERM-23-06550</t>
  </si>
  <si>
    <t>ERM-23-06551</t>
  </si>
  <si>
    <t>ERM-23-06552</t>
  </si>
  <si>
    <t>ERM-23-06553</t>
  </si>
  <si>
    <t>ERM-23-06554</t>
  </si>
  <si>
    <t>ERM-23-06555</t>
  </si>
  <si>
    <t>ERM-23-06556</t>
  </si>
  <si>
    <t>ERM-23-06557</t>
  </si>
  <si>
    <t>ERM-23-06558</t>
  </si>
  <si>
    <t>ERM-23-06559</t>
  </si>
  <si>
    <t>ERM-23-06560</t>
  </si>
  <si>
    <t>ERM-23-06561</t>
  </si>
  <si>
    <t>ERM-23-06562</t>
  </si>
  <si>
    <t>ERM-23-06563</t>
  </si>
  <si>
    <t>ERM-23-06564</t>
  </si>
  <si>
    <t>ERM-23-06565</t>
  </si>
  <si>
    <t>ERM-23-06566</t>
  </si>
  <si>
    <t>ERM-23-06567</t>
  </si>
  <si>
    <t>ERM-23-06568</t>
  </si>
  <si>
    <t>ERM-23-06569</t>
  </si>
  <si>
    <t>ERM-23-06570</t>
  </si>
  <si>
    <t>ERM-23-06571</t>
  </si>
  <si>
    <t>ERM-23-06572</t>
  </si>
  <si>
    <t>ERM-23-06573</t>
  </si>
  <si>
    <t>ERM-23-06574</t>
  </si>
  <si>
    <t>ERM-23-06575</t>
  </si>
  <si>
    <t>ERM-23-06576</t>
  </si>
  <si>
    <t>ERM-23-06577</t>
  </si>
  <si>
    <t>ERM-23-06578</t>
  </si>
  <si>
    <t>ERM-23-06579</t>
  </si>
  <si>
    <t>ERM-23-06580</t>
  </si>
  <si>
    <t>ERM-23-06581</t>
  </si>
  <si>
    <t>ERM-23-06582</t>
  </si>
  <si>
    <t>ERM-23-06583</t>
  </si>
  <si>
    <t>ERM-23-06584</t>
  </si>
  <si>
    <t>ERM-23-06585</t>
  </si>
  <si>
    <t>ERM-23-06586</t>
  </si>
  <si>
    <t>ERM-23-06587</t>
  </si>
  <si>
    <t>ERM-23-06588</t>
  </si>
  <si>
    <t>ERM-23-06589</t>
  </si>
  <si>
    <t>ERM-23-06590</t>
  </si>
  <si>
    <t>ERM-23-06591</t>
  </si>
  <si>
    <t>ERM-23-06592</t>
  </si>
  <si>
    <t>ERM-23-06593</t>
  </si>
  <si>
    <t>ERM-23-06594</t>
  </si>
  <si>
    <t>ERM-23-06595</t>
  </si>
  <si>
    <t>ERM-23-06596</t>
  </si>
  <si>
    <t>ERM-23-06597</t>
  </si>
  <si>
    <t>ERM-23-06598</t>
  </si>
  <si>
    <t>ERM-23-06599</t>
  </si>
  <si>
    <t>ERM-23-06600</t>
  </si>
  <si>
    <t>ERM-23-06601</t>
  </si>
  <si>
    <t>ERM-23-06602</t>
  </si>
  <si>
    <t>ERM-23-06603</t>
  </si>
  <si>
    <t>ERM-23-06604</t>
  </si>
  <si>
    <t>ERM-23-06605</t>
  </si>
  <si>
    <t>ERM-23-06606</t>
  </si>
  <si>
    <t>ERM-23-06607</t>
  </si>
  <si>
    <t>ERM-23-06608</t>
  </si>
  <si>
    <t>ERM-23-06609</t>
  </si>
  <si>
    <t>ERM-23-06610</t>
  </si>
  <si>
    <t>ERM-23-06611</t>
  </si>
  <si>
    <t>ERM-23-06612</t>
  </si>
  <si>
    <t>ERM-23-06613</t>
  </si>
  <si>
    <t>ERM-23-06614</t>
  </si>
  <si>
    <t>ERM-23-06615</t>
  </si>
  <si>
    <t>ERM-23-06616</t>
  </si>
  <si>
    <t>ERM-23-06617</t>
  </si>
  <si>
    <t>ERM-23-06618</t>
  </si>
  <si>
    <t>ERM-23-06619</t>
  </si>
  <si>
    <t>ERM-23-06620</t>
  </si>
  <si>
    <t>ERM-23-06621</t>
  </si>
  <si>
    <t>ERM-23-06622</t>
  </si>
  <si>
    <t>ERM-23-06623</t>
  </si>
  <si>
    <t>ERM-23-06624</t>
  </si>
  <si>
    <t>ERM-23-06625</t>
  </si>
  <si>
    <t>ERM-23-06626</t>
  </si>
  <si>
    <t>ERM-23-06627</t>
  </si>
  <si>
    <t>ERM-23-06628</t>
  </si>
  <si>
    <t>ERM-23-06629</t>
  </si>
  <si>
    <t>ERM-23-06630</t>
  </si>
  <si>
    <t>ERM-23-06631</t>
  </si>
  <si>
    <t>ERM-23-06632</t>
  </si>
  <si>
    <t>ERM-23-06633</t>
  </si>
  <si>
    <t>ERM-23-06634</t>
  </si>
  <si>
    <t>ERM-23-06635</t>
  </si>
  <si>
    <t>ERM-23-06636</t>
  </si>
  <si>
    <t>ERM-23-06637</t>
  </si>
  <si>
    <t>ERM-23-06638</t>
  </si>
  <si>
    <t>ERM-23-06639</t>
  </si>
  <si>
    <t>ERM-23-06640</t>
  </si>
  <si>
    <t>ERM-23-06641</t>
  </si>
  <si>
    <t>ERM-23-06642</t>
  </si>
  <si>
    <t>ERM-23-06643</t>
  </si>
  <si>
    <t>ERM-23-06644</t>
  </si>
  <si>
    <t>ERM-23-06645</t>
  </si>
  <si>
    <t>ERM-23-06646</t>
  </si>
  <si>
    <t>ERM-23-06647</t>
  </si>
  <si>
    <t>ERM-23-06648</t>
  </si>
  <si>
    <t>ERM-23-06649</t>
  </si>
  <si>
    <t>ERM-23-06650</t>
  </si>
  <si>
    <t>ERM-23-06651</t>
  </si>
  <si>
    <t>ERM-23-06652</t>
  </si>
  <si>
    <t>ERM-23-06653</t>
  </si>
  <si>
    <t>ERM-23-06654</t>
  </si>
  <si>
    <t>ERM-23-06655</t>
  </si>
  <si>
    <t>ERM-23-06656</t>
  </si>
  <si>
    <t>ERM-23-06657</t>
  </si>
  <si>
    <t>ERM-23-06658</t>
  </si>
  <si>
    <t>ERM-23-06659</t>
  </si>
  <si>
    <t>ERM-23-06660</t>
  </si>
  <si>
    <t>ERM-23-06661</t>
  </si>
  <si>
    <t>ERM-23-06662</t>
  </si>
  <si>
    <t>ERM-23-06663</t>
  </si>
  <si>
    <t>ERM-23-06664</t>
  </si>
  <si>
    <t>ERM-23-06665</t>
  </si>
  <si>
    <t>ERM-23-06666</t>
  </si>
  <si>
    <t>ERM-23-06667</t>
  </si>
  <si>
    <t>ERM-23-06668</t>
  </si>
  <si>
    <t>ERM-23-06669</t>
  </si>
  <si>
    <t>ERM-23-06670</t>
  </si>
  <si>
    <t>ERM-23-06671</t>
  </si>
  <si>
    <t>ERM-23-06672</t>
  </si>
  <si>
    <t>ERM-23-06673</t>
  </si>
  <si>
    <t>ERM-23-06674</t>
  </si>
  <si>
    <t>ERM-23-06675</t>
  </si>
  <si>
    <t>ERM-23-06676</t>
  </si>
  <si>
    <t>ERM-23-06677</t>
  </si>
  <si>
    <t>ERM-23-06678</t>
  </si>
  <si>
    <t>ERM-23-06679</t>
  </si>
  <si>
    <t>ERM-23-06680</t>
  </si>
  <si>
    <t>ERM-23-06681</t>
  </si>
  <si>
    <t>ERM-23-06682</t>
  </si>
  <si>
    <t>ERM-23-06683</t>
  </si>
  <si>
    <t>ERM-23-06684</t>
  </si>
  <si>
    <t>ERM-23-06685</t>
  </si>
  <si>
    <t>ERM-23-06686</t>
  </si>
  <si>
    <t>ERM-23-06687</t>
  </si>
  <si>
    <t>ERM-23-06688</t>
  </si>
  <si>
    <t>ERM-23-06689</t>
  </si>
  <si>
    <t>ERM-23-06690</t>
  </si>
  <si>
    <t>ERM-23-06691</t>
  </si>
  <si>
    <t>ERM-23-06692</t>
  </si>
  <si>
    <t>ERM-23-06693</t>
  </si>
  <si>
    <t>ERM-23-06694</t>
  </si>
  <si>
    <t>ERM-23-06695</t>
  </si>
  <si>
    <t>ERM-23-06696</t>
  </si>
  <si>
    <t>ERM-23-06697</t>
  </si>
  <si>
    <t>ERM-23-06698</t>
  </si>
  <si>
    <t>ERM-23-06699</t>
  </si>
  <si>
    <t>ERM-23-06700</t>
  </si>
  <si>
    <t>ERM-23-06701</t>
  </si>
  <si>
    <t>ERM-23-06702</t>
  </si>
  <si>
    <t>ERM-23-06703</t>
  </si>
  <si>
    <t>ERM-23-06704</t>
  </si>
  <si>
    <t>ERM-23-06705</t>
  </si>
  <si>
    <t>ERM-23-06706</t>
  </si>
  <si>
    <t>ERM-23-06707</t>
  </si>
  <si>
    <t>ERM-23-06708</t>
  </si>
  <si>
    <t>ERM-23-06709</t>
  </si>
  <si>
    <t>ERM-23-06710</t>
  </si>
  <si>
    <t>ERM-23-06711</t>
  </si>
  <si>
    <t>ERM-23-06712</t>
  </si>
  <si>
    <t>ERM-23-06713</t>
  </si>
  <si>
    <t>ERM-23-06714</t>
  </si>
  <si>
    <t>ERM-23-06715</t>
  </si>
  <si>
    <t>ERM-23-06716</t>
  </si>
  <si>
    <t>ERM-23-06717</t>
  </si>
  <si>
    <t>ERM-23-06718</t>
  </si>
  <si>
    <t>ERM-23-06719</t>
  </si>
  <si>
    <t>ERM-23-06720</t>
  </si>
  <si>
    <t>ERM-23-06721</t>
  </si>
  <si>
    <t>ERM-23-06722</t>
  </si>
  <si>
    <t>ERM-23-06723</t>
  </si>
  <si>
    <t>ERM-23-06724</t>
  </si>
  <si>
    <t>ERM-23-06725</t>
  </si>
  <si>
    <t>ERM-23-06726</t>
  </si>
  <si>
    <t>ERM-23-06727</t>
  </si>
  <si>
    <t>ERM-23-06728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</si>
</sst>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000"/>
    <numFmt numFmtId="167" formatCode="0.000"/>
    <numFmt numFmtId="168" formatCode="0.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auto="1"/>
      </right>
      <top style="thin">
        <color indexed="22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22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1" xfId="0" applyFont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164" fontId="4" fillId="3" borderId="3" xfId="1" applyNumberFormat="1" applyFont="1" applyFill="1" applyBorder="1" applyAlignment="1">
      <alignment horizontal="center"/>
    </xf>
    <xf numFmtId="1" fontId="4" fillId="4" borderId="3" xfId="1" applyNumberFormat="1" applyFont="1" applyFill="1" applyBorder="1" applyAlignment="1">
      <alignment horizontal="center"/>
    </xf>
    <xf numFmtId="2" fontId="4" fillId="5" borderId="3" xfId="1" applyNumberFormat="1" applyFont="1" applyFill="1" applyBorder="1" applyAlignment="1">
      <alignment horizontal="center"/>
    </xf>
    <xf numFmtId="0" fontId="5" fillId="2" borderId="3" xfId="1" applyFont="1" applyFill="1" applyBorder="1" applyAlignment="1">
      <alignment horizontal="left"/>
    </xf>
    <xf numFmtId="14" fontId="6" fillId="0" borderId="4" xfId="1" applyNumberFormat="1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164" fontId="8" fillId="0" borderId="6" xfId="1" applyNumberFormat="1" applyFont="1" applyBorder="1" applyAlignment="1">
      <alignment horizontal="center" wrapText="1"/>
    </xf>
    <xf numFmtId="0" fontId="8" fillId="0" borderId="6" xfId="1" applyFont="1" applyBorder="1" applyAlignment="1">
      <alignment horizontal="center" wrapText="1"/>
    </xf>
    <xf numFmtId="2" fontId="8" fillId="0" borderId="6" xfId="1" applyNumberFormat="1" applyFont="1" applyBorder="1" applyAlignment="1">
      <alignment horizontal="center"/>
    </xf>
    <xf numFmtId="0" fontId="8" fillId="0" borderId="8" xfId="1" applyFont="1" applyBorder="1" applyAlignment="1">
      <alignment horizontal="left" wrapText="1"/>
    </xf>
    <xf numFmtId="0" fontId="7" fillId="0" borderId="9" xfId="2" applyFont="1" applyBorder="1" applyAlignment="1">
      <alignment horizontal="center" wrapText="1"/>
    </xf>
    <xf numFmtId="164" fontId="8" fillId="0" borderId="10" xfId="1" applyNumberFormat="1" applyFont="1" applyBorder="1" applyAlignment="1">
      <alignment horizontal="center" wrapText="1"/>
    </xf>
    <xf numFmtId="0" fontId="8" fillId="0" borderId="10" xfId="1" applyFont="1" applyBorder="1" applyAlignment="1">
      <alignment horizontal="center" wrapText="1"/>
    </xf>
    <xf numFmtId="2" fontId="8" fillId="0" borderId="10" xfId="1" applyNumberFormat="1" applyFont="1" applyBorder="1" applyAlignment="1">
      <alignment horizontal="center"/>
    </xf>
    <xf numFmtId="0" fontId="8" fillId="0" borderId="12" xfId="1" applyFont="1" applyBorder="1" applyAlignment="1">
      <alignment horizontal="left" wrapText="1"/>
    </xf>
    <xf numFmtId="0" fontId="7" fillId="0" borderId="13" xfId="2" applyFont="1" applyBorder="1" applyAlignment="1">
      <alignment horizontal="center" wrapText="1"/>
    </xf>
    <xf numFmtId="164" fontId="8" fillId="0" borderId="14" xfId="1" applyNumberFormat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2" fontId="8" fillId="0" borderId="14" xfId="1" applyNumberFormat="1" applyFont="1" applyBorder="1" applyAlignment="1">
      <alignment horizontal="center"/>
    </xf>
    <xf numFmtId="0" fontId="8" fillId="0" borderId="16" xfId="1" applyFont="1" applyBorder="1" applyAlignment="1">
      <alignment horizontal="left" wrapText="1"/>
    </xf>
    <xf numFmtId="14" fontId="6" fillId="0" borderId="17" xfId="1" applyNumberFormat="1" applyFont="1" applyBorder="1" applyAlignment="1">
      <alignment horizontal="center" wrapText="1"/>
    </xf>
    <xf numFmtId="0" fontId="7" fillId="0" borderId="18" xfId="2" applyFont="1" applyBorder="1" applyAlignment="1">
      <alignment horizontal="center" wrapText="1"/>
    </xf>
    <xf numFmtId="14" fontId="6" fillId="0" borderId="19" xfId="1" applyNumberFormat="1" applyFont="1" applyBorder="1" applyAlignment="1">
      <alignment horizontal="center" wrapText="1"/>
    </xf>
    <xf numFmtId="0" fontId="7" fillId="0" borderId="20" xfId="2" applyFont="1" applyBorder="1" applyAlignment="1">
      <alignment horizontal="center" wrapText="1"/>
    </xf>
    <xf numFmtId="0" fontId="7" fillId="0" borderId="21" xfId="2" applyFont="1" applyBorder="1" applyAlignment="1">
      <alignment horizontal="center" wrapText="1"/>
    </xf>
    <xf numFmtId="0" fontId="0" fillId="0" borderId="0" xfId="0" applyAlignment="1">
      <alignment horizontal="center"/>
    </xf>
    <xf numFmtId="164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165" fontId="4" fillId="3" borderId="3" xfId="1" applyNumberFormat="1" applyFon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6" borderId="10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165" fontId="0" fillId="0" borderId="0" xfId="0" applyNumberFormat="1"/>
    <xf numFmtId="166" fontId="4" fillId="4" borderId="3" xfId="1" applyNumberFormat="1" applyFont="1" applyFill="1" applyBorder="1" applyAlignment="1">
      <alignment horizontal="center"/>
    </xf>
    <xf numFmtId="166" fontId="4" fillId="5" borderId="3" xfId="1" applyNumberFormat="1" applyFon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6" fontId="0" fillId="7" borderId="10" xfId="0" applyNumberFormat="1" applyFill="1" applyBorder="1" applyAlignment="1">
      <alignment horizontal="center"/>
    </xf>
    <xf numFmtId="166" fontId="0" fillId="8" borderId="11" xfId="0" applyNumberFormat="1" applyFill="1" applyBorder="1" applyAlignment="1">
      <alignment horizontal="center"/>
    </xf>
    <xf numFmtId="166" fontId="0" fillId="7" borderId="14" xfId="0" applyNumberFormat="1" applyFill="1" applyBorder="1" applyAlignment="1">
      <alignment horizontal="center"/>
    </xf>
    <xf numFmtId="166" fontId="0" fillId="8" borderId="15" xfId="0" applyNumberFormat="1" applyFill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wrapText="1"/>
    </xf>
    <xf numFmtId="0" fontId="0" fillId="9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7" borderId="0" xfId="0" applyFill="1" applyAlignment="1">
      <alignment wrapText="1"/>
    </xf>
    <xf numFmtId="165" fontId="0" fillId="9" borderId="0" xfId="0" applyNumberFormat="1" applyFill="1"/>
    <xf numFmtId="167" fontId="0" fillId="9" borderId="0" xfId="0" applyNumberFormat="1" applyFill="1"/>
    <xf numFmtId="167" fontId="0" fillId="8" borderId="0" xfId="0" applyNumberFormat="1" applyFill="1"/>
    <xf numFmtId="167" fontId="0" fillId="7" borderId="0" xfId="0" applyNumberFormat="1" applyFill="1"/>
    <xf numFmtId="168" fontId="4" fillId="3" borderId="3" xfId="1" applyNumberFormat="1" applyFont="1" applyFill="1" applyBorder="1" applyAlignment="1">
      <alignment horizontal="center"/>
    </xf>
    <xf numFmtId="168" fontId="4" fillId="4" borderId="3" xfId="1" applyNumberFormat="1" applyFont="1" applyFill="1" applyBorder="1" applyAlignment="1">
      <alignment horizontal="center"/>
    </xf>
    <xf numFmtId="168" fontId="4" fillId="5" borderId="3" xfId="1" applyNumberFormat="1" applyFont="1" applyFill="1" applyBorder="1" applyAlignment="1">
      <alignment horizontal="center"/>
    </xf>
    <xf numFmtId="168" fontId="0" fillId="6" borderId="0" xfId="0" applyNumberFormat="1" applyFill="1" applyAlignment="1">
      <alignment horizontal="center"/>
    </xf>
    <xf numFmtId="168" fontId="0" fillId="7" borderId="0" xfId="0" applyNumberFormat="1" applyFill="1" applyAlignment="1">
      <alignment horizontal="center"/>
    </xf>
    <xf numFmtId="168" fontId="0" fillId="8" borderId="0" xfId="0" applyNumberFormat="1" applyFill="1" applyAlignment="1">
      <alignment horizontal="center"/>
    </xf>
    <xf numFmtId="168" fontId="0" fillId="0" borderId="0" xfId="0" applyNumberFormat="1"/>
  </cellXfs>
  <cellStyles count="3">
    <cellStyle name="Normal" xfId="0" builtinId="0"/>
    <cellStyle name="Normal_Full1" xfId="1" xr:uid="{AE8D5CB4-4967-48F3-82B5-58AC37AFDD68}"/>
    <cellStyle name="Normal_Hoja1" xfId="2" xr:uid="{159BCD44-21EA-459F-AE1B-8BAD3E2301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144A-CF09-42B2-9986-28CF9BE63E02}">
  <dimension ref="A1:AC865"/>
  <sheetViews>
    <sheetView tabSelected="1" zoomScale="70" zoomScaleNormal="70" workbookViewId="0">
      <pane ySplit="1" topLeftCell="A2" activePane="bottomLeft" state="frozen"/>
      <selection pane="bottomLeft" activeCell="R21" sqref="R21"/>
    </sheetView>
  </sheetViews>
  <sheetFormatPr defaultRowHeight="14.4" x14ac:dyDescent="0.3"/>
  <cols>
    <col min="1" max="1" width="5.44140625" bestFit="1" customWidth="1"/>
    <col min="2" max="2" width="12.88671875" bestFit="1" customWidth="1"/>
    <col min="3" max="3" width="21.88671875" bestFit="1" customWidth="1"/>
    <col min="4" max="4" width="7.5546875" customWidth="1"/>
    <col min="5" max="5" width="4.5546875" bestFit="1" customWidth="1"/>
    <col min="6" max="6" width="4.77734375" bestFit="1" customWidth="1"/>
    <col min="7" max="7" width="15.44140625" bestFit="1" customWidth="1"/>
    <col min="8" max="8" width="5.44140625" bestFit="1" customWidth="1"/>
    <col min="9" max="9" width="6.44140625" bestFit="1" customWidth="1"/>
    <col min="10" max="10" width="4.109375" bestFit="1" customWidth="1"/>
    <col min="11" max="11" width="8" bestFit="1" customWidth="1"/>
    <col min="12" max="12" width="3.6640625" bestFit="1" customWidth="1"/>
    <col min="13" max="13" width="4.109375" bestFit="1" customWidth="1"/>
    <col min="14" max="14" width="6.44140625" customWidth="1"/>
    <col min="15" max="15" width="7.5546875" bestFit="1" customWidth="1"/>
    <col min="16" max="16" width="40.44140625" customWidth="1"/>
    <col min="17" max="19" width="14.21875" customWidth="1"/>
    <col min="20" max="20" width="14.109375" customWidth="1"/>
    <col min="21" max="21" width="14.21875" customWidth="1"/>
    <col min="22" max="22" width="11.5546875" bestFit="1" customWidth="1"/>
    <col min="23" max="23" width="12.21875" bestFit="1" customWidth="1"/>
    <col min="24" max="24" width="16.109375" bestFit="1" customWidth="1"/>
    <col min="25" max="26" width="16" style="64" bestFit="1" customWidth="1"/>
    <col min="27" max="27" width="16.6640625" style="64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27</v>
      </c>
      <c r="R1" t="s">
        <v>28</v>
      </c>
      <c r="S1" t="s">
        <v>31</v>
      </c>
      <c r="T1" t="s">
        <v>29</v>
      </c>
      <c r="U1" t="s">
        <v>30</v>
      </c>
      <c r="V1" t="s">
        <v>32</v>
      </c>
      <c r="W1" t="s">
        <v>16</v>
      </c>
      <c r="X1" t="s">
        <v>17</v>
      </c>
      <c r="Y1" s="58" t="s">
        <v>23</v>
      </c>
      <c r="Z1" s="59" t="s">
        <v>24</v>
      </c>
      <c r="AA1" s="60" t="s">
        <v>25</v>
      </c>
      <c r="AB1" t="s">
        <v>26</v>
      </c>
      <c r="AC1" t="s">
        <v>602</v>
      </c>
    </row>
    <row r="2" spans="1:29" x14ac:dyDescent="0.3">
      <c r="A2">
        <v>1</v>
      </c>
      <c r="B2" s="1">
        <v>44700</v>
      </c>
      <c r="C2" t="str">
        <f>E2&amp;"-"&amp;K2&amp;"_"&amp;"R"&amp;M2&amp;"_"&amp;V2&amp;"_"&amp;B2</f>
        <v>CER-MSD_R1_t0_44700</v>
      </c>
      <c r="E2" t="s">
        <v>20</v>
      </c>
      <c r="F2" t="s">
        <v>22</v>
      </c>
      <c r="G2" t="s">
        <v>18</v>
      </c>
      <c r="H2">
        <f>YEAR(B2)</f>
        <v>2022</v>
      </c>
      <c r="I2">
        <f>MONTH(B2)</f>
        <v>5</v>
      </c>
      <c r="J2">
        <f>DAY(B2)</f>
        <v>19</v>
      </c>
      <c r="K2" t="s">
        <v>49</v>
      </c>
      <c r="M2">
        <v>1</v>
      </c>
      <c r="N2">
        <v>9</v>
      </c>
      <c r="O2" t="s">
        <v>36</v>
      </c>
      <c r="P2" t="str">
        <f>"E:"&amp;E2&amp;"_P:"&amp;F2&amp;"_Tr1:"&amp;K2&amp;"_Tr2:"&amp;L2&amp;"_"&amp;G2&amp;"_"&amp;M2&amp;"_D:"&amp;J2&amp;"_M:"&amp;I2&amp;"_Y:"&amp;H2</f>
        <v>E:CER_P:P02_Tr1:MSD_Tr2:_TRA_1_D:19_M:5_Y:2022</v>
      </c>
      <c r="Q2">
        <v>4</v>
      </c>
      <c r="R2">
        <v>24</v>
      </c>
      <c r="S2">
        <v>0</v>
      </c>
      <c r="T2">
        <v>25</v>
      </c>
      <c r="U2">
        <v>25</v>
      </c>
      <c r="V2" t="s">
        <v>44</v>
      </c>
      <c r="W2" s="2">
        <v>0.4675347222222222</v>
      </c>
      <c r="X2">
        <v>0</v>
      </c>
      <c r="Y2" s="61">
        <f>VLOOKUP(C2,JN!$A$2:$J$865,8,0)</f>
        <v>1.1325000000000001</v>
      </c>
      <c r="Z2" s="62">
        <f>VLOOKUP(C2,JN!$A$2:$J$865,9,0)</f>
        <v>106.91490171211161</v>
      </c>
      <c r="AA2" s="63">
        <f>VLOOKUP(C2,JN!$A$2:$J$865,10,0)</f>
        <v>1.0112400000000001</v>
      </c>
      <c r="AB2">
        <v>31.5</v>
      </c>
    </row>
    <row r="3" spans="1:29" x14ac:dyDescent="0.3">
      <c r="A3">
        <v>2</v>
      </c>
      <c r="B3" s="1">
        <v>44700</v>
      </c>
      <c r="C3" t="str">
        <f t="shared" ref="C3:C66" si="0">E3&amp;"-"&amp;K3&amp;"_"&amp;"R"&amp;M3&amp;"_"&amp;V3&amp;"_"&amp;B3</f>
        <v>CER-MSD_R1_t1_44700</v>
      </c>
      <c r="E3" t="s">
        <v>20</v>
      </c>
      <c r="F3" t="s">
        <v>22</v>
      </c>
      <c r="G3" t="s">
        <v>18</v>
      </c>
      <c r="H3">
        <f t="shared" ref="H3:H66" si="1">YEAR(B3)</f>
        <v>2022</v>
      </c>
      <c r="I3">
        <f t="shared" ref="I3:I66" si="2">MONTH(B3)</f>
        <v>5</v>
      </c>
      <c r="J3">
        <f t="shared" ref="J3:J66" si="3">DAY(B3)</f>
        <v>19</v>
      </c>
      <c r="K3" t="s">
        <v>49</v>
      </c>
      <c r="M3">
        <v>1</v>
      </c>
      <c r="N3">
        <v>9</v>
      </c>
      <c r="O3" t="s">
        <v>36</v>
      </c>
      <c r="P3" t="str">
        <f t="shared" ref="P3:P66" si="4">"E:"&amp;E3&amp;"_P:"&amp;F3&amp;"_Tr1:"&amp;K3&amp;"_Tr2:"&amp;L3&amp;"_"&amp;G3&amp;"_"&amp;M3&amp;"_D:"&amp;J3&amp;"_M:"&amp;I3&amp;"_Y:"&amp;H3</f>
        <v>E:CER_P:P02_Tr1:MSD_Tr2:_TRA_1_D:19_M:5_Y:2022</v>
      </c>
      <c r="Q3">
        <v>4</v>
      </c>
      <c r="R3">
        <v>24</v>
      </c>
      <c r="S3">
        <v>0</v>
      </c>
      <c r="T3">
        <v>25</v>
      </c>
      <c r="U3">
        <v>25</v>
      </c>
      <c r="V3" t="s">
        <v>45</v>
      </c>
      <c r="W3" s="2">
        <f t="shared" ref="W3:W67" si="5">W2+TIME(0,10,0)</f>
        <v>0.47447916666666662</v>
      </c>
      <c r="X3">
        <v>10</v>
      </c>
      <c r="Y3" s="61">
        <f>VLOOKUP(C3,JN!$A$2:$J$865,8,0)</f>
        <v>1.1325000000000001</v>
      </c>
      <c r="Z3" s="62">
        <f>VLOOKUP(C3,JN!$A$2:$J$865,9,0)</f>
        <v>87.526188966391899</v>
      </c>
      <c r="AA3" s="63">
        <f>VLOOKUP(C3,JN!$A$2:$J$865,10,0)</f>
        <v>1.0176000000000001</v>
      </c>
      <c r="AB3">
        <v>37</v>
      </c>
    </row>
    <row r="4" spans="1:29" x14ac:dyDescent="0.3">
      <c r="A4">
        <v>3</v>
      </c>
      <c r="B4" s="1">
        <v>44700</v>
      </c>
      <c r="C4" t="str">
        <f t="shared" si="0"/>
        <v>CER-MSD_R1_t2_44700</v>
      </c>
      <c r="E4" t="s">
        <v>20</v>
      </c>
      <c r="F4" t="s">
        <v>22</v>
      </c>
      <c r="G4" t="s">
        <v>18</v>
      </c>
      <c r="H4">
        <f t="shared" si="1"/>
        <v>2022</v>
      </c>
      <c r="I4">
        <f t="shared" si="2"/>
        <v>5</v>
      </c>
      <c r="J4">
        <f t="shared" si="3"/>
        <v>19</v>
      </c>
      <c r="K4" t="s">
        <v>49</v>
      </c>
      <c r="M4">
        <v>1</v>
      </c>
      <c r="N4">
        <v>9</v>
      </c>
      <c r="O4" t="s">
        <v>36</v>
      </c>
      <c r="P4" t="str">
        <f t="shared" si="4"/>
        <v>E:CER_P:P02_Tr1:MSD_Tr2:_TRA_1_D:19_M:5_Y:2022</v>
      </c>
      <c r="Q4">
        <v>4</v>
      </c>
      <c r="R4">
        <v>24</v>
      </c>
      <c r="S4">
        <v>0</v>
      </c>
      <c r="T4">
        <v>25</v>
      </c>
      <c r="U4">
        <v>25</v>
      </c>
      <c r="V4" t="s">
        <v>46</v>
      </c>
      <c r="W4" s="2">
        <f t="shared" si="5"/>
        <v>0.48142361111111104</v>
      </c>
      <c r="X4">
        <v>20</v>
      </c>
      <c r="Y4" s="61">
        <f>VLOOKUP(C4,JN!$A$2:$J$865,8,0)</f>
        <v>1.2075</v>
      </c>
      <c r="Z4" s="62">
        <f>VLOOKUP(C4,JN!$A$2:$J$865,9,0)</f>
        <v>66.475586556753342</v>
      </c>
      <c r="AA4" s="63">
        <f>VLOOKUP(C4,JN!$A$2:$J$865,10,0)</f>
        <v>1.5009599999999998</v>
      </c>
      <c r="AB4">
        <v>35.299999999999997</v>
      </c>
    </row>
    <row r="5" spans="1:29" x14ac:dyDescent="0.3">
      <c r="A5">
        <v>4</v>
      </c>
      <c r="B5" s="1">
        <v>44700</v>
      </c>
      <c r="C5" t="str">
        <f t="shared" si="0"/>
        <v>CER-MSD_R1_t3_44700</v>
      </c>
      <c r="E5" t="s">
        <v>20</v>
      </c>
      <c r="F5" t="s">
        <v>22</v>
      </c>
      <c r="G5" t="s">
        <v>18</v>
      </c>
      <c r="H5">
        <f t="shared" si="1"/>
        <v>2022</v>
      </c>
      <c r="I5">
        <f t="shared" si="2"/>
        <v>5</v>
      </c>
      <c r="J5">
        <f t="shared" si="3"/>
        <v>19</v>
      </c>
      <c r="K5" t="s">
        <v>49</v>
      </c>
      <c r="M5">
        <v>1</v>
      </c>
      <c r="N5">
        <v>9</v>
      </c>
      <c r="O5" t="s">
        <v>36</v>
      </c>
      <c r="P5" t="str">
        <f t="shared" si="4"/>
        <v>E:CER_P:P02_Tr1:MSD_Tr2:_TRA_1_D:19_M:5_Y:2022</v>
      </c>
      <c r="Q5">
        <v>4</v>
      </c>
      <c r="R5">
        <v>24</v>
      </c>
      <c r="S5">
        <v>0</v>
      </c>
      <c r="T5">
        <v>25</v>
      </c>
      <c r="U5">
        <v>25</v>
      </c>
      <c r="V5" t="s">
        <v>47</v>
      </c>
      <c r="W5" s="2">
        <f t="shared" si="5"/>
        <v>0.48836805555555546</v>
      </c>
      <c r="X5">
        <v>30</v>
      </c>
      <c r="Y5" s="61">
        <f>VLOOKUP(C5,JN!$A$2:$J$865,8,0)</f>
        <v>1.2075</v>
      </c>
      <c r="Z5" s="62">
        <f>VLOOKUP(C5,JN!$A$2:$J$865,9,0)</f>
        <v>108.43830057070387</v>
      </c>
      <c r="AA5" s="63">
        <f>VLOOKUP(C5,JN!$A$2:$J$865,10,0)</f>
        <v>0.97944000000000009</v>
      </c>
      <c r="AB5">
        <v>38.799999999999997</v>
      </c>
    </row>
    <row r="6" spans="1:29" x14ac:dyDescent="0.3">
      <c r="A6">
        <v>5</v>
      </c>
      <c r="B6" s="1">
        <v>44700</v>
      </c>
      <c r="C6" t="str">
        <f t="shared" si="0"/>
        <v>CER-AWD_R1_t0_44700</v>
      </c>
      <c r="E6" t="s">
        <v>20</v>
      </c>
      <c r="F6" t="s">
        <v>21</v>
      </c>
      <c r="G6" t="s">
        <v>18</v>
      </c>
      <c r="H6">
        <f t="shared" si="1"/>
        <v>2022</v>
      </c>
      <c r="I6">
        <f t="shared" si="2"/>
        <v>5</v>
      </c>
      <c r="J6">
        <f t="shared" si="3"/>
        <v>19</v>
      </c>
      <c r="K6" t="s">
        <v>50</v>
      </c>
      <c r="M6">
        <v>1</v>
      </c>
      <c r="N6">
        <v>1</v>
      </c>
      <c r="P6" t="str">
        <f t="shared" si="4"/>
        <v>E:CER_P:P01_Tr1:AWD_Tr2:_TRA_1_D:19_M:5_Y:2022</v>
      </c>
      <c r="Q6">
        <v>3</v>
      </c>
      <c r="R6">
        <v>26</v>
      </c>
      <c r="S6">
        <v>0</v>
      </c>
      <c r="T6">
        <v>25</v>
      </c>
      <c r="V6" t="s">
        <v>44</v>
      </c>
      <c r="W6" s="2">
        <v>0.4675347222222222</v>
      </c>
      <c r="X6">
        <v>0</v>
      </c>
      <c r="Y6" s="61">
        <f>VLOOKUP(C6,JN!$A$2:$J$865,8,0)</f>
        <v>1.2825</v>
      </c>
      <c r="Z6" s="62">
        <f>VLOOKUP(C6,JN!$A$2:$J$865,9,0)</f>
        <v>104.42206721623336</v>
      </c>
      <c r="AA6" s="63">
        <f>VLOOKUP(C6,JN!$A$2:$J$865,10,0)</f>
        <v>1.16388</v>
      </c>
      <c r="AB6">
        <v>32.4</v>
      </c>
    </row>
    <row r="7" spans="1:29" x14ac:dyDescent="0.3">
      <c r="A7">
        <v>6</v>
      </c>
      <c r="B7" s="1">
        <v>44700</v>
      </c>
      <c r="C7" t="str">
        <f t="shared" si="0"/>
        <v>CER-AWD_R1_t1_44700</v>
      </c>
      <c r="E7" t="s">
        <v>20</v>
      </c>
      <c r="F7" t="s">
        <v>21</v>
      </c>
      <c r="G7" t="s">
        <v>18</v>
      </c>
      <c r="H7">
        <f t="shared" si="1"/>
        <v>2022</v>
      </c>
      <c r="I7">
        <f t="shared" si="2"/>
        <v>5</v>
      </c>
      <c r="J7">
        <f t="shared" si="3"/>
        <v>19</v>
      </c>
      <c r="K7" t="s">
        <v>50</v>
      </c>
      <c r="M7">
        <v>1</v>
      </c>
      <c r="N7">
        <v>1</v>
      </c>
      <c r="P7" t="str">
        <f t="shared" si="4"/>
        <v>E:CER_P:P01_Tr1:AWD_Tr2:_TRA_1_D:19_M:5_Y:2022</v>
      </c>
      <c r="Q7">
        <v>3</v>
      </c>
      <c r="R7">
        <v>26</v>
      </c>
      <c r="S7">
        <v>0</v>
      </c>
      <c r="T7">
        <v>25</v>
      </c>
      <c r="V7" t="s">
        <v>45</v>
      </c>
      <c r="W7" s="2">
        <f t="shared" si="5"/>
        <v>0.47447916666666662</v>
      </c>
      <c r="X7">
        <v>10</v>
      </c>
      <c r="Y7" s="61">
        <f>VLOOKUP(C7,JN!$A$2:$J$865,8,0)</f>
        <v>1.2825</v>
      </c>
      <c r="Z7" s="62">
        <f>VLOOKUP(C7,JN!$A$2:$J$865,9,0)</f>
        <v>81.017121116043128</v>
      </c>
      <c r="AA7" s="63">
        <f>VLOOKUP(C7,JN!$A$2:$J$865,10,0)</f>
        <v>1.00488</v>
      </c>
      <c r="AB7">
        <v>38.6</v>
      </c>
    </row>
    <row r="8" spans="1:29" x14ac:dyDescent="0.3">
      <c r="A8">
        <v>7</v>
      </c>
      <c r="B8" s="1">
        <v>44700</v>
      </c>
      <c r="C8" t="str">
        <f t="shared" si="0"/>
        <v>CER-AWD_R1_t2_44700</v>
      </c>
      <c r="E8" t="s">
        <v>20</v>
      </c>
      <c r="F8" t="s">
        <v>21</v>
      </c>
      <c r="G8" t="s">
        <v>18</v>
      </c>
      <c r="H8">
        <f t="shared" si="1"/>
        <v>2022</v>
      </c>
      <c r="I8">
        <f t="shared" si="2"/>
        <v>5</v>
      </c>
      <c r="J8">
        <f t="shared" si="3"/>
        <v>19</v>
      </c>
      <c r="K8" t="s">
        <v>50</v>
      </c>
      <c r="M8">
        <v>1</v>
      </c>
      <c r="N8">
        <v>1</v>
      </c>
      <c r="P8" t="str">
        <f t="shared" si="4"/>
        <v>E:CER_P:P01_Tr1:AWD_Tr2:_TRA_1_D:19_M:5_Y:2022</v>
      </c>
      <c r="Q8">
        <v>3</v>
      </c>
      <c r="R8">
        <v>26</v>
      </c>
      <c r="S8">
        <v>0</v>
      </c>
      <c r="T8">
        <v>25</v>
      </c>
      <c r="V8" t="s">
        <v>46</v>
      </c>
      <c r="W8" s="2">
        <f t="shared" si="5"/>
        <v>0.48142361111111104</v>
      </c>
      <c r="X8">
        <v>20</v>
      </c>
      <c r="Y8" s="61">
        <f>VLOOKUP(C8,JN!$A$2:$J$865,8,0)</f>
        <v>1.3574999999999999</v>
      </c>
      <c r="Z8" s="62">
        <f>VLOOKUP(C8,JN!$A$2:$J$865,9,0)</f>
        <v>83.925428027901077</v>
      </c>
      <c r="AA8" s="63">
        <f>VLOOKUP(C8,JN!$A$2:$J$865,10,0)</f>
        <v>1.03668</v>
      </c>
      <c r="AB8">
        <v>36.299999999999997</v>
      </c>
    </row>
    <row r="9" spans="1:29" x14ac:dyDescent="0.3">
      <c r="A9">
        <v>8</v>
      </c>
      <c r="B9" s="1">
        <v>44700</v>
      </c>
      <c r="C9" t="str">
        <f t="shared" si="0"/>
        <v>CER-AWD_R1_t3_44700</v>
      </c>
      <c r="E9" t="s">
        <v>20</v>
      </c>
      <c r="F9" t="s">
        <v>21</v>
      </c>
      <c r="G9" t="s">
        <v>18</v>
      </c>
      <c r="H9">
        <f t="shared" si="1"/>
        <v>2022</v>
      </c>
      <c r="I9">
        <f t="shared" si="2"/>
        <v>5</v>
      </c>
      <c r="J9">
        <f t="shared" si="3"/>
        <v>19</v>
      </c>
      <c r="K9" t="s">
        <v>50</v>
      </c>
      <c r="M9">
        <v>1</v>
      </c>
      <c r="N9">
        <v>1</v>
      </c>
      <c r="P9" t="str">
        <f t="shared" si="4"/>
        <v>E:CER_P:P01_Tr1:AWD_Tr2:_TRA_1_D:19_M:5_Y:2022</v>
      </c>
      <c r="Q9">
        <v>3</v>
      </c>
      <c r="R9">
        <v>26</v>
      </c>
      <c r="S9">
        <v>0</v>
      </c>
      <c r="T9">
        <v>25</v>
      </c>
      <c r="V9" t="s">
        <v>47</v>
      </c>
      <c r="W9" s="2">
        <f t="shared" si="5"/>
        <v>0.48836805555555546</v>
      </c>
      <c r="X9">
        <v>30</v>
      </c>
      <c r="Y9" s="61">
        <f>VLOOKUP(C9,JN!$A$2:$J$865,8,0)</f>
        <v>1.3574999999999999</v>
      </c>
      <c r="Z9" s="62">
        <f>VLOOKUP(C9,JN!$A$2:$J$865,9,0)</f>
        <v>93.065821179454673</v>
      </c>
      <c r="AA9" s="63">
        <f>VLOOKUP(C9,JN!$A$2:$J$865,10,0)</f>
        <v>0.99216000000000004</v>
      </c>
      <c r="AB9">
        <v>40.4</v>
      </c>
    </row>
    <row r="10" spans="1:29" x14ac:dyDescent="0.3">
      <c r="A10">
        <v>9</v>
      </c>
      <c r="B10" s="1">
        <v>44700</v>
      </c>
      <c r="C10" t="str">
        <f t="shared" si="0"/>
        <v>CER-CON_R1_t0_44700</v>
      </c>
      <c r="E10" t="s">
        <v>20</v>
      </c>
      <c r="F10" t="s">
        <v>39</v>
      </c>
      <c r="G10" t="s">
        <v>18</v>
      </c>
      <c r="H10">
        <f t="shared" si="1"/>
        <v>2022</v>
      </c>
      <c r="I10">
        <f t="shared" si="2"/>
        <v>5</v>
      </c>
      <c r="J10">
        <f t="shared" si="3"/>
        <v>19</v>
      </c>
      <c r="K10" t="s">
        <v>48</v>
      </c>
      <c r="M10">
        <v>1</v>
      </c>
      <c r="N10">
        <v>14</v>
      </c>
      <c r="O10" t="s">
        <v>36</v>
      </c>
      <c r="P10" t="str">
        <f t="shared" si="4"/>
        <v>E:CER_P:P03_Tr1:CON_Tr2:_TRA_1_D:19_M:5_Y:2022</v>
      </c>
      <c r="Q10">
        <v>5</v>
      </c>
      <c r="R10">
        <v>24</v>
      </c>
      <c r="S10">
        <v>0</v>
      </c>
      <c r="T10">
        <v>25</v>
      </c>
      <c r="U10">
        <v>25</v>
      </c>
      <c r="V10" t="s">
        <v>44</v>
      </c>
      <c r="W10" s="2">
        <v>0.4675347222222222</v>
      </c>
      <c r="X10">
        <v>0</v>
      </c>
      <c r="Y10" s="61">
        <f>VLOOKUP(C10,JN!$A$2:$J$865,8,0)</f>
        <v>1.1325000000000001</v>
      </c>
      <c r="Z10" s="62">
        <f>VLOOKUP(C10,JN!$A$2:$J$865,9,0)</f>
        <v>116.05529486366518</v>
      </c>
      <c r="AA10" s="63">
        <f>VLOOKUP(C10,JN!$A$2:$J$865,10,0)</f>
        <v>0.97308000000000006</v>
      </c>
      <c r="AB10">
        <v>33.299999999999997</v>
      </c>
    </row>
    <row r="11" spans="1:29" x14ac:dyDescent="0.3">
      <c r="A11">
        <v>10</v>
      </c>
      <c r="B11" s="1">
        <v>44700</v>
      </c>
      <c r="C11" t="str">
        <f t="shared" si="0"/>
        <v>CER-CON_R1_t1_44700</v>
      </c>
      <c r="E11" t="s">
        <v>20</v>
      </c>
      <c r="F11" t="s">
        <v>39</v>
      </c>
      <c r="G11" t="s">
        <v>18</v>
      </c>
      <c r="H11">
        <f t="shared" si="1"/>
        <v>2022</v>
      </c>
      <c r="I11">
        <f t="shared" si="2"/>
        <v>5</v>
      </c>
      <c r="J11">
        <f t="shared" si="3"/>
        <v>19</v>
      </c>
      <c r="K11" t="s">
        <v>48</v>
      </c>
      <c r="M11">
        <v>1</v>
      </c>
      <c r="N11">
        <v>14</v>
      </c>
      <c r="O11" t="s">
        <v>36</v>
      </c>
      <c r="P11" t="str">
        <f t="shared" si="4"/>
        <v>E:CER_P:P03_Tr1:CON_Tr2:_TRA_1_D:19_M:5_Y:2022</v>
      </c>
      <c r="Q11">
        <v>5</v>
      </c>
      <c r="R11">
        <v>24</v>
      </c>
      <c r="S11">
        <v>0</v>
      </c>
      <c r="T11">
        <v>25</v>
      </c>
      <c r="U11">
        <v>25</v>
      </c>
      <c r="V11" t="s">
        <v>45</v>
      </c>
      <c r="W11" s="2">
        <f t="shared" si="5"/>
        <v>0.47447916666666662</v>
      </c>
      <c r="X11">
        <v>10</v>
      </c>
      <c r="Y11" s="61">
        <f>VLOOKUP(C11,JN!$A$2:$J$865,8,0)</f>
        <v>1.2075</v>
      </c>
      <c r="Z11" s="62">
        <f>VLOOKUP(C11,JN!$A$2:$J$865,9,0)</f>
        <v>101.37526949904883</v>
      </c>
      <c r="AA11" s="63">
        <f>VLOOKUP(C11,JN!$A$2:$J$865,10,0)</f>
        <v>0.97308000000000006</v>
      </c>
      <c r="AB11">
        <v>38.299999999999997</v>
      </c>
    </row>
    <row r="12" spans="1:29" x14ac:dyDescent="0.3">
      <c r="A12">
        <v>11</v>
      </c>
      <c r="B12" s="1">
        <v>44700</v>
      </c>
      <c r="C12" t="str">
        <f t="shared" si="0"/>
        <v>CER-CON_R1_t2_44700</v>
      </c>
      <c r="E12" t="s">
        <v>20</v>
      </c>
      <c r="F12" t="s">
        <v>39</v>
      </c>
      <c r="G12" t="s">
        <v>18</v>
      </c>
      <c r="H12">
        <f t="shared" si="1"/>
        <v>2022</v>
      </c>
      <c r="I12">
        <f t="shared" si="2"/>
        <v>5</v>
      </c>
      <c r="J12">
        <f t="shared" si="3"/>
        <v>19</v>
      </c>
      <c r="K12" t="s">
        <v>48</v>
      </c>
      <c r="M12">
        <v>1</v>
      </c>
      <c r="N12">
        <v>14</v>
      </c>
      <c r="O12" t="s">
        <v>36</v>
      </c>
      <c r="P12" t="str">
        <f t="shared" si="4"/>
        <v>E:CER_P:P03_Tr1:CON_Tr2:_TRA_1_D:19_M:5_Y:2022</v>
      </c>
      <c r="Q12">
        <v>5</v>
      </c>
      <c r="R12">
        <v>24</v>
      </c>
      <c r="S12">
        <v>0</v>
      </c>
      <c r="T12">
        <v>25</v>
      </c>
      <c r="U12">
        <v>25</v>
      </c>
      <c r="V12" t="s">
        <v>46</v>
      </c>
      <c r="W12" s="2">
        <f t="shared" si="5"/>
        <v>0.48142361111111104</v>
      </c>
      <c r="X12">
        <v>20</v>
      </c>
      <c r="Y12" s="61">
        <f>VLOOKUP(C12,JN!$A$2:$J$865,8,0)</f>
        <v>1.2075</v>
      </c>
      <c r="Z12" s="62">
        <f>VLOOKUP(C12,JN!$A$2:$J$865,9,0)</f>
        <v>77.000887761572613</v>
      </c>
      <c r="AA12" s="63">
        <f>VLOOKUP(C12,JN!$A$2:$J$865,10,0)</f>
        <v>1.25292</v>
      </c>
      <c r="AB12">
        <v>36.5</v>
      </c>
    </row>
    <row r="13" spans="1:29" x14ac:dyDescent="0.3">
      <c r="A13">
        <v>12</v>
      </c>
      <c r="B13" s="1">
        <v>44700</v>
      </c>
      <c r="C13" t="str">
        <f t="shared" si="0"/>
        <v>CER-CON_R1_t3_44700</v>
      </c>
      <c r="E13" t="s">
        <v>20</v>
      </c>
      <c r="F13" t="s">
        <v>39</v>
      </c>
      <c r="G13" t="s">
        <v>18</v>
      </c>
      <c r="H13">
        <f t="shared" si="1"/>
        <v>2022</v>
      </c>
      <c r="I13">
        <f t="shared" si="2"/>
        <v>5</v>
      </c>
      <c r="J13">
        <f t="shared" si="3"/>
        <v>19</v>
      </c>
      <c r="K13" t="s">
        <v>48</v>
      </c>
      <c r="M13">
        <v>1</v>
      </c>
      <c r="N13">
        <v>14</v>
      </c>
      <c r="O13" t="s">
        <v>36</v>
      </c>
      <c r="P13" t="str">
        <f t="shared" si="4"/>
        <v>E:CER_P:P03_Tr1:CON_Tr2:_TRA_1_D:19_M:5_Y:2022</v>
      </c>
      <c r="Q13">
        <v>5</v>
      </c>
      <c r="R13">
        <v>24</v>
      </c>
      <c r="S13">
        <v>0</v>
      </c>
      <c r="T13">
        <v>25</v>
      </c>
      <c r="U13">
        <v>25</v>
      </c>
      <c r="V13" t="s">
        <v>47</v>
      </c>
      <c r="W13" s="2">
        <f t="shared" si="5"/>
        <v>0.48836805555555546</v>
      </c>
      <c r="X13">
        <v>30</v>
      </c>
      <c r="Y13" s="61">
        <f>VLOOKUP(C13,JN!$A$2:$J$865,8,0)</f>
        <v>1.2075</v>
      </c>
      <c r="Z13" s="62">
        <f>VLOOKUP(C13,JN!$A$2:$J$865,9,0)</f>
        <v>108.43830057070387</v>
      </c>
      <c r="AA13" s="63">
        <f>VLOOKUP(C13,JN!$A$2:$J$865,10,0)</f>
        <v>0.97308000000000006</v>
      </c>
      <c r="AB13">
        <v>40.799999999999997</v>
      </c>
    </row>
    <row r="14" spans="1:29" x14ac:dyDescent="0.3">
      <c r="A14">
        <v>13</v>
      </c>
      <c r="B14" s="1">
        <v>44700</v>
      </c>
      <c r="C14" t="str">
        <f t="shared" si="0"/>
        <v>CER-AWD_R3_t0_44700</v>
      </c>
      <c r="E14" t="s">
        <v>20</v>
      </c>
      <c r="F14" t="s">
        <v>38</v>
      </c>
      <c r="G14" t="s">
        <v>18</v>
      </c>
      <c r="H14">
        <f t="shared" si="1"/>
        <v>2022</v>
      </c>
      <c r="I14">
        <f t="shared" si="2"/>
        <v>5</v>
      </c>
      <c r="J14">
        <f t="shared" si="3"/>
        <v>19</v>
      </c>
      <c r="K14" t="s">
        <v>50</v>
      </c>
      <c r="M14">
        <v>3</v>
      </c>
      <c r="N14">
        <v>3</v>
      </c>
      <c r="O14" t="s">
        <v>36</v>
      </c>
      <c r="P14" t="str">
        <f t="shared" si="4"/>
        <v>E:CER_P:P09_Tr1:AWD_Tr2:_TRA_3_D:19_M:5_Y:2022</v>
      </c>
      <c r="Q14">
        <v>6</v>
      </c>
      <c r="R14">
        <v>24</v>
      </c>
      <c r="S14">
        <v>0</v>
      </c>
      <c r="T14">
        <v>26</v>
      </c>
      <c r="U14">
        <v>28</v>
      </c>
      <c r="V14" t="s">
        <v>44</v>
      </c>
      <c r="W14" s="2">
        <v>0.49670138888888887</v>
      </c>
      <c r="X14">
        <v>0</v>
      </c>
      <c r="Y14" s="61">
        <f>VLOOKUP(C14,JN!$A$2:$J$865,8,0)</f>
        <v>1.2075</v>
      </c>
      <c r="Z14" s="62">
        <f>VLOOKUP(C14,JN!$A$2:$J$865,9,0)</f>
        <v>132.81268230818009</v>
      </c>
      <c r="AA14" s="63">
        <f>VLOOKUP(C14,JN!$A$2:$J$865,10,0)</f>
        <v>1.0176000000000001</v>
      </c>
      <c r="AB14">
        <v>32.1</v>
      </c>
    </row>
    <row r="15" spans="1:29" x14ac:dyDescent="0.3">
      <c r="A15">
        <v>14</v>
      </c>
      <c r="B15" s="1">
        <v>44700</v>
      </c>
      <c r="C15" t="str">
        <f t="shared" si="0"/>
        <v>CER-AWD_R3_t1_44700</v>
      </c>
      <c r="E15" t="s">
        <v>20</v>
      </c>
      <c r="F15" t="s">
        <v>38</v>
      </c>
      <c r="G15" t="s">
        <v>18</v>
      </c>
      <c r="H15">
        <f t="shared" si="1"/>
        <v>2022</v>
      </c>
      <c r="I15">
        <f t="shared" si="2"/>
        <v>5</v>
      </c>
      <c r="J15">
        <f t="shared" si="3"/>
        <v>19</v>
      </c>
      <c r="K15" t="s">
        <v>50</v>
      </c>
      <c r="M15">
        <v>3</v>
      </c>
      <c r="N15">
        <v>3</v>
      </c>
      <c r="O15" t="s">
        <v>36</v>
      </c>
      <c r="P15" t="str">
        <f t="shared" si="4"/>
        <v>E:CER_P:P09_Tr1:AWD_Tr2:_TRA_3_D:19_M:5_Y:2022</v>
      </c>
      <c r="Q15">
        <v>6</v>
      </c>
      <c r="R15">
        <v>24</v>
      </c>
      <c r="S15">
        <v>0</v>
      </c>
      <c r="T15">
        <v>26</v>
      </c>
      <c r="U15">
        <v>28</v>
      </c>
      <c r="V15" t="s">
        <v>45</v>
      </c>
      <c r="W15" s="2">
        <f t="shared" si="5"/>
        <v>0.50364583333333335</v>
      </c>
      <c r="X15">
        <v>10</v>
      </c>
      <c r="Y15" s="61">
        <f>VLOOKUP(C15,JN!$A$2:$J$865,8,0)</f>
        <v>1.1325000000000001</v>
      </c>
      <c r="Z15" s="62">
        <f>VLOOKUP(C15,JN!$A$2:$J$865,9,0)</f>
        <v>114.94736842105263</v>
      </c>
      <c r="AA15" s="63">
        <f>VLOOKUP(C15,JN!$A$2:$J$865,10,0)</f>
        <v>0.97308000000000006</v>
      </c>
      <c r="AB15">
        <v>36.799999999999997</v>
      </c>
    </row>
    <row r="16" spans="1:29" x14ac:dyDescent="0.3">
      <c r="A16">
        <v>15</v>
      </c>
      <c r="B16" s="1">
        <v>44700</v>
      </c>
      <c r="C16" t="str">
        <f t="shared" si="0"/>
        <v>CER-AWD_R3_t2_44700</v>
      </c>
      <c r="E16" t="s">
        <v>20</v>
      </c>
      <c r="F16" t="s">
        <v>38</v>
      </c>
      <c r="G16" t="s">
        <v>18</v>
      </c>
      <c r="H16">
        <f t="shared" si="1"/>
        <v>2022</v>
      </c>
      <c r="I16">
        <f t="shared" si="2"/>
        <v>5</v>
      </c>
      <c r="J16">
        <f t="shared" si="3"/>
        <v>19</v>
      </c>
      <c r="K16" t="s">
        <v>50</v>
      </c>
      <c r="M16">
        <v>3</v>
      </c>
      <c r="N16">
        <v>3</v>
      </c>
      <c r="O16" t="s">
        <v>36</v>
      </c>
      <c r="P16" t="str">
        <f t="shared" si="4"/>
        <v>E:CER_P:P09_Tr1:AWD_Tr2:_TRA_3_D:19_M:5_Y:2022</v>
      </c>
      <c r="Q16">
        <v>6</v>
      </c>
      <c r="R16">
        <v>24</v>
      </c>
      <c r="S16">
        <v>0</v>
      </c>
      <c r="T16">
        <v>26</v>
      </c>
      <c r="U16">
        <v>28</v>
      </c>
      <c r="V16" t="s">
        <v>46</v>
      </c>
      <c r="W16" s="2">
        <f t="shared" si="5"/>
        <v>0.51059027777777777</v>
      </c>
      <c r="X16">
        <v>20</v>
      </c>
      <c r="Y16" s="61">
        <f>VLOOKUP(C16,JN!$A$2:$J$865,8,0)</f>
        <v>1.2075</v>
      </c>
      <c r="Z16" s="62">
        <f>VLOOKUP(C16,JN!$A$2:$J$865,9,0)</f>
        <v>114.39340519974637</v>
      </c>
      <c r="AA16" s="63">
        <f>VLOOKUP(C16,JN!$A$2:$J$865,10,0)</f>
        <v>1.02396</v>
      </c>
      <c r="AB16">
        <v>40.6</v>
      </c>
    </row>
    <row r="17" spans="1:28" x14ac:dyDescent="0.3">
      <c r="A17">
        <v>16</v>
      </c>
      <c r="B17" s="1">
        <v>44700</v>
      </c>
      <c r="C17" t="str">
        <f t="shared" si="0"/>
        <v>CER-AWD_R3_t3_44700</v>
      </c>
      <c r="E17" t="s">
        <v>20</v>
      </c>
      <c r="F17" t="s">
        <v>38</v>
      </c>
      <c r="G17" t="s">
        <v>18</v>
      </c>
      <c r="H17">
        <f t="shared" si="1"/>
        <v>2022</v>
      </c>
      <c r="I17">
        <f t="shared" si="2"/>
        <v>5</v>
      </c>
      <c r="J17">
        <f t="shared" si="3"/>
        <v>19</v>
      </c>
      <c r="K17" t="s">
        <v>50</v>
      </c>
      <c r="M17">
        <v>3</v>
      </c>
      <c r="N17">
        <v>3</v>
      </c>
      <c r="O17" t="s">
        <v>36</v>
      </c>
      <c r="P17" t="str">
        <f t="shared" si="4"/>
        <v>E:CER_P:P09_Tr1:AWD_Tr2:_TRA_3_D:19_M:5_Y:2022</v>
      </c>
      <c r="Q17">
        <v>6</v>
      </c>
      <c r="R17">
        <v>24</v>
      </c>
      <c r="S17">
        <v>0</v>
      </c>
      <c r="T17">
        <v>26</v>
      </c>
      <c r="U17">
        <v>28</v>
      </c>
      <c r="V17" t="s">
        <v>47</v>
      </c>
      <c r="W17" s="2">
        <f t="shared" si="5"/>
        <v>0.51753472222222219</v>
      </c>
      <c r="X17">
        <v>30</v>
      </c>
      <c r="Y17" s="61">
        <f>VLOOKUP(C17,JN!$A$2:$J$865,8,0)</f>
        <v>1.2075</v>
      </c>
      <c r="Z17" s="62">
        <f>VLOOKUP(C17,JN!$A$2:$J$865,9,0)</f>
        <v>75.47748890298034</v>
      </c>
      <c r="AA17" s="63">
        <f>VLOOKUP(C17,JN!$A$2:$J$865,10,0)</f>
        <v>0.99852000000000007</v>
      </c>
      <c r="AB17">
        <v>41</v>
      </c>
    </row>
    <row r="18" spans="1:28" x14ac:dyDescent="0.3">
      <c r="A18">
        <v>17</v>
      </c>
      <c r="B18" s="1">
        <v>44700</v>
      </c>
      <c r="C18" t="str">
        <f t="shared" si="0"/>
        <v>CER-MSD_R2_t0_44700</v>
      </c>
      <c r="E18" t="s">
        <v>20</v>
      </c>
      <c r="F18" t="s">
        <v>34</v>
      </c>
      <c r="G18" t="s">
        <v>18</v>
      </c>
      <c r="H18">
        <f t="shared" si="1"/>
        <v>2022</v>
      </c>
      <c r="I18">
        <f t="shared" si="2"/>
        <v>5</v>
      </c>
      <c r="J18">
        <f t="shared" si="3"/>
        <v>19</v>
      </c>
      <c r="K18" t="s">
        <v>49</v>
      </c>
      <c r="M18">
        <v>2</v>
      </c>
      <c r="N18">
        <v>2</v>
      </c>
      <c r="O18" t="s">
        <v>41</v>
      </c>
      <c r="P18" t="str">
        <f t="shared" si="4"/>
        <v>E:CER_P:P04_Tr1:MSD_Tr2:_TRA_2_D:19_M:5_Y:2022</v>
      </c>
      <c r="Q18">
        <v>3</v>
      </c>
      <c r="R18">
        <v>25</v>
      </c>
      <c r="S18">
        <v>0</v>
      </c>
      <c r="T18">
        <v>25</v>
      </c>
      <c r="U18">
        <v>25</v>
      </c>
      <c r="V18" t="s">
        <v>44</v>
      </c>
      <c r="W18" s="2">
        <v>0.4675347222222222</v>
      </c>
      <c r="X18">
        <v>0</v>
      </c>
      <c r="Y18" s="61">
        <f>VLOOKUP(C18,JN!$A$2:$J$865,8,0)</f>
        <v>1.1325000000000001</v>
      </c>
      <c r="Z18" s="62">
        <f>VLOOKUP(C18,JN!$A$2:$J$865,9,0)</f>
        <v>74.646544071020926</v>
      </c>
      <c r="AA18" s="63">
        <f>VLOOKUP(C18,JN!$A$2:$J$865,10,0)</f>
        <v>1.79352</v>
      </c>
      <c r="AB18">
        <v>33.1</v>
      </c>
    </row>
    <row r="19" spans="1:28" x14ac:dyDescent="0.3">
      <c r="A19">
        <v>18</v>
      </c>
      <c r="B19" s="1">
        <v>44700</v>
      </c>
      <c r="C19" t="str">
        <f t="shared" si="0"/>
        <v>CER-MSD_R2_t1_44700</v>
      </c>
      <c r="E19" t="s">
        <v>20</v>
      </c>
      <c r="F19" t="s">
        <v>34</v>
      </c>
      <c r="G19" t="s">
        <v>18</v>
      </c>
      <c r="H19">
        <f t="shared" si="1"/>
        <v>2022</v>
      </c>
      <c r="I19">
        <f t="shared" si="2"/>
        <v>5</v>
      </c>
      <c r="J19">
        <f t="shared" si="3"/>
        <v>19</v>
      </c>
      <c r="K19" t="s">
        <v>49</v>
      </c>
      <c r="M19">
        <v>2</v>
      </c>
      <c r="N19">
        <v>2</v>
      </c>
      <c r="O19" t="s">
        <v>41</v>
      </c>
      <c r="P19" t="str">
        <f t="shared" si="4"/>
        <v>E:CER_P:P04_Tr1:MSD_Tr2:_TRA_2_D:19_M:5_Y:2022</v>
      </c>
      <c r="Q19">
        <v>3</v>
      </c>
      <c r="R19">
        <v>25</v>
      </c>
      <c r="S19">
        <v>0</v>
      </c>
      <c r="T19">
        <v>25</v>
      </c>
      <c r="U19">
        <v>25</v>
      </c>
      <c r="V19" t="s">
        <v>45</v>
      </c>
      <c r="W19" s="2">
        <f t="shared" si="5"/>
        <v>0.47447916666666662</v>
      </c>
      <c r="X19">
        <v>10</v>
      </c>
      <c r="Y19" s="61">
        <f>VLOOKUP(C19,JN!$A$2:$J$865,8,0)</f>
        <v>1.1325000000000001</v>
      </c>
      <c r="Z19" s="62">
        <f>VLOOKUP(C19,JN!$A$2:$J$865,9,0)</f>
        <v>94.035256816740656</v>
      </c>
      <c r="AA19" s="63">
        <f>VLOOKUP(C19,JN!$A$2:$J$865,10,0)</f>
        <v>1.4055599999999999</v>
      </c>
      <c r="AB19">
        <v>37.6</v>
      </c>
    </row>
    <row r="20" spans="1:28" x14ac:dyDescent="0.3">
      <c r="A20">
        <v>19</v>
      </c>
      <c r="B20" s="1">
        <v>44700</v>
      </c>
      <c r="C20" t="str">
        <f t="shared" si="0"/>
        <v>CER-MSD_R2_t2_44700</v>
      </c>
      <c r="E20" t="s">
        <v>20</v>
      </c>
      <c r="F20" t="s">
        <v>34</v>
      </c>
      <c r="G20" t="s">
        <v>18</v>
      </c>
      <c r="H20">
        <f t="shared" si="1"/>
        <v>2022</v>
      </c>
      <c r="I20">
        <f t="shared" si="2"/>
        <v>5</v>
      </c>
      <c r="J20">
        <f t="shared" si="3"/>
        <v>19</v>
      </c>
      <c r="K20" t="s">
        <v>49</v>
      </c>
      <c r="M20">
        <v>2</v>
      </c>
      <c r="N20">
        <v>2</v>
      </c>
      <c r="O20" t="s">
        <v>41</v>
      </c>
      <c r="P20" t="str">
        <f t="shared" si="4"/>
        <v>E:CER_P:P04_Tr1:MSD_Tr2:_TRA_2_D:19_M:5_Y:2022</v>
      </c>
      <c r="Q20">
        <v>3</v>
      </c>
      <c r="R20">
        <v>25</v>
      </c>
      <c r="S20">
        <v>0</v>
      </c>
      <c r="T20">
        <v>25</v>
      </c>
      <c r="U20">
        <v>25</v>
      </c>
      <c r="V20" t="s">
        <v>46</v>
      </c>
      <c r="W20" s="2">
        <f t="shared" si="5"/>
        <v>0.48142361111111104</v>
      </c>
      <c r="X20">
        <v>20</v>
      </c>
      <c r="Y20" s="61">
        <f>VLOOKUP(C20,JN!$A$2:$J$865,8,0)</f>
        <v>1.2075</v>
      </c>
      <c r="Z20" s="62">
        <f>VLOOKUP(C20,JN!$A$2:$J$865,9,0)</f>
        <v>104.14508560558023</v>
      </c>
      <c r="AA20" s="63">
        <f>VLOOKUP(C20,JN!$A$2:$J$865,10,0)</f>
        <v>1.4945999999999997</v>
      </c>
      <c r="AB20">
        <v>35.700000000000003</v>
      </c>
    </row>
    <row r="21" spans="1:28" x14ac:dyDescent="0.3">
      <c r="A21">
        <v>20</v>
      </c>
      <c r="B21" s="1">
        <v>44700</v>
      </c>
      <c r="C21" t="str">
        <f t="shared" si="0"/>
        <v>CER-MSD_R2_t3_44700</v>
      </c>
      <c r="E21" t="s">
        <v>20</v>
      </c>
      <c r="F21" t="s">
        <v>34</v>
      </c>
      <c r="G21" t="s">
        <v>18</v>
      </c>
      <c r="H21">
        <f t="shared" si="1"/>
        <v>2022</v>
      </c>
      <c r="I21">
        <f t="shared" si="2"/>
        <v>5</v>
      </c>
      <c r="J21">
        <f t="shared" si="3"/>
        <v>19</v>
      </c>
      <c r="K21" t="s">
        <v>49</v>
      </c>
      <c r="M21">
        <v>2</v>
      </c>
      <c r="N21">
        <v>2</v>
      </c>
      <c r="O21" t="s">
        <v>41</v>
      </c>
      <c r="P21" t="str">
        <f t="shared" si="4"/>
        <v>E:CER_P:P04_Tr1:MSD_Tr2:_TRA_2_D:19_M:5_Y:2022</v>
      </c>
      <c r="Q21">
        <v>3</v>
      </c>
      <c r="R21">
        <v>25</v>
      </c>
      <c r="S21">
        <v>0</v>
      </c>
      <c r="T21">
        <v>25</v>
      </c>
      <c r="U21">
        <v>25</v>
      </c>
      <c r="V21" t="s">
        <v>47</v>
      </c>
      <c r="W21" s="2">
        <f t="shared" si="5"/>
        <v>0.48836805555555546</v>
      </c>
      <c r="X21">
        <v>30</v>
      </c>
      <c r="Y21" s="61">
        <f>VLOOKUP(C21,JN!$A$2:$J$865,8,0)</f>
        <v>1.2825</v>
      </c>
      <c r="Z21" s="62">
        <f>VLOOKUP(C21,JN!$A$2:$J$865,9,0)</f>
        <v>113.56246036778694</v>
      </c>
      <c r="AA21" s="63">
        <f>VLOOKUP(C21,JN!$A$2:$J$865,10,0)</f>
        <v>1.5073199999999998</v>
      </c>
      <c r="AB21">
        <v>40.1</v>
      </c>
    </row>
    <row r="22" spans="1:28" x14ac:dyDescent="0.3">
      <c r="A22">
        <v>21</v>
      </c>
      <c r="B22" s="1">
        <v>44700</v>
      </c>
      <c r="C22" t="str">
        <f t="shared" si="0"/>
        <v>CER-CON_R2_t0_44700</v>
      </c>
      <c r="E22" t="s">
        <v>20</v>
      </c>
      <c r="F22" t="s">
        <v>40</v>
      </c>
      <c r="G22" t="s">
        <v>18</v>
      </c>
      <c r="H22">
        <f t="shared" si="1"/>
        <v>2022</v>
      </c>
      <c r="I22">
        <f t="shared" si="2"/>
        <v>5</v>
      </c>
      <c r="J22">
        <f t="shared" si="3"/>
        <v>19</v>
      </c>
      <c r="K22" t="s">
        <v>48</v>
      </c>
      <c r="M22">
        <v>2</v>
      </c>
      <c r="N22">
        <v>11</v>
      </c>
      <c r="O22" t="s">
        <v>42</v>
      </c>
      <c r="P22" t="str">
        <f t="shared" si="4"/>
        <v>E:CER_P:P06_Tr1:CON_Tr2:_TRA_2_D:19_M:5_Y:2022</v>
      </c>
      <c r="Q22">
        <v>3.5</v>
      </c>
      <c r="R22">
        <v>25</v>
      </c>
      <c r="S22">
        <v>0</v>
      </c>
      <c r="T22">
        <v>25</v>
      </c>
      <c r="U22">
        <v>25</v>
      </c>
      <c r="V22" t="s">
        <v>44</v>
      </c>
      <c r="W22" s="2">
        <v>0.4675347222222222</v>
      </c>
      <c r="X22">
        <v>0</v>
      </c>
      <c r="Y22" s="61">
        <f>VLOOKUP(C22,JN!$A$2:$J$865,8,0)</f>
        <v>1.2825</v>
      </c>
      <c r="Z22" s="62">
        <f>VLOOKUP(C22,JN!$A$2:$J$865,9,0)</f>
        <v>104.56055802155994</v>
      </c>
      <c r="AA22" s="63">
        <f>VLOOKUP(C22,JN!$A$2:$J$865,10,0)</f>
        <v>1.2084000000000001</v>
      </c>
      <c r="AB22">
        <v>34.299999999999997</v>
      </c>
    </row>
    <row r="23" spans="1:28" x14ac:dyDescent="0.3">
      <c r="A23">
        <v>22</v>
      </c>
      <c r="B23" s="1">
        <v>44700</v>
      </c>
      <c r="C23" t="str">
        <f t="shared" si="0"/>
        <v>CER-CON_R2_t1_44700</v>
      </c>
      <c r="E23" t="s">
        <v>20</v>
      </c>
      <c r="F23" t="s">
        <v>40</v>
      </c>
      <c r="G23" t="s">
        <v>18</v>
      </c>
      <c r="H23">
        <f t="shared" si="1"/>
        <v>2022</v>
      </c>
      <c r="I23">
        <f t="shared" si="2"/>
        <v>5</v>
      </c>
      <c r="J23">
        <f t="shared" si="3"/>
        <v>19</v>
      </c>
      <c r="K23" t="s">
        <v>48</v>
      </c>
      <c r="M23">
        <v>2</v>
      </c>
      <c r="N23">
        <v>11</v>
      </c>
      <c r="O23" t="s">
        <v>42</v>
      </c>
      <c r="P23" t="str">
        <f t="shared" si="4"/>
        <v>E:CER_P:P06_Tr1:CON_Tr2:_TRA_2_D:19_M:5_Y:2022</v>
      </c>
      <c r="Q23">
        <v>3.5</v>
      </c>
      <c r="R23">
        <v>25</v>
      </c>
      <c r="S23">
        <v>0</v>
      </c>
      <c r="T23">
        <v>25</v>
      </c>
      <c r="U23">
        <v>25</v>
      </c>
      <c r="V23" t="s">
        <v>45</v>
      </c>
      <c r="W23" s="2">
        <f t="shared" si="5"/>
        <v>0.47447916666666662</v>
      </c>
      <c r="X23">
        <v>10</v>
      </c>
      <c r="Y23" s="61">
        <f>VLOOKUP(C23,JN!$A$2:$J$865,8,0)</f>
        <v>1.3574999999999999</v>
      </c>
      <c r="Z23" s="62">
        <f>VLOOKUP(C23,JN!$A$2:$J$865,9,0)</f>
        <v>121.17945466074828</v>
      </c>
      <c r="AA23" s="63">
        <f>VLOOKUP(C23,JN!$A$2:$J$865,10,0)</f>
        <v>1.31016</v>
      </c>
      <c r="AB23">
        <v>37.700000000000003</v>
      </c>
    </row>
    <row r="24" spans="1:28" x14ac:dyDescent="0.3">
      <c r="A24">
        <v>23</v>
      </c>
      <c r="B24" s="1">
        <v>44700</v>
      </c>
      <c r="C24" t="str">
        <f t="shared" si="0"/>
        <v>CER-CON_R2_t2_44700</v>
      </c>
      <c r="E24" t="s">
        <v>20</v>
      </c>
      <c r="F24" t="s">
        <v>40</v>
      </c>
      <c r="G24" t="s">
        <v>18</v>
      </c>
      <c r="H24">
        <f t="shared" si="1"/>
        <v>2022</v>
      </c>
      <c r="I24">
        <f t="shared" si="2"/>
        <v>5</v>
      </c>
      <c r="J24">
        <f t="shared" si="3"/>
        <v>19</v>
      </c>
      <c r="K24" t="s">
        <v>48</v>
      </c>
      <c r="M24">
        <v>2</v>
      </c>
      <c r="N24">
        <v>11</v>
      </c>
      <c r="O24" t="s">
        <v>42</v>
      </c>
      <c r="P24" t="str">
        <f t="shared" si="4"/>
        <v>E:CER_P:P06_Tr1:CON_Tr2:_TRA_2_D:19_M:5_Y:2022</v>
      </c>
      <c r="Q24">
        <v>3.5</v>
      </c>
      <c r="R24">
        <v>25</v>
      </c>
      <c r="S24">
        <v>0</v>
      </c>
      <c r="T24">
        <v>25</v>
      </c>
      <c r="U24">
        <v>25</v>
      </c>
      <c r="V24" t="s">
        <v>46</v>
      </c>
      <c r="W24" s="2">
        <f t="shared" si="5"/>
        <v>0.48142361111111104</v>
      </c>
      <c r="X24">
        <v>20</v>
      </c>
      <c r="Y24" s="61">
        <f>VLOOKUP(C24,JN!$A$2:$J$865,8,0)</f>
        <v>1.2825</v>
      </c>
      <c r="Z24" s="62">
        <f>VLOOKUP(C24,JN!$A$2:$J$865,9,0)</f>
        <v>90.711477488902986</v>
      </c>
      <c r="AA24" s="63">
        <f>VLOOKUP(C24,JN!$A$2:$J$865,10,0)</f>
        <v>1.0176000000000001</v>
      </c>
      <c r="AB24">
        <v>35.5</v>
      </c>
    </row>
    <row r="25" spans="1:28" x14ac:dyDescent="0.3">
      <c r="A25">
        <v>24</v>
      </c>
      <c r="B25" s="1">
        <v>44700</v>
      </c>
      <c r="C25" t="str">
        <f t="shared" si="0"/>
        <v>CER-CON_R2_t3_44700</v>
      </c>
      <c r="E25" t="s">
        <v>20</v>
      </c>
      <c r="F25" t="s">
        <v>40</v>
      </c>
      <c r="G25" t="s">
        <v>18</v>
      </c>
      <c r="H25">
        <f t="shared" si="1"/>
        <v>2022</v>
      </c>
      <c r="I25">
        <f t="shared" si="2"/>
        <v>5</v>
      </c>
      <c r="J25">
        <f t="shared" si="3"/>
        <v>19</v>
      </c>
      <c r="K25" t="s">
        <v>48</v>
      </c>
      <c r="M25">
        <v>2</v>
      </c>
      <c r="N25">
        <v>11</v>
      </c>
      <c r="O25" t="s">
        <v>42</v>
      </c>
      <c r="P25" t="str">
        <f t="shared" si="4"/>
        <v>E:CER_P:P06_Tr1:CON_Tr2:_TRA_2_D:19_M:5_Y:2022</v>
      </c>
      <c r="Q25">
        <v>3.5</v>
      </c>
      <c r="R25">
        <v>25</v>
      </c>
      <c r="S25">
        <v>0</v>
      </c>
      <c r="T25">
        <v>25</v>
      </c>
      <c r="U25">
        <v>25</v>
      </c>
      <c r="V25" t="s">
        <v>47</v>
      </c>
      <c r="W25" s="2">
        <f t="shared" si="5"/>
        <v>0.48836805555555546</v>
      </c>
      <c r="X25">
        <v>30</v>
      </c>
      <c r="Y25" s="61">
        <f>VLOOKUP(C25,JN!$A$2:$J$865,8,0)</f>
        <v>1.3574999999999999</v>
      </c>
      <c r="Z25" s="62">
        <f>VLOOKUP(C25,JN!$A$2:$J$865,9,0)</f>
        <v>112.73151553582753</v>
      </c>
      <c r="AA25" s="63">
        <f>VLOOKUP(C25,JN!$A$2:$J$865,10,0)</f>
        <v>1.1893199999999999</v>
      </c>
      <c r="AB25">
        <v>39.4</v>
      </c>
    </row>
    <row r="26" spans="1:28" x14ac:dyDescent="0.3">
      <c r="A26">
        <v>25</v>
      </c>
      <c r="B26" s="1">
        <v>44700</v>
      </c>
      <c r="C26" t="str">
        <f t="shared" si="0"/>
        <v>CER-CON_R3_t0_44700</v>
      </c>
      <c r="E26" t="s">
        <v>20</v>
      </c>
      <c r="F26" t="s">
        <v>33</v>
      </c>
      <c r="G26" t="s">
        <v>18</v>
      </c>
      <c r="H26">
        <f t="shared" si="1"/>
        <v>2022</v>
      </c>
      <c r="I26">
        <f t="shared" si="2"/>
        <v>5</v>
      </c>
      <c r="J26">
        <f t="shared" si="3"/>
        <v>19</v>
      </c>
      <c r="K26" t="s">
        <v>48</v>
      </c>
      <c r="M26">
        <v>3</v>
      </c>
      <c r="N26">
        <v>11</v>
      </c>
      <c r="O26" t="s">
        <v>42</v>
      </c>
      <c r="P26" t="str">
        <f t="shared" si="4"/>
        <v>E:CER_P:P08_Tr1:CON_Tr2:_TRA_3_D:19_M:5_Y:2022</v>
      </c>
      <c r="Q26">
        <v>3</v>
      </c>
      <c r="R26">
        <v>25</v>
      </c>
      <c r="S26">
        <v>0</v>
      </c>
      <c r="T26">
        <v>26</v>
      </c>
      <c r="U26">
        <v>28</v>
      </c>
      <c r="V26" t="s">
        <v>44</v>
      </c>
      <c r="W26" s="2">
        <v>0.49670138888888887</v>
      </c>
      <c r="X26">
        <v>0</v>
      </c>
      <c r="Y26" s="61">
        <f>VLOOKUP(C26,JN!$A$2:$J$865,8,0)</f>
        <v>1.2075</v>
      </c>
      <c r="Z26" s="62">
        <f>VLOOKUP(C26,JN!$A$2:$J$865,9,0)</f>
        <v>101.37526949904883</v>
      </c>
      <c r="AA26" s="63">
        <f>VLOOKUP(C26,JN!$A$2:$J$865,10,0)</f>
        <v>0.96035999999999999</v>
      </c>
      <c r="AB26">
        <v>35.799999999999997</v>
      </c>
    </row>
    <row r="27" spans="1:28" x14ac:dyDescent="0.3">
      <c r="A27">
        <v>26</v>
      </c>
      <c r="B27" s="1">
        <v>44700</v>
      </c>
      <c r="C27" t="str">
        <f t="shared" si="0"/>
        <v>CER-CON_R3_t1_44700</v>
      </c>
      <c r="E27" t="s">
        <v>20</v>
      </c>
      <c r="F27" t="s">
        <v>33</v>
      </c>
      <c r="G27" t="s">
        <v>18</v>
      </c>
      <c r="H27">
        <f t="shared" si="1"/>
        <v>2022</v>
      </c>
      <c r="I27">
        <f t="shared" si="2"/>
        <v>5</v>
      </c>
      <c r="J27">
        <f t="shared" si="3"/>
        <v>19</v>
      </c>
      <c r="K27" t="s">
        <v>48</v>
      </c>
      <c r="M27">
        <v>3</v>
      </c>
      <c r="N27">
        <v>11</v>
      </c>
      <c r="O27" t="s">
        <v>42</v>
      </c>
      <c r="P27" t="str">
        <f t="shared" si="4"/>
        <v>E:CER_P:P08_Tr1:CON_Tr2:_TRA_3_D:19_M:5_Y:2022</v>
      </c>
      <c r="Q27">
        <v>3</v>
      </c>
      <c r="R27">
        <v>25</v>
      </c>
      <c r="S27">
        <v>0</v>
      </c>
      <c r="T27">
        <v>26</v>
      </c>
      <c r="U27">
        <v>28</v>
      </c>
      <c r="V27" t="s">
        <v>45</v>
      </c>
      <c r="W27" s="2">
        <f t="shared" si="5"/>
        <v>0.50364583333333335</v>
      </c>
      <c r="X27">
        <v>10</v>
      </c>
      <c r="Y27" s="61">
        <f>VLOOKUP(C27,JN!$A$2:$J$865,8,0)</f>
        <v>1.2075</v>
      </c>
      <c r="Z27" s="62">
        <f>VLOOKUP(C27,JN!$A$2:$J$865,9,0)</f>
        <v>80.601648700063407</v>
      </c>
      <c r="AA27" s="63">
        <f>VLOOKUP(C27,JN!$A$2:$J$865,10,0)</f>
        <v>0.90312000000000014</v>
      </c>
      <c r="AB27">
        <v>36.799999999999997</v>
      </c>
    </row>
    <row r="28" spans="1:28" x14ac:dyDescent="0.3">
      <c r="A28">
        <v>27</v>
      </c>
      <c r="B28" s="1">
        <v>44700</v>
      </c>
      <c r="C28" t="str">
        <f t="shared" si="0"/>
        <v>CER-CON_R3_t2_44700</v>
      </c>
      <c r="E28" t="s">
        <v>20</v>
      </c>
      <c r="F28" t="s">
        <v>33</v>
      </c>
      <c r="G28" t="s">
        <v>18</v>
      </c>
      <c r="H28">
        <f t="shared" si="1"/>
        <v>2022</v>
      </c>
      <c r="I28">
        <f t="shared" si="2"/>
        <v>5</v>
      </c>
      <c r="J28">
        <f t="shared" si="3"/>
        <v>19</v>
      </c>
      <c r="K28" t="s">
        <v>48</v>
      </c>
      <c r="M28">
        <v>3</v>
      </c>
      <c r="N28">
        <v>11</v>
      </c>
      <c r="O28" t="s">
        <v>42</v>
      </c>
      <c r="P28" t="str">
        <f t="shared" si="4"/>
        <v>E:CER_P:P08_Tr1:CON_Tr2:_TRA_3_D:19_M:5_Y:2022</v>
      </c>
      <c r="Q28">
        <v>3</v>
      </c>
      <c r="R28">
        <v>25</v>
      </c>
      <c r="S28">
        <v>0</v>
      </c>
      <c r="T28">
        <v>26</v>
      </c>
      <c r="U28">
        <v>28</v>
      </c>
      <c r="V28" t="s">
        <v>46</v>
      </c>
      <c r="W28" s="2">
        <f t="shared" si="5"/>
        <v>0.51059027777777777</v>
      </c>
      <c r="X28">
        <v>20</v>
      </c>
      <c r="Y28" s="61">
        <f>VLOOKUP(C28,JN!$A$2:$J$865,8,0)</f>
        <v>1.2075</v>
      </c>
      <c r="Z28" s="62">
        <f>VLOOKUP(C28,JN!$A$2:$J$865,9,0)</f>
        <v>90.296005072923279</v>
      </c>
      <c r="AA28" s="63">
        <f>VLOOKUP(C28,JN!$A$2:$J$865,10,0)</f>
        <v>0.99852000000000007</v>
      </c>
      <c r="AB28">
        <v>38.799999999999997</v>
      </c>
    </row>
    <row r="29" spans="1:28" x14ac:dyDescent="0.3">
      <c r="A29">
        <v>28</v>
      </c>
      <c r="B29" s="1">
        <v>44700</v>
      </c>
      <c r="C29" t="str">
        <f t="shared" si="0"/>
        <v>CER-CON_R3_t3_44700</v>
      </c>
      <c r="E29" t="s">
        <v>20</v>
      </c>
      <c r="F29" t="s">
        <v>33</v>
      </c>
      <c r="G29" t="s">
        <v>18</v>
      </c>
      <c r="H29">
        <f t="shared" si="1"/>
        <v>2022</v>
      </c>
      <c r="I29">
        <f t="shared" si="2"/>
        <v>5</v>
      </c>
      <c r="J29">
        <f t="shared" si="3"/>
        <v>19</v>
      </c>
      <c r="K29" t="s">
        <v>48</v>
      </c>
      <c r="M29">
        <v>3</v>
      </c>
      <c r="N29">
        <v>11</v>
      </c>
      <c r="O29" t="s">
        <v>42</v>
      </c>
      <c r="P29" t="str">
        <f t="shared" si="4"/>
        <v>E:CER_P:P08_Tr1:CON_Tr2:_TRA_3_D:19_M:5_Y:2022</v>
      </c>
      <c r="Q29">
        <v>3</v>
      </c>
      <c r="R29">
        <v>25</v>
      </c>
      <c r="S29">
        <v>0</v>
      </c>
      <c r="T29">
        <v>26</v>
      </c>
      <c r="U29">
        <v>28</v>
      </c>
      <c r="V29" t="s">
        <v>47</v>
      </c>
      <c r="W29" s="2">
        <f t="shared" si="5"/>
        <v>0.51753472222222219</v>
      </c>
      <c r="X29">
        <v>30</v>
      </c>
      <c r="Y29" s="61">
        <f>VLOOKUP(C29,JN!$A$2:$J$865,8,0)</f>
        <v>1.2075</v>
      </c>
      <c r="Z29" s="62">
        <f>VLOOKUP(C29,JN!$A$2:$J$865,9,0)</f>
        <v>110.37717184527585</v>
      </c>
      <c r="AA29" s="63">
        <f>VLOOKUP(C29,JN!$A$2:$J$865,10,0)</f>
        <v>0.96035999999999999</v>
      </c>
      <c r="AB29">
        <v>39.700000000000003</v>
      </c>
    </row>
    <row r="30" spans="1:28" x14ac:dyDescent="0.3">
      <c r="A30">
        <v>29</v>
      </c>
      <c r="B30" s="1">
        <v>44700</v>
      </c>
      <c r="C30" t="str">
        <f t="shared" si="0"/>
        <v>CER-AWD_R2_t0_44700</v>
      </c>
      <c r="E30" t="s">
        <v>20</v>
      </c>
      <c r="F30" t="s">
        <v>37</v>
      </c>
      <c r="G30" t="s">
        <v>18</v>
      </c>
      <c r="H30">
        <f t="shared" si="1"/>
        <v>2022</v>
      </c>
      <c r="I30">
        <f t="shared" si="2"/>
        <v>5</v>
      </c>
      <c r="J30">
        <f t="shared" si="3"/>
        <v>19</v>
      </c>
      <c r="K30" t="s">
        <v>50</v>
      </c>
      <c r="M30">
        <v>2</v>
      </c>
      <c r="N30">
        <v>3</v>
      </c>
      <c r="O30" t="s">
        <v>19</v>
      </c>
      <c r="P30" t="str">
        <f t="shared" si="4"/>
        <v>E:CER_P:P05_Tr1:AWD_Tr2:_TRA_2_D:19_M:5_Y:2022</v>
      </c>
      <c r="Q30">
        <v>5.5</v>
      </c>
      <c r="R30">
        <v>24</v>
      </c>
      <c r="S30">
        <v>0</v>
      </c>
      <c r="T30">
        <v>25</v>
      </c>
      <c r="U30">
        <v>25</v>
      </c>
      <c r="V30" t="s">
        <v>44</v>
      </c>
      <c r="W30" s="2">
        <v>0.4675347222222222</v>
      </c>
      <c r="X30">
        <v>0</v>
      </c>
      <c r="Y30" s="61">
        <f>VLOOKUP(C30,JN!$A$2:$J$865,8,0)</f>
        <v>1.1325000000000001</v>
      </c>
      <c r="Z30" s="62">
        <f>VLOOKUP(C30,JN!$A$2:$J$865,9,0)</f>
        <v>80.878630310716559</v>
      </c>
      <c r="AA30" s="63">
        <f>VLOOKUP(C30,JN!$A$2:$J$865,10,0)</f>
        <v>1.02396</v>
      </c>
      <c r="AB30">
        <v>32.200000000000003</v>
      </c>
    </row>
    <row r="31" spans="1:28" x14ac:dyDescent="0.3">
      <c r="A31">
        <v>30</v>
      </c>
      <c r="B31" s="1">
        <v>44700</v>
      </c>
      <c r="C31" t="str">
        <f t="shared" si="0"/>
        <v>CER-AWD_R2_t1_44700</v>
      </c>
      <c r="E31" t="s">
        <v>20</v>
      </c>
      <c r="F31" t="s">
        <v>37</v>
      </c>
      <c r="G31" t="s">
        <v>18</v>
      </c>
      <c r="H31">
        <f t="shared" si="1"/>
        <v>2022</v>
      </c>
      <c r="I31">
        <f t="shared" si="2"/>
        <v>5</v>
      </c>
      <c r="J31">
        <f t="shared" si="3"/>
        <v>19</v>
      </c>
      <c r="K31" t="s">
        <v>50</v>
      </c>
      <c r="M31">
        <v>2</v>
      </c>
      <c r="N31">
        <v>3</v>
      </c>
      <c r="O31" t="s">
        <v>19</v>
      </c>
      <c r="P31" t="str">
        <f t="shared" si="4"/>
        <v>E:CER_P:P05_Tr1:AWD_Tr2:_TRA_2_D:19_M:5_Y:2022</v>
      </c>
      <c r="Q31">
        <v>5.5</v>
      </c>
      <c r="R31">
        <v>24</v>
      </c>
      <c r="S31">
        <v>0</v>
      </c>
      <c r="T31">
        <v>25</v>
      </c>
      <c r="U31">
        <v>25</v>
      </c>
      <c r="V31" t="s">
        <v>45</v>
      </c>
      <c r="W31" s="2">
        <f t="shared" si="5"/>
        <v>0.47447916666666662</v>
      </c>
      <c r="X31">
        <v>10</v>
      </c>
      <c r="Y31" s="61">
        <f>VLOOKUP(C31,JN!$A$2:$J$865,8,0)</f>
        <v>1.2075</v>
      </c>
      <c r="Z31" s="62">
        <f>VLOOKUP(C31,JN!$A$2:$J$865,9,0)</f>
        <v>96.112618896639191</v>
      </c>
      <c r="AA31" s="63">
        <f>VLOOKUP(C31,JN!$A$2:$J$865,10,0)</f>
        <v>1.7490000000000001</v>
      </c>
      <c r="AB31">
        <v>38.299999999999997</v>
      </c>
    </row>
    <row r="32" spans="1:28" x14ac:dyDescent="0.3">
      <c r="A32">
        <v>31</v>
      </c>
      <c r="B32" s="1">
        <v>44700</v>
      </c>
      <c r="C32" t="str">
        <f t="shared" si="0"/>
        <v>CER-AWD_R2_t2_44700</v>
      </c>
      <c r="E32" t="s">
        <v>20</v>
      </c>
      <c r="F32" t="s">
        <v>37</v>
      </c>
      <c r="G32" t="s">
        <v>18</v>
      </c>
      <c r="H32">
        <f t="shared" si="1"/>
        <v>2022</v>
      </c>
      <c r="I32">
        <f t="shared" si="2"/>
        <v>5</v>
      </c>
      <c r="J32">
        <f t="shared" si="3"/>
        <v>19</v>
      </c>
      <c r="K32" t="s">
        <v>50</v>
      </c>
      <c r="M32">
        <v>2</v>
      </c>
      <c r="N32">
        <v>3</v>
      </c>
      <c r="O32" t="s">
        <v>19</v>
      </c>
      <c r="P32" t="str">
        <f t="shared" si="4"/>
        <v>E:CER_P:P05_Tr1:AWD_Tr2:_TRA_2_D:19_M:5_Y:2022</v>
      </c>
      <c r="Q32">
        <v>5.5</v>
      </c>
      <c r="R32">
        <v>24</v>
      </c>
      <c r="S32">
        <v>0</v>
      </c>
      <c r="T32">
        <v>25</v>
      </c>
      <c r="U32">
        <v>25</v>
      </c>
      <c r="V32" t="s">
        <v>46</v>
      </c>
      <c r="W32" s="2">
        <f t="shared" si="5"/>
        <v>0.48142361111111104</v>
      </c>
      <c r="X32">
        <v>20</v>
      </c>
      <c r="Y32" s="61">
        <f>VLOOKUP(C32,JN!$A$2:$J$865,8,0)</f>
        <v>1.2075</v>
      </c>
      <c r="Z32" s="62">
        <f>VLOOKUP(C32,JN!$A$2:$J$865,9,0)</f>
        <v>80.1861762840837</v>
      </c>
      <c r="AA32" s="63">
        <f>VLOOKUP(C32,JN!$A$2:$J$865,10,0)</f>
        <v>1.0176000000000001</v>
      </c>
      <c r="AB32">
        <v>36</v>
      </c>
    </row>
    <row r="33" spans="1:28" x14ac:dyDescent="0.3">
      <c r="A33">
        <v>32</v>
      </c>
      <c r="B33" s="1">
        <v>44700</v>
      </c>
      <c r="C33" t="str">
        <f t="shared" si="0"/>
        <v>CER-AWD_R2_t3_44700</v>
      </c>
      <c r="E33" t="s">
        <v>20</v>
      </c>
      <c r="F33" t="s">
        <v>37</v>
      </c>
      <c r="G33" t="s">
        <v>18</v>
      </c>
      <c r="H33">
        <f t="shared" si="1"/>
        <v>2022</v>
      </c>
      <c r="I33">
        <f t="shared" si="2"/>
        <v>5</v>
      </c>
      <c r="J33">
        <f t="shared" si="3"/>
        <v>19</v>
      </c>
      <c r="K33" t="s">
        <v>50</v>
      </c>
      <c r="M33">
        <v>2</v>
      </c>
      <c r="N33">
        <v>3</v>
      </c>
      <c r="O33" t="s">
        <v>19</v>
      </c>
      <c r="P33" t="str">
        <f t="shared" si="4"/>
        <v>E:CER_P:P05_Tr1:AWD_Tr2:_TRA_2_D:19_M:5_Y:2022</v>
      </c>
      <c r="Q33">
        <v>5.5</v>
      </c>
      <c r="R33">
        <v>24</v>
      </c>
      <c r="S33">
        <v>0</v>
      </c>
      <c r="T33">
        <v>25</v>
      </c>
      <c r="U33">
        <v>25</v>
      </c>
      <c r="V33" t="s">
        <v>47</v>
      </c>
      <c r="W33" s="2">
        <f t="shared" si="5"/>
        <v>0.48836805555555546</v>
      </c>
      <c r="X33">
        <v>30</v>
      </c>
      <c r="Y33" s="61">
        <f>VLOOKUP(C33,JN!$A$2:$J$865,8,0)</f>
        <v>1.2075</v>
      </c>
      <c r="Z33" s="62">
        <f>VLOOKUP(C33,JN!$A$2:$J$865,9,0)</f>
        <v>103.31414077362081</v>
      </c>
      <c r="AA33" s="63">
        <f>VLOOKUP(C33,JN!$A$2:$J$865,10,0)</f>
        <v>0.96672000000000002</v>
      </c>
      <c r="AB33">
        <v>40.9</v>
      </c>
    </row>
    <row r="34" spans="1:28" x14ac:dyDescent="0.3">
      <c r="A34">
        <v>33</v>
      </c>
      <c r="B34" s="1">
        <v>44700</v>
      </c>
      <c r="C34" t="str">
        <f t="shared" si="0"/>
        <v>CER-MSD_R3_t0_44700</v>
      </c>
      <c r="E34" t="s">
        <v>20</v>
      </c>
      <c r="F34" t="s">
        <v>35</v>
      </c>
      <c r="G34" t="s">
        <v>18</v>
      </c>
      <c r="H34">
        <f t="shared" si="1"/>
        <v>2022</v>
      </c>
      <c r="I34">
        <f t="shared" si="2"/>
        <v>5</v>
      </c>
      <c r="J34">
        <f t="shared" si="3"/>
        <v>19</v>
      </c>
      <c r="K34" t="s">
        <v>49</v>
      </c>
      <c r="M34">
        <v>3</v>
      </c>
      <c r="N34">
        <v>14</v>
      </c>
      <c r="O34" t="s">
        <v>19</v>
      </c>
      <c r="P34" t="str">
        <f t="shared" si="4"/>
        <v>E:CER_P:P07_Tr1:MSD_Tr2:_TRA_3_D:19_M:5_Y:2022</v>
      </c>
      <c r="Q34">
        <v>3</v>
      </c>
      <c r="R34">
        <v>24</v>
      </c>
      <c r="S34">
        <v>0</v>
      </c>
      <c r="T34">
        <v>26</v>
      </c>
      <c r="V34" t="s">
        <v>44</v>
      </c>
      <c r="W34" s="2">
        <v>0.49670138888888887</v>
      </c>
      <c r="X34">
        <v>0</v>
      </c>
      <c r="Y34" s="61">
        <f>VLOOKUP(C34,JN!$A$2:$J$865,8,0)</f>
        <v>1.1325000000000001</v>
      </c>
      <c r="Z34" s="62">
        <f>VLOOKUP(C34,JN!$A$2:$J$865,9,0)</f>
        <v>59.689537095751433</v>
      </c>
      <c r="AA34" s="63">
        <f>VLOOKUP(C34,JN!$A$2:$J$865,10,0)</f>
        <v>1.8761999999999999</v>
      </c>
      <c r="AB34">
        <v>31.4</v>
      </c>
    </row>
    <row r="35" spans="1:28" x14ac:dyDescent="0.3">
      <c r="A35">
        <v>34</v>
      </c>
      <c r="B35" s="1">
        <v>44700</v>
      </c>
      <c r="C35" t="str">
        <f t="shared" si="0"/>
        <v>CER-MSD_R3_t1_44700</v>
      </c>
      <c r="E35" t="s">
        <v>20</v>
      </c>
      <c r="F35" t="s">
        <v>35</v>
      </c>
      <c r="G35" t="s">
        <v>18</v>
      </c>
      <c r="H35">
        <f t="shared" si="1"/>
        <v>2022</v>
      </c>
      <c r="I35">
        <f t="shared" si="2"/>
        <v>5</v>
      </c>
      <c r="J35">
        <f t="shared" si="3"/>
        <v>19</v>
      </c>
      <c r="K35" t="s">
        <v>49</v>
      </c>
      <c r="M35">
        <v>3</v>
      </c>
      <c r="N35">
        <v>14</v>
      </c>
      <c r="O35" t="s">
        <v>19</v>
      </c>
      <c r="P35" t="str">
        <f t="shared" si="4"/>
        <v>E:CER_P:P07_Tr1:MSD_Tr2:_TRA_3_D:19_M:5_Y:2022</v>
      </c>
      <c r="Q35">
        <v>3</v>
      </c>
      <c r="R35">
        <v>24</v>
      </c>
      <c r="S35">
        <v>0</v>
      </c>
      <c r="T35">
        <v>26</v>
      </c>
      <c r="V35" t="s">
        <v>45</v>
      </c>
      <c r="W35" s="2">
        <f t="shared" si="5"/>
        <v>0.50364583333333335</v>
      </c>
      <c r="X35">
        <v>10</v>
      </c>
      <c r="Y35" s="61">
        <f>VLOOKUP(C35,JN!$A$2:$J$865,8,0)</f>
        <v>1.2075</v>
      </c>
      <c r="Z35" s="62">
        <f>VLOOKUP(C35,JN!$A$2:$J$865,9,0)</f>
        <v>85.310336081166781</v>
      </c>
      <c r="AA35" s="63">
        <f>VLOOKUP(C35,JN!$A$2:$J$865,10,0)</f>
        <v>1.1448</v>
      </c>
      <c r="AB35">
        <v>36.5</v>
      </c>
    </row>
    <row r="36" spans="1:28" x14ac:dyDescent="0.3">
      <c r="A36">
        <v>35</v>
      </c>
      <c r="B36" s="1">
        <v>44700</v>
      </c>
      <c r="C36" t="str">
        <f t="shared" si="0"/>
        <v>CER-MSD_R3_t2_44700</v>
      </c>
      <c r="E36" t="s">
        <v>20</v>
      </c>
      <c r="F36" t="s">
        <v>35</v>
      </c>
      <c r="G36" t="s">
        <v>18</v>
      </c>
      <c r="H36">
        <f t="shared" si="1"/>
        <v>2022</v>
      </c>
      <c r="I36">
        <f t="shared" si="2"/>
        <v>5</v>
      </c>
      <c r="J36">
        <f t="shared" si="3"/>
        <v>19</v>
      </c>
      <c r="K36" t="s">
        <v>49</v>
      </c>
      <c r="M36">
        <v>3</v>
      </c>
      <c r="N36">
        <v>14</v>
      </c>
      <c r="O36" t="s">
        <v>19</v>
      </c>
      <c r="P36" t="str">
        <f t="shared" si="4"/>
        <v>E:CER_P:P07_Tr1:MSD_Tr2:_TRA_3_D:19_M:5_Y:2022</v>
      </c>
      <c r="Q36">
        <v>3</v>
      </c>
      <c r="R36">
        <v>24</v>
      </c>
      <c r="S36">
        <v>0</v>
      </c>
      <c r="T36">
        <v>26</v>
      </c>
      <c r="V36" t="s">
        <v>46</v>
      </c>
      <c r="W36" s="2">
        <f t="shared" si="5"/>
        <v>0.51059027777777777</v>
      </c>
      <c r="X36">
        <v>20</v>
      </c>
      <c r="Y36" s="61">
        <f>VLOOKUP(C36,JN!$A$2:$J$865,8,0)</f>
        <v>1.2075</v>
      </c>
      <c r="Z36" s="62">
        <f>VLOOKUP(C36,JN!$A$2:$J$865,9,0)</f>
        <v>78.662777425491441</v>
      </c>
      <c r="AA36" s="63">
        <f>VLOOKUP(C36,JN!$A$2:$J$865,10,0)</f>
        <v>1.1002799999999999</v>
      </c>
      <c r="AB36">
        <v>40.700000000000003</v>
      </c>
    </row>
    <row r="37" spans="1:28" x14ac:dyDescent="0.3">
      <c r="A37">
        <v>36</v>
      </c>
      <c r="B37" s="1">
        <v>44700</v>
      </c>
      <c r="C37" t="str">
        <f t="shared" si="0"/>
        <v>CER-MSD_R3_t3_44700</v>
      </c>
      <c r="E37" t="s">
        <v>20</v>
      </c>
      <c r="F37" t="s">
        <v>35</v>
      </c>
      <c r="G37" t="s">
        <v>18</v>
      </c>
      <c r="H37">
        <f t="shared" si="1"/>
        <v>2022</v>
      </c>
      <c r="I37">
        <f t="shared" si="2"/>
        <v>5</v>
      </c>
      <c r="J37">
        <f t="shared" si="3"/>
        <v>19</v>
      </c>
      <c r="K37" t="s">
        <v>49</v>
      </c>
      <c r="M37">
        <v>3</v>
      </c>
      <c r="N37">
        <v>14</v>
      </c>
      <c r="O37" t="s">
        <v>19</v>
      </c>
      <c r="P37" t="str">
        <f t="shared" si="4"/>
        <v>E:CER_P:P07_Tr1:MSD_Tr2:_TRA_3_D:19_M:5_Y:2022</v>
      </c>
      <c r="Q37">
        <v>3</v>
      </c>
      <c r="R37">
        <v>24</v>
      </c>
      <c r="S37">
        <v>0</v>
      </c>
      <c r="T37">
        <v>26</v>
      </c>
      <c r="V37" t="s">
        <v>47</v>
      </c>
      <c r="W37" s="2">
        <f t="shared" si="5"/>
        <v>0.51753472222222219</v>
      </c>
      <c r="X37">
        <v>30</v>
      </c>
      <c r="Y37" s="61">
        <f>VLOOKUP(C37,JN!$A$2:$J$865,8,0)</f>
        <v>1.2825</v>
      </c>
      <c r="Z37" s="62">
        <f>VLOOKUP(C37,JN!$A$2:$J$865,9,0)</f>
        <v>103.86810399492708</v>
      </c>
      <c r="AA37" s="63">
        <f>VLOOKUP(C37,JN!$A$2:$J$865,10,0)</f>
        <v>1.7490000000000001</v>
      </c>
      <c r="AB37">
        <v>40.6</v>
      </c>
    </row>
    <row r="38" spans="1:28" x14ac:dyDescent="0.3">
      <c r="A38">
        <v>37</v>
      </c>
      <c r="B38" s="1">
        <v>44707</v>
      </c>
      <c r="C38" t="str">
        <f t="shared" si="0"/>
        <v>CER-AWD_R1_t0_44707</v>
      </c>
      <c r="E38" t="s">
        <v>20</v>
      </c>
      <c r="F38" t="s">
        <v>21</v>
      </c>
      <c r="G38" t="s">
        <v>18</v>
      </c>
      <c r="H38">
        <f t="shared" si="1"/>
        <v>2022</v>
      </c>
      <c r="I38">
        <f t="shared" si="2"/>
        <v>5</v>
      </c>
      <c r="J38">
        <f t="shared" si="3"/>
        <v>26</v>
      </c>
      <c r="K38" t="s">
        <v>50</v>
      </c>
      <c r="M38">
        <v>1</v>
      </c>
      <c r="N38">
        <v>9</v>
      </c>
      <c r="O38" t="s">
        <v>19</v>
      </c>
      <c r="P38" t="str">
        <f t="shared" si="4"/>
        <v>E:CER_P:P01_Tr1:AWD_Tr2:_TRA_1_D:26_M:5_Y:2022</v>
      </c>
      <c r="Q38">
        <v>1</v>
      </c>
      <c r="R38">
        <v>20</v>
      </c>
      <c r="S38">
        <v>0.01</v>
      </c>
      <c r="T38">
        <v>21</v>
      </c>
      <c r="U38">
        <v>23</v>
      </c>
      <c r="V38" t="s">
        <v>44</v>
      </c>
      <c r="W38" s="2">
        <v>0.46458333333333335</v>
      </c>
      <c r="X38">
        <v>0</v>
      </c>
      <c r="Y38" s="61">
        <f>VLOOKUP(C38,JN!$A$2:$J$865,8,0)</f>
        <v>1.2075</v>
      </c>
      <c r="Z38" s="62">
        <f>VLOOKUP(C38,JN!$A$2:$J$865,9,0)</f>
        <v>106.64906955259337</v>
      </c>
      <c r="AA38" s="63">
        <f>VLOOKUP(C38,JN!$A$2:$J$865,10,0)</f>
        <v>0.94128000000000001</v>
      </c>
      <c r="AB38">
        <v>28.1</v>
      </c>
    </row>
    <row r="39" spans="1:28" x14ac:dyDescent="0.3">
      <c r="A39">
        <v>38</v>
      </c>
      <c r="B39" s="1">
        <v>44707</v>
      </c>
      <c r="C39" t="str">
        <f t="shared" si="0"/>
        <v>CER-AWD_R1_t1_44707</v>
      </c>
      <c r="E39" t="s">
        <v>20</v>
      </c>
      <c r="F39" t="s">
        <v>21</v>
      </c>
      <c r="G39" t="s">
        <v>18</v>
      </c>
      <c r="H39">
        <f t="shared" si="1"/>
        <v>2022</v>
      </c>
      <c r="I39">
        <f t="shared" si="2"/>
        <v>5</v>
      </c>
      <c r="J39">
        <f t="shared" si="3"/>
        <v>26</v>
      </c>
      <c r="K39" t="s">
        <v>50</v>
      </c>
      <c r="M39">
        <v>1</v>
      </c>
      <c r="N39">
        <v>9</v>
      </c>
      <c r="O39" t="s">
        <v>19</v>
      </c>
      <c r="P39" t="str">
        <f t="shared" si="4"/>
        <v>E:CER_P:P01_Tr1:AWD_Tr2:_TRA_1_D:26_M:5_Y:2022</v>
      </c>
      <c r="Q39">
        <v>1</v>
      </c>
      <c r="R39">
        <v>20</v>
      </c>
      <c r="S39">
        <v>0.01</v>
      </c>
      <c r="T39">
        <v>21</v>
      </c>
      <c r="U39">
        <v>23</v>
      </c>
      <c r="V39" t="s">
        <v>45</v>
      </c>
      <c r="W39" s="2">
        <f t="shared" si="5"/>
        <v>0.47152777777777777</v>
      </c>
      <c r="X39">
        <v>10</v>
      </c>
      <c r="Y39" s="61">
        <f>VLOOKUP(C39,JN!$A$2:$J$865,8,0)</f>
        <v>1.2825</v>
      </c>
      <c r="Z39" s="62">
        <f>VLOOKUP(C39,JN!$A$2:$J$865,9,0)</f>
        <v>107.65791210241521</v>
      </c>
      <c r="AA39" s="63">
        <f>VLOOKUP(C39,JN!$A$2:$J$865,10,0)</f>
        <v>0.96035999999999999</v>
      </c>
      <c r="AB39">
        <v>33.9</v>
      </c>
    </row>
    <row r="40" spans="1:28" x14ac:dyDescent="0.3">
      <c r="A40">
        <v>39</v>
      </c>
      <c r="B40" s="1">
        <v>44707</v>
      </c>
      <c r="C40" t="str">
        <f t="shared" si="0"/>
        <v>CER-AWD_R1_t2_44707</v>
      </c>
      <c r="E40" t="s">
        <v>20</v>
      </c>
      <c r="F40" t="s">
        <v>21</v>
      </c>
      <c r="G40" t="s">
        <v>18</v>
      </c>
      <c r="H40">
        <f t="shared" si="1"/>
        <v>2022</v>
      </c>
      <c r="I40">
        <f t="shared" si="2"/>
        <v>5</v>
      </c>
      <c r="J40">
        <f t="shared" si="3"/>
        <v>26</v>
      </c>
      <c r="K40" t="s">
        <v>50</v>
      </c>
      <c r="M40">
        <v>1</v>
      </c>
      <c r="N40">
        <v>9</v>
      </c>
      <c r="O40" t="s">
        <v>19</v>
      </c>
      <c r="P40" t="str">
        <f t="shared" si="4"/>
        <v>E:CER_P:P01_Tr1:AWD_Tr2:_TRA_1_D:26_M:5_Y:2022</v>
      </c>
      <c r="Q40">
        <v>1</v>
      </c>
      <c r="R40">
        <v>20</v>
      </c>
      <c r="S40">
        <v>0.01</v>
      </c>
      <c r="T40">
        <v>21</v>
      </c>
      <c r="U40">
        <v>23</v>
      </c>
      <c r="V40" t="s">
        <v>46</v>
      </c>
      <c r="W40" s="2">
        <f t="shared" si="5"/>
        <v>0.47847222222222219</v>
      </c>
      <c r="X40">
        <v>20</v>
      </c>
      <c r="Y40" s="61">
        <f>VLOOKUP(C40,JN!$A$2:$J$865,8,0)</f>
        <v>1.2825</v>
      </c>
      <c r="Z40" s="62">
        <f>VLOOKUP(C40,JN!$A$2:$J$865,9,0)</f>
        <v>148.29985482380889</v>
      </c>
      <c r="AA40" s="63">
        <f>VLOOKUP(C40,JN!$A$2:$J$865,10,0)</f>
        <v>0.93491999999999997</v>
      </c>
      <c r="AB40">
        <v>33.5</v>
      </c>
    </row>
    <row r="41" spans="1:28" x14ac:dyDescent="0.3">
      <c r="A41">
        <v>40</v>
      </c>
      <c r="B41" s="1">
        <v>44707</v>
      </c>
      <c r="C41" t="str">
        <f t="shared" si="0"/>
        <v>CER-AWD_R1_t3_44707</v>
      </c>
      <c r="E41" t="s">
        <v>20</v>
      </c>
      <c r="F41" t="s">
        <v>21</v>
      </c>
      <c r="G41" t="s">
        <v>18</v>
      </c>
      <c r="H41">
        <f t="shared" si="1"/>
        <v>2022</v>
      </c>
      <c r="I41">
        <f t="shared" si="2"/>
        <v>5</v>
      </c>
      <c r="J41">
        <f t="shared" si="3"/>
        <v>26</v>
      </c>
      <c r="K41" t="s">
        <v>50</v>
      </c>
      <c r="M41">
        <v>1</v>
      </c>
      <c r="N41">
        <v>9</v>
      </c>
      <c r="O41" t="s">
        <v>19</v>
      </c>
      <c r="P41" t="str">
        <f t="shared" si="4"/>
        <v>E:CER_P:P01_Tr1:AWD_Tr2:_TRA_1_D:26_M:5_Y:2022</v>
      </c>
      <c r="Q41">
        <v>1</v>
      </c>
      <c r="R41">
        <v>20</v>
      </c>
      <c r="S41">
        <v>0.01</v>
      </c>
      <c r="T41">
        <v>21</v>
      </c>
      <c r="U41">
        <v>23</v>
      </c>
      <c r="V41" t="s">
        <v>47</v>
      </c>
      <c r="W41" s="2">
        <f t="shared" si="5"/>
        <v>0.48541666666666661</v>
      </c>
      <c r="X41">
        <v>30</v>
      </c>
      <c r="Y41" s="61">
        <f>VLOOKUP(C41,JN!$A$2:$J$865,8,0)</f>
        <v>1.2825</v>
      </c>
      <c r="Z41" s="62">
        <f>VLOOKUP(C41,JN!$A$2:$J$865,9,0)</f>
        <v>166.02665962782103</v>
      </c>
      <c r="AA41" s="63">
        <f>VLOOKUP(C41,JN!$A$2:$J$865,10,0)</f>
        <v>0.97308000000000006</v>
      </c>
      <c r="AB41">
        <v>33.5</v>
      </c>
    </row>
    <row r="42" spans="1:28" x14ac:dyDescent="0.3">
      <c r="A42">
        <v>41</v>
      </c>
      <c r="B42" s="1">
        <v>44707</v>
      </c>
      <c r="C42" t="str">
        <f t="shared" si="0"/>
        <v>CER-MSD_R1_t0_44707</v>
      </c>
      <c r="E42" t="s">
        <v>20</v>
      </c>
      <c r="F42" t="s">
        <v>22</v>
      </c>
      <c r="G42" t="s">
        <v>18</v>
      </c>
      <c r="H42">
        <f t="shared" si="1"/>
        <v>2022</v>
      </c>
      <c r="I42">
        <f t="shared" si="2"/>
        <v>5</v>
      </c>
      <c r="J42">
        <f t="shared" si="3"/>
        <v>26</v>
      </c>
      <c r="K42" t="s">
        <v>49</v>
      </c>
      <c r="M42">
        <v>1</v>
      </c>
      <c r="N42">
        <v>9</v>
      </c>
      <c r="O42" t="s">
        <v>19</v>
      </c>
      <c r="P42" t="str">
        <f t="shared" si="4"/>
        <v>E:CER_P:P02_Tr1:MSD_Tr2:_TRA_1_D:26_M:5_Y:2022</v>
      </c>
      <c r="Q42">
        <v>3</v>
      </c>
      <c r="R42">
        <v>19.5</v>
      </c>
      <c r="S42">
        <v>0.01</v>
      </c>
      <c r="T42">
        <v>20</v>
      </c>
      <c r="U42">
        <v>21</v>
      </c>
      <c r="V42" t="s">
        <v>44</v>
      </c>
      <c r="W42" s="2">
        <v>0.4381944444444445</v>
      </c>
      <c r="X42">
        <v>0</v>
      </c>
      <c r="Y42" s="61">
        <f>VLOOKUP(C42,JN!$A$2:$J$865,8,0)</f>
        <v>1.2825</v>
      </c>
      <c r="Z42" s="62">
        <f>VLOOKUP(C42,JN!$A$2:$J$865,9,0)</f>
        <v>121.06110597861951</v>
      </c>
      <c r="AA42" s="63">
        <f>VLOOKUP(C42,JN!$A$2:$J$865,10,0)</f>
        <v>0.85860000000000003</v>
      </c>
      <c r="AB42">
        <v>26.1</v>
      </c>
    </row>
    <row r="43" spans="1:28" x14ac:dyDescent="0.3">
      <c r="A43">
        <v>42</v>
      </c>
      <c r="B43" s="1">
        <v>44707</v>
      </c>
      <c r="C43" t="str">
        <f t="shared" si="0"/>
        <v>CER-MSD_R1_t1_44707</v>
      </c>
      <c r="E43" t="s">
        <v>20</v>
      </c>
      <c r="F43" t="s">
        <v>22</v>
      </c>
      <c r="G43" t="s">
        <v>18</v>
      </c>
      <c r="H43">
        <f t="shared" si="1"/>
        <v>2022</v>
      </c>
      <c r="I43">
        <f t="shared" si="2"/>
        <v>5</v>
      </c>
      <c r="J43">
        <f t="shared" si="3"/>
        <v>26</v>
      </c>
      <c r="K43" t="s">
        <v>49</v>
      </c>
      <c r="M43">
        <v>1</v>
      </c>
      <c r="N43">
        <v>9</v>
      </c>
      <c r="O43" t="s">
        <v>19</v>
      </c>
      <c r="P43" t="str">
        <f t="shared" si="4"/>
        <v>E:CER_P:P02_Tr1:MSD_Tr2:_TRA_1_D:26_M:5_Y:2022</v>
      </c>
      <c r="Q43">
        <v>3</v>
      </c>
      <c r="R43">
        <v>19.5</v>
      </c>
      <c r="S43">
        <v>0.01</v>
      </c>
      <c r="T43">
        <v>20</v>
      </c>
      <c r="U43">
        <v>21</v>
      </c>
      <c r="V43" t="s">
        <v>45</v>
      </c>
      <c r="W43" s="2">
        <f t="shared" si="5"/>
        <v>0.44513888888888892</v>
      </c>
      <c r="X43">
        <v>10</v>
      </c>
      <c r="Y43" s="61">
        <f>VLOOKUP(C43,JN!$A$2:$J$865,8,0)</f>
        <v>1.3574999999999999</v>
      </c>
      <c r="Z43" s="62">
        <f>VLOOKUP(C43,JN!$A$2:$J$865,9,0)</f>
        <v>144.2644846245216</v>
      </c>
      <c r="AA43" s="63">
        <f>VLOOKUP(C43,JN!$A$2:$J$865,10,0)</f>
        <v>0.93491999999999997</v>
      </c>
      <c r="AB43">
        <v>30</v>
      </c>
    </row>
    <row r="44" spans="1:28" x14ac:dyDescent="0.3">
      <c r="A44">
        <v>43</v>
      </c>
      <c r="B44" s="1">
        <v>44707</v>
      </c>
      <c r="C44" t="str">
        <f t="shared" si="0"/>
        <v>CER-MSD_R1_t2_44707</v>
      </c>
      <c r="E44" t="s">
        <v>20</v>
      </c>
      <c r="F44" t="s">
        <v>22</v>
      </c>
      <c r="G44" t="s">
        <v>18</v>
      </c>
      <c r="H44">
        <f t="shared" si="1"/>
        <v>2022</v>
      </c>
      <c r="I44">
        <f t="shared" si="2"/>
        <v>5</v>
      </c>
      <c r="J44">
        <f t="shared" si="3"/>
        <v>26</v>
      </c>
      <c r="K44" t="s">
        <v>49</v>
      </c>
      <c r="M44">
        <v>1</v>
      </c>
      <c r="N44">
        <v>9</v>
      </c>
      <c r="O44" t="s">
        <v>19</v>
      </c>
      <c r="P44" t="str">
        <f t="shared" si="4"/>
        <v>E:CER_P:P02_Tr1:MSD_Tr2:_TRA_1_D:26_M:5_Y:2022</v>
      </c>
      <c r="Q44">
        <v>3</v>
      </c>
      <c r="R44">
        <v>19.5</v>
      </c>
      <c r="S44">
        <v>0.01</v>
      </c>
      <c r="T44">
        <v>20</v>
      </c>
      <c r="U44">
        <v>21</v>
      </c>
      <c r="V44" t="s">
        <v>46</v>
      </c>
      <c r="W44" s="2">
        <f t="shared" si="5"/>
        <v>0.45208333333333334</v>
      </c>
      <c r="X44">
        <v>20</v>
      </c>
      <c r="Y44" s="61">
        <f>VLOOKUP(C44,JN!$A$2:$J$865,8,0)</f>
        <v>1.2825</v>
      </c>
      <c r="Z44" s="62">
        <f>VLOOKUP(C44,JN!$A$2:$J$865,9,0)</f>
        <v>131.00541111257755</v>
      </c>
      <c r="AA44" s="63">
        <f>VLOOKUP(C44,JN!$A$2:$J$865,10,0)</f>
        <v>0.90312000000000014</v>
      </c>
      <c r="AB44">
        <v>30.4</v>
      </c>
    </row>
    <row r="45" spans="1:28" x14ac:dyDescent="0.3">
      <c r="A45">
        <v>44</v>
      </c>
      <c r="B45" s="1">
        <v>44707</v>
      </c>
      <c r="C45" t="str">
        <f t="shared" si="0"/>
        <v>CER-MSD_R1_t3_44707</v>
      </c>
      <c r="E45" t="s">
        <v>20</v>
      </c>
      <c r="F45" t="s">
        <v>22</v>
      </c>
      <c r="G45" t="s">
        <v>18</v>
      </c>
      <c r="H45">
        <f t="shared" si="1"/>
        <v>2022</v>
      </c>
      <c r="I45">
        <f t="shared" si="2"/>
        <v>5</v>
      </c>
      <c r="J45">
        <f t="shared" si="3"/>
        <v>26</v>
      </c>
      <c r="K45" t="s">
        <v>49</v>
      </c>
      <c r="M45">
        <v>1</v>
      </c>
      <c r="N45">
        <v>9</v>
      </c>
      <c r="O45" t="s">
        <v>19</v>
      </c>
      <c r="P45" t="str">
        <f t="shared" si="4"/>
        <v>E:CER_P:P02_Tr1:MSD_Tr2:_TRA_1_D:26_M:5_Y:2022</v>
      </c>
      <c r="Q45">
        <v>3</v>
      </c>
      <c r="R45">
        <v>19.5</v>
      </c>
      <c r="S45">
        <v>0.01</v>
      </c>
      <c r="T45">
        <v>20</v>
      </c>
      <c r="U45">
        <v>21</v>
      </c>
      <c r="V45" t="s">
        <v>47</v>
      </c>
      <c r="W45" s="2">
        <f t="shared" si="5"/>
        <v>0.45902777777777776</v>
      </c>
      <c r="X45">
        <v>30</v>
      </c>
      <c r="Y45" s="61">
        <f>VLOOKUP(C45,JN!$A$2:$J$865,8,0)</f>
        <v>1.3574999999999999</v>
      </c>
      <c r="Z45" s="62">
        <f>VLOOKUP(C45,JN!$A$2:$J$865,9,0)</f>
        <v>111.83740266596278</v>
      </c>
      <c r="AA45" s="63">
        <f>VLOOKUP(C45,JN!$A$2:$J$865,10,0)</f>
        <v>1.4246399999999999</v>
      </c>
      <c r="AB45">
        <v>30.9</v>
      </c>
    </row>
    <row r="46" spans="1:28" x14ac:dyDescent="0.3">
      <c r="A46">
        <v>45</v>
      </c>
      <c r="B46" s="1">
        <v>44707</v>
      </c>
      <c r="C46" t="str">
        <f t="shared" si="0"/>
        <v>CER-CON_R1_t0_44707</v>
      </c>
      <c r="E46" t="s">
        <v>20</v>
      </c>
      <c r="F46" t="s">
        <v>39</v>
      </c>
      <c r="G46" t="s">
        <v>18</v>
      </c>
      <c r="H46">
        <f t="shared" si="1"/>
        <v>2022</v>
      </c>
      <c r="I46">
        <f t="shared" si="2"/>
        <v>5</v>
      </c>
      <c r="J46">
        <f t="shared" si="3"/>
        <v>26</v>
      </c>
      <c r="K46" t="s">
        <v>48</v>
      </c>
      <c r="M46">
        <v>1</v>
      </c>
      <c r="N46">
        <v>1</v>
      </c>
      <c r="O46" t="s">
        <v>42</v>
      </c>
      <c r="P46" t="str">
        <f t="shared" si="4"/>
        <v>E:CER_P:P03_Tr1:CON_Tr2:_TRA_1_D:26_M:5_Y:2022</v>
      </c>
      <c r="Q46">
        <v>2</v>
      </c>
      <c r="R46">
        <v>20</v>
      </c>
      <c r="S46">
        <v>0.01</v>
      </c>
      <c r="T46">
        <v>21</v>
      </c>
      <c r="U46">
        <v>23</v>
      </c>
      <c r="V46" t="s">
        <v>44</v>
      </c>
      <c r="W46" s="2">
        <v>0.46458333333333335</v>
      </c>
      <c r="X46">
        <v>0</v>
      </c>
      <c r="Y46" s="61">
        <f>VLOOKUP(C46,JN!$A$2:$J$865,8,0)</f>
        <v>1.2075</v>
      </c>
      <c r="Z46" s="62">
        <f>VLOOKUP(C46,JN!$A$2:$J$865,9,0)</f>
        <v>103.47842153886764</v>
      </c>
      <c r="AA46" s="63">
        <f>VLOOKUP(C46,JN!$A$2:$J$865,10,0)</f>
        <v>0.92855999999999994</v>
      </c>
      <c r="AB46">
        <v>28</v>
      </c>
    </row>
    <row r="47" spans="1:28" x14ac:dyDescent="0.3">
      <c r="A47">
        <v>46</v>
      </c>
      <c r="B47" s="1">
        <v>44707</v>
      </c>
      <c r="C47" t="str">
        <f t="shared" si="0"/>
        <v>CER-CON_R1_t1_44707</v>
      </c>
      <c r="E47" t="s">
        <v>20</v>
      </c>
      <c r="F47" t="s">
        <v>39</v>
      </c>
      <c r="G47" t="s">
        <v>18</v>
      </c>
      <c r="H47">
        <f t="shared" si="1"/>
        <v>2022</v>
      </c>
      <c r="I47">
        <f t="shared" si="2"/>
        <v>5</v>
      </c>
      <c r="J47">
        <f t="shared" si="3"/>
        <v>26</v>
      </c>
      <c r="K47" t="s">
        <v>48</v>
      </c>
      <c r="M47">
        <v>1</v>
      </c>
      <c r="N47">
        <v>1</v>
      </c>
      <c r="O47" t="s">
        <v>42</v>
      </c>
      <c r="P47" t="str">
        <f t="shared" si="4"/>
        <v>E:CER_P:P03_Tr1:CON_Tr2:_TRA_1_D:26_M:5_Y:2022</v>
      </c>
      <c r="Q47">
        <v>2</v>
      </c>
      <c r="R47">
        <v>20</v>
      </c>
      <c r="S47">
        <v>0.01</v>
      </c>
      <c r="T47">
        <v>21</v>
      </c>
      <c r="U47">
        <v>23</v>
      </c>
      <c r="V47" t="s">
        <v>45</v>
      </c>
      <c r="W47" s="2">
        <f t="shared" si="5"/>
        <v>0.47152777777777777</v>
      </c>
      <c r="X47">
        <v>10</v>
      </c>
      <c r="Y47" s="61">
        <f>VLOOKUP(C47,JN!$A$2:$J$865,8,0)</f>
        <v>1.2825</v>
      </c>
      <c r="Z47" s="62">
        <f>VLOOKUP(C47,JN!$A$2:$J$865,9,0)</f>
        <v>106.36082882407285</v>
      </c>
      <c r="AA47" s="63">
        <f>VLOOKUP(C47,JN!$A$2:$J$865,10,0)</f>
        <v>0.90948000000000007</v>
      </c>
      <c r="AB47">
        <v>32.799999999999997</v>
      </c>
    </row>
    <row r="48" spans="1:28" x14ac:dyDescent="0.3">
      <c r="A48">
        <v>47</v>
      </c>
      <c r="B48" s="1">
        <v>44707</v>
      </c>
      <c r="C48" t="str">
        <f t="shared" si="0"/>
        <v>CER-CON_R1_t2_44707</v>
      </c>
      <c r="E48" t="s">
        <v>20</v>
      </c>
      <c r="F48" t="s">
        <v>39</v>
      </c>
      <c r="G48" t="s">
        <v>18</v>
      </c>
      <c r="H48">
        <f t="shared" si="1"/>
        <v>2022</v>
      </c>
      <c r="I48">
        <f t="shared" si="2"/>
        <v>5</v>
      </c>
      <c r="J48">
        <f t="shared" si="3"/>
        <v>26</v>
      </c>
      <c r="K48" t="s">
        <v>48</v>
      </c>
      <c r="M48">
        <v>1</v>
      </c>
      <c r="N48">
        <v>1</v>
      </c>
      <c r="O48" t="s">
        <v>42</v>
      </c>
      <c r="P48" t="str">
        <f t="shared" si="4"/>
        <v>E:CER_P:P03_Tr1:CON_Tr2:_TRA_1_D:26_M:5_Y:2022</v>
      </c>
      <c r="Q48">
        <v>2</v>
      </c>
      <c r="R48">
        <v>20</v>
      </c>
      <c r="S48">
        <v>0.01</v>
      </c>
      <c r="T48">
        <v>21</v>
      </c>
      <c r="U48">
        <v>23</v>
      </c>
      <c r="V48" t="s">
        <v>46</v>
      </c>
      <c r="W48" s="2">
        <f t="shared" si="5"/>
        <v>0.47847222222222219</v>
      </c>
      <c r="X48">
        <v>20</v>
      </c>
      <c r="Y48" s="61">
        <f>VLOOKUP(C48,JN!$A$2:$J$865,8,0)</f>
        <v>1.3574999999999999</v>
      </c>
      <c r="Z48" s="62">
        <f>VLOOKUP(C48,JN!$A$2:$J$865,9,0)</f>
        <v>108.66675465223703</v>
      </c>
      <c r="AA48" s="63">
        <f>VLOOKUP(C48,JN!$A$2:$J$865,10,0)</f>
        <v>0.96035999999999999</v>
      </c>
      <c r="AB48">
        <v>33</v>
      </c>
    </row>
    <row r="49" spans="1:28" x14ac:dyDescent="0.3">
      <c r="A49">
        <v>48</v>
      </c>
      <c r="B49" s="1">
        <v>44707</v>
      </c>
      <c r="C49" t="str">
        <f t="shared" si="0"/>
        <v>CER-CON_R1_t3_44707</v>
      </c>
      <c r="E49" t="s">
        <v>20</v>
      </c>
      <c r="F49" t="s">
        <v>39</v>
      </c>
      <c r="G49" t="s">
        <v>18</v>
      </c>
      <c r="H49">
        <f t="shared" si="1"/>
        <v>2022</v>
      </c>
      <c r="I49">
        <f t="shared" si="2"/>
        <v>5</v>
      </c>
      <c r="J49">
        <f t="shared" si="3"/>
        <v>26</v>
      </c>
      <c r="K49" t="s">
        <v>48</v>
      </c>
      <c r="M49">
        <v>1</v>
      </c>
      <c r="N49">
        <v>1</v>
      </c>
      <c r="O49" t="s">
        <v>42</v>
      </c>
      <c r="P49" t="str">
        <f t="shared" si="4"/>
        <v>E:CER_P:P03_Tr1:CON_Tr2:_TRA_1_D:26_M:5_Y:2022</v>
      </c>
      <c r="Q49">
        <v>2</v>
      </c>
      <c r="R49">
        <v>20</v>
      </c>
      <c r="S49">
        <v>0.01</v>
      </c>
      <c r="T49">
        <v>21</v>
      </c>
      <c r="U49">
        <v>23</v>
      </c>
      <c r="V49" t="s">
        <v>47</v>
      </c>
      <c r="W49" s="2">
        <f t="shared" si="5"/>
        <v>0.48541666666666661</v>
      </c>
      <c r="X49">
        <v>30</v>
      </c>
      <c r="Y49" s="61">
        <f>VLOOKUP(C49,JN!$A$2:$J$865,8,0)</f>
        <v>1.3574999999999999</v>
      </c>
      <c r="Z49" s="62">
        <f>VLOOKUP(C49,JN!$A$2:$J$865,9,0)</f>
        <v>121.49346707140029</v>
      </c>
      <c r="AA49" s="63">
        <f>VLOOKUP(C49,JN!$A$2:$J$865,10,0)</f>
        <v>1.4119199999999998</v>
      </c>
      <c r="AB49">
        <v>32.9</v>
      </c>
    </row>
    <row r="50" spans="1:28" x14ac:dyDescent="0.3">
      <c r="A50">
        <v>49</v>
      </c>
      <c r="B50" s="1">
        <v>44707</v>
      </c>
      <c r="C50" t="str">
        <f t="shared" si="0"/>
        <v>CER-MSD_R2_t0_44707</v>
      </c>
      <c r="E50" t="s">
        <v>20</v>
      </c>
      <c r="F50" t="s">
        <v>34</v>
      </c>
      <c r="G50" t="s">
        <v>18</v>
      </c>
      <c r="H50">
        <f t="shared" si="1"/>
        <v>2022</v>
      </c>
      <c r="I50">
        <f t="shared" si="2"/>
        <v>5</v>
      </c>
      <c r="J50">
        <f t="shared" si="3"/>
        <v>26</v>
      </c>
      <c r="K50" t="s">
        <v>49</v>
      </c>
      <c r="M50">
        <v>2</v>
      </c>
      <c r="N50">
        <v>1</v>
      </c>
      <c r="O50" t="s">
        <v>42</v>
      </c>
      <c r="P50" t="str">
        <f t="shared" si="4"/>
        <v>E:CER_P:P04_Tr1:MSD_Tr2:_TRA_2_D:26_M:5_Y:2022</v>
      </c>
      <c r="Q50">
        <v>3</v>
      </c>
      <c r="R50">
        <v>19.5</v>
      </c>
      <c r="S50">
        <v>0.01</v>
      </c>
      <c r="T50">
        <v>20</v>
      </c>
      <c r="U50">
        <v>21</v>
      </c>
      <c r="V50" t="s">
        <v>44</v>
      </c>
      <c r="W50" s="2">
        <v>0.4381944444444445</v>
      </c>
      <c r="X50">
        <v>0</v>
      </c>
      <c r="Y50" s="61">
        <f>VLOOKUP(C50,JN!$A$2:$J$865,8,0)</f>
        <v>1.2075</v>
      </c>
      <c r="Z50" s="62">
        <f>VLOOKUP(C50,JN!$A$2:$J$865,9,0)</f>
        <v>130.86129074831729</v>
      </c>
      <c r="AA50" s="63">
        <f>VLOOKUP(C50,JN!$A$2:$J$865,10,0)</f>
        <v>0.90948000000000007</v>
      </c>
      <c r="AB50">
        <v>25.2</v>
      </c>
    </row>
    <row r="51" spans="1:28" x14ac:dyDescent="0.3">
      <c r="A51">
        <v>50</v>
      </c>
      <c r="B51" s="1">
        <v>44707</v>
      </c>
      <c r="C51" t="str">
        <f t="shared" si="0"/>
        <v>CER-MSD_R2_t1_44707</v>
      </c>
      <c r="E51" t="s">
        <v>20</v>
      </c>
      <c r="F51" t="s">
        <v>34</v>
      </c>
      <c r="G51" t="s">
        <v>18</v>
      </c>
      <c r="H51">
        <f t="shared" si="1"/>
        <v>2022</v>
      </c>
      <c r="I51">
        <f t="shared" si="2"/>
        <v>5</v>
      </c>
      <c r="J51">
        <f t="shared" si="3"/>
        <v>26</v>
      </c>
      <c r="K51" t="s">
        <v>49</v>
      </c>
      <c r="M51">
        <v>2</v>
      </c>
      <c r="N51">
        <v>1</v>
      </c>
      <c r="O51" t="s">
        <v>42</v>
      </c>
      <c r="P51" t="str">
        <f t="shared" si="4"/>
        <v>E:CER_P:P04_Tr1:MSD_Tr2:_TRA_2_D:26_M:5_Y:2022</v>
      </c>
      <c r="Q51">
        <v>3</v>
      </c>
      <c r="R51">
        <v>19.5</v>
      </c>
      <c r="S51">
        <v>0.01</v>
      </c>
      <c r="T51">
        <v>20</v>
      </c>
      <c r="U51">
        <v>21</v>
      </c>
      <c r="V51" t="s">
        <v>45</v>
      </c>
      <c r="W51" s="2">
        <f t="shared" si="5"/>
        <v>0.44513888888888892</v>
      </c>
      <c r="X51">
        <v>10</v>
      </c>
      <c r="Y51" s="61">
        <f>VLOOKUP(C51,JN!$A$2:$J$865,8,0)</f>
        <v>1.2825</v>
      </c>
      <c r="Z51" s="62">
        <f>VLOOKUP(C51,JN!$A$2:$J$865,9,0)</f>
        <v>109.53147683779861</v>
      </c>
      <c r="AA51" s="63">
        <f>VLOOKUP(C51,JN!$A$2:$J$865,10,0)</f>
        <v>1.0176000000000001</v>
      </c>
      <c r="AB51">
        <v>29.9</v>
      </c>
    </row>
    <row r="52" spans="1:28" x14ac:dyDescent="0.3">
      <c r="A52">
        <v>51</v>
      </c>
      <c r="B52" s="1">
        <v>44707</v>
      </c>
      <c r="C52" t="str">
        <f t="shared" si="0"/>
        <v>CER-MSD_R2_t2_44707</v>
      </c>
      <c r="E52" t="s">
        <v>20</v>
      </c>
      <c r="F52" t="s">
        <v>34</v>
      </c>
      <c r="G52" t="s">
        <v>18</v>
      </c>
      <c r="H52">
        <f t="shared" si="1"/>
        <v>2022</v>
      </c>
      <c r="I52">
        <f t="shared" si="2"/>
        <v>5</v>
      </c>
      <c r="J52">
        <f t="shared" si="3"/>
        <v>26</v>
      </c>
      <c r="K52" t="s">
        <v>49</v>
      </c>
      <c r="M52">
        <v>2</v>
      </c>
      <c r="N52">
        <v>1</v>
      </c>
      <c r="O52" t="s">
        <v>42</v>
      </c>
      <c r="P52" t="str">
        <f t="shared" si="4"/>
        <v>E:CER_P:P04_Tr1:MSD_Tr2:_TRA_2_D:26_M:5_Y:2022</v>
      </c>
      <c r="Q52">
        <v>3</v>
      </c>
      <c r="R52">
        <v>19.5</v>
      </c>
      <c r="S52">
        <v>0.01</v>
      </c>
      <c r="T52">
        <v>20</v>
      </c>
      <c r="U52">
        <v>21</v>
      </c>
      <c r="V52" t="s">
        <v>46</v>
      </c>
      <c r="W52" s="2">
        <f t="shared" si="5"/>
        <v>0.45208333333333334</v>
      </c>
      <c r="X52">
        <v>20</v>
      </c>
      <c r="Y52" s="61">
        <f>VLOOKUP(C52,JN!$A$2:$J$865,8,0)</f>
        <v>1.2825</v>
      </c>
      <c r="Z52" s="62">
        <f>VLOOKUP(C52,JN!$A$2:$J$865,9,0)</f>
        <v>115.29629140820906</v>
      </c>
      <c r="AA52" s="63">
        <f>VLOOKUP(C52,JN!$A$2:$J$865,10,0)</f>
        <v>0.85860000000000003</v>
      </c>
      <c r="AB52">
        <v>30.5</v>
      </c>
    </row>
    <row r="53" spans="1:28" x14ac:dyDescent="0.3">
      <c r="A53">
        <v>52</v>
      </c>
      <c r="B53" s="1">
        <v>44707</v>
      </c>
      <c r="C53" t="str">
        <f t="shared" si="0"/>
        <v>CER-MSD_R2_t3_44707</v>
      </c>
      <c r="E53" t="s">
        <v>20</v>
      </c>
      <c r="F53" t="s">
        <v>34</v>
      </c>
      <c r="G53" t="s">
        <v>18</v>
      </c>
      <c r="H53">
        <f t="shared" si="1"/>
        <v>2022</v>
      </c>
      <c r="I53">
        <f t="shared" si="2"/>
        <v>5</v>
      </c>
      <c r="J53">
        <f t="shared" si="3"/>
        <v>26</v>
      </c>
      <c r="K53" t="s">
        <v>49</v>
      </c>
      <c r="M53">
        <v>2</v>
      </c>
      <c r="N53">
        <v>1</v>
      </c>
      <c r="O53" t="s">
        <v>42</v>
      </c>
      <c r="P53" t="str">
        <f t="shared" si="4"/>
        <v>E:CER_P:P04_Tr1:MSD_Tr2:_TRA_2_D:26_M:5_Y:2022</v>
      </c>
      <c r="Q53">
        <v>3</v>
      </c>
      <c r="R53">
        <v>19.5</v>
      </c>
      <c r="S53">
        <v>0.01</v>
      </c>
      <c r="T53">
        <v>20</v>
      </c>
      <c r="U53">
        <v>21</v>
      </c>
      <c r="V53" t="s">
        <v>47</v>
      </c>
      <c r="W53" s="2">
        <f t="shared" si="5"/>
        <v>0.45902777777777776</v>
      </c>
      <c r="X53">
        <v>30</v>
      </c>
      <c r="Y53" s="61">
        <f>VLOOKUP(C53,JN!$A$2:$J$865,8,0)</f>
        <v>1.2825</v>
      </c>
      <c r="Z53" s="62">
        <f>VLOOKUP(C53,JN!$A$2:$J$865,9,0)</f>
        <v>100.88425498218291</v>
      </c>
      <c r="AA53" s="63">
        <f>VLOOKUP(C53,JN!$A$2:$J$865,10,0)</f>
        <v>0.89040000000000008</v>
      </c>
      <c r="AB53">
        <v>30.7</v>
      </c>
    </row>
    <row r="54" spans="1:28" x14ac:dyDescent="0.3">
      <c r="A54">
        <v>53</v>
      </c>
      <c r="B54" s="1">
        <v>44707</v>
      </c>
      <c r="C54" t="str">
        <f t="shared" si="0"/>
        <v>CER-AWD_R2_t0_44707</v>
      </c>
      <c r="E54" t="s">
        <v>20</v>
      </c>
      <c r="F54" t="s">
        <v>37</v>
      </c>
      <c r="G54" t="s">
        <v>18</v>
      </c>
      <c r="H54">
        <f t="shared" si="1"/>
        <v>2022</v>
      </c>
      <c r="I54">
        <f t="shared" si="2"/>
        <v>5</v>
      </c>
      <c r="J54">
        <f t="shared" si="3"/>
        <v>26</v>
      </c>
      <c r="K54" t="s">
        <v>50</v>
      </c>
      <c r="M54">
        <v>2</v>
      </c>
      <c r="N54">
        <v>14</v>
      </c>
      <c r="P54" t="str">
        <f t="shared" si="4"/>
        <v>E:CER_P:P05_Tr1:AWD_Tr2:_TRA_2_D:26_M:5_Y:2022</v>
      </c>
      <c r="Q54">
        <v>4</v>
      </c>
      <c r="R54">
        <v>19</v>
      </c>
      <c r="S54">
        <v>0.01</v>
      </c>
      <c r="T54">
        <v>21</v>
      </c>
      <c r="U54">
        <v>23</v>
      </c>
      <c r="V54" t="s">
        <v>44</v>
      </c>
      <c r="W54" s="2">
        <v>0.46458333333333335</v>
      </c>
      <c r="X54">
        <v>0</v>
      </c>
      <c r="Y54" s="61">
        <f>VLOOKUP(C54,JN!$A$2:$J$865,8,0)</f>
        <v>1.2075</v>
      </c>
      <c r="Z54" s="62">
        <f>VLOOKUP(C54,JN!$A$2:$J$865,9,0)</f>
        <v>79.554441071664243</v>
      </c>
      <c r="AA54" s="63">
        <f>VLOOKUP(C54,JN!$A$2:$J$865,10,0)</f>
        <v>0.92855999999999994</v>
      </c>
      <c r="AB54">
        <v>26.5</v>
      </c>
    </row>
    <row r="55" spans="1:28" x14ac:dyDescent="0.3">
      <c r="A55">
        <v>54</v>
      </c>
      <c r="B55" s="1">
        <v>44707</v>
      </c>
      <c r="C55" t="str">
        <f t="shared" si="0"/>
        <v>CER-AWD_R2_t1_44707</v>
      </c>
      <c r="E55" t="s">
        <v>20</v>
      </c>
      <c r="F55" t="s">
        <v>37</v>
      </c>
      <c r="G55" t="s">
        <v>18</v>
      </c>
      <c r="H55">
        <f t="shared" si="1"/>
        <v>2022</v>
      </c>
      <c r="I55">
        <f t="shared" si="2"/>
        <v>5</v>
      </c>
      <c r="J55">
        <f t="shared" si="3"/>
        <v>26</v>
      </c>
      <c r="K55" t="s">
        <v>50</v>
      </c>
      <c r="M55">
        <v>2</v>
      </c>
      <c r="N55">
        <v>14</v>
      </c>
      <c r="P55" t="str">
        <f t="shared" si="4"/>
        <v>E:CER_P:P05_Tr1:AWD_Tr2:_TRA_2_D:26_M:5_Y:2022</v>
      </c>
      <c r="Q55">
        <v>4</v>
      </c>
      <c r="R55">
        <v>19</v>
      </c>
      <c r="S55">
        <v>0.01</v>
      </c>
      <c r="T55">
        <v>21</v>
      </c>
      <c r="U55">
        <v>23</v>
      </c>
      <c r="V55" t="s">
        <v>45</v>
      </c>
      <c r="W55" s="2">
        <f t="shared" si="5"/>
        <v>0.47152777777777777</v>
      </c>
      <c r="X55">
        <v>10</v>
      </c>
      <c r="Y55" s="61">
        <f>VLOOKUP(C55,JN!$A$2:$J$865,8,0)</f>
        <v>1.2075</v>
      </c>
      <c r="Z55" s="62">
        <f>VLOOKUP(C55,JN!$A$2:$J$865,9,0)</f>
        <v>99.875412432361088</v>
      </c>
      <c r="AA55" s="63">
        <f>VLOOKUP(C55,JN!$A$2:$J$865,10,0)</f>
        <v>0.90312000000000014</v>
      </c>
      <c r="AB55">
        <v>31.9</v>
      </c>
    </row>
    <row r="56" spans="1:28" x14ac:dyDescent="0.3">
      <c r="A56">
        <v>55</v>
      </c>
      <c r="B56" s="1">
        <v>44707</v>
      </c>
      <c r="C56" t="str">
        <f t="shared" si="0"/>
        <v>CER-AWD_R2_t2_44707</v>
      </c>
      <c r="E56" t="s">
        <v>20</v>
      </c>
      <c r="F56" t="s">
        <v>37</v>
      </c>
      <c r="G56" t="s">
        <v>18</v>
      </c>
      <c r="H56">
        <f t="shared" si="1"/>
        <v>2022</v>
      </c>
      <c r="I56">
        <f t="shared" si="2"/>
        <v>5</v>
      </c>
      <c r="J56">
        <f t="shared" si="3"/>
        <v>26</v>
      </c>
      <c r="K56" t="s">
        <v>50</v>
      </c>
      <c r="M56">
        <v>2</v>
      </c>
      <c r="N56">
        <v>14</v>
      </c>
      <c r="P56" t="str">
        <f t="shared" si="4"/>
        <v>E:CER_P:P05_Tr1:AWD_Tr2:_TRA_2_D:26_M:5_Y:2022</v>
      </c>
      <c r="Q56">
        <v>4</v>
      </c>
      <c r="R56">
        <v>19</v>
      </c>
      <c r="S56">
        <v>0.01</v>
      </c>
      <c r="T56">
        <v>21</v>
      </c>
      <c r="U56">
        <v>23</v>
      </c>
      <c r="V56" t="s">
        <v>46</v>
      </c>
      <c r="W56" s="2">
        <f t="shared" si="5"/>
        <v>0.47847222222222219</v>
      </c>
      <c r="X56">
        <v>20</v>
      </c>
      <c r="Y56" s="61">
        <f>VLOOKUP(C56,JN!$A$2:$J$865,8,0)</f>
        <v>1.2825</v>
      </c>
      <c r="Z56" s="62">
        <f>VLOOKUP(C56,JN!$A$2:$J$865,9,0)</f>
        <v>108.95499538075755</v>
      </c>
      <c r="AA56" s="63">
        <f>VLOOKUP(C56,JN!$A$2:$J$865,10,0)</f>
        <v>0.85860000000000003</v>
      </c>
      <c r="AB56">
        <v>33.200000000000003</v>
      </c>
    </row>
    <row r="57" spans="1:28" x14ac:dyDescent="0.3">
      <c r="A57">
        <v>56</v>
      </c>
      <c r="B57" s="1">
        <v>44707</v>
      </c>
      <c r="C57" t="str">
        <f t="shared" si="0"/>
        <v>CER-AWD_R2_t3_44707</v>
      </c>
      <c r="E57" t="s">
        <v>20</v>
      </c>
      <c r="F57" t="s">
        <v>37</v>
      </c>
      <c r="G57" t="s">
        <v>18</v>
      </c>
      <c r="H57">
        <f t="shared" si="1"/>
        <v>2022</v>
      </c>
      <c r="I57">
        <f t="shared" si="2"/>
        <v>5</v>
      </c>
      <c r="J57">
        <f t="shared" si="3"/>
        <v>26</v>
      </c>
      <c r="K57" t="s">
        <v>50</v>
      </c>
      <c r="M57">
        <v>2</v>
      </c>
      <c r="N57">
        <v>14</v>
      </c>
      <c r="P57" t="str">
        <f t="shared" si="4"/>
        <v>E:CER_P:P05_Tr1:AWD_Tr2:_TRA_2_D:26_M:5_Y:2022</v>
      </c>
      <c r="Q57">
        <v>4</v>
      </c>
      <c r="R57">
        <v>19</v>
      </c>
      <c r="S57">
        <v>0.01</v>
      </c>
      <c r="T57">
        <v>21</v>
      </c>
      <c r="U57">
        <v>23</v>
      </c>
      <c r="V57" t="s">
        <v>47</v>
      </c>
      <c r="W57" s="2">
        <f t="shared" si="5"/>
        <v>0.48541666666666661</v>
      </c>
      <c r="X57">
        <v>30</v>
      </c>
      <c r="Y57" s="61">
        <f>VLOOKUP(C57,JN!$A$2:$J$865,8,0)</f>
        <v>1.2825</v>
      </c>
      <c r="Z57" s="62">
        <f>VLOOKUP(C57,JN!$A$2:$J$865,9,0)</f>
        <v>90.363468391183844</v>
      </c>
      <c r="AA57" s="63">
        <f>VLOOKUP(C57,JN!$A$2:$J$865,10,0)</f>
        <v>0.94128000000000001</v>
      </c>
      <c r="AB57">
        <v>33.5</v>
      </c>
    </row>
    <row r="58" spans="1:28" x14ac:dyDescent="0.3">
      <c r="A58">
        <v>57</v>
      </c>
      <c r="B58" s="1">
        <v>44707</v>
      </c>
      <c r="C58" t="str">
        <f t="shared" si="0"/>
        <v>CER-CON_R2_t0_44707</v>
      </c>
      <c r="E58" t="s">
        <v>20</v>
      </c>
      <c r="F58" t="s">
        <v>40</v>
      </c>
      <c r="G58" t="s">
        <v>18</v>
      </c>
      <c r="H58">
        <f t="shared" si="1"/>
        <v>2022</v>
      </c>
      <c r="I58">
        <f t="shared" si="2"/>
        <v>5</v>
      </c>
      <c r="J58">
        <f t="shared" si="3"/>
        <v>26</v>
      </c>
      <c r="K58" t="s">
        <v>48</v>
      </c>
      <c r="M58">
        <v>2</v>
      </c>
      <c r="N58">
        <v>14</v>
      </c>
      <c r="P58" t="str">
        <f t="shared" si="4"/>
        <v>E:CER_P:P06_Tr1:CON_Tr2:_TRA_2_D:26_M:5_Y:2022</v>
      </c>
      <c r="Q58">
        <v>2.5</v>
      </c>
      <c r="R58">
        <v>19</v>
      </c>
      <c r="S58">
        <v>0.01</v>
      </c>
      <c r="T58">
        <v>20</v>
      </c>
      <c r="U58">
        <v>21</v>
      </c>
      <c r="V58" t="s">
        <v>44</v>
      </c>
      <c r="W58" s="2">
        <v>0.4381944444444445</v>
      </c>
      <c r="X58">
        <v>0</v>
      </c>
      <c r="Y58" s="61">
        <f>VLOOKUP(C58,JN!$A$2:$J$865,8,0)</f>
        <v>1.1325000000000001</v>
      </c>
      <c r="Z58" s="62">
        <f>VLOOKUP(C58,JN!$A$2:$J$865,9,0)</f>
        <v>108.66675465223703</v>
      </c>
      <c r="AA58" s="63">
        <f>VLOOKUP(C58,JN!$A$2:$J$865,10,0)</f>
        <v>0.87132000000000009</v>
      </c>
      <c r="AB58">
        <v>25.4</v>
      </c>
    </row>
    <row r="59" spans="1:28" x14ac:dyDescent="0.3">
      <c r="A59">
        <v>58</v>
      </c>
      <c r="B59" s="1">
        <v>44707</v>
      </c>
      <c r="C59" t="str">
        <f t="shared" si="0"/>
        <v>CER-CON_R2_t1_44707</v>
      </c>
      <c r="E59" t="s">
        <v>20</v>
      </c>
      <c r="F59" t="s">
        <v>40</v>
      </c>
      <c r="G59" t="s">
        <v>18</v>
      </c>
      <c r="H59">
        <f t="shared" si="1"/>
        <v>2022</v>
      </c>
      <c r="I59">
        <f t="shared" si="2"/>
        <v>5</v>
      </c>
      <c r="J59">
        <f t="shared" si="3"/>
        <v>26</v>
      </c>
      <c r="K59" t="s">
        <v>48</v>
      </c>
      <c r="M59">
        <v>2</v>
      </c>
      <c r="N59">
        <v>14</v>
      </c>
      <c r="P59" t="str">
        <f t="shared" si="4"/>
        <v>E:CER_P:P06_Tr1:CON_Tr2:_TRA_2_D:26_M:5_Y:2022</v>
      </c>
      <c r="Q59">
        <v>2.5</v>
      </c>
      <c r="R59">
        <v>19</v>
      </c>
      <c r="S59">
        <v>0.01</v>
      </c>
      <c r="T59">
        <v>20</v>
      </c>
      <c r="U59">
        <v>21</v>
      </c>
      <c r="V59" t="s">
        <v>45</v>
      </c>
      <c r="W59" s="2">
        <f t="shared" si="5"/>
        <v>0.44513888888888892</v>
      </c>
      <c r="X59">
        <v>10</v>
      </c>
      <c r="Y59" s="61">
        <f>VLOOKUP(C59,JN!$A$2:$J$865,8,0)</f>
        <v>1.2075</v>
      </c>
      <c r="Z59" s="62">
        <f>VLOOKUP(C59,JN!$A$2:$J$865,9,0)</f>
        <v>141.52619770357663</v>
      </c>
      <c r="AA59" s="63">
        <f>VLOOKUP(C59,JN!$A$2:$J$865,10,0)</f>
        <v>0.88404000000000005</v>
      </c>
      <c r="AB59">
        <v>30.5</v>
      </c>
    </row>
    <row r="60" spans="1:28" x14ac:dyDescent="0.3">
      <c r="A60">
        <v>59</v>
      </c>
      <c r="B60" s="1">
        <v>44707</v>
      </c>
      <c r="C60" t="str">
        <f t="shared" si="0"/>
        <v>CER-CON_R2_t2_44707</v>
      </c>
      <c r="E60" t="s">
        <v>20</v>
      </c>
      <c r="F60" t="s">
        <v>40</v>
      </c>
      <c r="G60" t="s">
        <v>18</v>
      </c>
      <c r="H60">
        <f t="shared" si="1"/>
        <v>2022</v>
      </c>
      <c r="I60">
        <f t="shared" si="2"/>
        <v>5</v>
      </c>
      <c r="J60">
        <f t="shared" si="3"/>
        <v>26</v>
      </c>
      <c r="K60" t="s">
        <v>48</v>
      </c>
      <c r="M60">
        <v>2</v>
      </c>
      <c r="N60">
        <v>14</v>
      </c>
      <c r="P60" t="str">
        <f t="shared" si="4"/>
        <v>E:CER_P:P06_Tr1:CON_Tr2:_TRA_2_D:26_M:5_Y:2022</v>
      </c>
      <c r="Q60">
        <v>2.5</v>
      </c>
      <c r="R60">
        <v>19</v>
      </c>
      <c r="S60">
        <v>0.01</v>
      </c>
      <c r="T60">
        <v>20</v>
      </c>
      <c r="U60">
        <v>21</v>
      </c>
      <c r="V60" t="s">
        <v>46</v>
      </c>
      <c r="W60" s="2">
        <f t="shared" si="5"/>
        <v>0.45208333333333334</v>
      </c>
      <c r="X60">
        <v>20</v>
      </c>
      <c r="Y60" s="61">
        <f>VLOOKUP(C60,JN!$A$2:$J$865,8,0)</f>
        <v>1.2075</v>
      </c>
      <c r="Z60" s="62">
        <f>VLOOKUP(C60,JN!$A$2:$J$865,9,0)</f>
        <v>117.60221723637325</v>
      </c>
      <c r="AA60" s="63">
        <f>VLOOKUP(C60,JN!$A$2:$J$865,10,0)</f>
        <v>0.94128000000000001</v>
      </c>
      <c r="AB60">
        <v>31.5</v>
      </c>
    </row>
    <row r="61" spans="1:28" x14ac:dyDescent="0.3">
      <c r="A61">
        <v>60</v>
      </c>
      <c r="B61" s="1">
        <v>44707</v>
      </c>
      <c r="C61" t="str">
        <f t="shared" si="0"/>
        <v>CER-CON_R2_t3_44707</v>
      </c>
      <c r="E61" t="s">
        <v>20</v>
      </c>
      <c r="F61" t="s">
        <v>40</v>
      </c>
      <c r="G61" t="s">
        <v>18</v>
      </c>
      <c r="H61">
        <f t="shared" si="1"/>
        <v>2022</v>
      </c>
      <c r="I61">
        <f t="shared" si="2"/>
        <v>5</v>
      </c>
      <c r="J61">
        <f t="shared" si="3"/>
        <v>26</v>
      </c>
      <c r="K61" t="s">
        <v>48</v>
      </c>
      <c r="M61">
        <v>2</v>
      </c>
      <c r="N61">
        <v>14</v>
      </c>
      <c r="P61" t="str">
        <f t="shared" si="4"/>
        <v>E:CER_P:P06_Tr1:CON_Tr2:_TRA_2_D:26_M:5_Y:2022</v>
      </c>
      <c r="Q61">
        <v>2.5</v>
      </c>
      <c r="R61">
        <v>19</v>
      </c>
      <c r="S61">
        <v>0.01</v>
      </c>
      <c r="T61">
        <v>20</v>
      </c>
      <c r="U61">
        <v>21</v>
      </c>
      <c r="V61" t="s">
        <v>47</v>
      </c>
      <c r="W61" s="2">
        <f t="shared" si="5"/>
        <v>0.45902777777777776</v>
      </c>
      <c r="X61">
        <v>30</v>
      </c>
      <c r="Y61" s="61">
        <f>VLOOKUP(C61,JN!$A$2:$J$865,8,0)</f>
        <v>1.2825</v>
      </c>
      <c r="Z61" s="62">
        <f>VLOOKUP(C61,JN!$A$2:$J$865,9,0)</f>
        <v>102.32545862478554</v>
      </c>
      <c r="AA61" s="63">
        <f>VLOOKUP(C61,JN!$A$2:$J$865,10,0)</f>
        <v>0.86496000000000006</v>
      </c>
      <c r="AB61">
        <v>32</v>
      </c>
    </row>
    <row r="62" spans="1:28" x14ac:dyDescent="0.3">
      <c r="A62">
        <v>61</v>
      </c>
      <c r="B62" s="1">
        <v>44707</v>
      </c>
      <c r="C62" t="str">
        <f t="shared" si="0"/>
        <v>CER-MSD_R3_t0_44707</v>
      </c>
      <c r="E62" t="s">
        <v>20</v>
      </c>
      <c r="F62" t="s">
        <v>35</v>
      </c>
      <c r="G62" t="s">
        <v>18</v>
      </c>
      <c r="H62">
        <f t="shared" si="1"/>
        <v>2022</v>
      </c>
      <c r="I62">
        <f t="shared" si="2"/>
        <v>5</v>
      </c>
      <c r="J62">
        <f t="shared" si="3"/>
        <v>26</v>
      </c>
      <c r="K62" t="s">
        <v>49</v>
      </c>
      <c r="M62">
        <v>3</v>
      </c>
      <c r="N62">
        <v>11</v>
      </c>
      <c r="O62" t="s">
        <v>36</v>
      </c>
      <c r="P62" t="str">
        <f t="shared" si="4"/>
        <v>E:CER_P:P07_Tr1:MSD_Tr2:_TRA_3_D:26_M:5_Y:2022</v>
      </c>
      <c r="Q62">
        <v>4</v>
      </c>
      <c r="R62">
        <v>19</v>
      </c>
      <c r="S62">
        <v>0.01</v>
      </c>
      <c r="T62">
        <v>21</v>
      </c>
      <c r="U62">
        <v>23</v>
      </c>
      <c r="V62" t="s">
        <v>44</v>
      </c>
      <c r="W62" s="2">
        <v>0.46458333333333335</v>
      </c>
      <c r="X62">
        <v>0</v>
      </c>
      <c r="Y62" s="61">
        <f>VLOOKUP(C62,JN!$A$2:$J$865,8,0)</f>
        <v>1.1325000000000001</v>
      </c>
      <c r="Z62" s="62">
        <f>VLOOKUP(C62,JN!$A$2:$J$865,9,0)</f>
        <v>121.06110597861951</v>
      </c>
      <c r="AA62" s="63">
        <f>VLOOKUP(C62,JN!$A$2:$J$865,10,0)</f>
        <v>0.9158400000000001</v>
      </c>
      <c r="AB62">
        <v>26.7</v>
      </c>
    </row>
    <row r="63" spans="1:28" x14ac:dyDescent="0.3">
      <c r="A63">
        <v>62</v>
      </c>
      <c r="B63" s="1">
        <v>44707</v>
      </c>
      <c r="C63" t="str">
        <f t="shared" si="0"/>
        <v>CER-MSD_R3_t1_44707</v>
      </c>
      <c r="E63" t="s">
        <v>20</v>
      </c>
      <c r="F63" t="s">
        <v>35</v>
      </c>
      <c r="G63" t="s">
        <v>18</v>
      </c>
      <c r="H63">
        <f t="shared" si="1"/>
        <v>2022</v>
      </c>
      <c r="I63">
        <f t="shared" si="2"/>
        <v>5</v>
      </c>
      <c r="J63">
        <f t="shared" si="3"/>
        <v>26</v>
      </c>
      <c r="K63" t="s">
        <v>49</v>
      </c>
      <c r="M63">
        <v>3</v>
      </c>
      <c r="N63">
        <v>11</v>
      </c>
      <c r="O63" t="s">
        <v>36</v>
      </c>
      <c r="P63" t="str">
        <f t="shared" si="4"/>
        <v>E:CER_P:P07_Tr1:MSD_Tr2:_TRA_3_D:26_M:5_Y:2022</v>
      </c>
      <c r="Q63">
        <v>4</v>
      </c>
      <c r="R63">
        <v>19</v>
      </c>
      <c r="S63">
        <v>0.01</v>
      </c>
      <c r="T63">
        <v>21</v>
      </c>
      <c r="U63">
        <v>23</v>
      </c>
      <c r="V63" t="s">
        <v>45</v>
      </c>
      <c r="W63" s="2">
        <f t="shared" si="5"/>
        <v>0.47152777777777777</v>
      </c>
      <c r="X63">
        <v>10</v>
      </c>
      <c r="Y63" s="61">
        <f>VLOOKUP(C63,JN!$A$2:$J$865,8,0)</f>
        <v>1.2075</v>
      </c>
      <c r="Z63" s="62">
        <f>VLOOKUP(C63,JN!$A$2:$J$865,9,0)</f>
        <v>121.92582816418108</v>
      </c>
      <c r="AA63" s="63">
        <f>VLOOKUP(C63,JN!$A$2:$J$865,10,0)</f>
        <v>0.90312000000000014</v>
      </c>
      <c r="AB63">
        <v>33.9</v>
      </c>
    </row>
    <row r="64" spans="1:28" x14ac:dyDescent="0.3">
      <c r="A64">
        <v>63</v>
      </c>
      <c r="B64" s="1">
        <v>44707</v>
      </c>
      <c r="C64" t="str">
        <f t="shared" si="0"/>
        <v>CER-MSD_R3_t2_44707</v>
      </c>
      <c r="E64" t="s">
        <v>20</v>
      </c>
      <c r="F64" t="s">
        <v>35</v>
      </c>
      <c r="G64" t="s">
        <v>18</v>
      </c>
      <c r="H64">
        <f t="shared" si="1"/>
        <v>2022</v>
      </c>
      <c r="I64">
        <f t="shared" si="2"/>
        <v>5</v>
      </c>
      <c r="J64">
        <f t="shared" si="3"/>
        <v>26</v>
      </c>
      <c r="K64" t="s">
        <v>49</v>
      </c>
      <c r="M64">
        <v>3</v>
      </c>
      <c r="N64">
        <v>11</v>
      </c>
      <c r="O64" t="s">
        <v>36</v>
      </c>
      <c r="P64" t="str">
        <f t="shared" si="4"/>
        <v>E:CER_P:P07_Tr1:MSD_Tr2:_TRA_3_D:26_M:5_Y:2022</v>
      </c>
      <c r="Q64">
        <v>4</v>
      </c>
      <c r="R64">
        <v>19</v>
      </c>
      <c r="S64">
        <v>0.01</v>
      </c>
      <c r="T64">
        <v>21</v>
      </c>
      <c r="U64">
        <v>23</v>
      </c>
      <c r="V64" t="s">
        <v>46</v>
      </c>
      <c r="W64" s="2">
        <f t="shared" si="5"/>
        <v>0.47847222222222219</v>
      </c>
      <c r="X64">
        <v>20</v>
      </c>
      <c r="Y64" s="61">
        <f>VLOOKUP(C64,JN!$A$2:$J$865,8,0)</f>
        <v>1.2075</v>
      </c>
      <c r="Z64" s="62">
        <f>VLOOKUP(C64,JN!$A$2:$J$865,9,0)</f>
        <v>100.88425498218291</v>
      </c>
      <c r="AA64" s="63">
        <f>VLOOKUP(C64,JN!$A$2:$J$865,10,0)</f>
        <v>0.89676000000000011</v>
      </c>
      <c r="AB64">
        <v>34.1</v>
      </c>
    </row>
    <row r="65" spans="1:28" x14ac:dyDescent="0.3">
      <c r="A65">
        <v>64</v>
      </c>
      <c r="B65" s="1">
        <v>44707</v>
      </c>
      <c r="C65" t="str">
        <f t="shared" si="0"/>
        <v>CER-MSD_R3_t3_44707</v>
      </c>
      <c r="E65" t="s">
        <v>20</v>
      </c>
      <c r="F65" t="s">
        <v>35</v>
      </c>
      <c r="G65" t="s">
        <v>18</v>
      </c>
      <c r="H65">
        <f t="shared" si="1"/>
        <v>2022</v>
      </c>
      <c r="I65">
        <f t="shared" si="2"/>
        <v>5</v>
      </c>
      <c r="J65">
        <f t="shared" si="3"/>
        <v>26</v>
      </c>
      <c r="K65" t="s">
        <v>49</v>
      </c>
      <c r="M65">
        <v>3</v>
      </c>
      <c r="N65">
        <v>11</v>
      </c>
      <c r="O65" t="s">
        <v>36</v>
      </c>
      <c r="P65" t="str">
        <f t="shared" si="4"/>
        <v>E:CER_P:P07_Tr1:MSD_Tr2:_TRA_3_D:26_M:5_Y:2022</v>
      </c>
      <c r="Q65">
        <v>4</v>
      </c>
      <c r="R65">
        <v>19</v>
      </c>
      <c r="S65">
        <v>0.01</v>
      </c>
      <c r="T65">
        <v>21</v>
      </c>
      <c r="U65">
        <v>23</v>
      </c>
      <c r="V65" t="s">
        <v>47</v>
      </c>
      <c r="W65" s="2">
        <f t="shared" si="5"/>
        <v>0.48541666666666661</v>
      </c>
      <c r="X65">
        <v>30</v>
      </c>
      <c r="Y65" s="61">
        <f>VLOOKUP(C65,JN!$A$2:$J$865,8,0)</f>
        <v>1.2075</v>
      </c>
      <c r="Z65" s="62">
        <f>VLOOKUP(C65,JN!$A$2:$J$865,9,0)</f>
        <v>112.1256433944833</v>
      </c>
      <c r="AA65" s="63">
        <f>VLOOKUP(C65,JN!$A$2:$J$865,10,0)</f>
        <v>1.03668</v>
      </c>
      <c r="AB65">
        <v>31.5</v>
      </c>
    </row>
    <row r="66" spans="1:28" x14ac:dyDescent="0.3">
      <c r="A66">
        <v>65</v>
      </c>
      <c r="B66" s="1">
        <v>44707</v>
      </c>
      <c r="C66" t="str">
        <f t="shared" si="0"/>
        <v>CER-CON_R3_t0_44707</v>
      </c>
      <c r="E66" t="s">
        <v>20</v>
      </c>
      <c r="F66" t="s">
        <v>33</v>
      </c>
      <c r="G66" t="s">
        <v>18</v>
      </c>
      <c r="H66">
        <f t="shared" si="1"/>
        <v>2022</v>
      </c>
      <c r="I66">
        <f t="shared" si="2"/>
        <v>5</v>
      </c>
      <c r="J66">
        <f t="shared" si="3"/>
        <v>26</v>
      </c>
      <c r="K66" t="s">
        <v>48</v>
      </c>
      <c r="M66">
        <v>3</v>
      </c>
      <c r="N66">
        <v>11</v>
      </c>
      <c r="O66" t="s">
        <v>36</v>
      </c>
      <c r="P66" t="str">
        <f t="shared" si="4"/>
        <v>E:CER_P:P08_Tr1:CON_Tr2:_TRA_3_D:26_M:5_Y:2022</v>
      </c>
      <c r="Q66">
        <v>2</v>
      </c>
      <c r="R66">
        <v>19</v>
      </c>
      <c r="S66">
        <v>0.01</v>
      </c>
      <c r="T66">
        <v>20</v>
      </c>
      <c r="U66">
        <v>21</v>
      </c>
      <c r="V66" t="s">
        <v>44</v>
      </c>
      <c r="W66" s="2">
        <v>0.4381944444444445</v>
      </c>
      <c r="X66">
        <v>0</v>
      </c>
      <c r="Y66" s="61">
        <f>VLOOKUP(C66,JN!$A$2:$J$865,8,0)</f>
        <v>1.2075</v>
      </c>
      <c r="Z66" s="62">
        <f>VLOOKUP(C66,JN!$A$2:$J$865,9,0)</f>
        <v>87.336940741718351</v>
      </c>
      <c r="AA66" s="63">
        <f>VLOOKUP(C66,JN!$A$2:$J$865,10,0)</f>
        <v>0.87768000000000013</v>
      </c>
      <c r="AB66">
        <v>27.3</v>
      </c>
    </row>
    <row r="67" spans="1:28" x14ac:dyDescent="0.3">
      <c r="A67">
        <v>66</v>
      </c>
      <c r="B67" s="1">
        <v>44707</v>
      </c>
      <c r="C67" t="str">
        <f t="shared" ref="C67:C130" si="6">E67&amp;"-"&amp;K67&amp;"_"&amp;"R"&amp;M67&amp;"_"&amp;V67&amp;"_"&amp;B67</f>
        <v>CER-CON_R3_t1_44707</v>
      </c>
      <c r="E67" t="s">
        <v>20</v>
      </c>
      <c r="F67" t="s">
        <v>33</v>
      </c>
      <c r="G67" t="s">
        <v>18</v>
      </c>
      <c r="H67">
        <f t="shared" ref="H67:H130" si="7">YEAR(B67)</f>
        <v>2022</v>
      </c>
      <c r="I67">
        <f t="shared" ref="I67:I130" si="8">MONTH(B67)</f>
        <v>5</v>
      </c>
      <c r="J67">
        <f t="shared" ref="J67:J130" si="9">DAY(B67)</f>
        <v>26</v>
      </c>
      <c r="K67" t="s">
        <v>48</v>
      </c>
      <c r="M67">
        <v>3</v>
      </c>
      <c r="N67">
        <v>11</v>
      </c>
      <c r="O67" t="s">
        <v>36</v>
      </c>
      <c r="P67" t="str">
        <f t="shared" ref="P67:P130" si="10">"E:"&amp;E67&amp;"_P:"&amp;F67&amp;"_Tr1:"&amp;K67&amp;"_Tr2:"&amp;L67&amp;"_"&amp;G67&amp;"_"&amp;M67&amp;"_D:"&amp;J67&amp;"_M:"&amp;I67&amp;"_Y:"&amp;H67</f>
        <v>E:CER_P:P08_Tr1:CON_Tr2:_TRA_3_D:26_M:5_Y:2022</v>
      </c>
      <c r="Q67">
        <v>2</v>
      </c>
      <c r="R67">
        <v>19</v>
      </c>
      <c r="S67">
        <v>0.01</v>
      </c>
      <c r="T67">
        <v>20</v>
      </c>
      <c r="U67">
        <v>21</v>
      </c>
      <c r="V67" t="s">
        <v>45</v>
      </c>
      <c r="W67" s="2">
        <f t="shared" si="5"/>
        <v>0.44513888888888892</v>
      </c>
      <c r="X67">
        <v>10</v>
      </c>
      <c r="Y67" s="61">
        <f>VLOOKUP(C67,JN!$A$2:$J$865,8,0)</f>
        <v>1.2075</v>
      </c>
      <c r="Z67" s="62">
        <f>VLOOKUP(C67,JN!$A$2:$J$865,9,0)</f>
        <v>109.09911574501781</v>
      </c>
      <c r="AA67" s="63">
        <f>VLOOKUP(C67,JN!$A$2:$J$865,10,0)</f>
        <v>0.93491999999999997</v>
      </c>
      <c r="AB67">
        <v>30.3</v>
      </c>
    </row>
    <row r="68" spans="1:28" x14ac:dyDescent="0.3">
      <c r="A68">
        <v>67</v>
      </c>
      <c r="B68" s="1">
        <v>44707</v>
      </c>
      <c r="C68" t="str">
        <f t="shared" si="6"/>
        <v>CER-CON_R3_t2_44707</v>
      </c>
      <c r="E68" t="s">
        <v>20</v>
      </c>
      <c r="F68" t="s">
        <v>33</v>
      </c>
      <c r="G68" t="s">
        <v>18</v>
      </c>
      <c r="H68">
        <f t="shared" si="7"/>
        <v>2022</v>
      </c>
      <c r="I68">
        <f t="shared" si="8"/>
        <v>5</v>
      </c>
      <c r="J68">
        <f t="shared" si="9"/>
        <v>26</v>
      </c>
      <c r="K68" t="s">
        <v>48</v>
      </c>
      <c r="M68">
        <v>3</v>
      </c>
      <c r="N68">
        <v>11</v>
      </c>
      <c r="O68" t="s">
        <v>36</v>
      </c>
      <c r="P68" t="str">
        <f t="shared" si="10"/>
        <v>E:CER_P:P08_Tr1:CON_Tr2:_TRA_3_D:26_M:5_Y:2022</v>
      </c>
      <c r="Q68">
        <v>2</v>
      </c>
      <c r="R68">
        <v>19</v>
      </c>
      <c r="S68">
        <v>0.01</v>
      </c>
      <c r="T68">
        <v>20</v>
      </c>
      <c r="U68">
        <v>21</v>
      </c>
      <c r="V68" t="s">
        <v>46</v>
      </c>
      <c r="W68" s="2">
        <f t="shared" ref="W68:W69" si="11">W67+TIME(0,10,0)</f>
        <v>0.45208333333333334</v>
      </c>
      <c r="X68">
        <v>20</v>
      </c>
      <c r="Y68" s="61">
        <f>VLOOKUP(C68,JN!$A$2:$J$865,8,0)</f>
        <v>1.2075</v>
      </c>
      <c r="Z68" s="62">
        <f>VLOOKUP(C68,JN!$A$2:$J$865,9,0)</f>
        <v>108.52263428797679</v>
      </c>
      <c r="AA68" s="63">
        <f>VLOOKUP(C68,JN!$A$2:$J$865,10,0)</f>
        <v>0.87132000000000009</v>
      </c>
      <c r="AB68">
        <v>30.9</v>
      </c>
    </row>
    <row r="69" spans="1:28" x14ac:dyDescent="0.3">
      <c r="A69">
        <v>68</v>
      </c>
      <c r="B69" s="1">
        <v>44707</v>
      </c>
      <c r="C69" t="str">
        <f t="shared" si="6"/>
        <v>CER-CON_R3_t3_44707</v>
      </c>
      <c r="E69" t="s">
        <v>20</v>
      </c>
      <c r="F69" t="s">
        <v>33</v>
      </c>
      <c r="G69" t="s">
        <v>18</v>
      </c>
      <c r="H69">
        <f t="shared" si="7"/>
        <v>2022</v>
      </c>
      <c r="I69">
        <f t="shared" si="8"/>
        <v>5</v>
      </c>
      <c r="J69">
        <f t="shared" si="9"/>
        <v>26</v>
      </c>
      <c r="K69" t="s">
        <v>48</v>
      </c>
      <c r="M69">
        <v>3</v>
      </c>
      <c r="N69">
        <v>11</v>
      </c>
      <c r="O69" t="s">
        <v>36</v>
      </c>
      <c r="P69" t="str">
        <f t="shared" si="10"/>
        <v>E:CER_P:P08_Tr1:CON_Tr2:_TRA_3_D:26_M:5_Y:2022</v>
      </c>
      <c r="Q69">
        <v>2</v>
      </c>
      <c r="R69">
        <v>19</v>
      </c>
      <c r="S69">
        <v>0.01</v>
      </c>
      <c r="T69">
        <v>20</v>
      </c>
      <c r="U69">
        <v>21</v>
      </c>
      <c r="V69" t="s">
        <v>47</v>
      </c>
      <c r="W69" s="2">
        <f t="shared" si="11"/>
        <v>0.45902777777777776</v>
      </c>
      <c r="X69">
        <v>30</v>
      </c>
      <c r="Y69" s="61">
        <f>VLOOKUP(C69,JN!$A$2:$J$865,8,0)</f>
        <v>1.2825</v>
      </c>
      <c r="Z69" s="62">
        <f>VLOOKUP(C69,JN!$A$2:$J$865,9,0)</f>
        <v>93.822357133430117</v>
      </c>
      <c r="AA69" s="63">
        <f>VLOOKUP(C69,JN!$A$2:$J$865,10,0)</f>
        <v>0.90948000000000007</v>
      </c>
      <c r="AB69">
        <v>31.4</v>
      </c>
    </row>
    <row r="70" spans="1:28" x14ac:dyDescent="0.3">
      <c r="A70">
        <v>69</v>
      </c>
      <c r="B70" s="1">
        <v>44707</v>
      </c>
      <c r="C70" t="str">
        <f t="shared" si="6"/>
        <v>CER-AWD_R3_t0_44707</v>
      </c>
      <c r="E70" t="s">
        <v>20</v>
      </c>
      <c r="F70" t="s">
        <v>38</v>
      </c>
      <c r="G70" t="s">
        <v>18</v>
      </c>
      <c r="H70">
        <f t="shared" si="7"/>
        <v>2022</v>
      </c>
      <c r="I70">
        <f t="shared" si="8"/>
        <v>5</v>
      </c>
      <c r="J70">
        <f t="shared" si="9"/>
        <v>26</v>
      </c>
      <c r="K70" t="s">
        <v>50</v>
      </c>
      <c r="M70">
        <v>3</v>
      </c>
      <c r="N70">
        <v>2</v>
      </c>
      <c r="P70" t="str">
        <f t="shared" si="10"/>
        <v>E:CER_P:P09_Tr1:AWD_Tr2:_TRA_3_D:26_M:5_Y:2022</v>
      </c>
      <c r="Q70">
        <v>11</v>
      </c>
      <c r="R70">
        <v>19</v>
      </c>
      <c r="S70">
        <v>0.01</v>
      </c>
      <c r="T70">
        <v>20</v>
      </c>
      <c r="U70">
        <v>21</v>
      </c>
      <c r="V70" t="s">
        <v>44</v>
      </c>
      <c r="W70" s="2">
        <v>0.4381944444444445</v>
      </c>
      <c r="X70">
        <v>0</v>
      </c>
      <c r="Y70" s="61">
        <f>VLOOKUP(C70,JN!$A$2:$J$865,8,0)</f>
        <v>1.2825</v>
      </c>
      <c r="Z70" s="62">
        <f>VLOOKUP(C70,JN!$A$2:$J$865,9,0)</f>
        <v>112.70212485152436</v>
      </c>
      <c r="AA70" s="63">
        <f>VLOOKUP(C70,JN!$A$2:$J$865,10,0)</f>
        <v>0.96672000000000002</v>
      </c>
      <c r="AB70">
        <v>27.4</v>
      </c>
    </row>
    <row r="71" spans="1:28" x14ac:dyDescent="0.3">
      <c r="A71">
        <v>70</v>
      </c>
      <c r="B71" s="1">
        <v>44707</v>
      </c>
      <c r="C71" t="str">
        <f t="shared" si="6"/>
        <v>CER-AWD_R3_t1_44707</v>
      </c>
      <c r="E71" t="s">
        <v>20</v>
      </c>
      <c r="F71" t="s">
        <v>38</v>
      </c>
      <c r="G71" t="s">
        <v>18</v>
      </c>
      <c r="H71">
        <f t="shared" si="7"/>
        <v>2022</v>
      </c>
      <c r="I71">
        <f t="shared" si="8"/>
        <v>5</v>
      </c>
      <c r="J71">
        <f t="shared" si="9"/>
        <v>26</v>
      </c>
      <c r="K71" t="s">
        <v>50</v>
      </c>
      <c r="M71">
        <v>3</v>
      </c>
      <c r="N71">
        <v>2</v>
      </c>
      <c r="P71" t="str">
        <f t="shared" si="10"/>
        <v>E:CER_P:P09_Tr1:AWD_Tr2:_TRA_3_D:26_M:5_Y:2022</v>
      </c>
      <c r="Q71">
        <v>11</v>
      </c>
      <c r="R71">
        <v>19</v>
      </c>
      <c r="S71">
        <v>0.01</v>
      </c>
      <c r="T71">
        <v>20</v>
      </c>
      <c r="U71">
        <v>21</v>
      </c>
      <c r="V71" t="s">
        <v>45</v>
      </c>
      <c r="W71" s="2">
        <f t="shared" ref="W71:W105" si="12">W70+TIME(0,10,0)</f>
        <v>0.44513888888888892</v>
      </c>
      <c r="X71">
        <v>10</v>
      </c>
      <c r="Y71" s="61">
        <f>VLOOKUP(C71,JN!$A$2:$J$865,8,0)</f>
        <v>1.2075</v>
      </c>
      <c r="Z71" s="62">
        <f>VLOOKUP(C71,JN!$A$2:$J$865,9,0)</f>
        <v>93.822357133430117</v>
      </c>
      <c r="AA71" s="63">
        <f>VLOOKUP(C71,JN!$A$2:$J$865,10,0)</f>
        <v>0.89676000000000011</v>
      </c>
      <c r="AB71">
        <v>33.9</v>
      </c>
    </row>
    <row r="72" spans="1:28" x14ac:dyDescent="0.3">
      <c r="A72">
        <v>71</v>
      </c>
      <c r="B72" s="1">
        <v>44707</v>
      </c>
      <c r="C72" t="str">
        <f t="shared" si="6"/>
        <v>CER-AWD_R3_t2_44707</v>
      </c>
      <c r="E72" t="s">
        <v>20</v>
      </c>
      <c r="F72" t="s">
        <v>38</v>
      </c>
      <c r="G72" t="s">
        <v>18</v>
      </c>
      <c r="H72">
        <f t="shared" si="7"/>
        <v>2022</v>
      </c>
      <c r="I72">
        <f t="shared" si="8"/>
        <v>5</v>
      </c>
      <c r="J72">
        <f t="shared" si="9"/>
        <v>26</v>
      </c>
      <c r="K72" t="s">
        <v>50</v>
      </c>
      <c r="M72">
        <v>3</v>
      </c>
      <c r="N72">
        <v>2</v>
      </c>
      <c r="P72" t="str">
        <f t="shared" si="10"/>
        <v>E:CER_P:P09_Tr1:AWD_Tr2:_TRA_3_D:26_M:5_Y:2022</v>
      </c>
      <c r="Q72">
        <v>11</v>
      </c>
      <c r="R72">
        <v>19</v>
      </c>
      <c r="S72">
        <v>0.01</v>
      </c>
      <c r="T72">
        <v>20</v>
      </c>
      <c r="U72">
        <v>21</v>
      </c>
      <c r="V72" t="s">
        <v>46</v>
      </c>
      <c r="W72" s="2">
        <f t="shared" si="12"/>
        <v>0.45208333333333334</v>
      </c>
      <c r="X72">
        <v>20</v>
      </c>
      <c r="Y72" s="61">
        <f>VLOOKUP(C72,JN!$A$2:$J$865,8,0)</f>
        <v>1.2825</v>
      </c>
      <c r="Z72" s="62">
        <f>VLOOKUP(C72,JN!$A$2:$J$865,9,0)</f>
        <v>95.984162597334048</v>
      </c>
      <c r="AA72" s="63">
        <f>VLOOKUP(C72,JN!$A$2:$J$865,10,0)</f>
        <v>1.0176000000000001</v>
      </c>
      <c r="AB72">
        <v>33.5</v>
      </c>
    </row>
    <row r="73" spans="1:28" x14ac:dyDescent="0.3">
      <c r="A73">
        <v>72</v>
      </c>
      <c r="B73" s="1">
        <v>44707</v>
      </c>
      <c r="C73" t="str">
        <f t="shared" si="6"/>
        <v>CER-AWD_R3_t3_44707</v>
      </c>
      <c r="E73" t="s">
        <v>20</v>
      </c>
      <c r="F73" t="s">
        <v>38</v>
      </c>
      <c r="G73" t="s">
        <v>18</v>
      </c>
      <c r="H73">
        <f t="shared" si="7"/>
        <v>2022</v>
      </c>
      <c r="I73">
        <f t="shared" si="8"/>
        <v>5</v>
      </c>
      <c r="J73">
        <f t="shared" si="9"/>
        <v>26</v>
      </c>
      <c r="K73" t="s">
        <v>50</v>
      </c>
      <c r="M73">
        <v>3</v>
      </c>
      <c r="N73">
        <v>2</v>
      </c>
      <c r="P73" t="str">
        <f t="shared" si="10"/>
        <v>E:CER_P:P09_Tr1:AWD_Tr2:_TRA_3_D:26_M:5_Y:2022</v>
      </c>
      <c r="Q73">
        <v>11</v>
      </c>
      <c r="R73">
        <v>19</v>
      </c>
      <c r="S73">
        <v>0.01</v>
      </c>
      <c r="T73">
        <v>20</v>
      </c>
      <c r="U73">
        <v>21</v>
      </c>
      <c r="V73" t="s">
        <v>47</v>
      </c>
      <c r="W73" s="2">
        <f t="shared" si="12"/>
        <v>0.45902777777777776</v>
      </c>
      <c r="X73">
        <v>30</v>
      </c>
      <c r="Y73" s="61">
        <f>VLOOKUP(C73,JN!$A$2:$J$865,8,0)</f>
        <v>1.3574999999999999</v>
      </c>
      <c r="Z73" s="62">
        <f>VLOOKUP(C73,JN!$A$2:$J$865,9,0)</f>
        <v>110.68443975188069</v>
      </c>
      <c r="AA73" s="63">
        <f>VLOOKUP(C73,JN!$A$2:$J$865,10,0)</f>
        <v>0.92855999999999994</v>
      </c>
      <c r="AB73">
        <v>33.799999999999997</v>
      </c>
    </row>
    <row r="74" spans="1:28" x14ac:dyDescent="0.3">
      <c r="A74">
        <v>73</v>
      </c>
      <c r="B74" s="1">
        <v>44714</v>
      </c>
      <c r="C74" t="str">
        <f t="shared" si="6"/>
        <v>CER-AWD_R1_t0_44714</v>
      </c>
      <c r="E74" t="s">
        <v>20</v>
      </c>
      <c r="F74" t="s">
        <v>21</v>
      </c>
      <c r="G74" t="s">
        <v>18</v>
      </c>
      <c r="H74">
        <f t="shared" si="7"/>
        <v>2022</v>
      </c>
      <c r="I74">
        <f t="shared" si="8"/>
        <v>6</v>
      </c>
      <c r="J74">
        <f t="shared" si="9"/>
        <v>2</v>
      </c>
      <c r="K74" t="s">
        <v>50</v>
      </c>
      <c r="M74">
        <v>1</v>
      </c>
      <c r="N74">
        <v>2</v>
      </c>
      <c r="O74" t="s">
        <v>43</v>
      </c>
      <c r="P74" t="str">
        <f t="shared" si="10"/>
        <v>E:CER_P:P01_Tr1:AWD_Tr2:_TRA_1_D:2_M:6_Y:2022</v>
      </c>
      <c r="Q74">
        <v>7.5</v>
      </c>
      <c r="R74">
        <v>23</v>
      </c>
      <c r="S74">
        <v>0.05</v>
      </c>
      <c r="T74">
        <v>25</v>
      </c>
      <c r="U74">
        <v>25.5</v>
      </c>
      <c r="V74" t="s">
        <v>44</v>
      </c>
      <c r="W74" s="2">
        <v>0.43599537037037034</v>
      </c>
      <c r="X74">
        <v>0</v>
      </c>
      <c r="Y74" s="61">
        <f>VLOOKUP(C74,JN!$A$2:$J$865,8,0)</f>
        <v>1.2825</v>
      </c>
      <c r="Z74" s="62">
        <f>VLOOKUP(C74,JN!$A$2:$J$865,9,0)</f>
        <v>81.334583821805396</v>
      </c>
      <c r="AA74" s="63">
        <f>VLOOKUP(C74,JN!$A$2:$J$865,10,0)</f>
        <v>0.92220000000000002</v>
      </c>
      <c r="AB74">
        <v>26.8</v>
      </c>
    </row>
    <row r="75" spans="1:28" x14ac:dyDescent="0.3">
      <c r="A75">
        <v>74</v>
      </c>
      <c r="B75" s="1">
        <v>44714</v>
      </c>
      <c r="C75" t="str">
        <f t="shared" si="6"/>
        <v>CER-AWD_R1_t1_44714</v>
      </c>
      <c r="E75" t="s">
        <v>20</v>
      </c>
      <c r="F75" t="s">
        <v>21</v>
      </c>
      <c r="G75" t="s">
        <v>18</v>
      </c>
      <c r="H75">
        <f t="shared" si="7"/>
        <v>2022</v>
      </c>
      <c r="I75">
        <f t="shared" si="8"/>
        <v>6</v>
      </c>
      <c r="J75">
        <f t="shared" si="9"/>
        <v>2</v>
      </c>
      <c r="K75" t="s">
        <v>50</v>
      </c>
      <c r="M75">
        <v>1</v>
      </c>
      <c r="N75">
        <v>2</v>
      </c>
      <c r="O75" t="s">
        <v>43</v>
      </c>
      <c r="P75" t="str">
        <f t="shared" si="10"/>
        <v>E:CER_P:P01_Tr1:AWD_Tr2:_TRA_1_D:2_M:6_Y:2022</v>
      </c>
      <c r="Q75">
        <v>7.5</v>
      </c>
      <c r="R75">
        <v>23</v>
      </c>
      <c r="S75">
        <v>0.05</v>
      </c>
      <c r="T75">
        <v>25</v>
      </c>
      <c r="U75">
        <v>25.5</v>
      </c>
      <c r="V75" t="s">
        <v>45</v>
      </c>
      <c r="W75" s="2">
        <f t="shared" si="12"/>
        <v>0.44293981481481476</v>
      </c>
      <c r="X75">
        <v>10</v>
      </c>
      <c r="Y75" s="61">
        <f>VLOOKUP(C75,JN!$A$2:$J$865,8,0)</f>
        <v>1.2825</v>
      </c>
      <c r="Z75" s="62">
        <f>VLOOKUP(C75,JN!$A$2:$J$865,9,0)</f>
        <v>78.432825322391565</v>
      </c>
      <c r="AA75" s="63">
        <f>VLOOKUP(C75,JN!$A$2:$J$865,10,0)</f>
        <v>0.90312000000000014</v>
      </c>
      <c r="AB75">
        <v>29.9</v>
      </c>
    </row>
    <row r="76" spans="1:28" x14ac:dyDescent="0.3">
      <c r="A76">
        <v>75</v>
      </c>
      <c r="B76" s="1">
        <v>44714</v>
      </c>
      <c r="C76" t="str">
        <f t="shared" si="6"/>
        <v>CER-AWD_R1_t2_44714</v>
      </c>
      <c r="E76" t="s">
        <v>20</v>
      </c>
      <c r="F76" t="s">
        <v>21</v>
      </c>
      <c r="G76" t="s">
        <v>18</v>
      </c>
      <c r="H76">
        <f t="shared" si="7"/>
        <v>2022</v>
      </c>
      <c r="I76">
        <f t="shared" si="8"/>
        <v>6</v>
      </c>
      <c r="J76">
        <f t="shared" si="9"/>
        <v>2</v>
      </c>
      <c r="K76" t="s">
        <v>50</v>
      </c>
      <c r="M76">
        <v>1</v>
      </c>
      <c r="N76">
        <v>2</v>
      </c>
      <c r="O76" t="s">
        <v>43</v>
      </c>
      <c r="P76" t="str">
        <f t="shared" si="10"/>
        <v>E:CER_P:P01_Tr1:AWD_Tr2:_TRA_1_D:2_M:6_Y:2022</v>
      </c>
      <c r="Q76">
        <v>7.5</v>
      </c>
      <c r="R76">
        <v>23</v>
      </c>
      <c r="S76">
        <v>0.05</v>
      </c>
      <c r="T76">
        <v>25</v>
      </c>
      <c r="U76">
        <v>25.5</v>
      </c>
      <c r="V76" t="s">
        <v>46</v>
      </c>
      <c r="W76" s="2">
        <f t="shared" si="12"/>
        <v>0.44988425925925918</v>
      </c>
      <c r="X76">
        <v>20</v>
      </c>
      <c r="Y76" s="61">
        <f>VLOOKUP(C76,JN!$A$2:$J$865,8,0)</f>
        <v>1.2825</v>
      </c>
      <c r="Z76" s="62">
        <f>VLOOKUP(C76,JN!$A$2:$J$865,9,0)</f>
        <v>86.199296600234476</v>
      </c>
      <c r="AA76" s="63">
        <f>VLOOKUP(C76,JN!$A$2:$J$865,10,0)</f>
        <v>0.84588000000000008</v>
      </c>
      <c r="AB76">
        <v>30.3</v>
      </c>
    </row>
    <row r="77" spans="1:28" x14ac:dyDescent="0.3">
      <c r="A77">
        <v>76</v>
      </c>
      <c r="B77" s="1">
        <v>44714</v>
      </c>
      <c r="C77" t="str">
        <f t="shared" si="6"/>
        <v>CER-AWD_R1_t3_44714</v>
      </c>
      <c r="E77" t="s">
        <v>20</v>
      </c>
      <c r="F77" t="s">
        <v>21</v>
      </c>
      <c r="G77" t="s">
        <v>18</v>
      </c>
      <c r="H77">
        <f t="shared" si="7"/>
        <v>2022</v>
      </c>
      <c r="I77">
        <f t="shared" si="8"/>
        <v>6</v>
      </c>
      <c r="J77">
        <f t="shared" si="9"/>
        <v>2</v>
      </c>
      <c r="K77" t="s">
        <v>50</v>
      </c>
      <c r="M77">
        <v>1</v>
      </c>
      <c r="N77">
        <v>2</v>
      </c>
      <c r="O77" t="s">
        <v>43</v>
      </c>
      <c r="P77" t="str">
        <f t="shared" si="10"/>
        <v>E:CER_P:P01_Tr1:AWD_Tr2:_TRA_1_D:2_M:6_Y:2022</v>
      </c>
      <c r="Q77">
        <v>7.5</v>
      </c>
      <c r="R77">
        <v>23</v>
      </c>
      <c r="S77">
        <v>0.05</v>
      </c>
      <c r="T77">
        <v>25</v>
      </c>
      <c r="U77">
        <v>25.5</v>
      </c>
      <c r="V77" t="s">
        <v>47</v>
      </c>
      <c r="W77" s="2">
        <f t="shared" si="12"/>
        <v>0.4568287037037036</v>
      </c>
      <c r="X77">
        <v>30</v>
      </c>
      <c r="Y77" s="61">
        <f>VLOOKUP(C77,JN!$A$2:$J$865,8,0)</f>
        <v>1.2825</v>
      </c>
      <c r="Z77" s="62">
        <f>VLOOKUP(C77,JN!$A$2:$J$865,9,0)</f>
        <v>83.809613130128966</v>
      </c>
      <c r="AA77" s="63">
        <f>VLOOKUP(C77,JN!$A$2:$J$865,10,0)</f>
        <v>0.83952000000000004</v>
      </c>
      <c r="AB77">
        <v>31</v>
      </c>
    </row>
    <row r="78" spans="1:28" x14ac:dyDescent="0.3">
      <c r="A78">
        <v>77</v>
      </c>
      <c r="B78" s="1">
        <v>44714</v>
      </c>
      <c r="C78" t="str">
        <f t="shared" si="6"/>
        <v>CER-MSD_R1_t0_44714</v>
      </c>
      <c r="E78" t="s">
        <v>20</v>
      </c>
      <c r="F78" t="s">
        <v>22</v>
      </c>
      <c r="G78" t="s">
        <v>18</v>
      </c>
      <c r="H78">
        <f t="shared" si="7"/>
        <v>2022</v>
      </c>
      <c r="I78">
        <f t="shared" si="8"/>
        <v>6</v>
      </c>
      <c r="J78">
        <f t="shared" si="9"/>
        <v>2</v>
      </c>
      <c r="K78" t="s">
        <v>49</v>
      </c>
      <c r="M78">
        <v>1</v>
      </c>
      <c r="N78">
        <v>14</v>
      </c>
      <c r="O78" t="s">
        <v>43</v>
      </c>
      <c r="P78" t="str">
        <f t="shared" si="10"/>
        <v>E:CER_P:P02_Tr1:MSD_Tr2:_TRA_1_D:2_M:6_Y:2022</v>
      </c>
      <c r="Q78">
        <v>6.5</v>
      </c>
      <c r="R78">
        <v>23</v>
      </c>
      <c r="S78">
        <v>0.05</v>
      </c>
      <c r="T78">
        <v>25</v>
      </c>
      <c r="U78">
        <v>25.5</v>
      </c>
      <c r="V78" t="s">
        <v>44</v>
      </c>
      <c r="W78" s="2">
        <v>0.4381944444444445</v>
      </c>
      <c r="X78">
        <v>0</v>
      </c>
      <c r="Y78" s="61">
        <f>VLOOKUP(C78,JN!$A$2:$J$865,8,0)</f>
        <v>1.2075</v>
      </c>
      <c r="Z78" s="62">
        <f>VLOOKUP(C78,JN!$A$2:$J$865,9,0)</f>
        <v>87.05275498241501</v>
      </c>
      <c r="AA78" s="63">
        <f>VLOOKUP(C78,JN!$A$2:$J$865,10,0)</f>
        <v>0.75048000000000015</v>
      </c>
      <c r="AB78">
        <v>25.7</v>
      </c>
    </row>
    <row r="79" spans="1:28" x14ac:dyDescent="0.3">
      <c r="A79">
        <v>78</v>
      </c>
      <c r="B79" s="1">
        <v>44714</v>
      </c>
      <c r="C79" t="str">
        <f t="shared" si="6"/>
        <v>CER-MSD_R1_t1_44714</v>
      </c>
      <c r="E79" t="s">
        <v>20</v>
      </c>
      <c r="F79" t="s">
        <v>22</v>
      </c>
      <c r="G79" t="s">
        <v>18</v>
      </c>
      <c r="H79">
        <f t="shared" si="7"/>
        <v>2022</v>
      </c>
      <c r="I79">
        <f t="shared" si="8"/>
        <v>6</v>
      </c>
      <c r="J79">
        <f t="shared" si="9"/>
        <v>2</v>
      </c>
      <c r="K79" t="s">
        <v>49</v>
      </c>
      <c r="M79">
        <v>1</v>
      </c>
      <c r="N79">
        <v>14</v>
      </c>
      <c r="O79" t="s">
        <v>43</v>
      </c>
      <c r="P79" t="str">
        <f t="shared" si="10"/>
        <v>E:CER_P:P02_Tr1:MSD_Tr2:_TRA_1_D:2_M:6_Y:2022</v>
      </c>
      <c r="Q79">
        <v>6.5</v>
      </c>
      <c r="R79">
        <v>23</v>
      </c>
      <c r="S79">
        <v>0.05</v>
      </c>
      <c r="T79">
        <v>25</v>
      </c>
      <c r="U79">
        <v>25.5</v>
      </c>
      <c r="V79" t="s">
        <v>45</v>
      </c>
      <c r="W79" s="2">
        <f t="shared" si="12"/>
        <v>0.44513888888888892</v>
      </c>
      <c r="X79">
        <v>10</v>
      </c>
      <c r="Y79" s="61">
        <f>VLOOKUP(C79,JN!$A$2:$J$865,8,0)</f>
        <v>1.2825</v>
      </c>
      <c r="Z79" s="62">
        <f>VLOOKUP(C79,JN!$A$2:$J$865,9,0)</f>
        <v>76.043141852286055</v>
      </c>
      <c r="AA79" s="63">
        <f>VLOOKUP(C79,JN!$A$2:$J$865,10,0)</f>
        <v>0.73776000000000008</v>
      </c>
      <c r="AB79">
        <v>29.1</v>
      </c>
    </row>
    <row r="80" spans="1:28" x14ac:dyDescent="0.3">
      <c r="A80">
        <v>79</v>
      </c>
      <c r="B80" s="1">
        <v>44714</v>
      </c>
      <c r="C80" t="str">
        <f t="shared" si="6"/>
        <v>CER-MSD_R1_t2_44714</v>
      </c>
      <c r="E80" t="s">
        <v>20</v>
      </c>
      <c r="F80" t="s">
        <v>22</v>
      </c>
      <c r="G80" t="s">
        <v>18</v>
      </c>
      <c r="H80">
        <f t="shared" si="7"/>
        <v>2022</v>
      </c>
      <c r="I80">
        <f t="shared" si="8"/>
        <v>6</v>
      </c>
      <c r="J80">
        <f t="shared" si="9"/>
        <v>2</v>
      </c>
      <c r="K80" t="s">
        <v>49</v>
      </c>
      <c r="M80">
        <v>1</v>
      </c>
      <c r="N80">
        <v>14</v>
      </c>
      <c r="O80" t="s">
        <v>43</v>
      </c>
      <c r="P80" t="str">
        <f t="shared" si="10"/>
        <v>E:CER_P:P02_Tr1:MSD_Tr2:_TRA_1_D:2_M:6_Y:2022</v>
      </c>
      <c r="Q80">
        <v>6.5</v>
      </c>
      <c r="R80">
        <v>23</v>
      </c>
      <c r="S80">
        <v>0.05</v>
      </c>
      <c r="T80">
        <v>25</v>
      </c>
      <c r="U80">
        <v>25.5</v>
      </c>
      <c r="V80" t="s">
        <v>46</v>
      </c>
      <c r="W80" s="2">
        <f t="shared" si="12"/>
        <v>0.45208333333333334</v>
      </c>
      <c r="X80">
        <v>20</v>
      </c>
      <c r="Y80" s="61">
        <f>VLOOKUP(C80,JN!$A$2:$J$865,8,0)</f>
        <v>1.2075</v>
      </c>
      <c r="Z80" s="62">
        <f>VLOOKUP(C80,JN!$A$2:$J$865,9,0)</f>
        <v>87.735521688159437</v>
      </c>
      <c r="AA80" s="63">
        <f>VLOOKUP(C80,JN!$A$2:$J$865,10,0)</f>
        <v>0.79500000000000004</v>
      </c>
      <c r="AB80">
        <v>30.8</v>
      </c>
    </row>
    <row r="81" spans="1:28" x14ac:dyDescent="0.3">
      <c r="A81">
        <v>80</v>
      </c>
      <c r="B81" s="1">
        <v>44714</v>
      </c>
      <c r="C81" t="str">
        <f t="shared" si="6"/>
        <v>CER-MSD_R1_t3_44714</v>
      </c>
      <c r="E81" t="s">
        <v>20</v>
      </c>
      <c r="F81" t="s">
        <v>22</v>
      </c>
      <c r="G81" t="s">
        <v>18</v>
      </c>
      <c r="H81">
        <f t="shared" si="7"/>
        <v>2022</v>
      </c>
      <c r="I81">
        <f t="shared" si="8"/>
        <v>6</v>
      </c>
      <c r="J81">
        <f t="shared" si="9"/>
        <v>2</v>
      </c>
      <c r="K81" t="s">
        <v>49</v>
      </c>
      <c r="M81">
        <v>1</v>
      </c>
      <c r="N81">
        <v>14</v>
      </c>
      <c r="O81" t="s">
        <v>43</v>
      </c>
      <c r="P81" t="str">
        <f t="shared" si="10"/>
        <v>E:CER_P:P02_Tr1:MSD_Tr2:_TRA_1_D:2_M:6_Y:2022</v>
      </c>
      <c r="Q81">
        <v>6.5</v>
      </c>
      <c r="R81">
        <v>23</v>
      </c>
      <c r="S81">
        <v>0.05</v>
      </c>
      <c r="T81">
        <v>25</v>
      </c>
      <c r="U81">
        <v>25.5</v>
      </c>
      <c r="V81" t="s">
        <v>47</v>
      </c>
      <c r="W81" s="2">
        <f t="shared" si="12"/>
        <v>0.45902777777777776</v>
      </c>
      <c r="X81">
        <v>30</v>
      </c>
      <c r="Y81" s="61">
        <f>VLOOKUP(C81,JN!$A$2:$J$865,8,0)</f>
        <v>1.2075</v>
      </c>
      <c r="Z81" s="62">
        <f>VLOOKUP(C81,JN!$A$2:$J$865,9,0)</f>
        <v>68.105978898007038</v>
      </c>
      <c r="AA81" s="63">
        <f>VLOOKUP(C81,JN!$A$2:$J$865,10,0)</f>
        <v>0.77591999999999994</v>
      </c>
      <c r="AB81">
        <v>32.4</v>
      </c>
    </row>
    <row r="82" spans="1:28" x14ac:dyDescent="0.3">
      <c r="A82">
        <v>81</v>
      </c>
      <c r="B82" s="1">
        <v>44714</v>
      </c>
      <c r="C82" t="str">
        <f t="shared" si="6"/>
        <v>CER-CON_R1_t0_44714</v>
      </c>
      <c r="E82" t="s">
        <v>20</v>
      </c>
      <c r="F82" t="s">
        <v>39</v>
      </c>
      <c r="G82" t="s">
        <v>18</v>
      </c>
      <c r="H82">
        <f t="shared" si="7"/>
        <v>2022</v>
      </c>
      <c r="I82">
        <f t="shared" si="8"/>
        <v>6</v>
      </c>
      <c r="J82">
        <f t="shared" si="9"/>
        <v>2</v>
      </c>
      <c r="K82" t="s">
        <v>48</v>
      </c>
      <c r="M82">
        <v>1</v>
      </c>
      <c r="N82">
        <v>3</v>
      </c>
      <c r="O82" t="s">
        <v>42</v>
      </c>
      <c r="P82" t="str">
        <f t="shared" si="10"/>
        <v>E:CER_P:P03_Tr1:CON_Tr2:_TRA_1_D:2_M:6_Y:2022</v>
      </c>
      <c r="Q82">
        <v>5</v>
      </c>
      <c r="R82">
        <v>23</v>
      </c>
      <c r="S82">
        <v>0.05</v>
      </c>
      <c r="T82">
        <v>25</v>
      </c>
      <c r="U82">
        <v>25.5</v>
      </c>
      <c r="V82" t="s">
        <v>44</v>
      </c>
      <c r="W82" s="2">
        <v>0.43599537037037034</v>
      </c>
      <c r="X82">
        <v>0</v>
      </c>
      <c r="Y82" s="61">
        <f>VLOOKUP(C82,JN!$A$2:$J$865,8,0)</f>
        <v>1.2075</v>
      </c>
      <c r="Z82" s="62">
        <f>VLOOKUP(C82,JN!$A$2:$J$865,9,0)</f>
        <v>78.091441969519337</v>
      </c>
      <c r="AA82" s="63">
        <f>VLOOKUP(C82,JN!$A$2:$J$865,10,0)</f>
        <v>0.84588000000000008</v>
      </c>
      <c r="AB82">
        <v>26.5</v>
      </c>
    </row>
    <row r="83" spans="1:28" x14ac:dyDescent="0.3">
      <c r="A83">
        <v>82</v>
      </c>
      <c r="B83" s="1">
        <v>44714</v>
      </c>
      <c r="C83" t="str">
        <f t="shared" si="6"/>
        <v>CER-CON_R1_t1_44714</v>
      </c>
      <c r="E83" t="s">
        <v>20</v>
      </c>
      <c r="F83" t="s">
        <v>39</v>
      </c>
      <c r="G83" t="s">
        <v>18</v>
      </c>
      <c r="H83">
        <f t="shared" si="7"/>
        <v>2022</v>
      </c>
      <c r="I83">
        <f t="shared" si="8"/>
        <v>6</v>
      </c>
      <c r="J83">
        <f t="shared" si="9"/>
        <v>2</v>
      </c>
      <c r="K83" t="s">
        <v>48</v>
      </c>
      <c r="M83">
        <v>1</v>
      </c>
      <c r="N83">
        <v>3</v>
      </c>
      <c r="O83" t="s">
        <v>42</v>
      </c>
      <c r="P83" t="str">
        <f t="shared" si="10"/>
        <v>E:CER_P:P03_Tr1:CON_Tr2:_TRA_1_D:2_M:6_Y:2022</v>
      </c>
      <c r="Q83">
        <v>5</v>
      </c>
      <c r="R83">
        <v>23</v>
      </c>
      <c r="S83">
        <v>0.05</v>
      </c>
      <c r="T83">
        <v>25</v>
      </c>
      <c r="U83">
        <v>25.5</v>
      </c>
      <c r="V83" t="s">
        <v>45</v>
      </c>
      <c r="W83" s="2">
        <f t="shared" si="12"/>
        <v>0.44293981481481476</v>
      </c>
      <c r="X83">
        <v>10</v>
      </c>
      <c r="Y83" s="61">
        <f>VLOOKUP(C83,JN!$A$2:$J$865,8,0)</f>
        <v>1.2075</v>
      </c>
      <c r="Z83" s="62">
        <f>VLOOKUP(C83,JN!$A$2:$J$865,9,0)</f>
        <v>82.358733880422051</v>
      </c>
      <c r="AA83" s="63">
        <f>VLOOKUP(C83,JN!$A$2:$J$865,10,0)</f>
        <v>0.80771999999999999</v>
      </c>
      <c r="AB83">
        <v>28.8</v>
      </c>
    </row>
    <row r="84" spans="1:28" x14ac:dyDescent="0.3">
      <c r="A84">
        <v>83</v>
      </c>
      <c r="B84" s="1">
        <v>44714</v>
      </c>
      <c r="C84" t="str">
        <f t="shared" si="6"/>
        <v>CER-CON_R1_t2_44714</v>
      </c>
      <c r="E84" t="s">
        <v>20</v>
      </c>
      <c r="F84" t="s">
        <v>39</v>
      </c>
      <c r="G84" t="s">
        <v>18</v>
      </c>
      <c r="H84">
        <f t="shared" si="7"/>
        <v>2022</v>
      </c>
      <c r="I84">
        <f t="shared" si="8"/>
        <v>6</v>
      </c>
      <c r="J84">
        <f t="shared" si="9"/>
        <v>2</v>
      </c>
      <c r="K84" t="s">
        <v>48</v>
      </c>
      <c r="M84">
        <v>1</v>
      </c>
      <c r="N84">
        <v>3</v>
      </c>
      <c r="O84" t="s">
        <v>42</v>
      </c>
      <c r="P84" t="str">
        <f t="shared" si="10"/>
        <v>E:CER_P:P03_Tr1:CON_Tr2:_TRA_1_D:2_M:6_Y:2022</v>
      </c>
      <c r="Q84">
        <v>5</v>
      </c>
      <c r="R84">
        <v>23</v>
      </c>
      <c r="S84">
        <v>0.05</v>
      </c>
      <c r="T84">
        <v>25</v>
      </c>
      <c r="U84">
        <v>25.5</v>
      </c>
      <c r="V84" t="s">
        <v>46</v>
      </c>
      <c r="W84" s="2">
        <f t="shared" si="12"/>
        <v>0.44988425925925918</v>
      </c>
      <c r="X84">
        <v>20</v>
      </c>
      <c r="Y84" s="61">
        <f>VLOOKUP(C84,JN!$A$2:$J$865,8,0)</f>
        <v>1.2825</v>
      </c>
      <c r="Z84" s="62">
        <f>VLOOKUP(C84,JN!$A$2:$J$865,9,0)</f>
        <v>68.788745603751465</v>
      </c>
      <c r="AA84" s="63">
        <f>VLOOKUP(C84,JN!$A$2:$J$865,10,0)</f>
        <v>0.88404000000000005</v>
      </c>
      <c r="AB84">
        <v>29.8</v>
      </c>
    </row>
    <row r="85" spans="1:28" x14ac:dyDescent="0.3">
      <c r="A85">
        <v>84</v>
      </c>
      <c r="B85" s="1">
        <v>44714</v>
      </c>
      <c r="C85" t="str">
        <f t="shared" si="6"/>
        <v>CER-CON_R1_t3_44714</v>
      </c>
      <c r="E85" t="s">
        <v>20</v>
      </c>
      <c r="F85" t="s">
        <v>39</v>
      </c>
      <c r="G85" t="s">
        <v>18</v>
      </c>
      <c r="H85">
        <f t="shared" si="7"/>
        <v>2022</v>
      </c>
      <c r="I85">
        <f t="shared" si="8"/>
        <v>6</v>
      </c>
      <c r="J85">
        <f t="shared" si="9"/>
        <v>2</v>
      </c>
      <c r="K85" t="s">
        <v>48</v>
      </c>
      <c r="M85">
        <v>1</v>
      </c>
      <c r="N85">
        <v>3</v>
      </c>
      <c r="O85" t="s">
        <v>42</v>
      </c>
      <c r="P85" t="str">
        <f t="shared" si="10"/>
        <v>E:CER_P:P03_Tr1:CON_Tr2:_TRA_1_D:2_M:6_Y:2022</v>
      </c>
      <c r="Q85">
        <v>5</v>
      </c>
      <c r="R85">
        <v>23</v>
      </c>
      <c r="S85">
        <v>0.05</v>
      </c>
      <c r="T85">
        <v>25</v>
      </c>
      <c r="U85">
        <v>25.5</v>
      </c>
      <c r="V85" t="s">
        <v>47</v>
      </c>
      <c r="W85" s="2">
        <f t="shared" si="12"/>
        <v>0.4568287037037036</v>
      </c>
      <c r="X85">
        <v>30</v>
      </c>
      <c r="Y85" s="61">
        <f>VLOOKUP(C85,JN!$A$2:$J$865,8,0)</f>
        <v>1.2825</v>
      </c>
      <c r="Z85" s="62">
        <f>VLOOKUP(C85,JN!$A$2:$J$865,9,0)</f>
        <v>77.494021101992971</v>
      </c>
      <c r="AA85" s="63">
        <f>VLOOKUP(C85,JN!$A$2:$J$865,10,0)</f>
        <v>0.82044000000000006</v>
      </c>
      <c r="AB85">
        <v>30.5</v>
      </c>
    </row>
    <row r="86" spans="1:28" x14ac:dyDescent="0.3">
      <c r="A86">
        <v>85</v>
      </c>
      <c r="B86" s="1">
        <v>44714</v>
      </c>
      <c r="C86" t="str">
        <f t="shared" si="6"/>
        <v>CER-MSD_R2_t0_44714</v>
      </c>
      <c r="E86" t="s">
        <v>20</v>
      </c>
      <c r="F86" t="s">
        <v>34</v>
      </c>
      <c r="G86" t="s">
        <v>18</v>
      </c>
      <c r="H86">
        <f t="shared" si="7"/>
        <v>2022</v>
      </c>
      <c r="I86">
        <f t="shared" si="8"/>
        <v>6</v>
      </c>
      <c r="J86">
        <f t="shared" si="9"/>
        <v>2</v>
      </c>
      <c r="K86" t="s">
        <v>49</v>
      </c>
      <c r="M86">
        <v>2</v>
      </c>
      <c r="N86">
        <v>3</v>
      </c>
      <c r="O86" t="s">
        <v>42</v>
      </c>
      <c r="P86" t="str">
        <f t="shared" si="10"/>
        <v>E:CER_P:P04_Tr1:MSD_Tr2:_TRA_2_D:2_M:6_Y:2022</v>
      </c>
      <c r="Q86">
        <v>3.5</v>
      </c>
      <c r="R86">
        <v>7</v>
      </c>
      <c r="S86">
        <v>0.05</v>
      </c>
      <c r="T86">
        <v>25.5</v>
      </c>
      <c r="U86">
        <v>27</v>
      </c>
      <c r="V86" t="s">
        <v>44</v>
      </c>
      <c r="W86" s="2">
        <v>0.46354166666666669</v>
      </c>
      <c r="X86">
        <v>0</v>
      </c>
      <c r="Y86" s="61">
        <f>VLOOKUP(C86,JN!$A$2:$J$865,8,0)</f>
        <v>1.2075</v>
      </c>
      <c r="Z86" s="62">
        <f>VLOOKUP(C86,JN!$A$2:$J$865,9,0)</f>
        <v>82.27338804220399</v>
      </c>
      <c r="AA86" s="63">
        <f>VLOOKUP(C86,JN!$A$2:$J$865,10,0)</f>
        <v>0.74412000000000011</v>
      </c>
      <c r="AB86">
        <v>30.6</v>
      </c>
    </row>
    <row r="87" spans="1:28" x14ac:dyDescent="0.3">
      <c r="A87">
        <v>86</v>
      </c>
      <c r="B87" s="1">
        <v>44714</v>
      </c>
      <c r="C87" t="str">
        <f t="shared" si="6"/>
        <v>CER-MSD_R2_t1_44714</v>
      </c>
      <c r="E87" t="s">
        <v>20</v>
      </c>
      <c r="F87" t="s">
        <v>34</v>
      </c>
      <c r="G87" t="s">
        <v>18</v>
      </c>
      <c r="H87">
        <f t="shared" si="7"/>
        <v>2022</v>
      </c>
      <c r="I87">
        <f t="shared" si="8"/>
        <v>6</v>
      </c>
      <c r="J87">
        <f t="shared" si="9"/>
        <v>2</v>
      </c>
      <c r="K87" t="s">
        <v>49</v>
      </c>
      <c r="M87">
        <v>2</v>
      </c>
      <c r="N87">
        <v>3</v>
      </c>
      <c r="O87" t="s">
        <v>42</v>
      </c>
      <c r="P87" t="str">
        <f t="shared" si="10"/>
        <v>E:CER_P:P04_Tr1:MSD_Tr2:_TRA_2_D:2_M:6_Y:2022</v>
      </c>
      <c r="Q87">
        <v>3.5</v>
      </c>
      <c r="R87">
        <v>7</v>
      </c>
      <c r="S87">
        <v>0.05</v>
      </c>
      <c r="T87">
        <v>25.5</v>
      </c>
      <c r="U87">
        <v>27</v>
      </c>
      <c r="V87" t="s">
        <v>45</v>
      </c>
      <c r="W87" s="2">
        <f t="shared" si="12"/>
        <v>0.4704861111111111</v>
      </c>
      <c r="X87">
        <v>10</v>
      </c>
      <c r="Y87" s="61">
        <f>VLOOKUP(C87,JN!$A$2:$J$865,8,0)</f>
        <v>1.2825</v>
      </c>
      <c r="Z87" s="62">
        <f>VLOOKUP(C87,JN!$A$2:$J$865,9,0)</f>
        <v>79.627667057444313</v>
      </c>
      <c r="AA87" s="63">
        <f>VLOOKUP(C87,JN!$A$2:$J$865,10,0)</f>
        <v>0.79500000000000004</v>
      </c>
      <c r="AB87">
        <v>32.299999999999997</v>
      </c>
    </row>
    <row r="88" spans="1:28" x14ac:dyDescent="0.3">
      <c r="A88">
        <v>87</v>
      </c>
      <c r="B88" s="1">
        <v>44714</v>
      </c>
      <c r="C88" t="str">
        <f t="shared" si="6"/>
        <v>CER-MSD_R2_t2_44714</v>
      </c>
      <c r="E88" t="s">
        <v>20</v>
      </c>
      <c r="F88" t="s">
        <v>34</v>
      </c>
      <c r="G88" t="s">
        <v>18</v>
      </c>
      <c r="H88">
        <f t="shared" si="7"/>
        <v>2022</v>
      </c>
      <c r="I88">
        <f t="shared" si="8"/>
        <v>6</v>
      </c>
      <c r="J88">
        <f t="shared" si="9"/>
        <v>2</v>
      </c>
      <c r="K88" t="s">
        <v>49</v>
      </c>
      <c r="M88">
        <v>2</v>
      </c>
      <c r="N88">
        <v>3</v>
      </c>
      <c r="O88" t="s">
        <v>42</v>
      </c>
      <c r="P88" t="str">
        <f t="shared" si="10"/>
        <v>E:CER_P:P04_Tr1:MSD_Tr2:_TRA_2_D:2_M:6_Y:2022</v>
      </c>
      <c r="Q88">
        <v>3.5</v>
      </c>
      <c r="R88">
        <v>7</v>
      </c>
      <c r="S88">
        <v>0.05</v>
      </c>
      <c r="T88">
        <v>25.5</v>
      </c>
      <c r="U88">
        <v>27</v>
      </c>
      <c r="V88" t="s">
        <v>46</v>
      </c>
      <c r="W88" s="2">
        <f t="shared" si="12"/>
        <v>0.47743055555555552</v>
      </c>
      <c r="X88">
        <v>20</v>
      </c>
      <c r="Y88" s="61">
        <f>VLOOKUP(C88,JN!$A$2:$J$865,8,0)</f>
        <v>1.2825</v>
      </c>
      <c r="Z88" s="62">
        <f>VLOOKUP(C88,JN!$A$2:$J$865,9,0)</f>
        <v>80.737162954279015</v>
      </c>
      <c r="AA88" s="63">
        <f>VLOOKUP(C88,JN!$A$2:$J$865,10,0)</f>
        <v>0.86496000000000006</v>
      </c>
      <c r="AB88">
        <v>35.200000000000003</v>
      </c>
    </row>
    <row r="89" spans="1:28" x14ac:dyDescent="0.3">
      <c r="A89">
        <v>88</v>
      </c>
      <c r="B89" s="1">
        <v>44714</v>
      </c>
      <c r="C89" t="str">
        <f t="shared" si="6"/>
        <v>CER-MSD_R2_t3_44714</v>
      </c>
      <c r="E89" t="s">
        <v>20</v>
      </c>
      <c r="F89" t="s">
        <v>34</v>
      </c>
      <c r="G89" t="s">
        <v>18</v>
      </c>
      <c r="H89">
        <f t="shared" si="7"/>
        <v>2022</v>
      </c>
      <c r="I89">
        <f t="shared" si="8"/>
        <v>6</v>
      </c>
      <c r="J89">
        <f t="shared" si="9"/>
        <v>2</v>
      </c>
      <c r="K89" t="s">
        <v>49</v>
      </c>
      <c r="M89">
        <v>2</v>
      </c>
      <c r="N89">
        <v>3</v>
      </c>
      <c r="O89" t="s">
        <v>42</v>
      </c>
      <c r="P89" t="str">
        <f t="shared" si="10"/>
        <v>E:CER_P:P04_Tr1:MSD_Tr2:_TRA_2_D:2_M:6_Y:2022</v>
      </c>
      <c r="Q89">
        <v>3.5</v>
      </c>
      <c r="R89">
        <v>7</v>
      </c>
      <c r="S89">
        <v>0.05</v>
      </c>
      <c r="T89">
        <v>25.5</v>
      </c>
      <c r="U89">
        <v>27</v>
      </c>
      <c r="V89" t="s">
        <v>47</v>
      </c>
      <c r="W89" s="2">
        <f t="shared" si="12"/>
        <v>0.48437499999999994</v>
      </c>
      <c r="X89">
        <v>30</v>
      </c>
      <c r="Y89" s="61">
        <f>VLOOKUP(C89,JN!$A$2:$J$865,8,0)</f>
        <v>1.2825</v>
      </c>
      <c r="Z89" s="62">
        <f>VLOOKUP(C89,JN!$A$2:$J$865,9,0)</f>
        <v>62.387807737397424</v>
      </c>
      <c r="AA89" s="63">
        <f>VLOOKUP(C89,JN!$A$2:$J$865,10,0)</f>
        <v>0.73776000000000008</v>
      </c>
      <c r="AB89">
        <v>34.6</v>
      </c>
    </row>
    <row r="90" spans="1:28" x14ac:dyDescent="0.3">
      <c r="A90">
        <v>89</v>
      </c>
      <c r="B90" s="1">
        <v>44714</v>
      </c>
      <c r="C90" t="str">
        <f t="shared" si="6"/>
        <v>CER-AWD_R2_t3_44714</v>
      </c>
      <c r="E90" t="s">
        <v>20</v>
      </c>
      <c r="F90" t="s">
        <v>37</v>
      </c>
      <c r="G90" t="s">
        <v>18</v>
      </c>
      <c r="H90">
        <f t="shared" si="7"/>
        <v>2022</v>
      </c>
      <c r="I90">
        <f t="shared" si="8"/>
        <v>6</v>
      </c>
      <c r="J90">
        <f t="shared" si="9"/>
        <v>2</v>
      </c>
      <c r="K90" t="s">
        <v>50</v>
      </c>
      <c r="M90">
        <v>2</v>
      </c>
      <c r="N90">
        <v>1</v>
      </c>
      <c r="O90" t="s">
        <v>41</v>
      </c>
      <c r="P90" t="str">
        <f t="shared" si="10"/>
        <v>E:CER_P:P05_Tr1:AWD_Tr2:_TRA_2_D:2_M:6_Y:2022</v>
      </c>
      <c r="Q90">
        <v>6</v>
      </c>
      <c r="R90">
        <v>24</v>
      </c>
      <c r="S90">
        <v>0.05</v>
      </c>
      <c r="T90">
        <v>25</v>
      </c>
      <c r="U90">
        <v>25.5</v>
      </c>
      <c r="V90" t="s">
        <v>47</v>
      </c>
      <c r="W90" s="2">
        <v>0.43599537037037034</v>
      </c>
      <c r="X90">
        <v>0</v>
      </c>
      <c r="Y90" s="61">
        <f>VLOOKUP(C90,JN!$A$2:$J$865,8,0)</f>
        <v>1.2825</v>
      </c>
      <c r="Z90" s="62">
        <f>VLOOKUP(C90,JN!$A$2:$J$865,9,0)</f>
        <v>70.837045720984776</v>
      </c>
      <c r="AA90" s="63">
        <f>VLOOKUP(C90,JN!$A$2:$J$865,10,0)</f>
        <v>0.80136000000000007</v>
      </c>
      <c r="AB90">
        <v>26.7</v>
      </c>
    </row>
    <row r="91" spans="1:28" x14ac:dyDescent="0.3">
      <c r="A91">
        <v>90</v>
      </c>
      <c r="B91" s="1">
        <v>44714</v>
      </c>
      <c r="C91" t="str">
        <f t="shared" si="6"/>
        <v>CER-AWD_R2_t1_44714</v>
      </c>
      <c r="E91" t="s">
        <v>20</v>
      </c>
      <c r="F91" t="s">
        <v>37</v>
      </c>
      <c r="G91" t="s">
        <v>18</v>
      </c>
      <c r="H91">
        <f t="shared" si="7"/>
        <v>2022</v>
      </c>
      <c r="I91">
        <f t="shared" si="8"/>
        <v>6</v>
      </c>
      <c r="J91">
        <f t="shared" si="9"/>
        <v>2</v>
      </c>
      <c r="K91" t="s">
        <v>50</v>
      </c>
      <c r="M91">
        <v>2</v>
      </c>
      <c r="N91">
        <v>1</v>
      </c>
      <c r="O91" t="s">
        <v>41</v>
      </c>
      <c r="P91" t="str">
        <f t="shared" si="10"/>
        <v>E:CER_P:P05_Tr1:AWD_Tr2:_TRA_2_D:2_M:6_Y:2022</v>
      </c>
      <c r="Q91">
        <v>6</v>
      </c>
      <c r="R91">
        <v>24</v>
      </c>
      <c r="S91">
        <v>0.05</v>
      </c>
      <c r="T91">
        <v>25</v>
      </c>
      <c r="U91">
        <v>25.5</v>
      </c>
      <c r="V91" t="s">
        <v>45</v>
      </c>
      <c r="W91" s="2">
        <f t="shared" si="12"/>
        <v>0.44293981481481476</v>
      </c>
      <c r="X91">
        <v>10</v>
      </c>
      <c r="Y91" s="61">
        <f>VLOOKUP(C91,JN!$A$2:$J$865,8,0)</f>
        <v>1.2825</v>
      </c>
      <c r="Z91" s="62">
        <f>VLOOKUP(C91,JN!$A$2:$J$865,9,0)</f>
        <v>85.260492379835867</v>
      </c>
      <c r="AA91" s="63">
        <f>VLOOKUP(C91,JN!$A$2:$J$865,10,0)</f>
        <v>0.82044000000000006</v>
      </c>
      <c r="AB91">
        <v>29.2</v>
      </c>
    </row>
    <row r="92" spans="1:28" x14ac:dyDescent="0.3">
      <c r="A92">
        <v>91</v>
      </c>
      <c r="B92" s="1">
        <v>44714</v>
      </c>
      <c r="C92" t="str">
        <f t="shared" si="6"/>
        <v>CER-AWD_R2_t2_44714</v>
      </c>
      <c r="E92" t="s">
        <v>20</v>
      </c>
      <c r="F92" t="s">
        <v>37</v>
      </c>
      <c r="G92" t="s">
        <v>18</v>
      </c>
      <c r="H92">
        <f t="shared" si="7"/>
        <v>2022</v>
      </c>
      <c r="I92">
        <f t="shared" si="8"/>
        <v>6</v>
      </c>
      <c r="J92">
        <f t="shared" si="9"/>
        <v>2</v>
      </c>
      <c r="K92" t="s">
        <v>50</v>
      </c>
      <c r="M92">
        <v>2</v>
      </c>
      <c r="N92">
        <v>1</v>
      </c>
      <c r="O92" t="s">
        <v>41</v>
      </c>
      <c r="P92" t="str">
        <f t="shared" si="10"/>
        <v>E:CER_P:P05_Tr1:AWD_Tr2:_TRA_2_D:2_M:6_Y:2022</v>
      </c>
      <c r="Q92">
        <v>6</v>
      </c>
      <c r="R92">
        <v>24</v>
      </c>
      <c r="S92">
        <v>0.05</v>
      </c>
      <c r="T92">
        <v>25</v>
      </c>
      <c r="U92">
        <v>25.5</v>
      </c>
      <c r="V92" t="s">
        <v>46</v>
      </c>
      <c r="W92" s="2">
        <f t="shared" si="12"/>
        <v>0.44988425925925918</v>
      </c>
      <c r="X92">
        <v>20</v>
      </c>
      <c r="Y92" s="61">
        <f>VLOOKUP(C92,JN!$A$2:$J$865,8,0)</f>
        <v>1.3574999999999999</v>
      </c>
      <c r="Z92" s="62">
        <f>VLOOKUP(C92,JN!$A$2:$J$865,9,0)</f>
        <v>76.043141852286055</v>
      </c>
      <c r="AA92" s="63">
        <f>VLOOKUP(C92,JN!$A$2:$J$865,10,0)</f>
        <v>0.78227999999999998</v>
      </c>
      <c r="AB92">
        <v>30.3</v>
      </c>
    </row>
    <row r="93" spans="1:28" x14ac:dyDescent="0.3">
      <c r="A93">
        <v>92</v>
      </c>
      <c r="B93" s="1">
        <v>44714</v>
      </c>
      <c r="C93" t="str">
        <f t="shared" si="6"/>
        <v>CER-AWD_R2_t3_44714</v>
      </c>
      <c r="E93" t="s">
        <v>20</v>
      </c>
      <c r="F93" t="s">
        <v>37</v>
      </c>
      <c r="G93" t="s">
        <v>18</v>
      </c>
      <c r="H93">
        <f t="shared" si="7"/>
        <v>2022</v>
      </c>
      <c r="I93">
        <f t="shared" si="8"/>
        <v>6</v>
      </c>
      <c r="J93">
        <f t="shared" si="9"/>
        <v>2</v>
      </c>
      <c r="K93" t="s">
        <v>50</v>
      </c>
      <c r="M93">
        <v>2</v>
      </c>
      <c r="N93">
        <v>1</v>
      </c>
      <c r="O93" t="s">
        <v>41</v>
      </c>
      <c r="P93" t="str">
        <f t="shared" si="10"/>
        <v>E:CER_P:P05_Tr1:AWD_Tr2:_TRA_2_D:2_M:6_Y:2022</v>
      </c>
      <c r="Q93">
        <v>6</v>
      </c>
      <c r="R93">
        <v>24</v>
      </c>
      <c r="S93">
        <v>0.05</v>
      </c>
      <c r="T93">
        <v>25</v>
      </c>
      <c r="U93">
        <v>25.5</v>
      </c>
      <c r="V93" t="s">
        <v>47</v>
      </c>
      <c r="W93" s="2">
        <f t="shared" si="12"/>
        <v>0.4568287037037036</v>
      </c>
      <c r="X93">
        <v>30</v>
      </c>
      <c r="Y93" s="61">
        <f>VLOOKUP(C93,JN!$A$2:$J$865,8,0)</f>
        <v>1.2825</v>
      </c>
      <c r="Z93" s="62">
        <f>VLOOKUP(C93,JN!$A$2:$J$865,9,0)</f>
        <v>70.837045720984776</v>
      </c>
      <c r="AA93" s="63">
        <f>VLOOKUP(C93,JN!$A$2:$J$865,10,0)</f>
        <v>0.80136000000000007</v>
      </c>
      <c r="AB93">
        <v>31.2</v>
      </c>
    </row>
    <row r="94" spans="1:28" x14ac:dyDescent="0.3">
      <c r="A94">
        <v>93</v>
      </c>
      <c r="B94" s="1">
        <v>44714</v>
      </c>
      <c r="C94" t="str">
        <f t="shared" si="6"/>
        <v>CER-CON_R2_t0_44714</v>
      </c>
      <c r="E94" t="s">
        <v>20</v>
      </c>
      <c r="F94" t="s">
        <v>40</v>
      </c>
      <c r="G94" t="s">
        <v>18</v>
      </c>
      <c r="H94">
        <f t="shared" si="7"/>
        <v>2022</v>
      </c>
      <c r="I94">
        <f t="shared" si="8"/>
        <v>6</v>
      </c>
      <c r="J94">
        <f t="shared" si="9"/>
        <v>2</v>
      </c>
      <c r="K94" t="s">
        <v>48</v>
      </c>
      <c r="M94">
        <v>2</v>
      </c>
      <c r="N94">
        <v>1</v>
      </c>
      <c r="O94" t="s">
        <v>41</v>
      </c>
      <c r="P94" t="str">
        <f t="shared" si="10"/>
        <v>E:CER_P:P06_Tr1:CON_Tr2:_TRA_2_D:2_M:6_Y:2022</v>
      </c>
      <c r="Q94">
        <v>3</v>
      </c>
      <c r="R94">
        <v>25</v>
      </c>
      <c r="S94">
        <v>0.05</v>
      </c>
      <c r="T94">
        <v>25.5</v>
      </c>
      <c r="U94">
        <v>27</v>
      </c>
      <c r="V94" t="s">
        <v>44</v>
      </c>
      <c r="W94" s="2">
        <v>0.46354166666666669</v>
      </c>
      <c r="X94">
        <v>0</v>
      </c>
      <c r="Y94" s="61">
        <f>VLOOKUP(C94,JN!$A$2:$J$865,8,0)</f>
        <v>1.2075</v>
      </c>
      <c r="Z94" s="62">
        <f>VLOOKUP(C94,JN!$A$2:$J$865,9,0)</f>
        <v>75.104337631887461</v>
      </c>
      <c r="AA94" s="63">
        <f>VLOOKUP(C94,JN!$A$2:$J$865,10,0)</f>
        <v>1.1193600000000001</v>
      </c>
      <c r="AB94">
        <v>27.6</v>
      </c>
    </row>
    <row r="95" spans="1:28" x14ac:dyDescent="0.3">
      <c r="A95">
        <v>94</v>
      </c>
      <c r="B95" s="1">
        <v>44714</v>
      </c>
      <c r="C95" t="str">
        <f t="shared" si="6"/>
        <v>CER-CON_R2_t1_44714</v>
      </c>
      <c r="E95" t="s">
        <v>20</v>
      </c>
      <c r="F95" t="s">
        <v>40</v>
      </c>
      <c r="G95" t="s">
        <v>18</v>
      </c>
      <c r="H95">
        <f t="shared" si="7"/>
        <v>2022</v>
      </c>
      <c r="I95">
        <f t="shared" si="8"/>
        <v>6</v>
      </c>
      <c r="J95">
        <f t="shared" si="9"/>
        <v>2</v>
      </c>
      <c r="K95" t="s">
        <v>48</v>
      </c>
      <c r="M95">
        <v>2</v>
      </c>
      <c r="N95">
        <v>1</v>
      </c>
      <c r="O95" t="s">
        <v>41</v>
      </c>
      <c r="P95" t="str">
        <f t="shared" si="10"/>
        <v>E:CER_P:P06_Tr1:CON_Tr2:_TRA_2_D:2_M:6_Y:2022</v>
      </c>
      <c r="Q95">
        <v>3</v>
      </c>
      <c r="R95">
        <v>25</v>
      </c>
      <c r="S95">
        <v>0.05</v>
      </c>
      <c r="T95">
        <v>25.5</v>
      </c>
      <c r="U95">
        <v>27</v>
      </c>
      <c r="V95" t="s">
        <v>45</v>
      </c>
      <c r="W95" s="2">
        <f t="shared" si="12"/>
        <v>0.4704861111111111</v>
      </c>
      <c r="X95">
        <v>10</v>
      </c>
      <c r="Y95" s="61">
        <f>VLOOKUP(C95,JN!$A$2:$J$865,8,0)</f>
        <v>1.2075</v>
      </c>
      <c r="Z95" s="62">
        <f>VLOOKUP(C95,JN!$A$2:$J$865,9,0)</f>
        <v>71.605158264947249</v>
      </c>
      <c r="AA95" s="63">
        <f>VLOOKUP(C95,JN!$A$2:$J$865,10,0)</f>
        <v>0.83316000000000001</v>
      </c>
      <c r="AB95">
        <v>32.200000000000003</v>
      </c>
    </row>
    <row r="96" spans="1:28" x14ac:dyDescent="0.3">
      <c r="A96">
        <v>95</v>
      </c>
      <c r="B96" s="1">
        <v>44714</v>
      </c>
      <c r="C96" t="str">
        <f t="shared" si="6"/>
        <v>CER-CON_R2_t2_44714</v>
      </c>
      <c r="E96" t="s">
        <v>20</v>
      </c>
      <c r="F96" t="s">
        <v>40</v>
      </c>
      <c r="G96" t="s">
        <v>18</v>
      </c>
      <c r="H96">
        <f t="shared" si="7"/>
        <v>2022</v>
      </c>
      <c r="I96">
        <f t="shared" si="8"/>
        <v>6</v>
      </c>
      <c r="J96">
        <f t="shared" si="9"/>
        <v>2</v>
      </c>
      <c r="K96" t="s">
        <v>48</v>
      </c>
      <c r="M96">
        <v>2</v>
      </c>
      <c r="N96">
        <v>1</v>
      </c>
      <c r="O96" t="s">
        <v>41</v>
      </c>
      <c r="P96" t="str">
        <f t="shared" si="10"/>
        <v>E:CER_P:P06_Tr1:CON_Tr2:_TRA_2_D:2_M:6_Y:2022</v>
      </c>
      <c r="Q96">
        <v>3</v>
      </c>
      <c r="R96">
        <v>25</v>
      </c>
      <c r="S96">
        <v>0.05</v>
      </c>
      <c r="T96">
        <v>25.5</v>
      </c>
      <c r="U96">
        <v>27</v>
      </c>
      <c r="V96" t="s">
        <v>46</v>
      </c>
      <c r="W96" s="2">
        <f t="shared" si="12"/>
        <v>0.47743055555555552</v>
      </c>
      <c r="X96">
        <v>20</v>
      </c>
      <c r="Y96" s="61">
        <f>VLOOKUP(C96,JN!$A$2:$J$865,8,0)</f>
        <v>1.2825</v>
      </c>
      <c r="Z96" s="62">
        <f>VLOOKUP(C96,JN!$A$2:$J$865,9,0)</f>
        <v>83.041500586166478</v>
      </c>
      <c r="AA96" s="63">
        <f>VLOOKUP(C96,JN!$A$2:$J$865,10,0)</f>
        <v>0.78864000000000001</v>
      </c>
      <c r="AB96">
        <v>35.200000000000003</v>
      </c>
    </row>
    <row r="97" spans="1:28" x14ac:dyDescent="0.3">
      <c r="A97">
        <v>96</v>
      </c>
      <c r="B97" s="1">
        <v>44714</v>
      </c>
      <c r="C97" t="str">
        <f t="shared" si="6"/>
        <v>CER-CON_R2_t3_44714</v>
      </c>
      <c r="E97" t="s">
        <v>20</v>
      </c>
      <c r="F97" t="s">
        <v>40</v>
      </c>
      <c r="G97" t="s">
        <v>18</v>
      </c>
      <c r="H97">
        <f t="shared" si="7"/>
        <v>2022</v>
      </c>
      <c r="I97">
        <f t="shared" si="8"/>
        <v>6</v>
      </c>
      <c r="J97">
        <f t="shared" si="9"/>
        <v>2</v>
      </c>
      <c r="K97" t="s">
        <v>48</v>
      </c>
      <c r="M97">
        <v>2</v>
      </c>
      <c r="N97">
        <v>1</v>
      </c>
      <c r="O97" t="s">
        <v>41</v>
      </c>
      <c r="P97" t="str">
        <f t="shared" si="10"/>
        <v>E:CER_P:P06_Tr1:CON_Tr2:_TRA_2_D:2_M:6_Y:2022</v>
      </c>
      <c r="Q97">
        <v>3</v>
      </c>
      <c r="R97">
        <v>25</v>
      </c>
      <c r="S97">
        <v>0.05</v>
      </c>
      <c r="T97">
        <v>25.5</v>
      </c>
      <c r="U97">
        <v>27</v>
      </c>
      <c r="V97" t="s">
        <v>47</v>
      </c>
      <c r="W97" s="2">
        <f t="shared" si="12"/>
        <v>0.48437499999999994</v>
      </c>
      <c r="X97">
        <v>30</v>
      </c>
      <c r="Y97" s="61">
        <f>VLOOKUP(C97,JN!$A$2:$J$865,8,0)</f>
        <v>1.2075</v>
      </c>
      <c r="Z97" s="62">
        <f>VLOOKUP(C97,JN!$A$2:$J$865,9,0)</f>
        <v>81.505275498241517</v>
      </c>
      <c r="AA97" s="63">
        <f>VLOOKUP(C97,JN!$A$2:$J$865,10,0)</f>
        <v>0.73140000000000005</v>
      </c>
      <c r="AB97">
        <v>35.5</v>
      </c>
    </row>
    <row r="98" spans="1:28" x14ac:dyDescent="0.3">
      <c r="A98">
        <v>97</v>
      </c>
      <c r="B98" s="1">
        <v>44714</v>
      </c>
      <c r="C98" t="str">
        <f t="shared" si="6"/>
        <v>CER-MSD_R3_t0_44714</v>
      </c>
      <c r="E98" t="s">
        <v>20</v>
      </c>
      <c r="F98" t="s">
        <v>35</v>
      </c>
      <c r="G98" t="s">
        <v>18</v>
      </c>
      <c r="H98">
        <f t="shared" si="7"/>
        <v>2022</v>
      </c>
      <c r="I98">
        <f t="shared" si="8"/>
        <v>6</v>
      </c>
      <c r="J98">
        <f t="shared" si="9"/>
        <v>2</v>
      </c>
      <c r="K98" t="s">
        <v>49</v>
      </c>
      <c r="M98">
        <v>3</v>
      </c>
      <c r="N98">
        <v>11</v>
      </c>
      <c r="O98" t="s">
        <v>36</v>
      </c>
      <c r="P98" t="str">
        <f t="shared" si="10"/>
        <v>E:CER_P:P07_Tr1:MSD_Tr2:_TRA_3_D:2_M:6_Y:2022</v>
      </c>
      <c r="Q98">
        <v>3</v>
      </c>
      <c r="R98">
        <v>24</v>
      </c>
      <c r="S98">
        <v>0.05</v>
      </c>
      <c r="T98">
        <v>25</v>
      </c>
      <c r="U98">
        <v>25.5</v>
      </c>
      <c r="V98" t="s">
        <v>44</v>
      </c>
      <c r="W98" s="2">
        <v>0.43599537037037034</v>
      </c>
      <c r="X98">
        <v>0</v>
      </c>
      <c r="Y98" s="61">
        <f>VLOOKUP(C98,JN!$A$2:$J$865,8,0)</f>
        <v>1.3574999999999999</v>
      </c>
      <c r="Z98" s="62">
        <f>VLOOKUP(C98,JN!$A$2:$J$865,9,0)</f>
        <v>82.956154747948418</v>
      </c>
      <c r="AA98" s="63">
        <f>VLOOKUP(C98,JN!$A$2:$J$865,10,0)</f>
        <v>0.80771999999999999</v>
      </c>
      <c r="AB98">
        <v>26.5</v>
      </c>
    </row>
    <row r="99" spans="1:28" x14ac:dyDescent="0.3">
      <c r="A99">
        <v>98</v>
      </c>
      <c r="B99" s="1">
        <v>44714</v>
      </c>
      <c r="C99" t="str">
        <f t="shared" si="6"/>
        <v>CER-MSD_R3_t1_44714</v>
      </c>
      <c r="E99" t="s">
        <v>20</v>
      </c>
      <c r="F99" t="s">
        <v>35</v>
      </c>
      <c r="G99" t="s">
        <v>18</v>
      </c>
      <c r="H99">
        <f t="shared" si="7"/>
        <v>2022</v>
      </c>
      <c r="I99">
        <f t="shared" si="8"/>
        <v>6</v>
      </c>
      <c r="J99">
        <f t="shared" si="9"/>
        <v>2</v>
      </c>
      <c r="K99" t="s">
        <v>49</v>
      </c>
      <c r="M99">
        <v>3</v>
      </c>
      <c r="N99">
        <v>11</v>
      </c>
      <c r="O99" t="s">
        <v>36</v>
      </c>
      <c r="P99" t="str">
        <f t="shared" si="10"/>
        <v>E:CER_P:P07_Tr1:MSD_Tr2:_TRA_3_D:2_M:6_Y:2022</v>
      </c>
      <c r="Q99">
        <v>3</v>
      </c>
      <c r="R99">
        <v>24</v>
      </c>
      <c r="S99">
        <v>0.05</v>
      </c>
      <c r="T99">
        <v>25</v>
      </c>
      <c r="U99">
        <v>25.5</v>
      </c>
      <c r="V99" t="s">
        <v>45</v>
      </c>
      <c r="W99" s="2">
        <f t="shared" si="12"/>
        <v>0.44293981481481476</v>
      </c>
      <c r="X99">
        <v>10</v>
      </c>
      <c r="Y99" s="61">
        <f>VLOOKUP(C99,JN!$A$2:$J$865,8,0)</f>
        <v>1.2825</v>
      </c>
      <c r="Z99" s="62">
        <f>VLOOKUP(C99,JN!$A$2:$J$865,9,0)</f>
        <v>77.920750293083245</v>
      </c>
      <c r="AA99" s="63">
        <f>VLOOKUP(C99,JN!$A$2:$J$865,10,0)</f>
        <v>0.80771999999999999</v>
      </c>
      <c r="AB99">
        <v>28.7</v>
      </c>
    </row>
    <row r="100" spans="1:28" x14ac:dyDescent="0.3">
      <c r="A100">
        <v>99</v>
      </c>
      <c r="B100" s="1">
        <v>44714</v>
      </c>
      <c r="C100" t="str">
        <f t="shared" si="6"/>
        <v>CER-MSD_R3_t2_44714</v>
      </c>
      <c r="E100" t="s">
        <v>20</v>
      </c>
      <c r="F100" t="s">
        <v>35</v>
      </c>
      <c r="G100" t="s">
        <v>18</v>
      </c>
      <c r="H100">
        <f t="shared" si="7"/>
        <v>2022</v>
      </c>
      <c r="I100">
        <f t="shared" si="8"/>
        <v>6</v>
      </c>
      <c r="J100">
        <f t="shared" si="9"/>
        <v>2</v>
      </c>
      <c r="K100" t="s">
        <v>49</v>
      </c>
      <c r="M100">
        <v>3</v>
      </c>
      <c r="N100">
        <v>11</v>
      </c>
      <c r="O100" t="s">
        <v>36</v>
      </c>
      <c r="P100" t="str">
        <f t="shared" si="10"/>
        <v>E:CER_P:P07_Tr1:MSD_Tr2:_TRA_3_D:2_M:6_Y:2022</v>
      </c>
      <c r="Q100">
        <v>3</v>
      </c>
      <c r="R100">
        <v>24</v>
      </c>
      <c r="S100">
        <v>0.05</v>
      </c>
      <c r="T100">
        <v>25</v>
      </c>
      <c r="U100">
        <v>25.5</v>
      </c>
      <c r="V100" t="s">
        <v>46</v>
      </c>
      <c r="W100" s="2">
        <f t="shared" si="12"/>
        <v>0.44988425925925918</v>
      </c>
      <c r="X100">
        <v>20</v>
      </c>
      <c r="Y100" s="61">
        <f>VLOOKUP(C100,JN!$A$2:$J$865,8,0)</f>
        <v>1.2075</v>
      </c>
      <c r="Z100" s="62">
        <f>VLOOKUP(C100,JN!$A$2:$J$865,9,0)</f>
        <v>68.191324736225098</v>
      </c>
      <c r="AA100" s="63">
        <f>VLOOKUP(C100,JN!$A$2:$J$865,10,0)</f>
        <v>0.76956000000000002</v>
      </c>
      <c r="AB100">
        <v>30.4</v>
      </c>
    </row>
    <row r="101" spans="1:28" x14ac:dyDescent="0.3">
      <c r="A101">
        <v>100</v>
      </c>
      <c r="B101" s="1">
        <v>44714</v>
      </c>
      <c r="C101" t="str">
        <f t="shared" si="6"/>
        <v>CER-MSD_R3_t3_44714</v>
      </c>
      <c r="E101" t="s">
        <v>20</v>
      </c>
      <c r="F101" t="s">
        <v>35</v>
      </c>
      <c r="G101" t="s">
        <v>18</v>
      </c>
      <c r="H101">
        <f t="shared" si="7"/>
        <v>2022</v>
      </c>
      <c r="I101">
        <f t="shared" si="8"/>
        <v>6</v>
      </c>
      <c r="J101">
        <f t="shared" si="9"/>
        <v>2</v>
      </c>
      <c r="K101" t="s">
        <v>49</v>
      </c>
      <c r="M101">
        <v>3</v>
      </c>
      <c r="N101">
        <v>11</v>
      </c>
      <c r="O101" t="s">
        <v>36</v>
      </c>
      <c r="P101" t="str">
        <f t="shared" si="10"/>
        <v>E:CER_P:P07_Tr1:MSD_Tr2:_TRA_3_D:2_M:6_Y:2022</v>
      </c>
      <c r="Q101">
        <v>3</v>
      </c>
      <c r="R101">
        <v>24</v>
      </c>
      <c r="S101">
        <v>0.05</v>
      </c>
      <c r="T101">
        <v>25</v>
      </c>
      <c r="U101">
        <v>25.5</v>
      </c>
      <c r="V101" t="s">
        <v>47</v>
      </c>
      <c r="W101" s="2">
        <f t="shared" si="12"/>
        <v>0.4568287037037036</v>
      </c>
      <c r="X101">
        <v>30</v>
      </c>
      <c r="Y101" s="61">
        <f>VLOOKUP(C101,JN!$A$2:$J$865,8,0)</f>
        <v>1.2075</v>
      </c>
      <c r="Z101" s="62">
        <f>VLOOKUP(C101,JN!$A$2:$J$865,9,0)</f>
        <v>66.911137162954276</v>
      </c>
      <c r="AA101" s="63">
        <f>VLOOKUP(C101,JN!$A$2:$J$865,10,0)</f>
        <v>0.94764000000000004</v>
      </c>
      <c r="AB101">
        <v>30.4</v>
      </c>
    </row>
    <row r="102" spans="1:28" x14ac:dyDescent="0.3">
      <c r="A102">
        <v>101</v>
      </c>
      <c r="B102" s="1">
        <v>44714</v>
      </c>
      <c r="C102" t="str">
        <f t="shared" si="6"/>
        <v>CER-CON_R3_t0_44714</v>
      </c>
      <c r="E102" t="s">
        <v>20</v>
      </c>
      <c r="F102" t="s">
        <v>33</v>
      </c>
      <c r="G102" t="s">
        <v>18</v>
      </c>
      <c r="H102">
        <f t="shared" si="7"/>
        <v>2022</v>
      </c>
      <c r="I102">
        <f t="shared" si="8"/>
        <v>6</v>
      </c>
      <c r="J102">
        <f t="shared" si="9"/>
        <v>2</v>
      </c>
      <c r="K102" t="s">
        <v>48</v>
      </c>
      <c r="M102">
        <v>3</v>
      </c>
      <c r="N102">
        <v>9</v>
      </c>
      <c r="O102" t="s">
        <v>36</v>
      </c>
      <c r="P102" t="str">
        <f t="shared" si="10"/>
        <v>E:CER_P:P08_Tr1:CON_Tr2:_TRA_3_D:2_M:6_Y:2022</v>
      </c>
      <c r="Q102">
        <v>6</v>
      </c>
      <c r="R102">
        <v>25</v>
      </c>
      <c r="S102">
        <v>0.05</v>
      </c>
      <c r="T102">
        <v>25.5</v>
      </c>
      <c r="U102">
        <v>27</v>
      </c>
      <c r="V102" t="s">
        <v>44</v>
      </c>
      <c r="W102" s="2">
        <v>0.46354166666666669</v>
      </c>
      <c r="X102">
        <v>0</v>
      </c>
      <c r="Y102" s="61">
        <f>VLOOKUP(C102,JN!$A$2:$J$865,8,0)</f>
        <v>1.2825</v>
      </c>
      <c r="Z102" s="62">
        <f>VLOOKUP(C102,JN!$A$2:$J$865,9,0)</f>
        <v>75.104337631887461</v>
      </c>
      <c r="AA102" s="63">
        <f>VLOOKUP(C102,JN!$A$2:$J$865,10,0)</f>
        <v>0.78864000000000001</v>
      </c>
      <c r="AB102">
        <v>31.4</v>
      </c>
    </row>
    <row r="103" spans="1:28" x14ac:dyDescent="0.3">
      <c r="A103">
        <v>102</v>
      </c>
      <c r="B103" s="1">
        <v>44714</v>
      </c>
      <c r="C103" t="str">
        <f t="shared" si="6"/>
        <v>CER-CON_R3_t1_44714</v>
      </c>
      <c r="E103" t="s">
        <v>20</v>
      </c>
      <c r="F103" t="s">
        <v>33</v>
      </c>
      <c r="G103" t="s">
        <v>18</v>
      </c>
      <c r="H103">
        <f t="shared" si="7"/>
        <v>2022</v>
      </c>
      <c r="I103">
        <f t="shared" si="8"/>
        <v>6</v>
      </c>
      <c r="J103">
        <f t="shared" si="9"/>
        <v>2</v>
      </c>
      <c r="K103" t="s">
        <v>48</v>
      </c>
      <c r="M103">
        <v>3</v>
      </c>
      <c r="N103">
        <v>9</v>
      </c>
      <c r="O103" t="s">
        <v>36</v>
      </c>
      <c r="P103" t="str">
        <f t="shared" si="10"/>
        <v>E:CER_P:P08_Tr1:CON_Tr2:_TRA_3_D:2_M:6_Y:2022</v>
      </c>
      <c r="Q103">
        <v>6</v>
      </c>
      <c r="R103">
        <v>25</v>
      </c>
      <c r="S103">
        <v>0.05</v>
      </c>
      <c r="T103">
        <v>25.5</v>
      </c>
      <c r="U103">
        <v>27</v>
      </c>
      <c r="V103" t="s">
        <v>45</v>
      </c>
      <c r="W103" s="2">
        <f t="shared" si="12"/>
        <v>0.4704861111111111</v>
      </c>
      <c r="X103">
        <v>10</v>
      </c>
      <c r="Y103" s="61">
        <f>VLOOKUP(C103,JN!$A$2:$J$865,8,0)</f>
        <v>1.2825</v>
      </c>
      <c r="Z103" s="62">
        <f>VLOOKUP(C103,JN!$A$2:$J$865,9,0)</f>
        <v>92.514888628370457</v>
      </c>
      <c r="AA103" s="63">
        <f>VLOOKUP(C103,JN!$A$2:$J$865,10,0)</f>
        <v>0.75684000000000007</v>
      </c>
      <c r="AB103">
        <v>33.299999999999997</v>
      </c>
    </row>
    <row r="104" spans="1:28" x14ac:dyDescent="0.3">
      <c r="A104">
        <v>103</v>
      </c>
      <c r="B104" s="1">
        <v>44714</v>
      </c>
      <c r="C104" t="str">
        <f t="shared" si="6"/>
        <v>CER-CON_R3_t2_44714</v>
      </c>
      <c r="E104" t="s">
        <v>20</v>
      </c>
      <c r="F104" t="s">
        <v>33</v>
      </c>
      <c r="G104" t="s">
        <v>18</v>
      </c>
      <c r="H104">
        <f t="shared" si="7"/>
        <v>2022</v>
      </c>
      <c r="I104">
        <f t="shared" si="8"/>
        <v>6</v>
      </c>
      <c r="J104">
        <f t="shared" si="9"/>
        <v>2</v>
      </c>
      <c r="K104" t="s">
        <v>48</v>
      </c>
      <c r="M104">
        <v>3</v>
      </c>
      <c r="N104">
        <v>9</v>
      </c>
      <c r="O104" t="s">
        <v>36</v>
      </c>
      <c r="P104" t="str">
        <f t="shared" si="10"/>
        <v>E:CER_P:P08_Tr1:CON_Tr2:_TRA_3_D:2_M:6_Y:2022</v>
      </c>
      <c r="Q104">
        <v>6</v>
      </c>
      <c r="R104">
        <v>25</v>
      </c>
      <c r="S104">
        <v>0.05</v>
      </c>
      <c r="T104">
        <v>25.5</v>
      </c>
      <c r="U104">
        <v>27</v>
      </c>
      <c r="V104" t="s">
        <v>46</v>
      </c>
      <c r="W104" s="2">
        <f t="shared" si="12"/>
        <v>0.47743055555555552</v>
      </c>
      <c r="X104">
        <v>20</v>
      </c>
      <c r="Y104" s="61">
        <f>VLOOKUP(C104,JN!$A$2:$J$865,8,0)</f>
        <v>1.2825</v>
      </c>
      <c r="Z104" s="62">
        <f>VLOOKUP(C104,JN!$A$2:$J$865,9,0)</f>
        <v>81.76131301289567</v>
      </c>
      <c r="AA104" s="63">
        <f>VLOOKUP(C104,JN!$A$2:$J$865,10,0)</f>
        <v>0.76956000000000002</v>
      </c>
      <c r="AB104">
        <v>35.6</v>
      </c>
    </row>
    <row r="105" spans="1:28" x14ac:dyDescent="0.3">
      <c r="A105">
        <v>104</v>
      </c>
      <c r="B105" s="1">
        <v>44714</v>
      </c>
      <c r="C105" t="str">
        <f t="shared" si="6"/>
        <v>CER-CON_R3_t3_44714</v>
      </c>
      <c r="E105" t="s">
        <v>20</v>
      </c>
      <c r="F105" t="s">
        <v>33</v>
      </c>
      <c r="G105" t="s">
        <v>18</v>
      </c>
      <c r="H105">
        <f t="shared" si="7"/>
        <v>2022</v>
      </c>
      <c r="I105">
        <f t="shared" si="8"/>
        <v>6</v>
      </c>
      <c r="J105">
        <f t="shared" si="9"/>
        <v>2</v>
      </c>
      <c r="K105" t="s">
        <v>48</v>
      </c>
      <c r="M105">
        <v>3</v>
      </c>
      <c r="N105">
        <v>9</v>
      </c>
      <c r="O105" t="s">
        <v>36</v>
      </c>
      <c r="P105" t="str">
        <f t="shared" si="10"/>
        <v>E:CER_P:P08_Tr1:CON_Tr2:_TRA_3_D:2_M:6_Y:2022</v>
      </c>
      <c r="Q105">
        <v>6</v>
      </c>
      <c r="R105">
        <v>25</v>
      </c>
      <c r="S105">
        <v>0.05</v>
      </c>
      <c r="T105">
        <v>25.5</v>
      </c>
      <c r="U105">
        <v>27</v>
      </c>
      <c r="V105" t="s">
        <v>47</v>
      </c>
      <c r="W105" s="2">
        <f t="shared" si="12"/>
        <v>0.48437499999999994</v>
      </c>
      <c r="X105">
        <v>30</v>
      </c>
      <c r="Y105" s="61">
        <f>VLOOKUP(C105,JN!$A$2:$J$865,8,0)</f>
        <v>1.4325000000000001</v>
      </c>
      <c r="Z105" s="62">
        <f>VLOOKUP(C105,JN!$A$2:$J$865,9,0)</f>
        <v>86.028604923798369</v>
      </c>
      <c r="AA105" s="63">
        <f>VLOOKUP(C105,JN!$A$2:$J$865,10,0)</f>
        <v>0.79500000000000004</v>
      </c>
      <c r="AB105">
        <v>35.1</v>
      </c>
    </row>
    <row r="106" spans="1:28" x14ac:dyDescent="0.3">
      <c r="A106">
        <v>105</v>
      </c>
      <c r="B106" s="1">
        <v>44714</v>
      </c>
      <c r="C106" t="str">
        <f t="shared" si="6"/>
        <v>CER-AWD_R3_t0_44714</v>
      </c>
      <c r="E106" t="s">
        <v>20</v>
      </c>
      <c r="F106" t="s">
        <v>38</v>
      </c>
      <c r="G106" t="s">
        <v>18</v>
      </c>
      <c r="H106">
        <f t="shared" si="7"/>
        <v>2022</v>
      </c>
      <c r="I106">
        <f t="shared" si="8"/>
        <v>6</v>
      </c>
      <c r="J106">
        <f t="shared" si="9"/>
        <v>2</v>
      </c>
      <c r="K106" t="s">
        <v>50</v>
      </c>
      <c r="M106">
        <v>3</v>
      </c>
      <c r="N106">
        <v>9</v>
      </c>
      <c r="O106" t="s">
        <v>36</v>
      </c>
      <c r="P106" t="str">
        <f t="shared" si="10"/>
        <v>E:CER_P:P09_Tr1:AWD_Tr2:_TRA_3_D:2_M:6_Y:2022</v>
      </c>
      <c r="Q106">
        <v>10</v>
      </c>
      <c r="R106">
        <v>24</v>
      </c>
      <c r="S106">
        <v>0.05</v>
      </c>
      <c r="T106">
        <v>25</v>
      </c>
      <c r="U106">
        <v>25.5</v>
      </c>
      <c r="V106" t="s">
        <v>44</v>
      </c>
      <c r="W106" s="2">
        <v>0.4381944444444445</v>
      </c>
      <c r="X106">
        <v>0</v>
      </c>
      <c r="Y106" s="61">
        <f>VLOOKUP(C106,JN!$A$2:$J$865,8,0)</f>
        <v>1.2825</v>
      </c>
      <c r="Z106" s="62">
        <f>VLOOKUP(C106,JN!$A$2:$J$865,9,0)</f>
        <v>78.262133645955458</v>
      </c>
      <c r="AA106" s="63">
        <f>VLOOKUP(C106,JN!$A$2:$J$865,10,0)</f>
        <v>0.77591999999999994</v>
      </c>
      <c r="AB106">
        <v>26.4</v>
      </c>
    </row>
    <row r="107" spans="1:28" x14ac:dyDescent="0.3">
      <c r="A107">
        <v>106</v>
      </c>
      <c r="B107" s="1">
        <v>44714</v>
      </c>
      <c r="C107" t="str">
        <f t="shared" si="6"/>
        <v>CER-AWD_R3_t1_44714</v>
      </c>
      <c r="E107" t="s">
        <v>20</v>
      </c>
      <c r="F107" t="s">
        <v>38</v>
      </c>
      <c r="G107" t="s">
        <v>18</v>
      </c>
      <c r="H107">
        <f t="shared" si="7"/>
        <v>2022</v>
      </c>
      <c r="I107">
        <f t="shared" si="8"/>
        <v>6</v>
      </c>
      <c r="J107">
        <f t="shared" si="9"/>
        <v>2</v>
      </c>
      <c r="K107" t="s">
        <v>50</v>
      </c>
      <c r="M107">
        <v>3</v>
      </c>
      <c r="N107">
        <v>9</v>
      </c>
      <c r="O107" t="s">
        <v>36</v>
      </c>
      <c r="P107" t="str">
        <f t="shared" si="10"/>
        <v>E:CER_P:P09_Tr1:AWD_Tr2:_TRA_3_D:2_M:6_Y:2022</v>
      </c>
      <c r="Q107">
        <v>10</v>
      </c>
      <c r="R107">
        <v>24</v>
      </c>
      <c r="S107">
        <v>0.05</v>
      </c>
      <c r="T107">
        <v>25</v>
      </c>
      <c r="U107">
        <v>25.5</v>
      </c>
      <c r="V107" t="s">
        <v>45</v>
      </c>
      <c r="W107" s="2">
        <f t="shared" ref="W107:W171" si="13">W106+TIME(0,10,0)</f>
        <v>0.44513888888888892</v>
      </c>
      <c r="X107">
        <v>10</v>
      </c>
      <c r="Y107" s="61">
        <f>VLOOKUP(C107,JN!$A$2:$J$865,8,0)</f>
        <v>1.2825</v>
      </c>
      <c r="Z107" s="62">
        <f>VLOOKUP(C107,JN!$A$2:$J$865,9,0)</f>
        <v>80.737162954279015</v>
      </c>
      <c r="AA107" s="63">
        <f>VLOOKUP(C107,JN!$A$2:$J$865,10,0)</f>
        <v>0.79500000000000004</v>
      </c>
      <c r="AB107">
        <v>29.4</v>
      </c>
    </row>
    <row r="108" spans="1:28" x14ac:dyDescent="0.3">
      <c r="A108">
        <v>107</v>
      </c>
      <c r="B108" s="1">
        <v>44714</v>
      </c>
      <c r="C108" t="str">
        <f t="shared" si="6"/>
        <v>CER-AWD_R3_t2_44714</v>
      </c>
      <c r="E108" t="s">
        <v>20</v>
      </c>
      <c r="F108" t="s">
        <v>38</v>
      </c>
      <c r="G108" t="s">
        <v>18</v>
      </c>
      <c r="H108">
        <f t="shared" si="7"/>
        <v>2022</v>
      </c>
      <c r="I108">
        <f t="shared" si="8"/>
        <v>6</v>
      </c>
      <c r="J108">
        <f t="shared" si="9"/>
        <v>2</v>
      </c>
      <c r="K108" t="s">
        <v>50</v>
      </c>
      <c r="M108">
        <v>3</v>
      </c>
      <c r="N108">
        <v>9</v>
      </c>
      <c r="O108" t="s">
        <v>36</v>
      </c>
      <c r="P108" t="str">
        <f t="shared" si="10"/>
        <v>E:CER_P:P09_Tr1:AWD_Tr2:_TRA_3_D:2_M:6_Y:2022</v>
      </c>
      <c r="Q108">
        <v>10</v>
      </c>
      <c r="R108">
        <v>24</v>
      </c>
      <c r="S108">
        <v>0.05</v>
      </c>
      <c r="T108">
        <v>25</v>
      </c>
      <c r="U108">
        <v>25.5</v>
      </c>
      <c r="V108" t="s">
        <v>46</v>
      </c>
      <c r="W108" s="2">
        <f t="shared" si="13"/>
        <v>0.45208333333333334</v>
      </c>
      <c r="X108">
        <v>20</v>
      </c>
      <c r="Y108" s="61">
        <f>VLOOKUP(C108,JN!$A$2:$J$865,8,0)</f>
        <v>1.2825</v>
      </c>
      <c r="Z108" s="62">
        <f>VLOOKUP(C108,JN!$A$2:$J$865,9,0)</f>
        <v>61.278311840562722</v>
      </c>
      <c r="AA108" s="63">
        <f>VLOOKUP(C108,JN!$A$2:$J$865,10,0)</f>
        <v>1.1893199999999999</v>
      </c>
      <c r="AB108">
        <v>31.8</v>
      </c>
    </row>
    <row r="109" spans="1:28" x14ac:dyDescent="0.3">
      <c r="A109">
        <v>108</v>
      </c>
      <c r="B109" s="1">
        <v>44714</v>
      </c>
      <c r="C109" t="str">
        <f t="shared" si="6"/>
        <v>CER-AWD_R3_t3_44714</v>
      </c>
      <c r="E109" t="s">
        <v>20</v>
      </c>
      <c r="F109" t="s">
        <v>38</v>
      </c>
      <c r="G109" t="s">
        <v>18</v>
      </c>
      <c r="H109">
        <f t="shared" si="7"/>
        <v>2022</v>
      </c>
      <c r="I109">
        <f t="shared" si="8"/>
        <v>6</v>
      </c>
      <c r="J109">
        <f t="shared" si="9"/>
        <v>2</v>
      </c>
      <c r="K109" t="s">
        <v>50</v>
      </c>
      <c r="M109">
        <v>3</v>
      </c>
      <c r="N109">
        <v>9</v>
      </c>
      <c r="O109" t="s">
        <v>36</v>
      </c>
      <c r="P109" t="str">
        <f t="shared" si="10"/>
        <v>E:CER_P:P09_Tr1:AWD_Tr2:_TRA_3_D:2_M:6_Y:2022</v>
      </c>
      <c r="Q109">
        <v>10</v>
      </c>
      <c r="R109">
        <v>24</v>
      </c>
      <c r="S109">
        <v>0.05</v>
      </c>
      <c r="T109">
        <v>25</v>
      </c>
      <c r="U109">
        <v>25.5</v>
      </c>
      <c r="V109" t="s">
        <v>47</v>
      </c>
      <c r="W109" s="2">
        <f t="shared" si="13"/>
        <v>0.45902777777777776</v>
      </c>
      <c r="X109">
        <v>30</v>
      </c>
      <c r="Y109" s="61">
        <f>VLOOKUP(C109,JN!$A$2:$J$865,8,0)</f>
        <v>1.2075</v>
      </c>
      <c r="Z109" s="62">
        <f>VLOOKUP(C109,JN!$A$2:$J$865,9,0)</f>
        <v>66.143024618991788</v>
      </c>
      <c r="AA109" s="63">
        <f>VLOOKUP(C109,JN!$A$2:$J$865,10,0)</f>
        <v>1.29108</v>
      </c>
      <c r="AB109">
        <v>34.5</v>
      </c>
    </row>
    <row r="110" spans="1:28" x14ac:dyDescent="0.3">
      <c r="A110">
        <v>109</v>
      </c>
      <c r="B110" s="1">
        <v>44721</v>
      </c>
      <c r="C110" t="str">
        <f t="shared" si="6"/>
        <v>CER-AWD_R1_t0_44721</v>
      </c>
      <c r="E110" t="s">
        <v>20</v>
      </c>
      <c r="F110" t="s">
        <v>21</v>
      </c>
      <c r="G110" t="s">
        <v>18</v>
      </c>
      <c r="H110">
        <f t="shared" si="7"/>
        <v>2022</v>
      </c>
      <c r="I110">
        <f t="shared" si="8"/>
        <v>6</v>
      </c>
      <c r="J110">
        <f t="shared" si="9"/>
        <v>9</v>
      </c>
      <c r="K110" t="s">
        <v>50</v>
      </c>
      <c r="M110">
        <v>1</v>
      </c>
      <c r="N110">
        <v>1</v>
      </c>
      <c r="O110" t="s">
        <v>19</v>
      </c>
      <c r="P110" t="str">
        <f t="shared" si="10"/>
        <v>E:CER_P:P01_Tr1:AWD_Tr2:_TRA_1_D:9_M:6_Y:2022</v>
      </c>
      <c r="Q110">
        <v>12</v>
      </c>
      <c r="R110">
        <v>25</v>
      </c>
      <c r="S110">
        <v>0.3</v>
      </c>
      <c r="T110">
        <v>29</v>
      </c>
      <c r="U110">
        <v>30.5</v>
      </c>
      <c r="V110" t="s">
        <v>44</v>
      </c>
      <c r="W110" s="2">
        <v>0.47222222222222227</v>
      </c>
      <c r="X110">
        <v>0</v>
      </c>
      <c r="Y110" s="61">
        <f>VLOOKUP(C110,JN!$A$2:$J$865,8,0)</f>
        <v>1.2825</v>
      </c>
      <c r="Z110" s="62">
        <f>VLOOKUP(C110,JN!$A$2:$J$865,9,0)</f>
        <v>92.600234466588518</v>
      </c>
      <c r="AA110" s="63">
        <f>VLOOKUP(C110,JN!$A$2:$J$865,10,0)</f>
        <v>0.73776000000000008</v>
      </c>
      <c r="AB110">
        <v>34.700000000000003</v>
      </c>
    </row>
    <row r="111" spans="1:28" x14ac:dyDescent="0.3">
      <c r="A111">
        <v>110</v>
      </c>
      <c r="B111" s="1">
        <v>44721</v>
      </c>
      <c r="C111" t="str">
        <f t="shared" si="6"/>
        <v>CER-AWD_R1_t1_44721</v>
      </c>
      <c r="E111" t="s">
        <v>20</v>
      </c>
      <c r="F111" t="s">
        <v>21</v>
      </c>
      <c r="G111" t="s">
        <v>18</v>
      </c>
      <c r="H111">
        <f t="shared" si="7"/>
        <v>2022</v>
      </c>
      <c r="I111">
        <f t="shared" si="8"/>
        <v>6</v>
      </c>
      <c r="J111">
        <f t="shared" si="9"/>
        <v>9</v>
      </c>
      <c r="K111" t="s">
        <v>50</v>
      </c>
      <c r="M111">
        <v>1</v>
      </c>
      <c r="N111">
        <v>1</v>
      </c>
      <c r="O111" t="s">
        <v>19</v>
      </c>
      <c r="P111" t="str">
        <f t="shared" si="10"/>
        <v>E:CER_P:P01_Tr1:AWD_Tr2:_TRA_1_D:9_M:6_Y:2022</v>
      </c>
      <c r="Q111">
        <v>12</v>
      </c>
      <c r="R111">
        <v>25</v>
      </c>
      <c r="S111">
        <v>0.3</v>
      </c>
      <c r="T111">
        <v>29</v>
      </c>
      <c r="U111">
        <v>30.5</v>
      </c>
      <c r="V111" t="s">
        <v>45</v>
      </c>
      <c r="W111" s="2">
        <f t="shared" si="13"/>
        <v>0.47916666666666669</v>
      </c>
      <c r="X111">
        <v>10</v>
      </c>
      <c r="Y111" s="61">
        <f>VLOOKUP(C111,JN!$A$2:$J$865,8,0)</f>
        <v>1.2825</v>
      </c>
      <c r="Z111" s="62">
        <f>VLOOKUP(C111,JN!$A$2:$J$865,9,0)</f>
        <v>76.043141852286055</v>
      </c>
      <c r="AA111" s="63">
        <f>VLOOKUP(C111,JN!$A$2:$J$865,10,0)</f>
        <v>0.74412000000000011</v>
      </c>
      <c r="AB111">
        <v>38.700000000000003</v>
      </c>
    </row>
    <row r="112" spans="1:28" x14ac:dyDescent="0.3">
      <c r="A112">
        <v>111</v>
      </c>
      <c r="B112" s="1">
        <v>44721</v>
      </c>
      <c r="C112" t="str">
        <f t="shared" si="6"/>
        <v>CER-AWD_R1_t2_44721</v>
      </c>
      <c r="E112" t="s">
        <v>20</v>
      </c>
      <c r="F112" t="s">
        <v>21</v>
      </c>
      <c r="G112" t="s">
        <v>18</v>
      </c>
      <c r="H112">
        <f t="shared" si="7"/>
        <v>2022</v>
      </c>
      <c r="I112">
        <f t="shared" si="8"/>
        <v>6</v>
      </c>
      <c r="J112">
        <f t="shared" si="9"/>
        <v>9</v>
      </c>
      <c r="K112" t="s">
        <v>50</v>
      </c>
      <c r="M112">
        <v>1</v>
      </c>
      <c r="N112">
        <v>1</v>
      </c>
      <c r="O112" t="s">
        <v>19</v>
      </c>
      <c r="P112" t="str">
        <f t="shared" si="10"/>
        <v>E:CER_P:P01_Tr1:AWD_Tr2:_TRA_1_D:9_M:6_Y:2022</v>
      </c>
      <c r="Q112">
        <v>12</v>
      </c>
      <c r="R112">
        <v>25</v>
      </c>
      <c r="S112">
        <v>0.3</v>
      </c>
      <c r="T112">
        <v>29</v>
      </c>
      <c r="U112">
        <v>30.5</v>
      </c>
      <c r="V112" t="s">
        <v>46</v>
      </c>
      <c r="W112" s="2">
        <f t="shared" si="13"/>
        <v>0.4861111111111111</v>
      </c>
      <c r="X112">
        <v>20</v>
      </c>
      <c r="Y112" s="61">
        <f>VLOOKUP(C112,JN!$A$2:$J$865,8,0)</f>
        <v>1.3574999999999999</v>
      </c>
      <c r="Z112" s="62">
        <f>VLOOKUP(C112,JN!$A$2:$J$865,9,0)</f>
        <v>44.977256740914427</v>
      </c>
      <c r="AA112" s="63">
        <f>VLOOKUP(C112,JN!$A$2:$J$865,10,0)</f>
        <v>0.72504000000000013</v>
      </c>
      <c r="AB112">
        <v>38.6</v>
      </c>
    </row>
    <row r="113" spans="1:29" x14ac:dyDescent="0.3">
      <c r="A113">
        <v>112</v>
      </c>
      <c r="B113" s="1">
        <v>44721</v>
      </c>
      <c r="C113" t="str">
        <f t="shared" si="6"/>
        <v>CER-AWD_R1_t3_44721</v>
      </c>
      <c r="E113" t="s">
        <v>20</v>
      </c>
      <c r="F113" t="s">
        <v>21</v>
      </c>
      <c r="G113" t="s">
        <v>18</v>
      </c>
      <c r="H113">
        <f t="shared" si="7"/>
        <v>2022</v>
      </c>
      <c r="I113">
        <f t="shared" si="8"/>
        <v>6</v>
      </c>
      <c r="J113">
        <f t="shared" si="9"/>
        <v>9</v>
      </c>
      <c r="K113" t="s">
        <v>50</v>
      </c>
      <c r="M113">
        <v>1</v>
      </c>
      <c r="N113">
        <v>1</v>
      </c>
      <c r="O113" t="s">
        <v>19</v>
      </c>
      <c r="P113" t="str">
        <f t="shared" si="10"/>
        <v>E:CER_P:P01_Tr1:AWD_Tr2:_TRA_1_D:9_M:6_Y:2022</v>
      </c>
      <c r="Q113">
        <v>12</v>
      </c>
      <c r="R113">
        <v>25</v>
      </c>
      <c r="S113">
        <v>0.3</v>
      </c>
      <c r="T113">
        <v>29</v>
      </c>
      <c r="U113">
        <v>30.5</v>
      </c>
      <c r="V113" t="s">
        <v>47</v>
      </c>
      <c r="W113" s="2">
        <f t="shared" si="13"/>
        <v>0.49305555555555552</v>
      </c>
      <c r="X113">
        <v>30</v>
      </c>
      <c r="Y113" s="61">
        <f>VLOOKUP(C113,JN!$A$2:$J$865,8,0)</f>
        <v>1.4325000000000001</v>
      </c>
      <c r="Z113" s="62">
        <f>VLOOKUP(C113,JN!$A$2:$J$865,9,0)</f>
        <v>20.22696365767878</v>
      </c>
      <c r="AA113" s="63">
        <f>VLOOKUP(C113,JN!$A$2:$J$865,10,0)</f>
        <v>1.32924</v>
      </c>
      <c r="AB113">
        <v>38.799999999999997</v>
      </c>
    </row>
    <row r="114" spans="1:29" x14ac:dyDescent="0.3">
      <c r="A114">
        <v>113</v>
      </c>
      <c r="B114" s="1">
        <v>44721</v>
      </c>
      <c r="C114" t="str">
        <f t="shared" si="6"/>
        <v>CER-MSD_R1_t0_44721</v>
      </c>
      <c r="E114" t="s">
        <v>20</v>
      </c>
      <c r="F114" t="s">
        <v>22</v>
      </c>
      <c r="G114" t="s">
        <v>18</v>
      </c>
      <c r="H114">
        <f t="shared" si="7"/>
        <v>2022</v>
      </c>
      <c r="I114">
        <f t="shared" si="8"/>
        <v>6</v>
      </c>
      <c r="J114">
        <f t="shared" si="9"/>
        <v>9</v>
      </c>
      <c r="K114" t="s">
        <v>49</v>
      </c>
      <c r="M114">
        <v>1</v>
      </c>
      <c r="N114">
        <v>14</v>
      </c>
      <c r="O114" t="s">
        <v>19</v>
      </c>
      <c r="P114" t="str">
        <f t="shared" si="10"/>
        <v>E:CER_P:P02_Tr1:MSD_Tr2:_TRA_1_D:9_M:6_Y:2022</v>
      </c>
      <c r="Q114">
        <v>13</v>
      </c>
      <c r="R114">
        <v>25</v>
      </c>
      <c r="S114">
        <v>0.25</v>
      </c>
      <c r="T114">
        <v>29</v>
      </c>
      <c r="U114">
        <v>30.5</v>
      </c>
      <c r="V114" t="s">
        <v>44</v>
      </c>
      <c r="W114" s="2">
        <v>0.47430555555555554</v>
      </c>
      <c r="X114">
        <v>0</v>
      </c>
      <c r="Y114" s="61">
        <f>VLOOKUP(C114,JN!$A$2:$J$865,8,0)</f>
        <v>1.2825</v>
      </c>
      <c r="Z114" s="62">
        <f>VLOOKUP(C114,JN!$A$2:$J$865,9,0)</f>
        <v>77.920750293083245</v>
      </c>
      <c r="AA114" s="63">
        <f>VLOOKUP(C114,JN!$A$2:$J$865,10,0)</f>
        <v>0.76319999999999999</v>
      </c>
      <c r="AB114">
        <v>31.7</v>
      </c>
    </row>
    <row r="115" spans="1:29" x14ac:dyDescent="0.3">
      <c r="A115">
        <v>114</v>
      </c>
      <c r="B115" s="1">
        <v>44721</v>
      </c>
      <c r="C115" t="str">
        <f t="shared" si="6"/>
        <v>CER-MSD_R1_t1_44721</v>
      </c>
      <c r="E115" t="s">
        <v>20</v>
      </c>
      <c r="F115" t="s">
        <v>22</v>
      </c>
      <c r="G115" t="s">
        <v>18</v>
      </c>
      <c r="H115">
        <f t="shared" si="7"/>
        <v>2022</v>
      </c>
      <c r="I115">
        <f t="shared" si="8"/>
        <v>6</v>
      </c>
      <c r="J115">
        <f t="shared" si="9"/>
        <v>9</v>
      </c>
      <c r="K115" t="s">
        <v>49</v>
      </c>
      <c r="M115">
        <v>1</v>
      </c>
      <c r="N115">
        <v>14</v>
      </c>
      <c r="O115" t="s">
        <v>19</v>
      </c>
      <c r="P115" t="str">
        <f t="shared" si="10"/>
        <v>E:CER_P:P02_Tr1:MSD_Tr2:_TRA_1_D:9_M:6_Y:2022</v>
      </c>
      <c r="Q115">
        <v>13</v>
      </c>
      <c r="R115">
        <v>25</v>
      </c>
      <c r="S115">
        <v>0.25</v>
      </c>
      <c r="T115">
        <v>29</v>
      </c>
      <c r="U115">
        <v>30.5</v>
      </c>
      <c r="V115" t="s">
        <v>45</v>
      </c>
      <c r="W115" s="2">
        <f t="shared" si="13"/>
        <v>0.48124999999999996</v>
      </c>
      <c r="X115">
        <v>10</v>
      </c>
      <c r="Y115" s="61">
        <f>VLOOKUP(C115,JN!$A$2:$J$865,8,0)</f>
        <v>1.2825</v>
      </c>
      <c r="Z115" s="62">
        <f>VLOOKUP(C115,JN!$A$2:$J$865,9,0)</f>
        <v>52.658382180539277</v>
      </c>
      <c r="AA115" s="63">
        <f>VLOOKUP(C115,JN!$A$2:$J$865,10,0)</f>
        <v>0.79500000000000004</v>
      </c>
      <c r="AB115">
        <v>37.1</v>
      </c>
    </row>
    <row r="116" spans="1:29" x14ac:dyDescent="0.3">
      <c r="A116">
        <v>115</v>
      </c>
      <c r="B116" s="1">
        <v>44721</v>
      </c>
      <c r="C116" t="str">
        <f t="shared" si="6"/>
        <v>CER-MSD_R1_t2_44721</v>
      </c>
      <c r="E116" t="s">
        <v>20</v>
      </c>
      <c r="F116" t="s">
        <v>22</v>
      </c>
      <c r="G116" t="s">
        <v>18</v>
      </c>
      <c r="H116">
        <f t="shared" si="7"/>
        <v>2022</v>
      </c>
      <c r="I116">
        <f t="shared" si="8"/>
        <v>6</v>
      </c>
      <c r="J116">
        <f t="shared" si="9"/>
        <v>9</v>
      </c>
      <c r="K116" t="s">
        <v>49</v>
      </c>
      <c r="M116">
        <v>1</v>
      </c>
      <c r="N116">
        <v>14</v>
      </c>
      <c r="O116" t="s">
        <v>19</v>
      </c>
      <c r="P116" t="str">
        <f t="shared" si="10"/>
        <v>E:CER_P:P02_Tr1:MSD_Tr2:_TRA_1_D:9_M:6_Y:2022</v>
      </c>
      <c r="Q116">
        <v>13</v>
      </c>
      <c r="R116">
        <v>25</v>
      </c>
      <c r="S116">
        <v>0.25</v>
      </c>
      <c r="T116">
        <v>29</v>
      </c>
      <c r="U116">
        <v>30.5</v>
      </c>
      <c r="V116" t="s">
        <v>46</v>
      </c>
      <c r="W116" s="2">
        <f t="shared" si="13"/>
        <v>0.48819444444444438</v>
      </c>
      <c r="X116">
        <v>20</v>
      </c>
      <c r="Y116" s="61">
        <f>VLOOKUP(C116,JN!$A$2:$J$865,8,0)</f>
        <v>1.2075</v>
      </c>
      <c r="Z116" s="62">
        <f>VLOOKUP(C116,JN!$A$2:$J$865,9,0)</f>
        <v>64.094724501758506</v>
      </c>
      <c r="AA116" s="63">
        <f>VLOOKUP(C116,JN!$A$2:$J$865,10,0)</f>
        <v>0.76956000000000002</v>
      </c>
      <c r="AB116">
        <v>37.5</v>
      </c>
    </row>
    <row r="117" spans="1:29" x14ac:dyDescent="0.3">
      <c r="A117">
        <v>116</v>
      </c>
      <c r="B117" s="1">
        <v>44721</v>
      </c>
      <c r="C117" t="str">
        <f t="shared" si="6"/>
        <v>CER-MSD_R1_t3_44721</v>
      </c>
      <c r="E117" t="s">
        <v>20</v>
      </c>
      <c r="F117" t="s">
        <v>22</v>
      </c>
      <c r="G117" t="s">
        <v>18</v>
      </c>
      <c r="H117">
        <f t="shared" si="7"/>
        <v>2022</v>
      </c>
      <c r="I117">
        <f t="shared" si="8"/>
        <v>6</v>
      </c>
      <c r="J117">
        <f t="shared" si="9"/>
        <v>9</v>
      </c>
      <c r="K117" t="s">
        <v>49</v>
      </c>
      <c r="M117">
        <v>1</v>
      </c>
      <c r="N117">
        <v>14</v>
      </c>
      <c r="O117" t="s">
        <v>19</v>
      </c>
      <c r="P117" t="str">
        <f t="shared" si="10"/>
        <v>E:CER_P:P02_Tr1:MSD_Tr2:_TRA_1_D:9_M:6_Y:2022</v>
      </c>
      <c r="Q117">
        <v>13</v>
      </c>
      <c r="R117">
        <v>25</v>
      </c>
      <c r="S117">
        <v>0.25</v>
      </c>
      <c r="T117">
        <v>29</v>
      </c>
      <c r="U117">
        <v>30.5</v>
      </c>
      <c r="V117" t="s">
        <v>47</v>
      </c>
      <c r="W117" s="2">
        <f t="shared" si="13"/>
        <v>0.4951388888888888</v>
      </c>
      <c r="X117">
        <v>30</v>
      </c>
      <c r="Y117" s="61">
        <f>VLOOKUP(C117,JN!$A$2:$J$865,8,0)</f>
        <v>1.2825</v>
      </c>
      <c r="Z117" s="62">
        <f>VLOOKUP(C117,JN!$A$2:$J$865,9,0)</f>
        <v>50.012661195779607</v>
      </c>
      <c r="AA117" s="63">
        <f>VLOOKUP(C117,JN!$A$2:$J$865,10,0)</f>
        <v>0.7186800000000001</v>
      </c>
      <c r="AB117">
        <v>38.200000000000003</v>
      </c>
    </row>
    <row r="118" spans="1:29" x14ac:dyDescent="0.3">
      <c r="A118">
        <v>117</v>
      </c>
      <c r="B118" s="1">
        <v>44721</v>
      </c>
      <c r="C118" t="str">
        <f t="shared" si="6"/>
        <v>CER-CON_R1_t0_44721</v>
      </c>
      <c r="E118" t="s">
        <v>20</v>
      </c>
      <c r="F118" t="s">
        <v>39</v>
      </c>
      <c r="G118" t="s">
        <v>18</v>
      </c>
      <c r="H118">
        <f t="shared" si="7"/>
        <v>2022</v>
      </c>
      <c r="I118">
        <f t="shared" si="8"/>
        <v>6</v>
      </c>
      <c r="J118">
        <f t="shared" si="9"/>
        <v>9</v>
      </c>
      <c r="K118" t="s">
        <v>48</v>
      </c>
      <c r="M118">
        <v>1</v>
      </c>
      <c r="N118">
        <v>3</v>
      </c>
      <c r="O118" t="s">
        <v>42</v>
      </c>
      <c r="P118" t="str">
        <f t="shared" si="10"/>
        <v>E:CER_P:P03_Tr1:CON_Tr2:_TRA_1_D:9_M:6_Y:2022</v>
      </c>
      <c r="Q118">
        <v>11</v>
      </c>
      <c r="R118">
        <v>24.5</v>
      </c>
      <c r="S118">
        <v>0.3</v>
      </c>
      <c r="T118">
        <v>29</v>
      </c>
      <c r="U118">
        <v>29.5</v>
      </c>
      <c r="V118" t="s">
        <v>44</v>
      </c>
      <c r="W118" s="2">
        <v>0.47222222222222227</v>
      </c>
      <c r="X118">
        <v>0</v>
      </c>
      <c r="Y118" s="61">
        <f>VLOOKUP(C118,JN!$A$2:$J$865,8,0)</f>
        <v>1.2075</v>
      </c>
      <c r="Z118" s="62">
        <f>VLOOKUP(C118,JN!$A$2:$J$865,9,0)</f>
        <v>82.700117233294264</v>
      </c>
      <c r="AA118" s="63">
        <f>VLOOKUP(C118,JN!$A$2:$J$865,10,0)</f>
        <v>0.70596000000000003</v>
      </c>
      <c r="AB118">
        <v>34.5</v>
      </c>
    </row>
    <row r="119" spans="1:29" x14ac:dyDescent="0.3">
      <c r="A119">
        <v>118</v>
      </c>
      <c r="B119" s="1">
        <v>44721</v>
      </c>
      <c r="C119" t="str">
        <f t="shared" si="6"/>
        <v>CER-CON_R1_t1_44721</v>
      </c>
      <c r="E119" t="s">
        <v>20</v>
      </c>
      <c r="F119" t="s">
        <v>39</v>
      </c>
      <c r="G119" t="s">
        <v>18</v>
      </c>
      <c r="H119">
        <f t="shared" si="7"/>
        <v>2022</v>
      </c>
      <c r="I119">
        <f t="shared" si="8"/>
        <v>6</v>
      </c>
      <c r="J119">
        <f t="shared" si="9"/>
        <v>9</v>
      </c>
      <c r="K119" t="s">
        <v>48</v>
      </c>
      <c r="M119">
        <v>1</v>
      </c>
      <c r="N119">
        <v>3</v>
      </c>
      <c r="O119" t="s">
        <v>42</v>
      </c>
      <c r="P119" t="str">
        <f t="shared" si="10"/>
        <v>E:CER_P:P03_Tr1:CON_Tr2:_TRA_1_D:9_M:6_Y:2022</v>
      </c>
      <c r="Q119">
        <v>11</v>
      </c>
      <c r="R119">
        <v>24.5</v>
      </c>
      <c r="S119">
        <v>0.3</v>
      </c>
      <c r="T119">
        <v>29</v>
      </c>
      <c r="U119">
        <v>29.5</v>
      </c>
      <c r="V119" t="s">
        <v>45</v>
      </c>
      <c r="W119" s="2">
        <f t="shared" si="13"/>
        <v>0.47916666666666669</v>
      </c>
      <c r="X119">
        <v>10</v>
      </c>
      <c r="Y119" s="61">
        <f>VLOOKUP(C119,JN!$A$2:$J$865,8,0)</f>
        <v>1.3574999999999999</v>
      </c>
      <c r="Z119" s="62">
        <f>VLOOKUP(C119,JN!$A$2:$J$865,9,0)</f>
        <v>26.969284876905046</v>
      </c>
      <c r="AA119" s="63">
        <f>VLOOKUP(C119,JN!$A$2:$J$865,10,0)</f>
        <v>1.1193600000000001</v>
      </c>
      <c r="AB119">
        <v>36.5</v>
      </c>
    </row>
    <row r="120" spans="1:29" x14ac:dyDescent="0.3">
      <c r="A120">
        <v>119</v>
      </c>
      <c r="B120" s="1">
        <v>44721</v>
      </c>
      <c r="C120" t="str">
        <f t="shared" si="6"/>
        <v>CER-CON_R1_t2_44721</v>
      </c>
      <c r="E120" t="s">
        <v>20</v>
      </c>
      <c r="F120" t="s">
        <v>39</v>
      </c>
      <c r="G120" t="s">
        <v>18</v>
      </c>
      <c r="H120">
        <f t="shared" si="7"/>
        <v>2022</v>
      </c>
      <c r="I120">
        <f t="shared" si="8"/>
        <v>6</v>
      </c>
      <c r="J120">
        <f t="shared" si="9"/>
        <v>9</v>
      </c>
      <c r="K120" t="s">
        <v>48</v>
      </c>
      <c r="M120">
        <v>1</v>
      </c>
      <c r="N120">
        <v>3</v>
      </c>
      <c r="O120" t="s">
        <v>42</v>
      </c>
      <c r="P120" t="str">
        <f t="shared" si="10"/>
        <v>E:CER_P:P03_Tr1:CON_Tr2:_TRA_1_D:9_M:6_Y:2022</v>
      </c>
      <c r="Q120">
        <v>11</v>
      </c>
      <c r="R120">
        <v>24.5</v>
      </c>
      <c r="S120">
        <v>0.3</v>
      </c>
      <c r="T120">
        <v>29</v>
      </c>
      <c r="U120">
        <v>29.5</v>
      </c>
      <c r="V120" t="s">
        <v>46</v>
      </c>
      <c r="W120" s="2">
        <f t="shared" si="13"/>
        <v>0.4861111111111111</v>
      </c>
      <c r="X120">
        <v>20</v>
      </c>
      <c r="Y120" s="61">
        <f>VLOOKUP(C120,JN!$A$2:$J$865,8,0)</f>
        <v>1.3574999999999999</v>
      </c>
      <c r="Z120" s="62">
        <f>VLOOKUP(C120,JN!$A$2:$J$865,9,0)</f>
        <v>65.289566236811254</v>
      </c>
      <c r="AA120" s="63">
        <f>VLOOKUP(C120,JN!$A$2:$J$865,10,0)</f>
        <v>0.68688000000000005</v>
      </c>
      <c r="AB120">
        <v>36.1</v>
      </c>
    </row>
    <row r="121" spans="1:29" x14ac:dyDescent="0.3">
      <c r="A121">
        <v>120</v>
      </c>
      <c r="B121" s="1">
        <v>44721</v>
      </c>
      <c r="C121" t="str">
        <f t="shared" si="6"/>
        <v>CER-CON_R1_t3_44721</v>
      </c>
      <c r="E121" t="s">
        <v>20</v>
      </c>
      <c r="F121" t="s">
        <v>39</v>
      </c>
      <c r="G121" t="s">
        <v>18</v>
      </c>
      <c r="H121">
        <f t="shared" si="7"/>
        <v>2022</v>
      </c>
      <c r="I121">
        <f t="shared" si="8"/>
        <v>6</v>
      </c>
      <c r="J121">
        <f t="shared" si="9"/>
        <v>9</v>
      </c>
      <c r="K121" t="s">
        <v>48</v>
      </c>
      <c r="M121">
        <v>1</v>
      </c>
      <c r="N121">
        <v>3</v>
      </c>
      <c r="O121" t="s">
        <v>42</v>
      </c>
      <c r="P121" t="str">
        <f t="shared" si="10"/>
        <v>E:CER_P:P03_Tr1:CON_Tr2:_TRA_1_D:9_M:6_Y:2022</v>
      </c>
      <c r="Q121">
        <v>11</v>
      </c>
      <c r="R121">
        <v>24.5</v>
      </c>
      <c r="S121">
        <v>0.3</v>
      </c>
      <c r="T121">
        <v>29</v>
      </c>
      <c r="U121">
        <v>29.5</v>
      </c>
      <c r="V121" t="s">
        <v>47</v>
      </c>
      <c r="W121" s="2">
        <f t="shared" si="13"/>
        <v>0.49305555555555552</v>
      </c>
      <c r="X121">
        <v>30</v>
      </c>
      <c r="Y121" s="61">
        <f>VLOOKUP(C121,JN!$A$2:$J$865,8,0)</f>
        <v>1.5074999999999998</v>
      </c>
      <c r="Z121" s="62">
        <f>VLOOKUP(C121,JN!$A$2:$J$865,9,0)</f>
        <v>20.397655334114891</v>
      </c>
      <c r="AA121" s="63">
        <f>VLOOKUP(C121,JN!$A$2:$J$865,10,0)</f>
        <v>1.09392</v>
      </c>
      <c r="AB121">
        <v>36.700000000000003</v>
      </c>
    </row>
    <row r="122" spans="1:29" x14ac:dyDescent="0.3">
      <c r="A122">
        <v>121</v>
      </c>
      <c r="B122" s="1">
        <v>44721</v>
      </c>
      <c r="C122" t="str">
        <f t="shared" si="6"/>
        <v>CER-MSD_R2_t0_44721</v>
      </c>
      <c r="E122" t="s">
        <v>20</v>
      </c>
      <c r="F122" t="s">
        <v>34</v>
      </c>
      <c r="G122" t="s">
        <v>18</v>
      </c>
      <c r="H122">
        <f t="shared" si="7"/>
        <v>2022</v>
      </c>
      <c r="I122">
        <f t="shared" si="8"/>
        <v>6</v>
      </c>
      <c r="J122">
        <f t="shared" si="9"/>
        <v>9</v>
      </c>
      <c r="K122" t="s">
        <v>49</v>
      </c>
      <c r="M122">
        <v>2</v>
      </c>
      <c r="N122">
        <v>14</v>
      </c>
      <c r="O122" t="s">
        <v>19</v>
      </c>
      <c r="P122" t="str">
        <f t="shared" si="10"/>
        <v>E:CER_P:P04_Tr1:MSD_Tr2:_TRA_2_D:9_M:6_Y:2022</v>
      </c>
      <c r="Q122">
        <v>12</v>
      </c>
      <c r="R122">
        <v>25</v>
      </c>
      <c r="S122">
        <v>0.25</v>
      </c>
      <c r="V122" t="s">
        <v>44</v>
      </c>
      <c r="W122" s="2">
        <v>0.49988425925925922</v>
      </c>
      <c r="X122">
        <v>0</v>
      </c>
      <c r="Y122" s="61">
        <f>VLOOKUP(C122,JN!$A$2:$J$865,8,0)</f>
        <v>1.2075</v>
      </c>
      <c r="Z122" s="62">
        <f>VLOOKUP(C122,JN!$A$2:$J$865,9,0)</f>
        <v>73.824150058616652</v>
      </c>
      <c r="AA122" s="63">
        <f>VLOOKUP(C122,JN!$A$2:$J$865,10,0)</f>
        <v>0.73776000000000008</v>
      </c>
      <c r="AB122">
        <v>38.200000000000003</v>
      </c>
      <c r="AC122" t="s">
        <v>603</v>
      </c>
    </row>
    <row r="123" spans="1:29" x14ac:dyDescent="0.3">
      <c r="A123">
        <v>122</v>
      </c>
      <c r="B123" s="1">
        <v>44721</v>
      </c>
      <c r="C123" t="str">
        <f t="shared" si="6"/>
        <v>CER-MSD_R2_t1_44721</v>
      </c>
      <c r="E123" t="s">
        <v>20</v>
      </c>
      <c r="F123" t="s">
        <v>34</v>
      </c>
      <c r="G123" t="s">
        <v>18</v>
      </c>
      <c r="H123">
        <f t="shared" si="7"/>
        <v>2022</v>
      </c>
      <c r="I123">
        <f t="shared" si="8"/>
        <v>6</v>
      </c>
      <c r="J123">
        <f t="shared" si="9"/>
        <v>9</v>
      </c>
      <c r="K123" t="s">
        <v>49</v>
      </c>
      <c r="M123">
        <v>2</v>
      </c>
      <c r="N123">
        <v>14</v>
      </c>
      <c r="O123" t="s">
        <v>19</v>
      </c>
      <c r="P123" t="str">
        <f t="shared" si="10"/>
        <v>E:CER_P:P04_Tr1:MSD_Tr2:_TRA_2_D:9_M:6_Y:2022</v>
      </c>
      <c r="Q123">
        <v>12</v>
      </c>
      <c r="R123">
        <v>25</v>
      </c>
      <c r="S123">
        <v>0.25</v>
      </c>
      <c r="V123" t="s">
        <v>45</v>
      </c>
      <c r="W123" s="2">
        <f t="shared" si="13"/>
        <v>0.5068287037037037</v>
      </c>
      <c r="X123">
        <v>10</v>
      </c>
      <c r="Y123" s="61">
        <f>VLOOKUP(C123,JN!$A$2:$J$865,8,0)</f>
        <v>1.2825</v>
      </c>
      <c r="Z123" s="62">
        <f>VLOOKUP(C123,JN!$A$2:$J$865,9,0)</f>
        <v>66.057678780773742</v>
      </c>
      <c r="AA123" s="63">
        <f>VLOOKUP(C123,JN!$A$2:$J$865,10,0)</f>
        <v>0.73776000000000008</v>
      </c>
      <c r="AB123">
        <v>37.6</v>
      </c>
    </row>
    <row r="124" spans="1:29" x14ac:dyDescent="0.3">
      <c r="A124">
        <v>123</v>
      </c>
      <c r="B124" s="1">
        <v>44721</v>
      </c>
      <c r="C124" t="str">
        <f t="shared" si="6"/>
        <v>CER-MSD_R2_t2_44721</v>
      </c>
      <c r="E124" t="s">
        <v>20</v>
      </c>
      <c r="F124" t="s">
        <v>34</v>
      </c>
      <c r="G124" t="s">
        <v>18</v>
      </c>
      <c r="H124">
        <f t="shared" si="7"/>
        <v>2022</v>
      </c>
      <c r="I124">
        <f t="shared" si="8"/>
        <v>6</v>
      </c>
      <c r="J124">
        <f t="shared" si="9"/>
        <v>9</v>
      </c>
      <c r="K124" t="s">
        <v>49</v>
      </c>
      <c r="M124">
        <v>2</v>
      </c>
      <c r="N124">
        <v>14</v>
      </c>
      <c r="O124" t="s">
        <v>19</v>
      </c>
      <c r="P124" t="str">
        <f t="shared" si="10"/>
        <v>E:CER_P:P04_Tr1:MSD_Tr2:_TRA_2_D:9_M:6_Y:2022</v>
      </c>
      <c r="Q124">
        <v>12</v>
      </c>
      <c r="R124">
        <v>25</v>
      </c>
      <c r="S124">
        <v>0.25</v>
      </c>
      <c r="V124" t="s">
        <v>46</v>
      </c>
      <c r="W124" s="2">
        <f t="shared" si="13"/>
        <v>0.51377314814814812</v>
      </c>
      <c r="X124">
        <v>20</v>
      </c>
      <c r="Y124" s="61">
        <f>VLOOKUP(C124,JN!$A$2:$J$865,8,0)</f>
        <v>1.3574999999999999</v>
      </c>
      <c r="Z124" s="62">
        <f>VLOOKUP(C124,JN!$A$2:$J$865,9,0)</f>
        <v>42.07549824150059</v>
      </c>
      <c r="AA124" s="63">
        <f>VLOOKUP(C124,JN!$A$2:$J$865,10,0)</f>
        <v>0.79500000000000004</v>
      </c>
      <c r="AB124">
        <v>37.6</v>
      </c>
    </row>
    <row r="125" spans="1:29" x14ac:dyDescent="0.3">
      <c r="A125">
        <v>124</v>
      </c>
      <c r="B125" s="1">
        <v>44721</v>
      </c>
      <c r="C125" t="str">
        <f t="shared" si="6"/>
        <v>CER-MSD_R2_t3_44721</v>
      </c>
      <c r="E125" t="s">
        <v>20</v>
      </c>
      <c r="F125" t="s">
        <v>34</v>
      </c>
      <c r="G125" t="s">
        <v>18</v>
      </c>
      <c r="H125">
        <f t="shared" si="7"/>
        <v>2022</v>
      </c>
      <c r="I125">
        <f t="shared" si="8"/>
        <v>6</v>
      </c>
      <c r="J125">
        <f t="shared" si="9"/>
        <v>9</v>
      </c>
      <c r="K125" t="s">
        <v>49</v>
      </c>
      <c r="M125">
        <v>2</v>
      </c>
      <c r="N125">
        <v>14</v>
      </c>
      <c r="O125" t="s">
        <v>19</v>
      </c>
      <c r="P125" t="str">
        <f t="shared" si="10"/>
        <v>E:CER_P:P04_Tr1:MSD_Tr2:_TRA_2_D:9_M:6_Y:2022</v>
      </c>
      <c r="Q125">
        <v>12</v>
      </c>
      <c r="R125">
        <v>25</v>
      </c>
      <c r="S125">
        <v>0.25</v>
      </c>
      <c r="V125" t="s">
        <v>47</v>
      </c>
      <c r="W125" s="2">
        <f t="shared" si="13"/>
        <v>0.52071759259259254</v>
      </c>
      <c r="X125">
        <v>30</v>
      </c>
      <c r="Y125" s="61">
        <f>VLOOKUP(C125,JN!$A$2:$J$865,8,0)</f>
        <v>1.3574999999999999</v>
      </c>
      <c r="Z125" s="62">
        <f>VLOOKUP(C125,JN!$A$2:$J$865,9,0)</f>
        <v>35.930597889800708</v>
      </c>
      <c r="AA125" s="63">
        <f>VLOOKUP(C125,JN!$A$2:$J$865,10,0)</f>
        <v>0.74412000000000011</v>
      </c>
      <c r="AB125">
        <v>38.6</v>
      </c>
    </row>
    <row r="126" spans="1:29" x14ac:dyDescent="0.3">
      <c r="A126">
        <v>125</v>
      </c>
      <c r="B126" s="1">
        <v>44721</v>
      </c>
      <c r="C126" t="str">
        <f t="shared" si="6"/>
        <v>CER-AWD_R2_t0_44721</v>
      </c>
      <c r="E126" t="s">
        <v>20</v>
      </c>
      <c r="F126" t="s">
        <v>37</v>
      </c>
      <c r="G126" t="s">
        <v>18</v>
      </c>
      <c r="H126">
        <f t="shared" si="7"/>
        <v>2022</v>
      </c>
      <c r="I126">
        <f t="shared" si="8"/>
        <v>6</v>
      </c>
      <c r="J126">
        <f t="shared" si="9"/>
        <v>9</v>
      </c>
      <c r="K126" t="s">
        <v>50</v>
      </c>
      <c r="M126">
        <v>2</v>
      </c>
      <c r="N126">
        <v>9</v>
      </c>
      <c r="O126" t="s">
        <v>42</v>
      </c>
      <c r="P126" t="str">
        <f t="shared" si="10"/>
        <v>E:CER_P:P05_Tr1:AWD_Tr2:_TRA_2_D:9_M:6_Y:2022</v>
      </c>
      <c r="Q126">
        <v>11</v>
      </c>
      <c r="R126">
        <v>23.5</v>
      </c>
      <c r="S126">
        <v>0.3</v>
      </c>
      <c r="T126">
        <v>29</v>
      </c>
      <c r="U126">
        <v>29.5</v>
      </c>
      <c r="V126" t="s">
        <v>44</v>
      </c>
      <c r="W126" s="2">
        <v>0.47430555555555554</v>
      </c>
      <c r="X126">
        <v>0</v>
      </c>
      <c r="Y126" s="61">
        <f>VLOOKUP(C126,JN!$A$2:$J$865,8,0)</f>
        <v>1.2075</v>
      </c>
      <c r="Z126" s="62">
        <f>VLOOKUP(C126,JN!$A$2:$J$865,9,0)</f>
        <v>88.674325908558046</v>
      </c>
      <c r="AA126" s="63">
        <f>VLOOKUP(C126,JN!$A$2:$J$865,10,0)</f>
        <v>0.73776000000000008</v>
      </c>
      <c r="AB126">
        <v>34.6</v>
      </c>
    </row>
    <row r="127" spans="1:29" x14ac:dyDescent="0.3">
      <c r="A127">
        <v>126</v>
      </c>
      <c r="B127" s="1">
        <v>44721</v>
      </c>
      <c r="C127" t="str">
        <f t="shared" si="6"/>
        <v>CER-AWD_R2_t1_44721</v>
      </c>
      <c r="E127" t="s">
        <v>20</v>
      </c>
      <c r="F127" t="s">
        <v>37</v>
      </c>
      <c r="G127" t="s">
        <v>18</v>
      </c>
      <c r="H127">
        <f t="shared" si="7"/>
        <v>2022</v>
      </c>
      <c r="I127">
        <f t="shared" si="8"/>
        <v>6</v>
      </c>
      <c r="J127">
        <f t="shared" si="9"/>
        <v>9</v>
      </c>
      <c r="K127" t="s">
        <v>50</v>
      </c>
      <c r="M127">
        <v>2</v>
      </c>
      <c r="N127">
        <v>9</v>
      </c>
      <c r="O127" t="s">
        <v>42</v>
      </c>
      <c r="P127" t="str">
        <f t="shared" si="10"/>
        <v>E:CER_P:P05_Tr1:AWD_Tr2:_TRA_2_D:9_M:6_Y:2022</v>
      </c>
      <c r="Q127">
        <v>11</v>
      </c>
      <c r="R127">
        <v>23.5</v>
      </c>
      <c r="S127">
        <v>0.3</v>
      </c>
      <c r="T127">
        <v>29</v>
      </c>
      <c r="U127">
        <v>29.5</v>
      </c>
      <c r="V127" t="s">
        <v>45</v>
      </c>
      <c r="W127" s="2">
        <f t="shared" si="13"/>
        <v>0.48124999999999996</v>
      </c>
      <c r="X127">
        <v>10</v>
      </c>
      <c r="Y127" s="61">
        <f>VLOOKUP(C127,JN!$A$2:$J$865,8,0)</f>
        <v>1.2825</v>
      </c>
      <c r="Z127" s="62">
        <f>VLOOKUP(C127,JN!$A$2:$J$865,9,0)</f>
        <v>71.605158264947249</v>
      </c>
      <c r="AA127" s="63">
        <f>VLOOKUP(C127,JN!$A$2:$J$865,10,0)</f>
        <v>0.75684000000000007</v>
      </c>
      <c r="AB127">
        <v>37.299999999999997</v>
      </c>
    </row>
    <row r="128" spans="1:29" x14ac:dyDescent="0.3">
      <c r="A128">
        <v>127</v>
      </c>
      <c r="B128" s="1">
        <v>44721</v>
      </c>
      <c r="C128" t="str">
        <f t="shared" si="6"/>
        <v>CER-AWD_R2_t2_44721</v>
      </c>
      <c r="E128" t="s">
        <v>20</v>
      </c>
      <c r="F128" t="s">
        <v>37</v>
      </c>
      <c r="G128" t="s">
        <v>18</v>
      </c>
      <c r="H128">
        <f t="shared" si="7"/>
        <v>2022</v>
      </c>
      <c r="I128">
        <f t="shared" si="8"/>
        <v>6</v>
      </c>
      <c r="J128">
        <f t="shared" si="9"/>
        <v>9</v>
      </c>
      <c r="K128" t="s">
        <v>50</v>
      </c>
      <c r="M128">
        <v>2</v>
      </c>
      <c r="N128">
        <v>9</v>
      </c>
      <c r="O128" t="s">
        <v>42</v>
      </c>
      <c r="P128" t="str">
        <f t="shared" si="10"/>
        <v>E:CER_P:P05_Tr1:AWD_Tr2:_TRA_2_D:9_M:6_Y:2022</v>
      </c>
      <c r="Q128">
        <v>11</v>
      </c>
      <c r="R128">
        <v>23.5</v>
      </c>
      <c r="S128">
        <v>0.3</v>
      </c>
      <c r="T128">
        <v>29</v>
      </c>
      <c r="U128">
        <v>29.5</v>
      </c>
      <c r="V128" t="s">
        <v>46</v>
      </c>
      <c r="W128" s="2">
        <f t="shared" si="13"/>
        <v>0.48819444444444438</v>
      </c>
      <c r="X128">
        <v>20</v>
      </c>
      <c r="Y128" s="61">
        <f>VLOOKUP(C128,JN!$A$2:$J$865,8,0)</f>
        <v>1.4325000000000001</v>
      </c>
      <c r="Z128" s="62">
        <f>VLOOKUP(C128,JN!$A$2:$J$865,9,0)</f>
        <v>91.490738569753816</v>
      </c>
      <c r="AA128" s="63">
        <f>VLOOKUP(C128,JN!$A$2:$J$865,10,0)</f>
        <v>0.72504000000000013</v>
      </c>
      <c r="AB128">
        <v>36.6</v>
      </c>
    </row>
    <row r="129" spans="1:28" x14ac:dyDescent="0.3">
      <c r="A129">
        <v>128</v>
      </c>
      <c r="B129" s="1">
        <v>44721</v>
      </c>
      <c r="C129" t="str">
        <f t="shared" si="6"/>
        <v>CER-AWD_R2_t3_44721</v>
      </c>
      <c r="E129" t="s">
        <v>20</v>
      </c>
      <c r="F129" t="s">
        <v>37</v>
      </c>
      <c r="G129" t="s">
        <v>18</v>
      </c>
      <c r="H129">
        <f t="shared" si="7"/>
        <v>2022</v>
      </c>
      <c r="I129">
        <f t="shared" si="8"/>
        <v>6</v>
      </c>
      <c r="J129">
        <f t="shared" si="9"/>
        <v>9</v>
      </c>
      <c r="K129" t="s">
        <v>50</v>
      </c>
      <c r="M129">
        <v>2</v>
      </c>
      <c r="N129">
        <v>9</v>
      </c>
      <c r="O129" t="s">
        <v>42</v>
      </c>
      <c r="P129" t="str">
        <f t="shared" si="10"/>
        <v>E:CER_P:P05_Tr1:AWD_Tr2:_TRA_2_D:9_M:6_Y:2022</v>
      </c>
      <c r="Q129">
        <v>11</v>
      </c>
      <c r="R129">
        <v>23.5</v>
      </c>
      <c r="S129">
        <v>0.3</v>
      </c>
      <c r="T129">
        <v>29</v>
      </c>
      <c r="U129">
        <v>29.5</v>
      </c>
      <c r="V129" t="s">
        <v>47</v>
      </c>
      <c r="W129" s="2">
        <f t="shared" si="13"/>
        <v>0.4951388888888888</v>
      </c>
      <c r="X129">
        <v>30</v>
      </c>
      <c r="Y129" s="61">
        <f>VLOOKUP(C129,JN!$A$2:$J$865,8,0)</f>
        <v>1.5074999999999998</v>
      </c>
      <c r="Z129" s="62">
        <f>VLOOKUP(C129,JN!$A$2:$J$865,9,0)</f>
        <v>50.098007033997661</v>
      </c>
      <c r="AA129" s="63">
        <f>VLOOKUP(C129,JN!$A$2:$J$865,10,0)</f>
        <v>0.80771999999999999</v>
      </c>
      <c r="AB129">
        <v>37</v>
      </c>
    </row>
    <row r="130" spans="1:28" x14ac:dyDescent="0.3">
      <c r="A130">
        <v>129</v>
      </c>
      <c r="B130" s="1">
        <v>44721</v>
      </c>
      <c r="C130" t="str">
        <f t="shared" si="6"/>
        <v>CER-CON_R2_t0_44721</v>
      </c>
      <c r="E130" t="s">
        <v>20</v>
      </c>
      <c r="F130" t="s">
        <v>40</v>
      </c>
      <c r="G130" t="s">
        <v>18</v>
      </c>
      <c r="H130">
        <f t="shared" si="7"/>
        <v>2022</v>
      </c>
      <c r="I130">
        <f t="shared" si="8"/>
        <v>6</v>
      </c>
      <c r="J130">
        <f t="shared" si="9"/>
        <v>9</v>
      </c>
      <c r="K130" t="s">
        <v>48</v>
      </c>
      <c r="M130">
        <v>2</v>
      </c>
      <c r="N130">
        <v>9</v>
      </c>
      <c r="O130" t="s">
        <v>42</v>
      </c>
      <c r="P130" t="str">
        <f t="shared" si="10"/>
        <v>E:CER_P:P06_Tr1:CON_Tr2:_TRA_2_D:9_M:6_Y:2022</v>
      </c>
      <c r="Q130">
        <v>11</v>
      </c>
      <c r="R130">
        <v>25</v>
      </c>
      <c r="S130">
        <v>0.3</v>
      </c>
      <c r="T130">
        <v>29.5</v>
      </c>
      <c r="U130">
        <v>33</v>
      </c>
      <c r="V130" t="s">
        <v>44</v>
      </c>
      <c r="W130" s="2">
        <v>0.49988425925925922</v>
      </c>
      <c r="X130">
        <v>0</v>
      </c>
      <c r="Y130" s="61">
        <f>VLOOKUP(C130,JN!$A$2:$J$865,8,0)</f>
        <v>1.3574999999999999</v>
      </c>
      <c r="Z130" s="62">
        <f>VLOOKUP(C130,JN!$A$2:$J$865,9,0)</f>
        <v>82.870808909730357</v>
      </c>
      <c r="AA130" s="63">
        <f>VLOOKUP(C130,JN!$A$2:$J$865,10,0)</f>
        <v>0.74412000000000011</v>
      </c>
      <c r="AB130">
        <v>32.6</v>
      </c>
    </row>
    <row r="131" spans="1:28" x14ac:dyDescent="0.3">
      <c r="A131">
        <v>130</v>
      </c>
      <c r="B131" s="1">
        <v>44721</v>
      </c>
      <c r="C131" t="str">
        <f t="shared" ref="C131:C194" si="14">E131&amp;"-"&amp;K131&amp;"_"&amp;"R"&amp;M131&amp;"_"&amp;V131&amp;"_"&amp;B131</f>
        <v>CER-CON_R2_t1_44721</v>
      </c>
      <c r="E131" t="s">
        <v>20</v>
      </c>
      <c r="F131" t="s">
        <v>40</v>
      </c>
      <c r="G131" t="s">
        <v>18</v>
      </c>
      <c r="H131">
        <f t="shared" ref="H131:H193" si="15">YEAR(B131)</f>
        <v>2022</v>
      </c>
      <c r="I131">
        <f t="shared" ref="I131:I193" si="16">MONTH(B131)</f>
        <v>6</v>
      </c>
      <c r="J131">
        <f t="shared" ref="J131:J193" si="17">DAY(B131)</f>
        <v>9</v>
      </c>
      <c r="K131" t="s">
        <v>48</v>
      </c>
      <c r="M131">
        <v>2</v>
      </c>
      <c r="N131">
        <v>9</v>
      </c>
      <c r="O131" t="s">
        <v>42</v>
      </c>
      <c r="P131" t="str">
        <f t="shared" ref="P131:P194" si="18">"E:"&amp;E131&amp;"_P:"&amp;F131&amp;"_Tr1:"&amp;K131&amp;"_Tr2:"&amp;L131&amp;"_"&amp;G131&amp;"_"&amp;M131&amp;"_D:"&amp;J131&amp;"_M:"&amp;I131&amp;"_Y:"&amp;H131</f>
        <v>E:CER_P:P06_Tr1:CON_Tr2:_TRA_2_D:9_M:6_Y:2022</v>
      </c>
      <c r="Q131">
        <v>11</v>
      </c>
      <c r="R131">
        <v>25</v>
      </c>
      <c r="S131">
        <v>0.3</v>
      </c>
      <c r="T131">
        <v>29.5</v>
      </c>
      <c r="U131">
        <v>33</v>
      </c>
      <c r="V131" t="s">
        <v>45</v>
      </c>
      <c r="W131" s="2">
        <f t="shared" si="13"/>
        <v>0.5068287037037037</v>
      </c>
      <c r="X131">
        <v>10</v>
      </c>
      <c r="Y131" s="61">
        <f>VLOOKUP(C131,JN!$A$2:$J$865,8,0)</f>
        <v>1.2825</v>
      </c>
      <c r="Z131" s="62">
        <f>VLOOKUP(C131,JN!$A$2:$J$865,9,0)</f>
        <v>65.118874560375147</v>
      </c>
      <c r="AA131" s="63">
        <f>VLOOKUP(C131,JN!$A$2:$J$865,10,0)</f>
        <v>0.73140000000000005</v>
      </c>
      <c r="AB131">
        <v>36.6</v>
      </c>
    </row>
    <row r="132" spans="1:28" x14ac:dyDescent="0.3">
      <c r="A132">
        <v>131</v>
      </c>
      <c r="B132" s="1">
        <v>44721</v>
      </c>
      <c r="C132" t="str">
        <f t="shared" si="14"/>
        <v>CER-CON_R2_t2_44721</v>
      </c>
      <c r="E132" t="s">
        <v>20</v>
      </c>
      <c r="F132" t="s">
        <v>40</v>
      </c>
      <c r="G132" t="s">
        <v>18</v>
      </c>
      <c r="H132">
        <f t="shared" si="15"/>
        <v>2022</v>
      </c>
      <c r="I132">
        <f t="shared" si="16"/>
        <v>6</v>
      </c>
      <c r="J132">
        <f t="shared" si="17"/>
        <v>9</v>
      </c>
      <c r="K132" t="s">
        <v>48</v>
      </c>
      <c r="M132">
        <v>2</v>
      </c>
      <c r="N132">
        <v>9</v>
      </c>
      <c r="O132" t="s">
        <v>42</v>
      </c>
      <c r="P132" t="str">
        <f t="shared" si="18"/>
        <v>E:CER_P:P06_Tr1:CON_Tr2:_TRA_2_D:9_M:6_Y:2022</v>
      </c>
      <c r="Q132">
        <v>11</v>
      </c>
      <c r="R132">
        <v>25</v>
      </c>
      <c r="S132">
        <v>0.3</v>
      </c>
      <c r="T132">
        <v>29.5</v>
      </c>
      <c r="U132">
        <v>33</v>
      </c>
      <c r="V132" t="s">
        <v>46</v>
      </c>
      <c r="W132" s="2">
        <f t="shared" si="13"/>
        <v>0.51377314814814812</v>
      </c>
      <c r="X132">
        <v>20</v>
      </c>
      <c r="Y132" s="61">
        <f>VLOOKUP(C132,JN!$A$2:$J$865,8,0)</f>
        <v>1.3574999999999999</v>
      </c>
      <c r="Z132" s="62">
        <f>VLOOKUP(C132,JN!$A$2:$J$865,9,0)</f>
        <v>60.424853458382188</v>
      </c>
      <c r="AA132" s="63">
        <f>VLOOKUP(C132,JN!$A$2:$J$865,10,0)</f>
        <v>0.7186800000000001</v>
      </c>
      <c r="AB132">
        <v>37.1</v>
      </c>
    </row>
    <row r="133" spans="1:28" x14ac:dyDescent="0.3">
      <c r="A133">
        <v>132</v>
      </c>
      <c r="B133" s="1">
        <v>44721</v>
      </c>
      <c r="C133" t="str">
        <f t="shared" si="14"/>
        <v>CER-CON_R2_t3_44721</v>
      </c>
      <c r="E133" t="s">
        <v>20</v>
      </c>
      <c r="F133" t="s">
        <v>40</v>
      </c>
      <c r="G133" t="s">
        <v>18</v>
      </c>
      <c r="H133">
        <f t="shared" si="15"/>
        <v>2022</v>
      </c>
      <c r="I133">
        <f t="shared" si="16"/>
        <v>6</v>
      </c>
      <c r="J133">
        <f t="shared" si="17"/>
        <v>9</v>
      </c>
      <c r="K133" t="s">
        <v>48</v>
      </c>
      <c r="M133">
        <v>2</v>
      </c>
      <c r="N133">
        <v>9</v>
      </c>
      <c r="O133" t="s">
        <v>42</v>
      </c>
      <c r="P133" t="str">
        <f t="shared" si="18"/>
        <v>E:CER_P:P06_Tr1:CON_Tr2:_TRA_2_D:9_M:6_Y:2022</v>
      </c>
      <c r="Q133">
        <v>11</v>
      </c>
      <c r="R133">
        <v>25</v>
      </c>
      <c r="S133">
        <v>0.3</v>
      </c>
      <c r="T133">
        <v>29.5</v>
      </c>
      <c r="U133">
        <v>33</v>
      </c>
      <c r="V133" t="s">
        <v>47</v>
      </c>
      <c r="W133" s="2">
        <f t="shared" si="13"/>
        <v>0.52071759259259254</v>
      </c>
      <c r="X133">
        <v>30</v>
      </c>
      <c r="Y133" s="61">
        <f>VLOOKUP(C133,JN!$A$2:$J$865,8,0)</f>
        <v>1.4325000000000001</v>
      </c>
      <c r="Z133" s="62">
        <f>VLOOKUP(C133,JN!$A$2:$J$865,9,0)</f>
        <v>49.329894490035173</v>
      </c>
      <c r="AA133" s="63">
        <f>VLOOKUP(C133,JN!$A$2:$J$865,10,0)</f>
        <v>0.78864000000000001</v>
      </c>
      <c r="AB133">
        <v>38.1</v>
      </c>
    </row>
    <row r="134" spans="1:28" x14ac:dyDescent="0.3">
      <c r="A134">
        <v>133</v>
      </c>
      <c r="B134" s="1">
        <v>44721</v>
      </c>
      <c r="C134" t="str">
        <f t="shared" si="14"/>
        <v>CER-MSD_R3_t0_44721</v>
      </c>
      <c r="E134" t="s">
        <v>20</v>
      </c>
      <c r="F134" t="s">
        <v>35</v>
      </c>
      <c r="G134" t="s">
        <v>18</v>
      </c>
      <c r="H134">
        <f t="shared" si="15"/>
        <v>2022</v>
      </c>
      <c r="I134">
        <f t="shared" si="16"/>
        <v>6</v>
      </c>
      <c r="J134">
        <f t="shared" si="17"/>
        <v>9</v>
      </c>
      <c r="K134" t="s">
        <v>49</v>
      </c>
      <c r="M134">
        <v>3</v>
      </c>
      <c r="N134">
        <v>11</v>
      </c>
      <c r="P134" t="str">
        <f t="shared" si="18"/>
        <v>E:CER_P:P07_Tr1:MSD_Tr2:_TRA_3_D:9_M:6_Y:2022</v>
      </c>
      <c r="Q134">
        <v>5</v>
      </c>
      <c r="R134">
        <v>23</v>
      </c>
      <c r="S134">
        <v>0.3</v>
      </c>
      <c r="T134">
        <v>29</v>
      </c>
      <c r="U134">
        <v>29.5</v>
      </c>
      <c r="V134" t="s">
        <v>44</v>
      </c>
      <c r="W134" s="2">
        <v>0.47222222222222227</v>
      </c>
      <c r="X134">
        <v>0</v>
      </c>
      <c r="Y134" s="61">
        <f>VLOOKUP(C134,JN!$A$2:$J$865,8,0)</f>
        <v>1.2075</v>
      </c>
      <c r="Z134" s="62">
        <f>VLOOKUP(C134,JN!$A$2:$J$865,9,0)</f>
        <v>70.154279015240334</v>
      </c>
      <c r="AA134" s="63">
        <f>VLOOKUP(C134,JN!$A$2:$J$865,10,0)</f>
        <v>0.70596000000000003</v>
      </c>
      <c r="AB134">
        <v>35.1</v>
      </c>
    </row>
    <row r="135" spans="1:28" x14ac:dyDescent="0.3">
      <c r="A135">
        <v>134</v>
      </c>
      <c r="B135" s="1">
        <v>44721</v>
      </c>
      <c r="C135" t="str">
        <f t="shared" si="14"/>
        <v>CER-MSD_R3_t1_44721</v>
      </c>
      <c r="E135" t="s">
        <v>20</v>
      </c>
      <c r="F135" t="s">
        <v>35</v>
      </c>
      <c r="G135" t="s">
        <v>18</v>
      </c>
      <c r="H135">
        <f t="shared" si="15"/>
        <v>2022</v>
      </c>
      <c r="I135">
        <f t="shared" si="16"/>
        <v>6</v>
      </c>
      <c r="J135">
        <f t="shared" si="17"/>
        <v>9</v>
      </c>
      <c r="K135" t="s">
        <v>49</v>
      </c>
      <c r="M135">
        <v>3</v>
      </c>
      <c r="N135">
        <v>11</v>
      </c>
      <c r="P135" t="str">
        <f t="shared" si="18"/>
        <v>E:CER_P:P07_Tr1:MSD_Tr2:_TRA_3_D:9_M:6_Y:2022</v>
      </c>
      <c r="Q135">
        <v>5</v>
      </c>
      <c r="R135">
        <v>23</v>
      </c>
      <c r="S135">
        <v>0.3</v>
      </c>
      <c r="T135">
        <v>29</v>
      </c>
      <c r="V135" t="s">
        <v>45</v>
      </c>
      <c r="W135" s="2">
        <f t="shared" si="13"/>
        <v>0.47916666666666669</v>
      </c>
      <c r="X135">
        <v>10</v>
      </c>
      <c r="Y135" s="61">
        <f>VLOOKUP(C135,JN!$A$2:$J$865,8,0)</f>
        <v>1.2825</v>
      </c>
      <c r="Z135" s="62">
        <f>VLOOKUP(C135,JN!$A$2:$J$865,9,0)</f>
        <v>60.936928487690508</v>
      </c>
      <c r="AA135" s="63">
        <f>VLOOKUP(C135,JN!$A$2:$J$865,10,0)</f>
        <v>0.75684000000000007</v>
      </c>
      <c r="AB135">
        <v>34.5</v>
      </c>
    </row>
    <row r="136" spans="1:28" x14ac:dyDescent="0.3">
      <c r="A136">
        <v>135</v>
      </c>
      <c r="B136" s="1">
        <v>44721</v>
      </c>
      <c r="C136" t="str">
        <f t="shared" si="14"/>
        <v>CER-MSD_R3_t2_44721</v>
      </c>
      <c r="E136" t="s">
        <v>20</v>
      </c>
      <c r="F136" t="s">
        <v>35</v>
      </c>
      <c r="G136" t="s">
        <v>18</v>
      </c>
      <c r="H136">
        <f t="shared" si="15"/>
        <v>2022</v>
      </c>
      <c r="I136">
        <f t="shared" si="16"/>
        <v>6</v>
      </c>
      <c r="J136">
        <f t="shared" si="17"/>
        <v>9</v>
      </c>
      <c r="K136" t="s">
        <v>49</v>
      </c>
      <c r="M136">
        <v>3</v>
      </c>
      <c r="N136">
        <v>11</v>
      </c>
      <c r="P136" t="str">
        <f t="shared" si="18"/>
        <v>E:CER_P:P07_Tr1:MSD_Tr2:_TRA_3_D:9_M:6_Y:2022</v>
      </c>
      <c r="Q136">
        <v>5</v>
      </c>
      <c r="R136">
        <v>23</v>
      </c>
      <c r="S136">
        <v>0.3</v>
      </c>
      <c r="T136">
        <v>29</v>
      </c>
      <c r="V136" t="s">
        <v>46</v>
      </c>
      <c r="W136" s="2">
        <f t="shared" si="13"/>
        <v>0.4861111111111111</v>
      </c>
      <c r="X136">
        <v>20</v>
      </c>
      <c r="Y136" s="61">
        <f>VLOOKUP(C136,JN!$A$2:$J$865,8,0)</f>
        <v>1.2825</v>
      </c>
      <c r="Z136" s="62">
        <f>VLOOKUP(C136,JN!$A$2:$J$865,9,0)</f>
        <v>41.478077373974209</v>
      </c>
      <c r="AA136" s="63">
        <f>VLOOKUP(C136,JN!$A$2:$J$865,10,0)</f>
        <v>0.74412000000000011</v>
      </c>
      <c r="AB136">
        <v>38.799999999999997</v>
      </c>
    </row>
    <row r="137" spans="1:28" x14ac:dyDescent="0.3">
      <c r="A137">
        <v>136</v>
      </c>
      <c r="B137" s="1">
        <v>44721</v>
      </c>
      <c r="C137" t="str">
        <f t="shared" si="14"/>
        <v>CER-MSD_R3_t3_44721</v>
      </c>
      <c r="E137" t="s">
        <v>20</v>
      </c>
      <c r="F137" t="s">
        <v>35</v>
      </c>
      <c r="G137" t="s">
        <v>18</v>
      </c>
      <c r="H137">
        <f t="shared" si="15"/>
        <v>2022</v>
      </c>
      <c r="I137">
        <f t="shared" si="16"/>
        <v>6</v>
      </c>
      <c r="J137">
        <f t="shared" si="17"/>
        <v>9</v>
      </c>
      <c r="K137" t="s">
        <v>49</v>
      </c>
      <c r="M137">
        <v>3</v>
      </c>
      <c r="N137">
        <v>11</v>
      </c>
      <c r="P137" t="str">
        <f t="shared" si="18"/>
        <v>E:CER_P:P07_Tr1:MSD_Tr2:_TRA_3_D:9_M:6_Y:2022</v>
      </c>
      <c r="Q137">
        <v>5</v>
      </c>
      <c r="R137">
        <v>23</v>
      </c>
      <c r="S137">
        <v>0.3</v>
      </c>
      <c r="T137">
        <v>29</v>
      </c>
      <c r="V137" t="s">
        <v>47</v>
      </c>
      <c r="W137" s="2">
        <f t="shared" si="13"/>
        <v>0.49305555555555552</v>
      </c>
      <c r="X137">
        <v>30</v>
      </c>
      <c r="Y137" s="61">
        <f>VLOOKUP(C137,JN!$A$2:$J$865,8,0)</f>
        <v>1.2825</v>
      </c>
      <c r="Z137" s="62">
        <f>VLOOKUP(C137,JN!$A$2:$J$865,9,0)</f>
        <v>34.650410316529893</v>
      </c>
      <c r="AA137" s="63">
        <f>VLOOKUP(C137,JN!$A$2:$J$865,10,0)</f>
        <v>0.68052000000000001</v>
      </c>
      <c r="AB137">
        <v>38.799999999999997</v>
      </c>
    </row>
    <row r="138" spans="1:28" x14ac:dyDescent="0.3">
      <c r="A138">
        <v>137</v>
      </c>
      <c r="B138" s="1">
        <v>44721</v>
      </c>
      <c r="C138" t="str">
        <f t="shared" si="14"/>
        <v>CER-CON_R3_t0_44721</v>
      </c>
      <c r="E138" t="s">
        <v>20</v>
      </c>
      <c r="F138" t="s">
        <v>33</v>
      </c>
      <c r="G138" t="s">
        <v>18</v>
      </c>
      <c r="H138">
        <f t="shared" si="15"/>
        <v>2022</v>
      </c>
      <c r="I138">
        <f t="shared" si="16"/>
        <v>6</v>
      </c>
      <c r="J138">
        <f t="shared" si="17"/>
        <v>9</v>
      </c>
      <c r="K138" t="s">
        <v>48</v>
      </c>
      <c r="M138">
        <v>3</v>
      </c>
      <c r="N138">
        <v>11</v>
      </c>
      <c r="P138" t="str">
        <f t="shared" si="18"/>
        <v>E:CER_P:P08_Tr1:CON_Tr2:_TRA_3_D:9_M:6_Y:2022</v>
      </c>
      <c r="Q138">
        <v>9</v>
      </c>
      <c r="S138">
        <v>0.3</v>
      </c>
      <c r="T138">
        <v>29.5</v>
      </c>
      <c r="U138">
        <v>33</v>
      </c>
      <c r="V138" t="s">
        <v>44</v>
      </c>
      <c r="W138" s="2">
        <v>0.49988425925925922</v>
      </c>
      <c r="X138">
        <v>0</v>
      </c>
      <c r="Y138" s="61">
        <f>VLOOKUP(C138,JN!$A$2:$J$865,8,0)</f>
        <v>1.2825</v>
      </c>
      <c r="Z138" s="62">
        <f>VLOOKUP(C138,JN!$A$2:$J$865,9,0)</f>
        <v>86.796717467760843</v>
      </c>
      <c r="AA138" s="63">
        <f>VLOOKUP(C138,JN!$A$2:$J$865,10,0)</f>
        <v>0.82680000000000009</v>
      </c>
      <c r="AB138">
        <v>33.6</v>
      </c>
    </row>
    <row r="139" spans="1:28" x14ac:dyDescent="0.3">
      <c r="A139">
        <v>138</v>
      </c>
      <c r="B139" s="1">
        <v>44721</v>
      </c>
      <c r="C139" t="str">
        <f t="shared" si="14"/>
        <v>CER-CON_R3_t1_44721</v>
      </c>
      <c r="E139" t="s">
        <v>20</v>
      </c>
      <c r="F139" t="s">
        <v>33</v>
      </c>
      <c r="G139" t="s">
        <v>18</v>
      </c>
      <c r="H139">
        <f t="shared" si="15"/>
        <v>2022</v>
      </c>
      <c r="I139">
        <f t="shared" si="16"/>
        <v>6</v>
      </c>
      <c r="J139">
        <f t="shared" si="17"/>
        <v>9</v>
      </c>
      <c r="K139" t="s">
        <v>48</v>
      </c>
      <c r="M139">
        <v>3</v>
      </c>
      <c r="N139">
        <v>11</v>
      </c>
      <c r="P139" t="str">
        <f t="shared" si="18"/>
        <v>E:CER_P:P08_Tr1:CON_Tr2:_TRA_3_D:9_M:6_Y:2022</v>
      </c>
      <c r="Q139">
        <v>9</v>
      </c>
      <c r="S139">
        <v>0.3</v>
      </c>
      <c r="T139">
        <v>29.5</v>
      </c>
      <c r="U139">
        <v>33</v>
      </c>
      <c r="V139" t="s">
        <v>45</v>
      </c>
      <c r="W139" s="2">
        <f t="shared" si="13"/>
        <v>0.5068287037037037</v>
      </c>
      <c r="X139">
        <v>10</v>
      </c>
      <c r="Y139" s="61">
        <f>VLOOKUP(C139,JN!$A$2:$J$865,8,0)</f>
        <v>1.3574999999999999</v>
      </c>
      <c r="Z139" s="62">
        <f>VLOOKUP(C139,JN!$A$2:$J$865,9,0)</f>
        <v>77.664712778429077</v>
      </c>
      <c r="AA139" s="63">
        <f>VLOOKUP(C139,JN!$A$2:$J$865,10,0)</f>
        <v>0.81408000000000003</v>
      </c>
      <c r="AB139">
        <v>38.1</v>
      </c>
    </row>
    <row r="140" spans="1:28" x14ac:dyDescent="0.3">
      <c r="A140">
        <v>139</v>
      </c>
      <c r="B140" s="1">
        <v>44721</v>
      </c>
      <c r="C140" t="str">
        <f t="shared" si="14"/>
        <v>CER-CON_R3_t2_44721</v>
      </c>
      <c r="E140" t="s">
        <v>20</v>
      </c>
      <c r="F140" t="s">
        <v>33</v>
      </c>
      <c r="G140" t="s">
        <v>18</v>
      </c>
      <c r="H140">
        <f t="shared" si="15"/>
        <v>2022</v>
      </c>
      <c r="I140">
        <f t="shared" si="16"/>
        <v>6</v>
      </c>
      <c r="J140">
        <f t="shared" si="17"/>
        <v>9</v>
      </c>
      <c r="K140" t="s">
        <v>48</v>
      </c>
      <c r="M140">
        <v>3</v>
      </c>
      <c r="N140">
        <v>11</v>
      </c>
      <c r="P140" t="str">
        <f t="shared" si="18"/>
        <v>E:CER_P:P08_Tr1:CON_Tr2:_TRA_3_D:9_M:6_Y:2022</v>
      </c>
      <c r="Q140">
        <v>9</v>
      </c>
      <c r="S140">
        <v>0.3</v>
      </c>
      <c r="T140">
        <v>29.5</v>
      </c>
      <c r="U140">
        <v>33</v>
      </c>
      <c r="V140" t="s">
        <v>46</v>
      </c>
      <c r="W140" s="2">
        <f t="shared" si="13"/>
        <v>0.51377314814814812</v>
      </c>
      <c r="X140">
        <v>20</v>
      </c>
      <c r="Y140" s="61">
        <f>VLOOKUP(C140,JN!$A$2:$J$865,8,0)</f>
        <v>1.5074999999999998</v>
      </c>
      <c r="Z140" s="62">
        <f>VLOOKUP(C140,JN!$A$2:$J$865,9,0)</f>
        <v>61.022274325908569</v>
      </c>
      <c r="AA140" s="63">
        <f>VLOOKUP(C140,JN!$A$2:$J$865,10,0)</f>
        <v>0.78227999999999998</v>
      </c>
      <c r="AB140">
        <v>38.200000000000003</v>
      </c>
    </row>
    <row r="141" spans="1:28" x14ac:dyDescent="0.3">
      <c r="A141">
        <v>140</v>
      </c>
      <c r="B141" s="1">
        <v>44721</v>
      </c>
      <c r="C141" t="str">
        <f t="shared" si="14"/>
        <v>CER-CON_R3_t3_44721</v>
      </c>
      <c r="E141" t="s">
        <v>20</v>
      </c>
      <c r="F141" t="s">
        <v>33</v>
      </c>
      <c r="G141" t="s">
        <v>18</v>
      </c>
      <c r="H141">
        <f t="shared" si="15"/>
        <v>2022</v>
      </c>
      <c r="I141">
        <f t="shared" si="16"/>
        <v>6</v>
      </c>
      <c r="J141">
        <f t="shared" si="17"/>
        <v>9</v>
      </c>
      <c r="K141" t="s">
        <v>48</v>
      </c>
      <c r="M141">
        <v>3</v>
      </c>
      <c r="N141">
        <v>11</v>
      </c>
      <c r="P141" t="str">
        <f t="shared" si="18"/>
        <v>E:CER_P:P08_Tr1:CON_Tr2:_TRA_3_D:9_M:6_Y:2022</v>
      </c>
      <c r="Q141">
        <v>9</v>
      </c>
      <c r="S141">
        <v>0.3</v>
      </c>
      <c r="T141">
        <v>29.5</v>
      </c>
      <c r="U141">
        <v>33</v>
      </c>
      <c r="V141" t="s">
        <v>47</v>
      </c>
      <c r="W141" s="2">
        <f t="shared" si="13"/>
        <v>0.52071759259259254</v>
      </c>
      <c r="X141">
        <v>30</v>
      </c>
      <c r="Y141" s="61">
        <f>VLOOKUP(C141,JN!$A$2:$J$865,8,0)</f>
        <v>1.5074999999999998</v>
      </c>
      <c r="Z141" s="62">
        <f>VLOOKUP(C141,JN!$A$2:$J$865,9,0)</f>
        <v>53.682532239155925</v>
      </c>
      <c r="AA141" s="63">
        <f>VLOOKUP(C141,JN!$A$2:$J$865,10,0)</f>
        <v>0.80136000000000007</v>
      </c>
      <c r="AB141">
        <v>39.200000000000003</v>
      </c>
    </row>
    <row r="142" spans="1:28" x14ac:dyDescent="0.3">
      <c r="A142">
        <v>141</v>
      </c>
      <c r="B142" s="1">
        <v>44721</v>
      </c>
      <c r="C142" t="str">
        <f t="shared" si="14"/>
        <v>CER-AWD_R3_t0_44721</v>
      </c>
      <c r="E142" t="s">
        <v>20</v>
      </c>
      <c r="F142" t="s">
        <v>38</v>
      </c>
      <c r="G142" t="s">
        <v>18</v>
      </c>
      <c r="H142">
        <f t="shared" si="15"/>
        <v>2022</v>
      </c>
      <c r="I142">
        <f t="shared" si="16"/>
        <v>6</v>
      </c>
      <c r="J142">
        <f t="shared" si="17"/>
        <v>9</v>
      </c>
      <c r="K142" t="s">
        <v>50</v>
      </c>
      <c r="M142">
        <v>3</v>
      </c>
      <c r="N142">
        <v>2</v>
      </c>
      <c r="P142" t="str">
        <f t="shared" si="18"/>
        <v>E:CER_P:P09_Tr1:AWD_Tr2:_TRA_3_D:9_M:6_Y:2022</v>
      </c>
      <c r="Q142">
        <v>5</v>
      </c>
      <c r="R142">
        <v>23</v>
      </c>
      <c r="S142">
        <v>0.3</v>
      </c>
      <c r="T142">
        <v>29</v>
      </c>
      <c r="U142">
        <v>31</v>
      </c>
      <c r="V142" t="s">
        <v>44</v>
      </c>
      <c r="W142" s="2">
        <v>0.47430555555555554</v>
      </c>
      <c r="X142">
        <v>0</v>
      </c>
      <c r="Y142" s="61">
        <f>VLOOKUP(C142,JN!$A$2:$J$865,8,0)</f>
        <v>1.2825</v>
      </c>
      <c r="Z142" s="62">
        <f>VLOOKUP(C142,JN!$A$2:$J$865,9,0)</f>
        <v>75.104337631887461</v>
      </c>
      <c r="AA142" s="63">
        <f>VLOOKUP(C142,JN!$A$2:$J$865,10,0)</f>
        <v>0.74412000000000011</v>
      </c>
      <c r="AB142">
        <v>38</v>
      </c>
    </row>
    <row r="143" spans="1:28" x14ac:dyDescent="0.3">
      <c r="A143">
        <v>142</v>
      </c>
      <c r="B143" s="1">
        <v>44721</v>
      </c>
      <c r="C143" t="str">
        <f t="shared" si="14"/>
        <v>CER-AWD_R3_t1_44721</v>
      </c>
      <c r="E143" t="s">
        <v>20</v>
      </c>
      <c r="F143" t="s">
        <v>38</v>
      </c>
      <c r="G143" t="s">
        <v>18</v>
      </c>
      <c r="H143">
        <f t="shared" si="15"/>
        <v>2022</v>
      </c>
      <c r="I143">
        <f t="shared" si="16"/>
        <v>6</v>
      </c>
      <c r="J143">
        <f t="shared" si="17"/>
        <v>9</v>
      </c>
      <c r="K143" t="s">
        <v>50</v>
      </c>
      <c r="M143">
        <v>3</v>
      </c>
      <c r="N143">
        <v>2</v>
      </c>
      <c r="P143" t="str">
        <f t="shared" si="18"/>
        <v>E:CER_P:P09_Tr1:AWD_Tr2:_TRA_3_D:9_M:6_Y:2022</v>
      </c>
      <c r="Q143">
        <v>5</v>
      </c>
      <c r="R143">
        <v>23</v>
      </c>
      <c r="S143">
        <v>0.3</v>
      </c>
      <c r="T143">
        <v>29</v>
      </c>
      <c r="U143">
        <v>31</v>
      </c>
      <c r="V143" t="s">
        <v>45</v>
      </c>
      <c r="W143" s="2">
        <f t="shared" si="13"/>
        <v>0.48124999999999996</v>
      </c>
      <c r="X143">
        <v>10</v>
      </c>
      <c r="Y143" s="61">
        <f>VLOOKUP(C143,JN!$A$2:$J$865,8,0)</f>
        <v>1.4325000000000001</v>
      </c>
      <c r="Z143" s="62">
        <f>VLOOKUP(C143,JN!$A$2:$J$865,9,0)</f>
        <v>51.890269636576789</v>
      </c>
      <c r="AA143" s="63">
        <f>VLOOKUP(C143,JN!$A$2:$J$865,10,0)</f>
        <v>0.82044000000000006</v>
      </c>
      <c r="AB143">
        <v>38.5</v>
      </c>
    </row>
    <row r="144" spans="1:28" x14ac:dyDescent="0.3">
      <c r="A144">
        <v>143</v>
      </c>
      <c r="B144" s="1">
        <v>44721</v>
      </c>
      <c r="C144" t="str">
        <f t="shared" si="14"/>
        <v>CER-AWD_R3_t2_44721</v>
      </c>
      <c r="E144" t="s">
        <v>20</v>
      </c>
      <c r="F144" t="s">
        <v>38</v>
      </c>
      <c r="G144" t="s">
        <v>18</v>
      </c>
      <c r="H144">
        <f t="shared" si="15"/>
        <v>2022</v>
      </c>
      <c r="I144">
        <f t="shared" si="16"/>
        <v>6</v>
      </c>
      <c r="J144">
        <f t="shared" si="17"/>
        <v>9</v>
      </c>
      <c r="K144" t="s">
        <v>50</v>
      </c>
      <c r="M144">
        <v>3</v>
      </c>
      <c r="N144">
        <v>2</v>
      </c>
      <c r="P144" t="str">
        <f t="shared" si="18"/>
        <v>E:CER_P:P09_Tr1:AWD_Tr2:_TRA_3_D:9_M:6_Y:2022</v>
      </c>
      <c r="Q144">
        <v>5</v>
      </c>
      <c r="R144">
        <v>23</v>
      </c>
      <c r="S144">
        <v>0.3</v>
      </c>
      <c r="T144">
        <v>29</v>
      </c>
      <c r="U144">
        <v>31</v>
      </c>
      <c r="V144" t="s">
        <v>46</v>
      </c>
      <c r="W144" s="2">
        <f t="shared" si="13"/>
        <v>0.48819444444444438</v>
      </c>
      <c r="X144">
        <v>20</v>
      </c>
      <c r="Y144" s="61">
        <f>VLOOKUP(C144,JN!$A$2:$J$865,8,0)</f>
        <v>1.5825</v>
      </c>
      <c r="Z144" s="62">
        <f>VLOOKUP(C144,JN!$A$2:$J$865,9,0)</f>
        <v>45.489331770222748</v>
      </c>
      <c r="AA144" s="63">
        <f>VLOOKUP(C144,JN!$A$2:$J$865,10,0)</f>
        <v>0.73776000000000008</v>
      </c>
      <c r="AB144">
        <v>38.700000000000003</v>
      </c>
    </row>
    <row r="145" spans="1:28" x14ac:dyDescent="0.3">
      <c r="A145">
        <v>144</v>
      </c>
      <c r="B145" s="1">
        <v>44721</v>
      </c>
      <c r="C145" t="str">
        <f t="shared" si="14"/>
        <v>CER-AWD_R3_t3_44721</v>
      </c>
      <c r="E145" t="s">
        <v>20</v>
      </c>
      <c r="F145" t="s">
        <v>38</v>
      </c>
      <c r="G145" t="s">
        <v>18</v>
      </c>
      <c r="H145">
        <f t="shared" si="15"/>
        <v>2022</v>
      </c>
      <c r="I145">
        <f t="shared" si="16"/>
        <v>6</v>
      </c>
      <c r="J145">
        <f t="shared" si="17"/>
        <v>9</v>
      </c>
      <c r="K145" t="s">
        <v>50</v>
      </c>
      <c r="M145">
        <v>3</v>
      </c>
      <c r="N145">
        <v>2</v>
      </c>
      <c r="P145" t="str">
        <f t="shared" si="18"/>
        <v>E:CER_P:P09_Tr1:AWD_Tr2:_TRA_3_D:9_M:6_Y:2022</v>
      </c>
      <c r="Q145">
        <v>5</v>
      </c>
      <c r="R145">
        <v>23</v>
      </c>
      <c r="S145">
        <v>0.3</v>
      </c>
      <c r="T145">
        <v>29</v>
      </c>
      <c r="U145">
        <v>31</v>
      </c>
      <c r="V145" t="s">
        <v>47</v>
      </c>
      <c r="W145" s="2">
        <f t="shared" si="13"/>
        <v>0.4951388888888888</v>
      </c>
      <c r="X145">
        <v>30</v>
      </c>
      <c r="Y145" s="61">
        <f>VLOOKUP(C145,JN!$A$2:$J$865,8,0)</f>
        <v>1.5074999999999998</v>
      </c>
      <c r="Z145" s="62">
        <f>VLOOKUP(C145,JN!$A$2:$J$865,9,0)</f>
        <v>36.357327080890975</v>
      </c>
      <c r="AA145" s="63">
        <f>VLOOKUP(C145,JN!$A$2:$J$865,10,0)</f>
        <v>0.74412000000000011</v>
      </c>
      <c r="AB145">
        <v>38.700000000000003</v>
      </c>
    </row>
    <row r="146" spans="1:28" x14ac:dyDescent="0.3">
      <c r="A146">
        <v>145</v>
      </c>
      <c r="B146" s="1">
        <v>44728</v>
      </c>
      <c r="C146" t="str">
        <f t="shared" si="14"/>
        <v>CER-AWD_R1_t0_44728</v>
      </c>
      <c r="E146" t="s">
        <v>20</v>
      </c>
      <c r="F146" t="s">
        <v>21</v>
      </c>
      <c r="G146" t="s">
        <v>18</v>
      </c>
      <c r="H146">
        <f t="shared" si="15"/>
        <v>2022</v>
      </c>
      <c r="I146">
        <f t="shared" si="16"/>
        <v>6</v>
      </c>
      <c r="J146">
        <f t="shared" si="17"/>
        <v>16</v>
      </c>
      <c r="K146" t="s">
        <v>50</v>
      </c>
      <c r="M146">
        <v>1</v>
      </c>
      <c r="N146">
        <v>1</v>
      </c>
      <c r="O146" t="s">
        <v>19</v>
      </c>
      <c r="P146" t="str">
        <f t="shared" si="18"/>
        <v>E:CER_P:P01_Tr1:AWD_Tr2:_TRA_1_D:16_M:6_Y:2022</v>
      </c>
      <c r="Q146">
        <v>0</v>
      </c>
      <c r="R146">
        <v>25</v>
      </c>
      <c r="S146">
        <v>0.6</v>
      </c>
      <c r="T146">
        <v>28</v>
      </c>
      <c r="U146">
        <v>29</v>
      </c>
      <c r="V146" t="s">
        <v>44</v>
      </c>
      <c r="W146" s="2">
        <v>0.41516203703703702</v>
      </c>
      <c r="X146">
        <v>0</v>
      </c>
      <c r="Y146" s="61">
        <f>VLOOKUP(C146,JN!$A$2:$J$865,8,0)</f>
        <v>1.2825</v>
      </c>
      <c r="Z146" s="62">
        <f>VLOOKUP(C146,JN!$A$2:$J$865,9,0)</f>
        <v>75.104337631887461</v>
      </c>
      <c r="AA146" s="63">
        <f>VLOOKUP(C146,JN!$A$2:$J$865,10,0)</f>
        <v>0.9158400000000001</v>
      </c>
      <c r="AB146">
        <v>33.9</v>
      </c>
    </row>
    <row r="147" spans="1:28" x14ac:dyDescent="0.3">
      <c r="A147">
        <v>146</v>
      </c>
      <c r="B147" s="1">
        <v>44728</v>
      </c>
      <c r="C147" t="str">
        <f t="shared" si="14"/>
        <v>CER-AWD_R1_t1_44728</v>
      </c>
      <c r="E147" t="s">
        <v>20</v>
      </c>
      <c r="F147" t="s">
        <v>21</v>
      </c>
      <c r="G147" t="s">
        <v>18</v>
      </c>
      <c r="H147">
        <f t="shared" si="15"/>
        <v>2022</v>
      </c>
      <c r="I147">
        <f t="shared" si="16"/>
        <v>6</v>
      </c>
      <c r="J147">
        <f t="shared" si="17"/>
        <v>16</v>
      </c>
      <c r="K147" t="s">
        <v>50</v>
      </c>
      <c r="M147">
        <v>1</v>
      </c>
      <c r="N147">
        <v>1</v>
      </c>
      <c r="O147" t="s">
        <v>19</v>
      </c>
      <c r="P147" t="str">
        <f t="shared" si="18"/>
        <v>E:CER_P:P01_Tr1:AWD_Tr2:_TRA_1_D:16_M:6_Y:2022</v>
      </c>
      <c r="Q147">
        <v>0</v>
      </c>
      <c r="R147">
        <v>25</v>
      </c>
      <c r="S147">
        <v>0.6</v>
      </c>
      <c r="T147">
        <v>28</v>
      </c>
      <c r="U147">
        <v>29</v>
      </c>
      <c r="V147" t="s">
        <v>45</v>
      </c>
      <c r="W147" s="2">
        <f t="shared" si="13"/>
        <v>0.42210648148148144</v>
      </c>
      <c r="X147">
        <v>10</v>
      </c>
      <c r="Y147" s="61">
        <f>VLOOKUP(C147,JN!$A$2:$J$865,8,0)</f>
        <v>1.3574999999999999</v>
      </c>
      <c r="Z147" s="62">
        <f>VLOOKUP(C147,JN!$A$2:$J$865,9,0)</f>
        <v>33.114185228604924</v>
      </c>
      <c r="AA147" s="63">
        <f>VLOOKUP(C147,JN!$A$2:$J$865,10,0)</f>
        <v>0.9158400000000001</v>
      </c>
      <c r="AB147">
        <v>42.6</v>
      </c>
    </row>
    <row r="148" spans="1:28" x14ac:dyDescent="0.3">
      <c r="A148">
        <v>147</v>
      </c>
      <c r="B148" s="1">
        <v>44728</v>
      </c>
      <c r="C148" t="str">
        <f t="shared" si="14"/>
        <v>CER-AWD_R1_t2_44728</v>
      </c>
      <c r="E148" t="s">
        <v>20</v>
      </c>
      <c r="F148" t="s">
        <v>21</v>
      </c>
      <c r="G148" t="s">
        <v>18</v>
      </c>
      <c r="H148">
        <f t="shared" si="15"/>
        <v>2022</v>
      </c>
      <c r="I148">
        <f t="shared" si="16"/>
        <v>6</v>
      </c>
      <c r="J148">
        <f t="shared" si="17"/>
        <v>16</v>
      </c>
      <c r="K148" t="s">
        <v>50</v>
      </c>
      <c r="M148">
        <v>1</v>
      </c>
      <c r="N148">
        <v>1</v>
      </c>
      <c r="O148" t="s">
        <v>19</v>
      </c>
      <c r="P148" t="str">
        <f t="shared" si="18"/>
        <v>E:CER_P:P01_Tr1:AWD_Tr2:_TRA_1_D:16_M:6_Y:2022</v>
      </c>
      <c r="Q148">
        <v>0</v>
      </c>
      <c r="R148">
        <v>25</v>
      </c>
      <c r="S148">
        <v>0.6</v>
      </c>
      <c r="T148">
        <v>28</v>
      </c>
      <c r="U148">
        <v>29</v>
      </c>
      <c r="V148" t="s">
        <v>46</v>
      </c>
      <c r="W148" s="2">
        <f t="shared" si="13"/>
        <v>0.42905092592592586</v>
      </c>
      <c r="X148">
        <v>20</v>
      </c>
      <c r="Y148" s="61">
        <f>VLOOKUP(C148,JN!$A$2:$J$865,8,0)</f>
        <v>1.3574999999999999</v>
      </c>
      <c r="Z148" s="62">
        <f>VLOOKUP(C148,JN!$A$2:$J$865,9,0)</f>
        <v>40.795310668229781</v>
      </c>
      <c r="AA148" s="63">
        <f>VLOOKUP(C148,JN!$A$2:$J$865,10,0)</f>
        <v>1.1066400000000001</v>
      </c>
      <c r="AB148">
        <v>43.7</v>
      </c>
    </row>
    <row r="149" spans="1:28" x14ac:dyDescent="0.3">
      <c r="A149">
        <v>148</v>
      </c>
      <c r="B149" s="1">
        <v>44728</v>
      </c>
      <c r="C149" t="str">
        <f t="shared" si="14"/>
        <v>CER-AWD_R1_t3_44728</v>
      </c>
      <c r="E149" t="s">
        <v>20</v>
      </c>
      <c r="F149" t="s">
        <v>21</v>
      </c>
      <c r="G149" t="s">
        <v>18</v>
      </c>
      <c r="H149">
        <f t="shared" si="15"/>
        <v>2022</v>
      </c>
      <c r="I149">
        <f t="shared" si="16"/>
        <v>6</v>
      </c>
      <c r="J149">
        <f t="shared" si="17"/>
        <v>16</v>
      </c>
      <c r="K149" t="s">
        <v>50</v>
      </c>
      <c r="M149">
        <v>1</v>
      </c>
      <c r="N149">
        <v>1</v>
      </c>
      <c r="O149" t="s">
        <v>19</v>
      </c>
      <c r="P149" t="str">
        <f t="shared" si="18"/>
        <v>E:CER_P:P01_Tr1:AWD_Tr2:_TRA_1_D:16_M:6_Y:2022</v>
      </c>
      <c r="Q149">
        <v>0</v>
      </c>
      <c r="R149">
        <v>25</v>
      </c>
      <c r="S149">
        <v>0.6</v>
      </c>
      <c r="T149">
        <v>28</v>
      </c>
      <c r="U149">
        <v>29</v>
      </c>
      <c r="V149" t="s">
        <v>47</v>
      </c>
      <c r="W149" s="2">
        <f t="shared" si="13"/>
        <v>0.43599537037037028</v>
      </c>
      <c r="X149">
        <v>30</v>
      </c>
      <c r="Y149" s="61">
        <f>VLOOKUP(C149,JN!$A$2:$J$865,8,0)</f>
        <v>1.2075</v>
      </c>
      <c r="Z149" s="62">
        <f>VLOOKUP(C149,JN!$A$2:$J$865,9,0)</f>
        <v>42.07549824150059</v>
      </c>
      <c r="AA149" s="63">
        <f>VLOOKUP(C149,JN!$A$2:$J$865,10,0)</f>
        <v>0.94764000000000004</v>
      </c>
      <c r="AB149">
        <v>44.6</v>
      </c>
    </row>
    <row r="150" spans="1:28" x14ac:dyDescent="0.3">
      <c r="A150">
        <v>149</v>
      </c>
      <c r="B150" s="1">
        <v>44728</v>
      </c>
      <c r="C150" t="str">
        <f t="shared" si="14"/>
        <v>CER-MSD_R1_t0_44728</v>
      </c>
      <c r="E150" t="s">
        <v>20</v>
      </c>
      <c r="F150" t="s">
        <v>22</v>
      </c>
      <c r="G150" t="s">
        <v>18</v>
      </c>
      <c r="H150">
        <f t="shared" si="15"/>
        <v>2022</v>
      </c>
      <c r="I150">
        <f t="shared" si="16"/>
        <v>6</v>
      </c>
      <c r="J150">
        <f t="shared" si="17"/>
        <v>16</v>
      </c>
      <c r="K150" t="s">
        <v>49</v>
      </c>
      <c r="M150">
        <v>1</v>
      </c>
      <c r="N150">
        <v>2</v>
      </c>
      <c r="O150" t="s">
        <v>19</v>
      </c>
      <c r="P150" t="str">
        <f t="shared" si="18"/>
        <v>E:CER_P:P02_Tr1:MSD_Tr2:_TRA_1_D:16_M:6_Y:2022</v>
      </c>
      <c r="Q150">
        <v>13</v>
      </c>
      <c r="R150">
        <v>25.5</v>
      </c>
      <c r="S150">
        <v>0.6</v>
      </c>
      <c r="T150">
        <v>28</v>
      </c>
      <c r="U150">
        <v>29</v>
      </c>
      <c r="V150" t="s">
        <v>44</v>
      </c>
      <c r="W150" s="2">
        <v>0.41724537037037041</v>
      </c>
      <c r="X150">
        <v>0</v>
      </c>
      <c r="Y150" s="61">
        <f>VLOOKUP(C150,JN!$A$2:$J$865,8,0)</f>
        <v>1.2825</v>
      </c>
      <c r="Z150" s="62">
        <f>VLOOKUP(C150,JN!$A$2:$J$865,9,0)</f>
        <v>72.458616647127783</v>
      </c>
      <c r="AA150" s="63">
        <f>VLOOKUP(C150,JN!$A$2:$J$865,10,0)</f>
        <v>0.77591999999999994</v>
      </c>
      <c r="AB150">
        <v>33.799999999999997</v>
      </c>
    </row>
    <row r="151" spans="1:28" x14ac:dyDescent="0.3">
      <c r="A151">
        <v>150</v>
      </c>
      <c r="B151" s="1">
        <v>44728</v>
      </c>
      <c r="C151" t="str">
        <f t="shared" si="14"/>
        <v>CER-MSD_R1_t1_44728</v>
      </c>
      <c r="E151" t="s">
        <v>20</v>
      </c>
      <c r="F151" t="s">
        <v>22</v>
      </c>
      <c r="G151" t="s">
        <v>18</v>
      </c>
      <c r="H151">
        <f t="shared" si="15"/>
        <v>2022</v>
      </c>
      <c r="I151">
        <f t="shared" si="16"/>
        <v>6</v>
      </c>
      <c r="J151">
        <f t="shared" si="17"/>
        <v>16</v>
      </c>
      <c r="K151" t="s">
        <v>49</v>
      </c>
      <c r="M151">
        <v>1</v>
      </c>
      <c r="N151">
        <v>2</v>
      </c>
      <c r="O151" t="s">
        <v>19</v>
      </c>
      <c r="P151" t="str">
        <f t="shared" si="18"/>
        <v>E:CER_P:P02_Tr1:MSD_Tr2:_TRA_1_D:16_M:6_Y:2022</v>
      </c>
      <c r="Q151">
        <v>13</v>
      </c>
      <c r="R151">
        <v>25.5</v>
      </c>
      <c r="S151">
        <v>0.6</v>
      </c>
      <c r="T151">
        <v>28</v>
      </c>
      <c r="U151">
        <v>29</v>
      </c>
      <c r="V151" t="s">
        <v>45</v>
      </c>
      <c r="W151" s="2">
        <f t="shared" si="13"/>
        <v>0.42418981481481483</v>
      </c>
      <c r="X151">
        <v>10</v>
      </c>
      <c r="Y151" s="61">
        <f>VLOOKUP(C151,JN!$A$2:$J$865,8,0)</f>
        <v>1.2825</v>
      </c>
      <c r="Z151" s="62">
        <f>VLOOKUP(C151,JN!$A$2:$J$865,9,0)</f>
        <v>85.345838218053927</v>
      </c>
      <c r="AA151" s="63">
        <f>VLOOKUP(C151,JN!$A$2:$J$865,10,0)</f>
        <v>0.69960000000000011</v>
      </c>
      <c r="AB151">
        <v>41.1</v>
      </c>
    </row>
    <row r="152" spans="1:28" x14ac:dyDescent="0.3">
      <c r="A152">
        <v>151</v>
      </c>
      <c r="B152" s="1">
        <v>44728</v>
      </c>
      <c r="C152" t="str">
        <f t="shared" si="14"/>
        <v>CER-MSD_R1_t2_44728</v>
      </c>
      <c r="E152" t="s">
        <v>20</v>
      </c>
      <c r="F152" t="s">
        <v>22</v>
      </c>
      <c r="G152" t="s">
        <v>18</v>
      </c>
      <c r="H152">
        <f t="shared" si="15"/>
        <v>2022</v>
      </c>
      <c r="I152">
        <f t="shared" si="16"/>
        <v>6</v>
      </c>
      <c r="J152">
        <f t="shared" si="17"/>
        <v>16</v>
      </c>
      <c r="K152" t="s">
        <v>49</v>
      </c>
      <c r="M152">
        <v>1</v>
      </c>
      <c r="N152">
        <v>2</v>
      </c>
      <c r="O152" t="s">
        <v>19</v>
      </c>
      <c r="P152" t="str">
        <f t="shared" si="18"/>
        <v>E:CER_P:P02_Tr1:MSD_Tr2:_TRA_1_D:16_M:6_Y:2022</v>
      </c>
      <c r="Q152">
        <v>13</v>
      </c>
      <c r="R152">
        <v>25.5</v>
      </c>
      <c r="S152">
        <v>0.6</v>
      </c>
      <c r="T152">
        <v>28</v>
      </c>
      <c r="U152">
        <v>29</v>
      </c>
      <c r="V152" t="s">
        <v>46</v>
      </c>
      <c r="W152" s="2">
        <f t="shared" si="13"/>
        <v>0.43113425925925924</v>
      </c>
      <c r="X152">
        <v>20</v>
      </c>
      <c r="Y152" s="61">
        <f>VLOOKUP(C152,JN!$A$2:$J$865,8,0)</f>
        <v>1.4325000000000001</v>
      </c>
      <c r="Z152" s="62">
        <f>VLOOKUP(C152,JN!$A$2:$J$865,9,0)</f>
        <v>50.098007033997661</v>
      </c>
      <c r="AA152" s="63">
        <f>VLOOKUP(C152,JN!$A$2:$J$865,10,0)</f>
        <v>0.73140000000000005</v>
      </c>
      <c r="AB152">
        <v>41.8</v>
      </c>
    </row>
    <row r="153" spans="1:28" x14ac:dyDescent="0.3">
      <c r="A153">
        <v>152</v>
      </c>
      <c r="B153" s="1">
        <v>44728</v>
      </c>
      <c r="C153" t="str">
        <f t="shared" si="14"/>
        <v>CER-MSD_R1_t3_44728</v>
      </c>
      <c r="E153" t="s">
        <v>20</v>
      </c>
      <c r="F153" t="s">
        <v>22</v>
      </c>
      <c r="G153" t="s">
        <v>18</v>
      </c>
      <c r="H153">
        <f t="shared" si="15"/>
        <v>2022</v>
      </c>
      <c r="I153">
        <f t="shared" si="16"/>
        <v>6</v>
      </c>
      <c r="J153">
        <f t="shared" si="17"/>
        <v>16</v>
      </c>
      <c r="K153" t="s">
        <v>49</v>
      </c>
      <c r="M153">
        <v>1</v>
      </c>
      <c r="N153">
        <v>2</v>
      </c>
      <c r="O153" t="s">
        <v>19</v>
      </c>
      <c r="P153" t="str">
        <f t="shared" si="18"/>
        <v>E:CER_P:P02_Tr1:MSD_Tr2:_TRA_1_D:16_M:6_Y:2022</v>
      </c>
      <c r="Q153">
        <v>13</v>
      </c>
      <c r="R153">
        <v>25.5</v>
      </c>
      <c r="S153">
        <v>0.6</v>
      </c>
      <c r="T153">
        <v>28</v>
      </c>
      <c r="U153">
        <v>29</v>
      </c>
      <c r="V153" t="s">
        <v>47</v>
      </c>
      <c r="W153" s="2">
        <f t="shared" si="13"/>
        <v>0.43807870370370366</v>
      </c>
      <c r="X153">
        <v>30</v>
      </c>
      <c r="Y153" s="61">
        <f>VLOOKUP(C153,JN!$A$2:$J$865,8,0)</f>
        <v>1.5074999999999998</v>
      </c>
      <c r="Z153" s="62">
        <f>VLOOKUP(C153,JN!$A$2:$J$865,9,0)</f>
        <v>34.223681125439626</v>
      </c>
      <c r="AA153" s="63">
        <f>VLOOKUP(C153,JN!$A$2:$J$865,10,0)</f>
        <v>0.80136000000000007</v>
      </c>
      <c r="AB153">
        <v>42</v>
      </c>
    </row>
    <row r="154" spans="1:28" x14ac:dyDescent="0.3">
      <c r="A154">
        <v>153</v>
      </c>
      <c r="B154" s="1">
        <v>44728</v>
      </c>
      <c r="C154" t="str">
        <f t="shared" si="14"/>
        <v>CER-CON_R1_t0_44728</v>
      </c>
      <c r="E154" t="s">
        <v>20</v>
      </c>
      <c r="F154" t="s">
        <v>39</v>
      </c>
      <c r="G154" t="s">
        <v>18</v>
      </c>
      <c r="H154">
        <f t="shared" si="15"/>
        <v>2022</v>
      </c>
      <c r="I154">
        <f t="shared" si="16"/>
        <v>6</v>
      </c>
      <c r="J154">
        <f t="shared" si="17"/>
        <v>16</v>
      </c>
      <c r="K154" t="s">
        <v>48</v>
      </c>
      <c r="M154">
        <v>1</v>
      </c>
      <c r="N154">
        <v>3</v>
      </c>
      <c r="O154" t="s">
        <v>19</v>
      </c>
      <c r="P154" t="str">
        <f t="shared" si="18"/>
        <v>E:CER_P:P03_Tr1:CON_Tr2:_TRA_1_D:16_M:6_Y:2022</v>
      </c>
      <c r="Q154">
        <v>10</v>
      </c>
      <c r="R154">
        <v>27</v>
      </c>
      <c r="S154">
        <v>0.5</v>
      </c>
      <c r="U154">
        <v>29</v>
      </c>
      <c r="V154" t="s">
        <v>44</v>
      </c>
      <c r="W154" s="2">
        <v>0.41516203703703702</v>
      </c>
      <c r="X154">
        <v>0</v>
      </c>
      <c r="Y154" s="61">
        <f>VLOOKUP(C154,JN!$A$2:$J$865,8,0)</f>
        <v>1.3574999999999999</v>
      </c>
      <c r="Z154" s="62">
        <f>VLOOKUP(C154,JN!$A$2:$J$865,9,0)</f>
        <v>86.882063305978903</v>
      </c>
      <c r="AA154" s="63">
        <f>VLOOKUP(C154,JN!$A$2:$J$865,10,0)</f>
        <v>0.65508</v>
      </c>
      <c r="AB154">
        <v>32.5</v>
      </c>
    </row>
    <row r="155" spans="1:28" x14ac:dyDescent="0.3">
      <c r="A155">
        <v>154</v>
      </c>
      <c r="B155" s="1">
        <v>44728</v>
      </c>
      <c r="C155" t="str">
        <f t="shared" si="14"/>
        <v>CER-CON_R1_t1_44728</v>
      </c>
      <c r="E155" t="s">
        <v>20</v>
      </c>
      <c r="F155" t="s">
        <v>39</v>
      </c>
      <c r="G155" t="s">
        <v>18</v>
      </c>
      <c r="H155">
        <f t="shared" si="15"/>
        <v>2022</v>
      </c>
      <c r="I155">
        <f t="shared" si="16"/>
        <v>6</v>
      </c>
      <c r="J155">
        <f t="shared" si="17"/>
        <v>16</v>
      </c>
      <c r="K155" t="s">
        <v>48</v>
      </c>
      <c r="M155">
        <v>1</v>
      </c>
      <c r="N155">
        <v>3</v>
      </c>
      <c r="O155" t="s">
        <v>19</v>
      </c>
      <c r="P155" t="str">
        <f t="shared" si="18"/>
        <v>E:CER_P:P03_Tr1:CON_Tr2:_TRA_1_D:16_M:6_Y:2022</v>
      </c>
      <c r="Q155">
        <v>10</v>
      </c>
      <c r="R155">
        <v>27</v>
      </c>
      <c r="S155">
        <v>0.5</v>
      </c>
      <c r="U155">
        <v>29</v>
      </c>
      <c r="V155" t="s">
        <v>45</v>
      </c>
      <c r="W155" s="2">
        <f t="shared" si="13"/>
        <v>0.42210648148148144</v>
      </c>
      <c r="X155">
        <v>10</v>
      </c>
      <c r="Y155" s="61">
        <f>VLOOKUP(C155,JN!$A$2:$J$865,8,0)</f>
        <v>1.4325000000000001</v>
      </c>
      <c r="Z155" s="62">
        <f>VLOOKUP(C155,JN!$A$2:$J$865,9,0)</f>
        <v>20.056271981242677</v>
      </c>
      <c r="AA155" s="63">
        <f>VLOOKUP(C155,JN!$A$2:$J$865,10,0)</f>
        <v>0.70596000000000003</v>
      </c>
      <c r="AB155">
        <v>40.799999999999997</v>
      </c>
    </row>
    <row r="156" spans="1:28" x14ac:dyDescent="0.3">
      <c r="A156">
        <v>155</v>
      </c>
      <c r="B156" s="1">
        <v>44728</v>
      </c>
      <c r="C156" t="str">
        <f t="shared" si="14"/>
        <v>CER-CON_R1_t2_44728</v>
      </c>
      <c r="E156" t="s">
        <v>20</v>
      </c>
      <c r="F156" t="s">
        <v>39</v>
      </c>
      <c r="G156" t="s">
        <v>18</v>
      </c>
      <c r="H156">
        <f t="shared" si="15"/>
        <v>2022</v>
      </c>
      <c r="I156">
        <f t="shared" si="16"/>
        <v>6</v>
      </c>
      <c r="J156">
        <f t="shared" si="17"/>
        <v>16</v>
      </c>
      <c r="K156" t="s">
        <v>48</v>
      </c>
      <c r="M156">
        <v>1</v>
      </c>
      <c r="N156">
        <v>3</v>
      </c>
      <c r="O156" t="s">
        <v>19</v>
      </c>
      <c r="P156" t="str">
        <f t="shared" si="18"/>
        <v>E:CER_P:P03_Tr1:CON_Tr2:_TRA_1_D:16_M:6_Y:2022</v>
      </c>
      <c r="Q156">
        <v>10</v>
      </c>
      <c r="R156">
        <v>27</v>
      </c>
      <c r="S156">
        <v>0.5</v>
      </c>
      <c r="U156">
        <v>29</v>
      </c>
      <c r="V156" t="s">
        <v>46</v>
      </c>
      <c r="W156" s="2">
        <f t="shared" si="13"/>
        <v>0.42905092592592586</v>
      </c>
      <c r="X156">
        <v>20</v>
      </c>
      <c r="Y156" s="61">
        <f>VLOOKUP(C156,JN!$A$2:$J$865,8,0)</f>
        <v>1.5074999999999998</v>
      </c>
      <c r="Z156" s="62">
        <f>VLOOKUP(C156,JN!$A$2:$J$865,9,0)</f>
        <v>12.033763188745604</v>
      </c>
      <c r="AA156" s="63">
        <f>VLOOKUP(C156,JN!$A$2:$J$865,10,0)</f>
        <v>0.67416000000000009</v>
      </c>
      <c r="AB156">
        <v>43.4</v>
      </c>
    </row>
    <row r="157" spans="1:28" x14ac:dyDescent="0.3">
      <c r="A157">
        <v>156</v>
      </c>
      <c r="B157" s="1">
        <v>44728</v>
      </c>
      <c r="C157" t="str">
        <f t="shared" si="14"/>
        <v>CER-CON_R1_t3_44728</v>
      </c>
      <c r="E157" t="s">
        <v>20</v>
      </c>
      <c r="F157" t="s">
        <v>39</v>
      </c>
      <c r="G157" t="s">
        <v>18</v>
      </c>
      <c r="H157">
        <f t="shared" si="15"/>
        <v>2022</v>
      </c>
      <c r="I157">
        <f t="shared" si="16"/>
        <v>6</v>
      </c>
      <c r="J157">
        <f t="shared" si="17"/>
        <v>16</v>
      </c>
      <c r="K157" t="s">
        <v>48</v>
      </c>
      <c r="M157">
        <v>1</v>
      </c>
      <c r="N157">
        <v>3</v>
      </c>
      <c r="O157" t="s">
        <v>19</v>
      </c>
      <c r="P157" t="str">
        <f t="shared" si="18"/>
        <v>E:CER_P:P03_Tr1:CON_Tr2:_TRA_1_D:16_M:6_Y:2022</v>
      </c>
      <c r="Q157">
        <v>10</v>
      </c>
      <c r="R157">
        <v>27</v>
      </c>
      <c r="S157">
        <v>0.5</v>
      </c>
      <c r="U157">
        <v>29</v>
      </c>
      <c r="V157" t="s">
        <v>47</v>
      </c>
      <c r="W157" s="2">
        <f t="shared" si="13"/>
        <v>0.43599537037037028</v>
      </c>
      <c r="X157">
        <v>30</v>
      </c>
      <c r="Y157" s="61">
        <f>VLOOKUP(C157,JN!$A$2:$J$865,8,0)</f>
        <v>1.7324999999999999</v>
      </c>
      <c r="Z157" s="62">
        <f>VLOOKUP(C157,JN!$A$2:$J$865,9,0)</f>
        <v>0</v>
      </c>
      <c r="AA157" s="63">
        <f>VLOOKUP(C157,JN!$A$2:$J$865,10,0)</f>
        <v>0.73776000000000008</v>
      </c>
      <c r="AB157">
        <v>43.2</v>
      </c>
    </row>
    <row r="158" spans="1:28" x14ac:dyDescent="0.3">
      <c r="A158">
        <v>157</v>
      </c>
      <c r="B158" s="1">
        <v>44728</v>
      </c>
      <c r="C158" t="str">
        <f t="shared" si="14"/>
        <v>CER-MSD_R2_t0_44728</v>
      </c>
      <c r="E158" t="s">
        <v>20</v>
      </c>
      <c r="F158" t="s">
        <v>34</v>
      </c>
      <c r="G158" t="s">
        <v>18</v>
      </c>
      <c r="H158">
        <f t="shared" si="15"/>
        <v>2022</v>
      </c>
      <c r="I158">
        <f t="shared" si="16"/>
        <v>6</v>
      </c>
      <c r="J158">
        <f t="shared" si="17"/>
        <v>16</v>
      </c>
      <c r="K158" t="s">
        <v>49</v>
      </c>
      <c r="M158">
        <v>2</v>
      </c>
      <c r="N158">
        <v>2</v>
      </c>
      <c r="O158" t="s">
        <v>19</v>
      </c>
      <c r="P158" t="str">
        <f t="shared" si="18"/>
        <v>E:CER_P:P04_Tr1:MSD_Tr2:_TRA_2_D:16_M:6_Y:2022</v>
      </c>
      <c r="Q158">
        <v>10</v>
      </c>
      <c r="R158">
        <v>25</v>
      </c>
      <c r="S158">
        <v>0.45</v>
      </c>
      <c r="T158">
        <v>30</v>
      </c>
      <c r="U158">
        <v>30</v>
      </c>
      <c r="V158" t="s">
        <v>44</v>
      </c>
      <c r="W158" s="2">
        <v>0.44565972222222222</v>
      </c>
      <c r="X158">
        <v>0</v>
      </c>
      <c r="Y158" s="61">
        <f>VLOOKUP(C158,JN!$A$2:$J$865,8,0)</f>
        <v>1.2825</v>
      </c>
      <c r="Z158" s="62">
        <f>VLOOKUP(C158,JN!$A$2:$J$865,9,0)</f>
        <v>72.287924970691677</v>
      </c>
      <c r="AA158" s="63">
        <f>VLOOKUP(C158,JN!$A$2:$J$865,10,0)</f>
        <v>0.7186800000000001</v>
      </c>
      <c r="AB158">
        <v>34.299999999999997</v>
      </c>
    </row>
    <row r="159" spans="1:28" x14ac:dyDescent="0.3">
      <c r="A159">
        <v>158</v>
      </c>
      <c r="B159" s="1">
        <v>44728</v>
      </c>
      <c r="C159" t="str">
        <f t="shared" si="14"/>
        <v>CER-MSD_R2_t1_44728</v>
      </c>
      <c r="E159" t="s">
        <v>20</v>
      </c>
      <c r="F159" t="s">
        <v>34</v>
      </c>
      <c r="G159" t="s">
        <v>18</v>
      </c>
      <c r="H159">
        <f t="shared" si="15"/>
        <v>2022</v>
      </c>
      <c r="I159">
        <f t="shared" si="16"/>
        <v>6</v>
      </c>
      <c r="J159">
        <f t="shared" si="17"/>
        <v>16</v>
      </c>
      <c r="K159" t="s">
        <v>49</v>
      </c>
      <c r="M159">
        <v>2</v>
      </c>
      <c r="N159">
        <v>2</v>
      </c>
      <c r="O159" t="s">
        <v>19</v>
      </c>
      <c r="P159" t="str">
        <f t="shared" si="18"/>
        <v>E:CER_P:P04_Tr1:MSD_Tr2:_TRA_2_D:16_M:6_Y:2022</v>
      </c>
      <c r="Q159">
        <v>10</v>
      </c>
      <c r="R159">
        <v>25</v>
      </c>
      <c r="S159">
        <v>0.45</v>
      </c>
      <c r="T159">
        <v>30</v>
      </c>
      <c r="U159">
        <v>30</v>
      </c>
      <c r="V159" t="s">
        <v>45</v>
      </c>
      <c r="W159" s="2">
        <f t="shared" si="13"/>
        <v>0.45260416666666664</v>
      </c>
      <c r="X159">
        <v>10</v>
      </c>
      <c r="Y159" s="61">
        <f>VLOOKUP(C159,JN!$A$2:$J$865,8,0)</f>
        <v>1.2825</v>
      </c>
      <c r="Z159" s="62">
        <f>VLOOKUP(C159,JN!$A$2:$J$865,9,0)</f>
        <v>32.858147713950764</v>
      </c>
      <c r="AA159" s="63">
        <f>VLOOKUP(C159,JN!$A$2:$J$865,10,0)</f>
        <v>0.69960000000000011</v>
      </c>
      <c r="AB159">
        <v>43.6</v>
      </c>
    </row>
    <row r="160" spans="1:28" x14ac:dyDescent="0.3">
      <c r="A160">
        <v>159</v>
      </c>
      <c r="B160" s="1">
        <v>44728</v>
      </c>
      <c r="C160" t="str">
        <f t="shared" si="14"/>
        <v>CER-MSD_R2_t2_44728</v>
      </c>
      <c r="E160" t="s">
        <v>20</v>
      </c>
      <c r="F160" t="s">
        <v>34</v>
      </c>
      <c r="G160" t="s">
        <v>18</v>
      </c>
      <c r="H160">
        <f t="shared" si="15"/>
        <v>2022</v>
      </c>
      <c r="I160">
        <f t="shared" si="16"/>
        <v>6</v>
      </c>
      <c r="J160">
        <f t="shared" si="17"/>
        <v>16</v>
      </c>
      <c r="K160" t="s">
        <v>49</v>
      </c>
      <c r="M160">
        <v>2</v>
      </c>
      <c r="N160">
        <v>2</v>
      </c>
      <c r="O160" t="s">
        <v>19</v>
      </c>
      <c r="P160" t="str">
        <f t="shared" si="18"/>
        <v>E:CER_P:P04_Tr1:MSD_Tr2:_TRA_2_D:16_M:6_Y:2022</v>
      </c>
      <c r="Q160">
        <v>10</v>
      </c>
      <c r="R160">
        <v>25</v>
      </c>
      <c r="S160">
        <v>0.45</v>
      </c>
      <c r="T160">
        <v>30</v>
      </c>
      <c r="U160">
        <v>30</v>
      </c>
      <c r="V160" t="s">
        <v>46</v>
      </c>
      <c r="W160" s="2">
        <f t="shared" si="13"/>
        <v>0.45954861111111106</v>
      </c>
      <c r="X160">
        <v>20</v>
      </c>
      <c r="Y160" s="61">
        <f>VLOOKUP(C160,JN!$A$2:$J$865,8,0)</f>
        <v>1.4325000000000001</v>
      </c>
      <c r="Z160" s="62">
        <f>VLOOKUP(C160,JN!$A$2:$J$865,9,0)</f>
        <v>12.204454865181713</v>
      </c>
      <c r="AA160" s="63">
        <f>VLOOKUP(C160,JN!$A$2:$J$865,10,0)</f>
        <v>0.78227999999999998</v>
      </c>
      <c r="AB160">
        <v>44.7</v>
      </c>
    </row>
    <row r="161" spans="1:28" x14ac:dyDescent="0.3">
      <c r="A161">
        <v>160</v>
      </c>
      <c r="B161" s="1">
        <v>44728</v>
      </c>
      <c r="C161" t="str">
        <f t="shared" si="14"/>
        <v>CER-MSD_R2_t3_44728</v>
      </c>
      <c r="E161" t="s">
        <v>20</v>
      </c>
      <c r="F161" t="s">
        <v>34</v>
      </c>
      <c r="G161" t="s">
        <v>18</v>
      </c>
      <c r="H161">
        <f t="shared" si="15"/>
        <v>2022</v>
      </c>
      <c r="I161">
        <f t="shared" si="16"/>
        <v>6</v>
      </c>
      <c r="J161">
        <f t="shared" si="17"/>
        <v>16</v>
      </c>
      <c r="K161" t="s">
        <v>49</v>
      </c>
      <c r="M161">
        <v>2</v>
      </c>
      <c r="N161">
        <v>2</v>
      </c>
      <c r="O161" t="s">
        <v>19</v>
      </c>
      <c r="P161" t="str">
        <f t="shared" si="18"/>
        <v>E:CER_P:P04_Tr1:MSD_Tr2:_TRA_2_D:16_M:6_Y:2022</v>
      </c>
      <c r="Q161">
        <v>10</v>
      </c>
      <c r="R161">
        <v>25</v>
      </c>
      <c r="S161">
        <v>0.45</v>
      </c>
      <c r="T161">
        <v>30</v>
      </c>
      <c r="U161">
        <v>30</v>
      </c>
      <c r="V161" t="s">
        <v>47</v>
      </c>
      <c r="W161" s="2">
        <f t="shared" si="13"/>
        <v>0.46649305555555548</v>
      </c>
      <c r="X161">
        <v>30</v>
      </c>
      <c r="Y161" s="61">
        <f>VLOOKUP(C161,JN!$A$2:$J$865,8,0)</f>
        <v>1.5074999999999998</v>
      </c>
      <c r="Z161" s="62">
        <f>VLOOKUP(C161,JN!$A$2:$J$865,9,0)</f>
        <v>14.082063305978901</v>
      </c>
      <c r="AA161" s="63">
        <f>VLOOKUP(C161,JN!$A$2:$J$865,10,0)</f>
        <v>0.73140000000000005</v>
      </c>
      <c r="AB161">
        <v>44.9</v>
      </c>
    </row>
    <row r="162" spans="1:28" x14ac:dyDescent="0.3">
      <c r="A162">
        <v>161</v>
      </c>
      <c r="B162" s="1">
        <v>44728</v>
      </c>
      <c r="C162" t="str">
        <f t="shared" si="14"/>
        <v>CER-AWD_R2_t0_44728</v>
      </c>
      <c r="E162" t="s">
        <v>20</v>
      </c>
      <c r="F162" t="s">
        <v>37</v>
      </c>
      <c r="G162" t="s">
        <v>18</v>
      </c>
      <c r="H162">
        <f t="shared" si="15"/>
        <v>2022</v>
      </c>
      <c r="I162">
        <f t="shared" si="16"/>
        <v>6</v>
      </c>
      <c r="J162">
        <f t="shared" si="17"/>
        <v>16</v>
      </c>
      <c r="K162" t="s">
        <v>50</v>
      </c>
      <c r="M162">
        <v>2</v>
      </c>
      <c r="N162">
        <v>14</v>
      </c>
      <c r="O162" t="s">
        <v>604</v>
      </c>
      <c r="P162" t="str">
        <f t="shared" si="18"/>
        <v>E:CER_P:P05_Tr1:AWD_Tr2:_TRA_2_D:16_M:6_Y:2022</v>
      </c>
      <c r="Q162">
        <v>0</v>
      </c>
      <c r="R162">
        <v>26</v>
      </c>
      <c r="S162">
        <v>0.5</v>
      </c>
      <c r="T162">
        <v>28</v>
      </c>
      <c r="U162">
        <v>29</v>
      </c>
      <c r="V162" t="s">
        <v>44</v>
      </c>
      <c r="W162" s="2">
        <v>0.41724537037037041</v>
      </c>
      <c r="X162">
        <v>0</v>
      </c>
      <c r="Y162" s="61">
        <f>VLOOKUP(C162,JN!$A$2:$J$865,8,0)</f>
        <v>1.3574999999999999</v>
      </c>
      <c r="Z162" s="62">
        <f>VLOOKUP(C162,JN!$A$2:$J$865,9,0)</f>
        <v>85.431184056271988</v>
      </c>
      <c r="AA162" s="63">
        <f>VLOOKUP(C162,JN!$A$2:$J$865,10,0)</f>
        <v>0.74412000000000011</v>
      </c>
      <c r="AB162">
        <v>35.700000000000003</v>
      </c>
    </row>
    <row r="163" spans="1:28" x14ac:dyDescent="0.3">
      <c r="A163">
        <v>162</v>
      </c>
      <c r="B163" s="1">
        <v>44728</v>
      </c>
      <c r="C163" t="str">
        <f t="shared" si="14"/>
        <v>CER-AWD_R2_t1_44728</v>
      </c>
      <c r="E163" t="s">
        <v>20</v>
      </c>
      <c r="F163" t="s">
        <v>37</v>
      </c>
      <c r="G163" t="s">
        <v>18</v>
      </c>
      <c r="H163">
        <f t="shared" si="15"/>
        <v>2022</v>
      </c>
      <c r="I163">
        <f t="shared" si="16"/>
        <v>6</v>
      </c>
      <c r="J163">
        <f t="shared" si="17"/>
        <v>16</v>
      </c>
      <c r="K163" t="s">
        <v>50</v>
      </c>
      <c r="M163">
        <v>2</v>
      </c>
      <c r="N163">
        <v>14</v>
      </c>
      <c r="O163" t="s">
        <v>604</v>
      </c>
      <c r="P163" t="str">
        <f t="shared" si="18"/>
        <v>E:CER_P:P05_Tr1:AWD_Tr2:_TRA_2_D:16_M:6_Y:2022</v>
      </c>
      <c r="Q163">
        <v>0</v>
      </c>
      <c r="R163">
        <v>26</v>
      </c>
      <c r="S163">
        <v>0.5</v>
      </c>
      <c r="T163">
        <v>28</v>
      </c>
      <c r="U163">
        <v>29</v>
      </c>
      <c r="V163" t="s">
        <v>45</v>
      </c>
      <c r="W163" s="2">
        <f t="shared" si="13"/>
        <v>0.42418981481481483</v>
      </c>
      <c r="X163">
        <v>10</v>
      </c>
      <c r="Y163" s="61">
        <f>VLOOKUP(C163,JN!$A$2:$J$865,8,0)</f>
        <v>1.2825</v>
      </c>
      <c r="Z163" s="62">
        <f>VLOOKUP(C163,JN!$A$2:$J$865,9,0)</f>
        <v>35.845252051582655</v>
      </c>
      <c r="AA163" s="63">
        <f>VLOOKUP(C163,JN!$A$2:$J$865,10,0)</f>
        <v>0.84588000000000008</v>
      </c>
      <c r="AB163">
        <v>42.9</v>
      </c>
    </row>
    <row r="164" spans="1:28" x14ac:dyDescent="0.3">
      <c r="A164">
        <v>163</v>
      </c>
      <c r="B164" s="1">
        <v>44728</v>
      </c>
      <c r="C164" t="str">
        <f t="shared" si="14"/>
        <v>CER-AWD_R2_t2_44728</v>
      </c>
      <c r="E164" t="s">
        <v>20</v>
      </c>
      <c r="F164" t="s">
        <v>37</v>
      </c>
      <c r="G164" t="s">
        <v>18</v>
      </c>
      <c r="H164">
        <f t="shared" si="15"/>
        <v>2022</v>
      </c>
      <c r="I164">
        <f t="shared" si="16"/>
        <v>6</v>
      </c>
      <c r="J164">
        <f t="shared" si="17"/>
        <v>16</v>
      </c>
      <c r="K164" t="s">
        <v>50</v>
      </c>
      <c r="M164">
        <v>2</v>
      </c>
      <c r="N164">
        <v>14</v>
      </c>
      <c r="O164" t="s">
        <v>604</v>
      </c>
      <c r="P164" t="str">
        <f t="shared" si="18"/>
        <v>E:CER_P:P05_Tr1:AWD_Tr2:_TRA_2_D:16_M:6_Y:2022</v>
      </c>
      <c r="Q164">
        <v>0</v>
      </c>
      <c r="R164">
        <v>26</v>
      </c>
      <c r="S164">
        <v>0.5</v>
      </c>
      <c r="T164">
        <v>28</v>
      </c>
      <c r="U164">
        <v>29</v>
      </c>
      <c r="V164" t="s">
        <v>46</v>
      </c>
      <c r="W164" s="2">
        <f t="shared" si="13"/>
        <v>0.43113425925925924</v>
      </c>
      <c r="X164">
        <v>20</v>
      </c>
      <c r="Y164" s="61">
        <f>VLOOKUP(C164,JN!$A$2:$J$865,8,0)</f>
        <v>1.2825</v>
      </c>
      <c r="Z164" s="62">
        <f>VLOOKUP(C164,JN!$A$2:$J$865,9,0)</f>
        <v>45.489331770222748</v>
      </c>
      <c r="AA164" s="63">
        <f>VLOOKUP(C164,JN!$A$2:$J$865,10,0)</f>
        <v>0.82680000000000009</v>
      </c>
      <c r="AB164">
        <v>44.1</v>
      </c>
    </row>
    <row r="165" spans="1:28" x14ac:dyDescent="0.3">
      <c r="A165">
        <v>164</v>
      </c>
      <c r="B165" s="1">
        <v>44728</v>
      </c>
      <c r="C165" t="str">
        <f t="shared" si="14"/>
        <v>CER-AWD_R2_t3_44728</v>
      </c>
      <c r="E165" t="s">
        <v>20</v>
      </c>
      <c r="F165" t="s">
        <v>37</v>
      </c>
      <c r="G165" t="s">
        <v>18</v>
      </c>
      <c r="H165">
        <f t="shared" si="15"/>
        <v>2022</v>
      </c>
      <c r="I165">
        <f t="shared" si="16"/>
        <v>6</v>
      </c>
      <c r="J165">
        <f t="shared" si="17"/>
        <v>16</v>
      </c>
      <c r="K165" t="s">
        <v>50</v>
      </c>
      <c r="M165">
        <v>2</v>
      </c>
      <c r="N165">
        <v>14</v>
      </c>
      <c r="O165" t="s">
        <v>604</v>
      </c>
      <c r="P165" t="str">
        <f t="shared" si="18"/>
        <v>E:CER_P:P05_Tr1:AWD_Tr2:_TRA_2_D:16_M:6_Y:2022</v>
      </c>
      <c r="Q165">
        <v>0</v>
      </c>
      <c r="R165">
        <v>26</v>
      </c>
      <c r="S165">
        <v>0.5</v>
      </c>
      <c r="T165">
        <v>28</v>
      </c>
      <c r="U165">
        <v>29</v>
      </c>
      <c r="V165" t="s">
        <v>47</v>
      </c>
      <c r="W165" s="2">
        <f t="shared" si="13"/>
        <v>0.43807870370370366</v>
      </c>
      <c r="X165">
        <v>30</v>
      </c>
      <c r="Y165" s="61">
        <f>VLOOKUP(C165,JN!$A$2:$J$865,8,0)</f>
        <v>1.3574999999999999</v>
      </c>
      <c r="Z165" s="62">
        <f>VLOOKUP(C165,JN!$A$2:$J$865,9,0)</f>
        <v>41.563423212192262</v>
      </c>
      <c r="AA165" s="63">
        <f>VLOOKUP(C165,JN!$A$2:$J$865,10,0)</f>
        <v>0.97944000000000009</v>
      </c>
      <c r="AB165">
        <v>44.7</v>
      </c>
    </row>
    <row r="166" spans="1:28" x14ac:dyDescent="0.3">
      <c r="A166">
        <v>165</v>
      </c>
      <c r="B166" s="1">
        <v>44728</v>
      </c>
      <c r="C166" t="str">
        <f t="shared" si="14"/>
        <v>CER-CON_R2_t0_44728</v>
      </c>
      <c r="E166" t="s">
        <v>20</v>
      </c>
      <c r="F166" t="s">
        <v>40</v>
      </c>
      <c r="G166" t="s">
        <v>18</v>
      </c>
      <c r="H166">
        <f t="shared" si="15"/>
        <v>2022</v>
      </c>
      <c r="I166">
        <f t="shared" si="16"/>
        <v>6</v>
      </c>
      <c r="J166">
        <f t="shared" si="17"/>
        <v>16</v>
      </c>
      <c r="K166" t="s">
        <v>48</v>
      </c>
      <c r="M166">
        <v>2</v>
      </c>
      <c r="N166">
        <v>3</v>
      </c>
      <c r="O166" t="s">
        <v>604</v>
      </c>
      <c r="P166" t="str">
        <f t="shared" si="18"/>
        <v>E:CER_P:P06_Tr1:CON_Tr2:_TRA_2_D:16_M:6_Y:2022</v>
      </c>
      <c r="Q166">
        <v>7</v>
      </c>
      <c r="R166">
        <v>26</v>
      </c>
      <c r="S166">
        <v>0.5</v>
      </c>
      <c r="T166">
        <v>30</v>
      </c>
      <c r="U166">
        <v>30</v>
      </c>
      <c r="V166" t="s">
        <v>44</v>
      </c>
      <c r="W166" s="2">
        <v>0.44565972222222222</v>
      </c>
      <c r="X166">
        <v>0</v>
      </c>
      <c r="Y166" s="61">
        <f>VLOOKUP(C166,JN!$A$2:$J$865,8,0)</f>
        <v>1.2825</v>
      </c>
      <c r="Z166" s="62">
        <f>VLOOKUP(C166,JN!$A$2:$J$865,9,0)</f>
        <v>90.039859320046887</v>
      </c>
      <c r="AA166" s="63">
        <f>VLOOKUP(C166,JN!$A$2:$J$865,10,0)</f>
        <v>0.69960000000000011</v>
      </c>
      <c r="AB166">
        <v>32.799999999999997</v>
      </c>
    </row>
    <row r="167" spans="1:28" x14ac:dyDescent="0.3">
      <c r="A167">
        <v>166</v>
      </c>
      <c r="B167" s="1">
        <v>44728</v>
      </c>
      <c r="C167" t="str">
        <f t="shared" si="14"/>
        <v>CER-CON_R2_t1_44728</v>
      </c>
      <c r="E167" t="s">
        <v>20</v>
      </c>
      <c r="F167" t="s">
        <v>40</v>
      </c>
      <c r="G167" t="s">
        <v>18</v>
      </c>
      <c r="H167">
        <f t="shared" si="15"/>
        <v>2022</v>
      </c>
      <c r="I167">
        <f t="shared" si="16"/>
        <v>6</v>
      </c>
      <c r="J167">
        <f t="shared" si="17"/>
        <v>16</v>
      </c>
      <c r="K167" t="s">
        <v>48</v>
      </c>
      <c r="M167">
        <v>2</v>
      </c>
      <c r="N167">
        <v>3</v>
      </c>
      <c r="O167" t="s">
        <v>604</v>
      </c>
      <c r="P167" t="str">
        <f t="shared" si="18"/>
        <v>E:CER_P:P06_Tr1:CON_Tr2:_TRA_2_D:16_M:6_Y:2022</v>
      </c>
      <c r="Q167">
        <v>7</v>
      </c>
      <c r="R167">
        <v>26</v>
      </c>
      <c r="S167">
        <v>0.5</v>
      </c>
      <c r="T167">
        <v>30</v>
      </c>
      <c r="U167">
        <v>30</v>
      </c>
      <c r="V167" t="s">
        <v>45</v>
      </c>
      <c r="W167" s="2">
        <f t="shared" si="13"/>
        <v>0.45260416666666664</v>
      </c>
      <c r="X167">
        <v>10</v>
      </c>
      <c r="Y167" s="61">
        <f>VLOOKUP(C167,JN!$A$2:$J$865,8,0)</f>
        <v>1.3574999999999999</v>
      </c>
      <c r="Z167" s="62">
        <f>VLOOKUP(C167,JN!$A$2:$J$865,9,0)</f>
        <v>42.07549824150059</v>
      </c>
      <c r="AA167" s="63">
        <f>VLOOKUP(C167,JN!$A$2:$J$865,10,0)</f>
        <v>0.67416000000000009</v>
      </c>
      <c r="AB167">
        <v>41</v>
      </c>
    </row>
    <row r="168" spans="1:28" x14ac:dyDescent="0.3">
      <c r="A168">
        <v>167</v>
      </c>
      <c r="B168" s="1">
        <v>44728</v>
      </c>
      <c r="C168" t="str">
        <f t="shared" si="14"/>
        <v>CER-CON_R2_t2_44728</v>
      </c>
      <c r="E168" t="s">
        <v>20</v>
      </c>
      <c r="F168" t="s">
        <v>40</v>
      </c>
      <c r="G168" t="s">
        <v>18</v>
      </c>
      <c r="H168">
        <f t="shared" si="15"/>
        <v>2022</v>
      </c>
      <c r="I168">
        <f t="shared" si="16"/>
        <v>6</v>
      </c>
      <c r="J168">
        <f t="shared" si="17"/>
        <v>16</v>
      </c>
      <c r="K168" t="s">
        <v>48</v>
      </c>
      <c r="M168">
        <v>2</v>
      </c>
      <c r="N168">
        <v>3</v>
      </c>
      <c r="O168" t="s">
        <v>604</v>
      </c>
      <c r="P168" t="str">
        <f t="shared" si="18"/>
        <v>E:CER_P:P06_Tr1:CON_Tr2:_TRA_2_D:16_M:6_Y:2022</v>
      </c>
      <c r="Q168">
        <v>7</v>
      </c>
      <c r="R168">
        <v>26</v>
      </c>
      <c r="S168">
        <v>0.5</v>
      </c>
      <c r="T168">
        <v>30</v>
      </c>
      <c r="U168">
        <v>30</v>
      </c>
      <c r="V168" t="s">
        <v>46</v>
      </c>
      <c r="W168" s="2">
        <f t="shared" si="13"/>
        <v>0.45954861111111106</v>
      </c>
      <c r="X168">
        <v>20</v>
      </c>
      <c r="Y168" s="61">
        <f>VLOOKUP(C168,JN!$A$2:$J$865,8,0)</f>
        <v>1.4325000000000001</v>
      </c>
      <c r="Z168" s="62">
        <f>VLOOKUP(C168,JN!$A$2:$J$865,9,0)</f>
        <v>16.045017584994142</v>
      </c>
      <c r="AA168" s="63">
        <f>VLOOKUP(C168,JN!$A$2:$J$865,10,0)</f>
        <v>0.68052000000000001</v>
      </c>
      <c r="AB168">
        <v>42.1</v>
      </c>
    </row>
    <row r="169" spans="1:28" x14ac:dyDescent="0.3">
      <c r="A169">
        <v>168</v>
      </c>
      <c r="B169" s="1">
        <v>44728</v>
      </c>
      <c r="C169" t="str">
        <f t="shared" si="14"/>
        <v>CER-CON_R2_t3_44728</v>
      </c>
      <c r="E169" t="s">
        <v>20</v>
      </c>
      <c r="F169" t="s">
        <v>40</v>
      </c>
      <c r="G169" t="s">
        <v>18</v>
      </c>
      <c r="H169">
        <f t="shared" si="15"/>
        <v>2022</v>
      </c>
      <c r="I169">
        <f t="shared" si="16"/>
        <v>6</v>
      </c>
      <c r="J169">
        <f t="shared" si="17"/>
        <v>16</v>
      </c>
      <c r="K169" t="s">
        <v>48</v>
      </c>
      <c r="M169">
        <v>2</v>
      </c>
      <c r="N169">
        <v>3</v>
      </c>
      <c r="O169" t="s">
        <v>604</v>
      </c>
      <c r="P169" t="str">
        <f t="shared" si="18"/>
        <v>E:CER_P:P06_Tr1:CON_Tr2:_TRA_2_D:16_M:6_Y:2022</v>
      </c>
      <c r="Q169">
        <v>7</v>
      </c>
      <c r="R169">
        <v>26</v>
      </c>
      <c r="S169">
        <v>0.5</v>
      </c>
      <c r="T169">
        <v>30</v>
      </c>
      <c r="U169">
        <v>30</v>
      </c>
      <c r="V169" t="s">
        <v>47</v>
      </c>
      <c r="W169" s="2">
        <f t="shared" si="13"/>
        <v>0.46649305555555548</v>
      </c>
      <c r="X169">
        <v>30</v>
      </c>
      <c r="Y169" s="61">
        <f>VLOOKUP(C169,JN!$A$2:$J$865,8,0)</f>
        <v>1.5825</v>
      </c>
      <c r="Z169" s="62">
        <f>VLOOKUP(C169,JN!$A$2:$J$865,9,0)</f>
        <v>8.4492379835873397</v>
      </c>
      <c r="AA169" s="63">
        <f>VLOOKUP(C169,JN!$A$2:$J$865,10,0)</f>
        <v>0.7186800000000001</v>
      </c>
      <c r="AB169">
        <v>42.2</v>
      </c>
    </row>
    <row r="170" spans="1:28" x14ac:dyDescent="0.3">
      <c r="A170">
        <v>169</v>
      </c>
      <c r="B170" s="1">
        <v>44728</v>
      </c>
      <c r="C170" t="str">
        <f t="shared" si="14"/>
        <v>CER-MSD_R3_t0_44728</v>
      </c>
      <c r="E170" t="s">
        <v>20</v>
      </c>
      <c r="F170" t="s">
        <v>35</v>
      </c>
      <c r="G170" t="s">
        <v>18</v>
      </c>
      <c r="H170">
        <f t="shared" si="15"/>
        <v>2022</v>
      </c>
      <c r="I170">
        <f t="shared" si="16"/>
        <v>6</v>
      </c>
      <c r="J170">
        <f t="shared" si="17"/>
        <v>16</v>
      </c>
      <c r="K170" t="s">
        <v>49</v>
      </c>
      <c r="M170">
        <v>3</v>
      </c>
      <c r="N170">
        <v>9</v>
      </c>
      <c r="O170" t="s">
        <v>36</v>
      </c>
      <c r="P170" t="str">
        <f t="shared" si="18"/>
        <v>E:CER_P:P07_Tr1:MSD_Tr2:_TRA_3_D:16_M:6_Y:2022</v>
      </c>
      <c r="Q170">
        <v>11</v>
      </c>
      <c r="R170">
        <v>27</v>
      </c>
      <c r="S170">
        <v>0.5</v>
      </c>
      <c r="T170">
        <v>28</v>
      </c>
      <c r="U170">
        <v>29</v>
      </c>
      <c r="V170" t="s">
        <v>44</v>
      </c>
      <c r="W170" s="2">
        <v>0.41516203703703702</v>
      </c>
      <c r="X170">
        <v>0</v>
      </c>
      <c r="Y170" s="61">
        <f>VLOOKUP(C170,JN!$A$2:$J$865,8,0)</f>
        <v>1.2075</v>
      </c>
      <c r="Z170" s="62">
        <f>VLOOKUP(C170,JN!$A$2:$J$865,9,0)</f>
        <v>85.687221570926141</v>
      </c>
      <c r="AA170" s="63">
        <f>VLOOKUP(C170,JN!$A$2:$J$865,10,0)</f>
        <v>0.70596000000000003</v>
      </c>
      <c r="AB170">
        <v>33.4</v>
      </c>
    </row>
    <row r="171" spans="1:28" x14ac:dyDescent="0.3">
      <c r="A171">
        <v>170</v>
      </c>
      <c r="B171" s="1">
        <v>44728</v>
      </c>
      <c r="C171" t="str">
        <f t="shared" si="14"/>
        <v>CER-MSD_R3_t1_44728</v>
      </c>
      <c r="E171" t="s">
        <v>20</v>
      </c>
      <c r="F171" t="s">
        <v>35</v>
      </c>
      <c r="G171" t="s">
        <v>18</v>
      </c>
      <c r="H171">
        <f t="shared" si="15"/>
        <v>2022</v>
      </c>
      <c r="I171">
        <f t="shared" si="16"/>
        <v>6</v>
      </c>
      <c r="J171">
        <f t="shared" si="17"/>
        <v>16</v>
      </c>
      <c r="K171" t="s">
        <v>49</v>
      </c>
      <c r="M171">
        <v>3</v>
      </c>
      <c r="N171">
        <v>9</v>
      </c>
      <c r="O171" t="s">
        <v>36</v>
      </c>
      <c r="P171" t="str">
        <f t="shared" si="18"/>
        <v>E:CER_P:P07_Tr1:MSD_Tr2:_TRA_3_D:16_M:6_Y:2022</v>
      </c>
      <c r="Q171">
        <v>11</v>
      </c>
      <c r="R171">
        <v>27</v>
      </c>
      <c r="S171">
        <v>0.5</v>
      </c>
      <c r="T171">
        <v>28</v>
      </c>
      <c r="U171">
        <v>29</v>
      </c>
      <c r="V171" t="s">
        <v>45</v>
      </c>
      <c r="W171" s="2">
        <f t="shared" si="13"/>
        <v>0.42210648148148144</v>
      </c>
      <c r="X171">
        <v>10</v>
      </c>
      <c r="Y171" s="61">
        <f>VLOOKUP(C171,JN!$A$2:$J$865,8,0)</f>
        <v>1.5074999999999998</v>
      </c>
      <c r="Z171" s="62">
        <f>VLOOKUP(C171,JN!$A$2:$J$865,9,0)</f>
        <v>83.041500586166478</v>
      </c>
      <c r="AA171" s="63">
        <f>VLOOKUP(C171,JN!$A$2:$J$865,10,0)</f>
        <v>0.74412000000000011</v>
      </c>
      <c r="AB171">
        <v>48.3</v>
      </c>
    </row>
    <row r="172" spans="1:28" x14ac:dyDescent="0.3">
      <c r="A172">
        <v>171</v>
      </c>
      <c r="B172" s="1">
        <v>44728</v>
      </c>
      <c r="C172" t="str">
        <f t="shared" si="14"/>
        <v>CER-MSD_R3_t2_44728</v>
      </c>
      <c r="E172" t="s">
        <v>20</v>
      </c>
      <c r="F172" t="s">
        <v>35</v>
      </c>
      <c r="G172" t="s">
        <v>18</v>
      </c>
      <c r="H172">
        <f t="shared" si="15"/>
        <v>2022</v>
      </c>
      <c r="I172">
        <f t="shared" si="16"/>
        <v>6</v>
      </c>
      <c r="J172">
        <f t="shared" si="17"/>
        <v>16</v>
      </c>
      <c r="K172" t="s">
        <v>49</v>
      </c>
      <c r="M172">
        <v>3</v>
      </c>
      <c r="N172">
        <v>9</v>
      </c>
      <c r="O172" t="s">
        <v>36</v>
      </c>
      <c r="P172" t="str">
        <f t="shared" si="18"/>
        <v>E:CER_P:P07_Tr1:MSD_Tr2:_TRA_3_D:16_M:6_Y:2022</v>
      </c>
      <c r="Q172">
        <v>11</v>
      </c>
      <c r="R172">
        <v>27</v>
      </c>
      <c r="S172">
        <v>0.5</v>
      </c>
      <c r="T172">
        <v>28</v>
      </c>
      <c r="U172">
        <v>29</v>
      </c>
      <c r="V172" t="s">
        <v>46</v>
      </c>
      <c r="W172" s="2">
        <f t="shared" ref="W172:W173" si="19">W171+TIME(0,10,0)</f>
        <v>0.42905092592592586</v>
      </c>
      <c r="X172">
        <v>20</v>
      </c>
      <c r="Y172" s="61">
        <f>VLOOKUP(C172,JN!$A$2:$J$865,8,0)</f>
        <v>1.4325000000000001</v>
      </c>
      <c r="Z172" s="62">
        <f>VLOOKUP(C172,JN!$A$2:$J$865,9,0)</f>
        <v>39.600468933177027</v>
      </c>
      <c r="AA172" s="63">
        <f>VLOOKUP(C172,JN!$A$2:$J$865,10,0)</f>
        <v>0.73140000000000005</v>
      </c>
      <c r="AB172">
        <v>37.700000000000003</v>
      </c>
    </row>
    <row r="173" spans="1:28" x14ac:dyDescent="0.3">
      <c r="A173">
        <v>172</v>
      </c>
      <c r="B173" s="1">
        <v>44728</v>
      </c>
      <c r="C173" t="str">
        <f t="shared" si="14"/>
        <v>CER-MSD_R3_t3_44728</v>
      </c>
      <c r="E173" t="s">
        <v>20</v>
      </c>
      <c r="F173" t="s">
        <v>35</v>
      </c>
      <c r="G173" t="s">
        <v>18</v>
      </c>
      <c r="H173">
        <f t="shared" si="15"/>
        <v>2022</v>
      </c>
      <c r="I173">
        <f t="shared" si="16"/>
        <v>6</v>
      </c>
      <c r="J173">
        <f t="shared" si="17"/>
        <v>16</v>
      </c>
      <c r="K173" t="s">
        <v>49</v>
      </c>
      <c r="M173">
        <v>3</v>
      </c>
      <c r="N173">
        <v>9</v>
      </c>
      <c r="O173" t="s">
        <v>36</v>
      </c>
      <c r="P173" t="str">
        <f t="shared" si="18"/>
        <v>E:CER_P:P07_Tr1:MSD_Tr2:_TRA_3_D:16_M:6_Y:2022</v>
      </c>
      <c r="Q173">
        <v>11</v>
      </c>
      <c r="R173">
        <v>27</v>
      </c>
      <c r="S173">
        <v>0.5</v>
      </c>
      <c r="T173">
        <v>28</v>
      </c>
      <c r="U173">
        <v>29</v>
      </c>
      <c r="V173" t="s">
        <v>47</v>
      </c>
      <c r="W173" s="2">
        <f t="shared" si="19"/>
        <v>0.43599537037037028</v>
      </c>
      <c r="X173">
        <v>30</v>
      </c>
      <c r="Y173" s="61">
        <f>VLOOKUP(C173,JN!$A$2:$J$865,8,0)</f>
        <v>1.6575</v>
      </c>
      <c r="Z173" s="62">
        <f>VLOOKUP(C173,JN!$A$2:$J$865,9,0)</f>
        <v>16.130363423212192</v>
      </c>
      <c r="AA173" s="63">
        <f>VLOOKUP(C173,JN!$A$2:$J$865,10,0)</f>
        <v>0.75048000000000015</v>
      </c>
      <c r="AB173">
        <v>40.4</v>
      </c>
    </row>
    <row r="174" spans="1:28" x14ac:dyDescent="0.3">
      <c r="A174">
        <v>173</v>
      </c>
      <c r="B174" s="1">
        <v>44728</v>
      </c>
      <c r="C174" t="str">
        <f t="shared" si="14"/>
        <v>CER-CON_R3_t0_44728</v>
      </c>
      <c r="E174" t="s">
        <v>20</v>
      </c>
      <c r="F174" t="s">
        <v>33</v>
      </c>
      <c r="G174" t="s">
        <v>18</v>
      </c>
      <c r="H174">
        <f t="shared" si="15"/>
        <v>2022</v>
      </c>
      <c r="I174">
        <f t="shared" si="16"/>
        <v>6</v>
      </c>
      <c r="J174">
        <f t="shared" si="17"/>
        <v>16</v>
      </c>
      <c r="K174" t="s">
        <v>48</v>
      </c>
      <c r="M174">
        <v>3</v>
      </c>
      <c r="N174">
        <v>1</v>
      </c>
      <c r="O174" t="s">
        <v>36</v>
      </c>
      <c r="P174" t="str">
        <f t="shared" si="18"/>
        <v>E:CER_P:P08_Tr1:CON_Tr2:_TRA_3_D:16_M:6_Y:2022</v>
      </c>
      <c r="Q174">
        <v>11.5</v>
      </c>
      <c r="R174">
        <v>27</v>
      </c>
      <c r="S174">
        <v>0.5</v>
      </c>
      <c r="T174">
        <v>30</v>
      </c>
      <c r="U174">
        <v>30</v>
      </c>
      <c r="V174" t="s">
        <v>44</v>
      </c>
      <c r="W174" s="2">
        <v>0.44565972222222222</v>
      </c>
      <c r="X174">
        <v>0</v>
      </c>
      <c r="Y174" s="61">
        <f>VLOOKUP(C174,JN!$A$2:$J$865,8,0)</f>
        <v>1.2825</v>
      </c>
      <c r="Z174" s="62">
        <f>VLOOKUP(C174,JN!$A$2:$J$865,9,0)</f>
        <v>83.297538100820631</v>
      </c>
      <c r="AA174" s="63">
        <f>VLOOKUP(C174,JN!$A$2:$J$865,10,0)</f>
        <v>0.83952000000000004</v>
      </c>
      <c r="AB174">
        <v>34.299999999999997</v>
      </c>
    </row>
    <row r="175" spans="1:28" x14ac:dyDescent="0.3">
      <c r="A175">
        <v>174</v>
      </c>
      <c r="B175" s="1">
        <v>44728</v>
      </c>
      <c r="C175" t="str">
        <f t="shared" si="14"/>
        <v>CER-CON_R3_t1_44728</v>
      </c>
      <c r="E175" t="s">
        <v>20</v>
      </c>
      <c r="F175" t="s">
        <v>33</v>
      </c>
      <c r="G175" t="s">
        <v>18</v>
      </c>
      <c r="H175">
        <f t="shared" si="15"/>
        <v>2022</v>
      </c>
      <c r="I175">
        <f t="shared" si="16"/>
        <v>6</v>
      </c>
      <c r="J175">
        <f t="shared" si="17"/>
        <v>16</v>
      </c>
      <c r="K175" t="s">
        <v>48</v>
      </c>
      <c r="M175">
        <v>3</v>
      </c>
      <c r="N175">
        <v>1</v>
      </c>
      <c r="O175" t="s">
        <v>36</v>
      </c>
      <c r="P175" t="str">
        <f t="shared" si="18"/>
        <v>E:CER_P:P08_Tr1:CON_Tr2:_TRA_3_D:16_M:6_Y:2022</v>
      </c>
      <c r="Q175">
        <v>11.5</v>
      </c>
      <c r="R175">
        <v>27</v>
      </c>
      <c r="S175">
        <v>0.5</v>
      </c>
      <c r="T175">
        <v>30</v>
      </c>
      <c r="U175">
        <v>30</v>
      </c>
      <c r="V175" t="s">
        <v>45</v>
      </c>
      <c r="W175" s="2">
        <f t="shared" ref="W175:W177" si="20">W174+TIME(0,10,0)</f>
        <v>0.45260416666666664</v>
      </c>
      <c r="X175">
        <v>10</v>
      </c>
      <c r="Y175" s="61">
        <f>VLOOKUP(C175,JN!$A$2:$J$865,8,0)</f>
        <v>1.2825</v>
      </c>
      <c r="Z175" s="62">
        <f>VLOOKUP(C175,JN!$A$2:$J$865,9,0)</f>
        <v>85.260492379835867</v>
      </c>
      <c r="AA175" s="63">
        <f>VLOOKUP(C175,JN!$A$2:$J$865,10,0)</f>
        <v>0.82044000000000006</v>
      </c>
      <c r="AB175">
        <v>37.4</v>
      </c>
    </row>
    <row r="176" spans="1:28" x14ac:dyDescent="0.3">
      <c r="A176">
        <v>175</v>
      </c>
      <c r="B176" s="1">
        <v>44728</v>
      </c>
      <c r="C176" t="str">
        <f t="shared" si="14"/>
        <v>CER-CON_R3_t2_44728</v>
      </c>
      <c r="E176" t="s">
        <v>20</v>
      </c>
      <c r="F176" t="s">
        <v>33</v>
      </c>
      <c r="G176" t="s">
        <v>18</v>
      </c>
      <c r="H176">
        <f t="shared" si="15"/>
        <v>2022</v>
      </c>
      <c r="I176">
        <f t="shared" si="16"/>
        <v>6</v>
      </c>
      <c r="J176">
        <f t="shared" si="17"/>
        <v>16</v>
      </c>
      <c r="K176" t="s">
        <v>48</v>
      </c>
      <c r="M176">
        <v>3</v>
      </c>
      <c r="N176">
        <v>1</v>
      </c>
      <c r="O176" t="s">
        <v>36</v>
      </c>
      <c r="P176" t="str">
        <f t="shared" si="18"/>
        <v>E:CER_P:P08_Tr1:CON_Tr2:_TRA_3_D:16_M:6_Y:2022</v>
      </c>
      <c r="Q176">
        <v>11.5</v>
      </c>
      <c r="R176">
        <v>27</v>
      </c>
      <c r="S176">
        <v>0.5</v>
      </c>
      <c r="T176">
        <v>30</v>
      </c>
      <c r="U176">
        <v>30</v>
      </c>
      <c r="V176" t="s">
        <v>46</v>
      </c>
      <c r="W176" s="2">
        <f t="shared" si="20"/>
        <v>0.45954861111111106</v>
      </c>
      <c r="X176">
        <v>20</v>
      </c>
      <c r="Y176" s="61">
        <f>VLOOKUP(C176,JN!$A$2:$J$865,8,0)</f>
        <v>1.3574999999999999</v>
      </c>
      <c r="Z176" s="62">
        <f>VLOOKUP(C176,JN!$A$2:$J$865,9,0)</f>
        <v>76.043141852286055</v>
      </c>
      <c r="AA176" s="63">
        <f>VLOOKUP(C176,JN!$A$2:$J$865,10,0)</f>
        <v>0.78227999999999998</v>
      </c>
      <c r="AB176">
        <v>41.2</v>
      </c>
    </row>
    <row r="177" spans="1:28" x14ac:dyDescent="0.3">
      <c r="A177">
        <v>176</v>
      </c>
      <c r="B177" s="1">
        <v>44728</v>
      </c>
      <c r="C177" t="str">
        <f t="shared" si="14"/>
        <v>CER-CON_R3_t3_44728</v>
      </c>
      <c r="E177" t="s">
        <v>20</v>
      </c>
      <c r="F177" t="s">
        <v>33</v>
      </c>
      <c r="G177" t="s">
        <v>18</v>
      </c>
      <c r="H177">
        <f t="shared" si="15"/>
        <v>2022</v>
      </c>
      <c r="I177">
        <f t="shared" si="16"/>
        <v>6</v>
      </c>
      <c r="J177">
        <f t="shared" si="17"/>
        <v>16</v>
      </c>
      <c r="K177" t="s">
        <v>48</v>
      </c>
      <c r="M177">
        <v>3</v>
      </c>
      <c r="N177">
        <v>1</v>
      </c>
      <c r="O177" t="s">
        <v>36</v>
      </c>
      <c r="P177" t="str">
        <f t="shared" si="18"/>
        <v>E:CER_P:P08_Tr1:CON_Tr2:_TRA_3_D:16_M:6_Y:2022</v>
      </c>
      <c r="Q177">
        <v>11.5</v>
      </c>
      <c r="R177">
        <v>27</v>
      </c>
      <c r="S177">
        <v>0.5</v>
      </c>
      <c r="T177">
        <v>30</v>
      </c>
      <c r="U177">
        <v>30</v>
      </c>
      <c r="V177" t="s">
        <v>47</v>
      </c>
      <c r="W177" s="2">
        <f t="shared" si="20"/>
        <v>0.46649305555555548</v>
      </c>
      <c r="X177">
        <v>30</v>
      </c>
      <c r="Y177" s="61">
        <f>VLOOKUP(C177,JN!$A$2:$J$865,8,0)</f>
        <v>1.2825</v>
      </c>
      <c r="Z177" s="62">
        <f>VLOOKUP(C177,JN!$A$2:$J$865,9,0)</f>
        <v>70.837045720984776</v>
      </c>
      <c r="AA177" s="63">
        <f>VLOOKUP(C177,JN!$A$2:$J$865,10,0)</f>
        <v>0.80136000000000007</v>
      </c>
      <c r="AB177">
        <v>41.6</v>
      </c>
    </row>
    <row r="178" spans="1:28" x14ac:dyDescent="0.3">
      <c r="A178">
        <v>177</v>
      </c>
      <c r="B178" s="1">
        <v>44728</v>
      </c>
      <c r="C178" t="str">
        <f t="shared" si="14"/>
        <v>CER-AWD_R3_t0_44728</v>
      </c>
      <c r="E178" t="s">
        <v>20</v>
      </c>
      <c r="F178" t="s">
        <v>38</v>
      </c>
      <c r="G178" t="s">
        <v>18</v>
      </c>
      <c r="H178">
        <f t="shared" si="15"/>
        <v>2022</v>
      </c>
      <c r="I178">
        <f t="shared" si="16"/>
        <v>6</v>
      </c>
      <c r="J178">
        <f t="shared" si="17"/>
        <v>16</v>
      </c>
      <c r="K178" t="s">
        <v>50</v>
      </c>
      <c r="M178">
        <v>3</v>
      </c>
      <c r="N178">
        <v>11</v>
      </c>
      <c r="O178" t="s">
        <v>36</v>
      </c>
      <c r="P178" t="str">
        <f t="shared" si="18"/>
        <v>E:CER_P:P09_Tr1:AWD_Tr2:_TRA_3_D:16_M:6_Y:2022</v>
      </c>
      <c r="Q178">
        <v>0</v>
      </c>
      <c r="R178">
        <v>26</v>
      </c>
      <c r="S178">
        <v>0.5</v>
      </c>
      <c r="T178">
        <v>28</v>
      </c>
      <c r="U178">
        <v>29</v>
      </c>
      <c r="V178" t="s">
        <v>44</v>
      </c>
      <c r="W178" s="2">
        <v>0.41724537037037041</v>
      </c>
      <c r="X178">
        <v>0</v>
      </c>
      <c r="Y178" s="61">
        <f>VLOOKUP(C178,JN!$A$2:$J$865,8,0)</f>
        <v>1.2825</v>
      </c>
      <c r="Z178" s="62">
        <f>VLOOKUP(C178,JN!$A$2:$J$865,9,0)</f>
        <v>94.477842907385707</v>
      </c>
      <c r="AA178" s="63">
        <f>VLOOKUP(C178,JN!$A$2:$J$865,10,0)</f>
        <v>0.84588000000000008</v>
      </c>
      <c r="AB178">
        <v>32.6</v>
      </c>
    </row>
    <row r="179" spans="1:28" x14ac:dyDescent="0.3">
      <c r="A179">
        <v>178</v>
      </c>
      <c r="B179" s="1">
        <v>44728</v>
      </c>
      <c r="C179" t="str">
        <f t="shared" si="14"/>
        <v>CER-AWD_R3_t1_44728</v>
      </c>
      <c r="E179" t="s">
        <v>20</v>
      </c>
      <c r="F179" t="s">
        <v>38</v>
      </c>
      <c r="G179" t="s">
        <v>18</v>
      </c>
      <c r="H179">
        <f t="shared" si="15"/>
        <v>2022</v>
      </c>
      <c r="I179">
        <f t="shared" si="16"/>
        <v>6</v>
      </c>
      <c r="J179">
        <f t="shared" si="17"/>
        <v>16</v>
      </c>
      <c r="K179" t="s">
        <v>50</v>
      </c>
      <c r="M179">
        <v>3</v>
      </c>
      <c r="N179">
        <v>11</v>
      </c>
      <c r="O179" t="s">
        <v>36</v>
      </c>
      <c r="P179" t="str">
        <f t="shared" si="18"/>
        <v>E:CER_P:P09_Tr1:AWD_Tr2:_TRA_3_D:16_M:6_Y:2022</v>
      </c>
      <c r="Q179">
        <v>0</v>
      </c>
      <c r="R179">
        <v>26</v>
      </c>
      <c r="S179">
        <v>0.5</v>
      </c>
      <c r="T179">
        <v>28</v>
      </c>
      <c r="U179">
        <v>29</v>
      </c>
      <c r="V179" t="s">
        <v>45</v>
      </c>
      <c r="W179" s="2">
        <f t="shared" ref="W179:W243" si="21">W178+TIME(0,10,0)</f>
        <v>0.42418981481481483</v>
      </c>
      <c r="X179">
        <v>10</v>
      </c>
      <c r="Y179" s="61">
        <f>VLOOKUP(C179,JN!$A$2:$J$865,8,0)</f>
        <v>1.2825</v>
      </c>
      <c r="Z179" s="62">
        <f>VLOOKUP(C179,JN!$A$2:$J$865,9,0)</f>
        <v>49.50058616647128</v>
      </c>
      <c r="AA179" s="63">
        <f>VLOOKUP(C179,JN!$A$2:$J$865,10,0)</f>
        <v>1.5581999999999998</v>
      </c>
      <c r="AB179">
        <v>42.7</v>
      </c>
    </row>
    <row r="180" spans="1:28" x14ac:dyDescent="0.3">
      <c r="A180">
        <v>179</v>
      </c>
      <c r="B180" s="1">
        <v>44728</v>
      </c>
      <c r="C180" t="str">
        <f t="shared" si="14"/>
        <v>CER-AWD_R3_t2_44728</v>
      </c>
      <c r="E180" t="s">
        <v>20</v>
      </c>
      <c r="F180" t="s">
        <v>38</v>
      </c>
      <c r="G180" t="s">
        <v>18</v>
      </c>
      <c r="H180">
        <f t="shared" si="15"/>
        <v>2022</v>
      </c>
      <c r="I180">
        <f t="shared" si="16"/>
        <v>6</v>
      </c>
      <c r="J180">
        <f t="shared" si="17"/>
        <v>16</v>
      </c>
      <c r="K180" t="s">
        <v>50</v>
      </c>
      <c r="M180">
        <v>3</v>
      </c>
      <c r="N180">
        <v>11</v>
      </c>
      <c r="O180" t="s">
        <v>36</v>
      </c>
      <c r="P180" t="str">
        <f t="shared" si="18"/>
        <v>E:CER_P:P09_Tr1:AWD_Tr2:_TRA_3_D:16_M:6_Y:2022</v>
      </c>
      <c r="Q180">
        <v>0</v>
      </c>
      <c r="R180">
        <v>26</v>
      </c>
      <c r="S180">
        <v>0.5</v>
      </c>
      <c r="T180">
        <v>28</v>
      </c>
      <c r="U180">
        <v>29</v>
      </c>
      <c r="V180" t="s">
        <v>46</v>
      </c>
      <c r="W180" s="2">
        <f t="shared" si="21"/>
        <v>0.43113425925925924</v>
      </c>
      <c r="X180">
        <v>20</v>
      </c>
      <c r="Y180" s="61">
        <f>VLOOKUP(C180,JN!$A$2:$J$865,8,0)</f>
        <v>1.3574999999999999</v>
      </c>
      <c r="Z180" s="62">
        <f>VLOOKUP(C180,JN!$A$2:$J$865,9,0)</f>
        <v>33.199531066822978</v>
      </c>
      <c r="AA180" s="63">
        <f>VLOOKUP(C180,JN!$A$2:$J$865,10,0)</f>
        <v>1.9843199999999999</v>
      </c>
      <c r="AB180">
        <v>43.2</v>
      </c>
    </row>
    <row r="181" spans="1:28" x14ac:dyDescent="0.3">
      <c r="A181">
        <v>180</v>
      </c>
      <c r="B181" s="1">
        <v>44728</v>
      </c>
      <c r="C181" t="str">
        <f t="shared" si="14"/>
        <v>CER-AWD_R3_t3_44728</v>
      </c>
      <c r="E181" t="s">
        <v>20</v>
      </c>
      <c r="F181" t="s">
        <v>38</v>
      </c>
      <c r="G181" t="s">
        <v>18</v>
      </c>
      <c r="H181">
        <f t="shared" si="15"/>
        <v>2022</v>
      </c>
      <c r="I181">
        <f t="shared" si="16"/>
        <v>6</v>
      </c>
      <c r="J181">
        <f t="shared" si="17"/>
        <v>16</v>
      </c>
      <c r="K181" t="s">
        <v>50</v>
      </c>
      <c r="M181">
        <v>3</v>
      </c>
      <c r="N181">
        <v>11</v>
      </c>
      <c r="O181" t="s">
        <v>36</v>
      </c>
      <c r="P181" t="str">
        <f t="shared" si="18"/>
        <v>E:CER_P:P09_Tr1:AWD_Tr2:_TRA_3_D:16_M:6_Y:2022</v>
      </c>
      <c r="Q181">
        <v>0</v>
      </c>
      <c r="R181">
        <v>26</v>
      </c>
      <c r="S181">
        <v>0.5</v>
      </c>
      <c r="T181">
        <v>28</v>
      </c>
      <c r="U181">
        <v>29</v>
      </c>
      <c r="V181" t="s">
        <v>47</v>
      </c>
      <c r="W181" s="2">
        <f t="shared" si="21"/>
        <v>0.43807870370370366</v>
      </c>
      <c r="X181">
        <v>30</v>
      </c>
      <c r="Y181" s="61">
        <f>VLOOKUP(C181,JN!$A$2:$J$865,8,0)</f>
        <v>1.2825</v>
      </c>
      <c r="Z181" s="62">
        <f>VLOOKUP(C181,JN!$A$2:$J$865,9,0)</f>
        <v>14.594138335287223</v>
      </c>
      <c r="AA181" s="63">
        <f>VLOOKUP(C181,JN!$A$2:$J$865,10,0)</f>
        <v>2.1433199999999997</v>
      </c>
      <c r="AB181">
        <v>43.7</v>
      </c>
    </row>
    <row r="182" spans="1:28" x14ac:dyDescent="0.3">
      <c r="A182">
        <v>181</v>
      </c>
      <c r="B182" s="1">
        <v>44732</v>
      </c>
      <c r="C182" t="str">
        <f t="shared" si="14"/>
        <v>CER-AWD_R1_t0_44732</v>
      </c>
      <c r="E182" t="s">
        <v>20</v>
      </c>
      <c r="F182" t="s">
        <v>21</v>
      </c>
      <c r="G182" t="s">
        <v>18</v>
      </c>
      <c r="H182">
        <f t="shared" si="15"/>
        <v>2022</v>
      </c>
      <c r="I182">
        <f t="shared" si="16"/>
        <v>6</v>
      </c>
      <c r="J182">
        <f t="shared" si="17"/>
        <v>20</v>
      </c>
      <c r="K182" t="s">
        <v>50</v>
      </c>
      <c r="M182">
        <f>VLOOKUP(F182,Treats!$A$1:$C$9,3,0)</f>
        <v>1</v>
      </c>
      <c r="N182">
        <v>11</v>
      </c>
      <c r="O182" t="s">
        <v>19</v>
      </c>
      <c r="P182" t="str">
        <f t="shared" si="18"/>
        <v>E:CER_P:P01_Tr1:AWD_Tr2:_TRA_1_D:20_M:6_Y:2022</v>
      </c>
      <c r="Q182">
        <v>0</v>
      </c>
      <c r="R182">
        <v>27</v>
      </c>
      <c r="S182">
        <v>0.75</v>
      </c>
      <c r="T182">
        <v>33</v>
      </c>
      <c r="U182">
        <v>32</v>
      </c>
      <c r="V182" t="s">
        <v>44</v>
      </c>
      <c r="W182" s="2">
        <v>0.45914351851851848</v>
      </c>
      <c r="X182">
        <v>0</v>
      </c>
      <c r="Y182" s="61">
        <f>VLOOKUP(C182,JN!$A$2:$J$865,8,0)</f>
        <v>1.2825</v>
      </c>
      <c r="Z182" s="62">
        <f>VLOOKUP(C182,JN!$A$2:$J$865,9,0)</f>
        <v>78.262133645955458</v>
      </c>
      <c r="AA182" s="63">
        <f>VLOOKUP(C182,JN!$A$2:$J$865,10,0)</f>
        <v>0.77591999999999994</v>
      </c>
      <c r="AB182">
        <v>34.6</v>
      </c>
    </row>
    <row r="183" spans="1:28" x14ac:dyDescent="0.3">
      <c r="A183">
        <v>182</v>
      </c>
      <c r="B183" s="1">
        <v>44732</v>
      </c>
      <c r="C183" t="str">
        <f t="shared" si="14"/>
        <v>CER-AWD_R1_t1_44732</v>
      </c>
      <c r="E183" t="s">
        <v>20</v>
      </c>
      <c r="F183" t="s">
        <v>21</v>
      </c>
      <c r="G183" t="s">
        <v>18</v>
      </c>
      <c r="H183">
        <f t="shared" si="15"/>
        <v>2022</v>
      </c>
      <c r="I183">
        <f t="shared" si="16"/>
        <v>6</v>
      </c>
      <c r="J183">
        <f t="shared" si="17"/>
        <v>20</v>
      </c>
      <c r="K183" t="s">
        <v>50</v>
      </c>
      <c r="M183">
        <f>VLOOKUP(F183,Treats!$A$1:$C$9,3,0)</f>
        <v>1</v>
      </c>
      <c r="N183">
        <v>11</v>
      </c>
      <c r="O183" t="s">
        <v>19</v>
      </c>
      <c r="P183" t="str">
        <f t="shared" si="18"/>
        <v>E:CER_P:P01_Tr1:AWD_Tr2:_TRA_1_D:20_M:6_Y:2022</v>
      </c>
      <c r="Q183">
        <v>0</v>
      </c>
      <c r="R183">
        <v>27</v>
      </c>
      <c r="S183">
        <v>0.75</v>
      </c>
      <c r="T183">
        <v>33</v>
      </c>
      <c r="U183">
        <v>32</v>
      </c>
      <c r="V183" t="s">
        <v>45</v>
      </c>
      <c r="W183" s="2">
        <f t="shared" si="21"/>
        <v>0.4660879629629629</v>
      </c>
      <c r="X183">
        <v>10</v>
      </c>
      <c r="Y183" s="61">
        <f>VLOOKUP(C183,JN!$A$2:$J$865,8,0)</f>
        <v>1.2825</v>
      </c>
      <c r="Z183" s="62">
        <f>VLOOKUP(C183,JN!$A$2:$J$865,9,0)</f>
        <v>80.737162954279015</v>
      </c>
      <c r="AA183" s="63">
        <f>VLOOKUP(C183,JN!$A$2:$J$865,10,0)</f>
        <v>0.79500000000000004</v>
      </c>
      <c r="AB183">
        <v>42.5</v>
      </c>
    </row>
    <row r="184" spans="1:28" x14ac:dyDescent="0.3">
      <c r="A184">
        <v>183</v>
      </c>
      <c r="B184" s="1">
        <v>44732</v>
      </c>
      <c r="C184" t="str">
        <f t="shared" si="14"/>
        <v>CER-AWD_R1_t2_44732</v>
      </c>
      <c r="E184" t="s">
        <v>20</v>
      </c>
      <c r="F184" t="s">
        <v>21</v>
      </c>
      <c r="G184" t="s">
        <v>18</v>
      </c>
      <c r="H184">
        <f t="shared" si="15"/>
        <v>2022</v>
      </c>
      <c r="I184">
        <f t="shared" si="16"/>
        <v>6</v>
      </c>
      <c r="J184">
        <f t="shared" si="17"/>
        <v>20</v>
      </c>
      <c r="K184" t="s">
        <v>50</v>
      </c>
      <c r="M184">
        <f>VLOOKUP(F184,Treats!$A$1:$C$9,3,0)</f>
        <v>1</v>
      </c>
      <c r="N184">
        <v>11</v>
      </c>
      <c r="O184" t="s">
        <v>19</v>
      </c>
      <c r="P184" t="str">
        <f t="shared" si="18"/>
        <v>E:CER_P:P01_Tr1:AWD_Tr2:_TRA_1_D:20_M:6_Y:2022</v>
      </c>
      <c r="Q184">
        <v>0</v>
      </c>
      <c r="R184">
        <v>27</v>
      </c>
      <c r="S184">
        <v>0.75</v>
      </c>
      <c r="T184">
        <v>33</v>
      </c>
      <c r="U184">
        <v>32</v>
      </c>
      <c r="V184" t="s">
        <v>46</v>
      </c>
      <c r="W184" s="2">
        <f t="shared" si="21"/>
        <v>0.47303240740740732</v>
      </c>
      <c r="X184">
        <v>20</v>
      </c>
      <c r="Y184" s="61">
        <f>VLOOKUP(C184,JN!$A$2:$J$865,8,0)</f>
        <v>1.2825</v>
      </c>
      <c r="Z184" s="62">
        <f>VLOOKUP(C184,JN!$A$2:$J$865,9,0)</f>
        <v>61.278311840562722</v>
      </c>
      <c r="AA184" s="63">
        <f>VLOOKUP(C184,JN!$A$2:$J$865,10,0)</f>
        <v>1.1893199999999999</v>
      </c>
      <c r="AB184">
        <v>43.4</v>
      </c>
    </row>
    <row r="185" spans="1:28" x14ac:dyDescent="0.3">
      <c r="A185">
        <v>184</v>
      </c>
      <c r="B185" s="1">
        <v>44732</v>
      </c>
      <c r="C185" t="str">
        <f t="shared" si="14"/>
        <v>CER-AWD_R1_t3_44732</v>
      </c>
      <c r="E185" t="s">
        <v>20</v>
      </c>
      <c r="F185" t="s">
        <v>21</v>
      </c>
      <c r="G185" t="s">
        <v>18</v>
      </c>
      <c r="H185">
        <f t="shared" si="15"/>
        <v>2022</v>
      </c>
      <c r="I185">
        <f t="shared" si="16"/>
        <v>6</v>
      </c>
      <c r="J185">
        <f t="shared" si="17"/>
        <v>20</v>
      </c>
      <c r="K185" t="s">
        <v>50</v>
      </c>
      <c r="M185">
        <f>VLOOKUP(F185,Treats!$A$1:$C$9,3,0)</f>
        <v>1</v>
      </c>
      <c r="N185">
        <v>11</v>
      </c>
      <c r="O185" t="s">
        <v>19</v>
      </c>
      <c r="P185" t="str">
        <f t="shared" si="18"/>
        <v>E:CER_P:P01_Tr1:AWD_Tr2:_TRA_1_D:20_M:6_Y:2022</v>
      </c>
      <c r="Q185">
        <v>0</v>
      </c>
      <c r="R185">
        <v>27</v>
      </c>
      <c r="S185">
        <v>0.75</v>
      </c>
      <c r="T185">
        <v>33</v>
      </c>
      <c r="U185">
        <v>32</v>
      </c>
      <c r="V185" t="s">
        <v>47</v>
      </c>
      <c r="W185" s="2">
        <f t="shared" si="21"/>
        <v>0.47997685185185174</v>
      </c>
      <c r="X185">
        <v>30</v>
      </c>
      <c r="Y185" s="61">
        <f>VLOOKUP(C185,JN!$A$2:$J$865,8,0)</f>
        <v>1.2075</v>
      </c>
      <c r="Z185" s="62">
        <f>VLOOKUP(C185,JN!$A$2:$J$865,9,0)</f>
        <v>66.143024618991788</v>
      </c>
      <c r="AA185" s="63">
        <f>VLOOKUP(C185,JN!$A$2:$J$865,10,0)</f>
        <v>1.29108</v>
      </c>
      <c r="AB185">
        <v>39.799999999999997</v>
      </c>
    </row>
    <row r="186" spans="1:28" x14ac:dyDescent="0.3">
      <c r="A186">
        <v>185</v>
      </c>
      <c r="B186" s="1">
        <v>44732</v>
      </c>
      <c r="C186" t="str">
        <f t="shared" si="14"/>
        <v>CER-MSD_R1_t0_44732</v>
      </c>
      <c r="E186" t="s">
        <v>20</v>
      </c>
      <c r="F186" t="s">
        <v>22</v>
      </c>
      <c r="G186" t="s">
        <v>18</v>
      </c>
      <c r="H186">
        <f t="shared" si="15"/>
        <v>2022</v>
      </c>
      <c r="I186">
        <f t="shared" si="16"/>
        <v>6</v>
      </c>
      <c r="J186">
        <f t="shared" si="17"/>
        <v>20</v>
      </c>
      <c r="K186" t="s">
        <v>49</v>
      </c>
      <c r="M186">
        <f>VLOOKUP(F186,Treats!$A$1:$C$9,3,0)</f>
        <v>1</v>
      </c>
      <c r="N186">
        <v>1</v>
      </c>
      <c r="O186" t="s">
        <v>19</v>
      </c>
      <c r="P186" t="str">
        <f t="shared" si="18"/>
        <v>E:CER_P:P02_Tr1:MSD_Tr2:_TRA_1_D:20_M:6_Y:2022</v>
      </c>
      <c r="Q186">
        <v>12</v>
      </c>
      <c r="R186">
        <v>27</v>
      </c>
      <c r="S186">
        <v>0.25</v>
      </c>
      <c r="T186">
        <v>33</v>
      </c>
      <c r="U186">
        <v>32</v>
      </c>
      <c r="V186" t="s">
        <v>44</v>
      </c>
      <c r="W186" s="2">
        <v>0.45682870370370371</v>
      </c>
      <c r="X186">
        <v>0</v>
      </c>
      <c r="Y186" s="61">
        <f>VLOOKUP(C186,JN!$A$2:$J$865,8,0)</f>
        <v>1.3574999999999999</v>
      </c>
      <c r="Z186" s="62">
        <f>VLOOKUP(C186,JN!$A$2:$J$865,9,0)</f>
        <v>82.956154747948418</v>
      </c>
      <c r="AA186" s="63">
        <f>VLOOKUP(C186,JN!$A$2:$J$865,10,0)</f>
        <v>0.80771999999999999</v>
      </c>
      <c r="AB186">
        <v>32.700000000000003</v>
      </c>
    </row>
    <row r="187" spans="1:28" x14ac:dyDescent="0.3">
      <c r="A187">
        <v>186</v>
      </c>
      <c r="B187" s="1">
        <v>44732</v>
      </c>
      <c r="C187" t="str">
        <f t="shared" si="14"/>
        <v>CER-MSD_R1_t1_44732</v>
      </c>
      <c r="E187" t="s">
        <v>20</v>
      </c>
      <c r="F187" t="s">
        <v>22</v>
      </c>
      <c r="G187" t="s">
        <v>18</v>
      </c>
      <c r="H187">
        <f t="shared" si="15"/>
        <v>2022</v>
      </c>
      <c r="I187">
        <f t="shared" si="16"/>
        <v>6</v>
      </c>
      <c r="J187">
        <f t="shared" si="17"/>
        <v>20</v>
      </c>
      <c r="K187" t="s">
        <v>49</v>
      </c>
      <c r="M187">
        <f>VLOOKUP(F187,Treats!$A$1:$C$9,3,0)</f>
        <v>1</v>
      </c>
      <c r="N187">
        <v>1</v>
      </c>
      <c r="O187" t="s">
        <v>19</v>
      </c>
      <c r="P187" t="str">
        <f t="shared" si="18"/>
        <v>E:CER_P:P02_Tr1:MSD_Tr2:_TRA_1_D:20_M:6_Y:2022</v>
      </c>
      <c r="Q187">
        <v>12</v>
      </c>
      <c r="R187">
        <v>27</v>
      </c>
      <c r="S187">
        <v>0.25</v>
      </c>
      <c r="T187">
        <v>33</v>
      </c>
      <c r="U187">
        <v>32</v>
      </c>
      <c r="V187" t="s">
        <v>45</v>
      </c>
      <c r="W187" s="2">
        <f t="shared" si="21"/>
        <v>0.46377314814814813</v>
      </c>
      <c r="X187">
        <v>10</v>
      </c>
      <c r="Y187" s="61">
        <f>VLOOKUP(C187,JN!$A$2:$J$865,8,0)</f>
        <v>1.2825</v>
      </c>
      <c r="Z187" s="62">
        <f>VLOOKUP(C187,JN!$A$2:$J$865,9,0)</f>
        <v>77.920750293083245</v>
      </c>
      <c r="AA187" s="63">
        <f>VLOOKUP(C187,JN!$A$2:$J$865,10,0)</f>
        <v>0.80771999999999999</v>
      </c>
      <c r="AB187">
        <v>40.299999999999997</v>
      </c>
    </row>
    <row r="188" spans="1:28" x14ac:dyDescent="0.3">
      <c r="A188">
        <v>187</v>
      </c>
      <c r="B188" s="1">
        <v>44732</v>
      </c>
      <c r="C188" t="str">
        <f t="shared" si="14"/>
        <v>CER-MSD_R1_t2_44732</v>
      </c>
      <c r="E188" t="s">
        <v>20</v>
      </c>
      <c r="F188" t="s">
        <v>22</v>
      </c>
      <c r="G188" t="s">
        <v>18</v>
      </c>
      <c r="H188">
        <f t="shared" si="15"/>
        <v>2022</v>
      </c>
      <c r="I188">
        <f t="shared" si="16"/>
        <v>6</v>
      </c>
      <c r="J188">
        <f t="shared" si="17"/>
        <v>20</v>
      </c>
      <c r="K188" t="s">
        <v>49</v>
      </c>
      <c r="M188">
        <f>VLOOKUP(F188,Treats!$A$1:$C$9,3,0)</f>
        <v>1</v>
      </c>
      <c r="N188">
        <v>1</v>
      </c>
      <c r="O188" t="s">
        <v>19</v>
      </c>
      <c r="P188" t="str">
        <f t="shared" si="18"/>
        <v>E:CER_P:P02_Tr1:MSD_Tr2:_TRA_1_D:20_M:6_Y:2022</v>
      </c>
      <c r="Q188">
        <v>12</v>
      </c>
      <c r="R188">
        <v>27</v>
      </c>
      <c r="S188">
        <v>0.25</v>
      </c>
      <c r="T188">
        <v>33</v>
      </c>
      <c r="U188">
        <v>32</v>
      </c>
      <c r="V188" t="s">
        <v>46</v>
      </c>
      <c r="W188" s="2">
        <f t="shared" si="21"/>
        <v>0.47071759259259255</v>
      </c>
      <c r="X188">
        <v>20</v>
      </c>
      <c r="Y188" s="61">
        <f>VLOOKUP(C188,JN!$A$2:$J$865,8,0)</f>
        <v>1.2075</v>
      </c>
      <c r="Z188" s="62">
        <f>VLOOKUP(C188,JN!$A$2:$J$865,9,0)</f>
        <v>68.191324736225098</v>
      </c>
      <c r="AA188" s="63">
        <f>VLOOKUP(C188,JN!$A$2:$J$865,10,0)</f>
        <v>0.76956000000000002</v>
      </c>
      <c r="AB188">
        <v>42.1</v>
      </c>
    </row>
    <row r="189" spans="1:28" x14ac:dyDescent="0.3">
      <c r="A189">
        <v>188</v>
      </c>
      <c r="B189" s="1">
        <v>44732</v>
      </c>
      <c r="C189" t="str">
        <f t="shared" si="14"/>
        <v>CER-MSD_R1_t3_44732</v>
      </c>
      <c r="E189" t="s">
        <v>20</v>
      </c>
      <c r="F189" t="s">
        <v>22</v>
      </c>
      <c r="G189" t="s">
        <v>18</v>
      </c>
      <c r="H189">
        <f t="shared" si="15"/>
        <v>2022</v>
      </c>
      <c r="I189">
        <f t="shared" si="16"/>
        <v>6</v>
      </c>
      <c r="J189">
        <f t="shared" si="17"/>
        <v>20</v>
      </c>
      <c r="K189" t="s">
        <v>49</v>
      </c>
      <c r="M189">
        <f>VLOOKUP(F189,Treats!$A$1:$C$9,3,0)</f>
        <v>1</v>
      </c>
      <c r="N189">
        <v>1</v>
      </c>
      <c r="O189" t="s">
        <v>19</v>
      </c>
      <c r="P189" t="str">
        <f t="shared" si="18"/>
        <v>E:CER_P:P02_Tr1:MSD_Tr2:_TRA_1_D:20_M:6_Y:2022</v>
      </c>
      <c r="Q189">
        <v>12</v>
      </c>
      <c r="R189">
        <v>27</v>
      </c>
      <c r="S189">
        <v>0.25</v>
      </c>
      <c r="T189">
        <v>33</v>
      </c>
      <c r="U189">
        <v>32</v>
      </c>
      <c r="V189" t="s">
        <v>47</v>
      </c>
      <c r="W189" s="2">
        <f t="shared" si="21"/>
        <v>0.47766203703703697</v>
      </c>
      <c r="X189">
        <v>30</v>
      </c>
      <c r="Y189" s="61">
        <f>VLOOKUP(C189,JN!$A$2:$J$865,8,0)</f>
        <v>1.2075</v>
      </c>
      <c r="Z189" s="62">
        <f>VLOOKUP(C189,JN!$A$2:$J$865,9,0)</f>
        <v>66.911137162954276</v>
      </c>
      <c r="AA189" s="63">
        <f>VLOOKUP(C189,JN!$A$2:$J$865,10,0)</f>
        <v>0.94764000000000004</v>
      </c>
      <c r="AB189">
        <v>39.1</v>
      </c>
    </row>
    <row r="190" spans="1:28" x14ac:dyDescent="0.3">
      <c r="A190">
        <v>189</v>
      </c>
      <c r="B190" s="1">
        <v>44732</v>
      </c>
      <c r="C190" t="str">
        <f t="shared" si="14"/>
        <v>CER-CON_R1_t0_44732</v>
      </c>
      <c r="E190" t="s">
        <v>20</v>
      </c>
      <c r="F190" t="s">
        <v>39</v>
      </c>
      <c r="G190" t="s">
        <v>18</v>
      </c>
      <c r="H190">
        <f t="shared" si="15"/>
        <v>2022</v>
      </c>
      <c r="I190">
        <f t="shared" si="16"/>
        <v>6</v>
      </c>
      <c r="J190">
        <f t="shared" si="17"/>
        <v>20</v>
      </c>
      <c r="K190" t="s">
        <v>48</v>
      </c>
      <c r="M190">
        <f>VLOOKUP(F190,Treats!$A$1:$C$9,3,0)</f>
        <v>1</v>
      </c>
      <c r="N190">
        <v>9</v>
      </c>
      <c r="O190" t="s">
        <v>605</v>
      </c>
      <c r="P190" t="str">
        <f t="shared" si="18"/>
        <v>E:CER_P:P03_Tr1:CON_Tr2:_TRA_1_D:20_M:6_Y:2022</v>
      </c>
      <c r="Q190">
        <v>10</v>
      </c>
      <c r="R190">
        <v>28</v>
      </c>
      <c r="S190">
        <v>0.8</v>
      </c>
      <c r="T190">
        <v>33</v>
      </c>
      <c r="U190">
        <v>32</v>
      </c>
      <c r="V190" t="s">
        <v>44</v>
      </c>
      <c r="W190" s="2">
        <v>0.45682870370370371</v>
      </c>
      <c r="X190">
        <v>0</v>
      </c>
      <c r="Y190" s="61">
        <f>VLOOKUP(C190,JN!$A$2:$J$865,8,0)</f>
        <v>1.2825</v>
      </c>
      <c r="Z190" s="62">
        <f>VLOOKUP(C190,JN!$A$2:$J$865,9,0)</f>
        <v>75.104337631887461</v>
      </c>
      <c r="AA190" s="63">
        <f>VLOOKUP(C190,JN!$A$2:$J$865,10,0)</f>
        <v>0.78864000000000001</v>
      </c>
      <c r="AB190">
        <v>32.799999999999997</v>
      </c>
    </row>
    <row r="191" spans="1:28" x14ac:dyDescent="0.3">
      <c r="A191">
        <v>190</v>
      </c>
      <c r="B191" s="1">
        <v>44732</v>
      </c>
      <c r="C191" t="str">
        <f t="shared" si="14"/>
        <v>CER-CON_R1_t1_44732</v>
      </c>
      <c r="E191" t="s">
        <v>20</v>
      </c>
      <c r="F191" t="s">
        <v>39</v>
      </c>
      <c r="G191" t="s">
        <v>18</v>
      </c>
      <c r="H191">
        <f t="shared" si="15"/>
        <v>2022</v>
      </c>
      <c r="I191">
        <f t="shared" si="16"/>
        <v>6</v>
      </c>
      <c r="J191">
        <f t="shared" si="17"/>
        <v>20</v>
      </c>
      <c r="K191" t="s">
        <v>48</v>
      </c>
      <c r="M191">
        <f>VLOOKUP(F191,Treats!$A$1:$C$9,3,0)</f>
        <v>1</v>
      </c>
      <c r="N191">
        <v>9</v>
      </c>
      <c r="O191" t="s">
        <v>605</v>
      </c>
      <c r="P191" t="str">
        <f t="shared" si="18"/>
        <v>E:CER_P:P03_Tr1:CON_Tr2:_TRA_1_D:20_M:6_Y:2022</v>
      </c>
      <c r="Q191">
        <v>10</v>
      </c>
      <c r="R191">
        <v>28</v>
      </c>
      <c r="S191">
        <v>0.8</v>
      </c>
      <c r="T191">
        <v>33</v>
      </c>
      <c r="U191">
        <v>32</v>
      </c>
      <c r="V191" t="s">
        <v>45</v>
      </c>
      <c r="W191" s="2">
        <f t="shared" si="21"/>
        <v>0.46377314814814813</v>
      </c>
      <c r="X191">
        <v>10</v>
      </c>
      <c r="Y191" s="61">
        <f>VLOOKUP(C191,JN!$A$2:$J$865,8,0)</f>
        <v>1.2825</v>
      </c>
      <c r="Z191" s="62">
        <f>VLOOKUP(C191,JN!$A$2:$J$865,9,0)</f>
        <v>92.514888628370457</v>
      </c>
      <c r="AA191" s="63">
        <f>VLOOKUP(C191,JN!$A$2:$J$865,10,0)</f>
        <v>0.75684000000000007</v>
      </c>
      <c r="AB191">
        <v>40.4</v>
      </c>
    </row>
    <row r="192" spans="1:28" x14ac:dyDescent="0.3">
      <c r="A192">
        <v>191</v>
      </c>
      <c r="B192" s="1">
        <v>44732</v>
      </c>
      <c r="C192" t="str">
        <f t="shared" si="14"/>
        <v>CER-CON_R1_t2_44732</v>
      </c>
      <c r="E192" t="s">
        <v>20</v>
      </c>
      <c r="F192" t="s">
        <v>39</v>
      </c>
      <c r="G192" t="s">
        <v>18</v>
      </c>
      <c r="H192">
        <f t="shared" si="15"/>
        <v>2022</v>
      </c>
      <c r="I192">
        <f t="shared" si="16"/>
        <v>6</v>
      </c>
      <c r="J192">
        <f t="shared" si="17"/>
        <v>20</v>
      </c>
      <c r="K192" t="s">
        <v>48</v>
      </c>
      <c r="M192">
        <f>VLOOKUP(F192,Treats!$A$1:$C$9,3,0)</f>
        <v>1</v>
      </c>
      <c r="N192">
        <v>9</v>
      </c>
      <c r="O192" t="s">
        <v>605</v>
      </c>
      <c r="P192" t="str">
        <f t="shared" si="18"/>
        <v>E:CER_P:P03_Tr1:CON_Tr2:_TRA_1_D:20_M:6_Y:2022</v>
      </c>
      <c r="Q192">
        <v>10</v>
      </c>
      <c r="R192">
        <v>28</v>
      </c>
      <c r="S192">
        <v>0.8</v>
      </c>
      <c r="T192">
        <v>33</v>
      </c>
      <c r="U192">
        <v>32</v>
      </c>
      <c r="V192" t="s">
        <v>46</v>
      </c>
      <c r="W192" s="2">
        <f t="shared" si="21"/>
        <v>0.47071759259259255</v>
      </c>
      <c r="X192">
        <v>20</v>
      </c>
      <c r="Y192" s="61">
        <f>VLOOKUP(C192,JN!$A$2:$J$865,8,0)</f>
        <v>1.2825</v>
      </c>
      <c r="Z192" s="62">
        <f>VLOOKUP(C192,JN!$A$2:$J$865,9,0)</f>
        <v>81.76131301289567</v>
      </c>
      <c r="AA192" s="63">
        <f>VLOOKUP(C192,JN!$A$2:$J$865,10,0)</f>
        <v>0.76956000000000002</v>
      </c>
      <c r="AB192">
        <v>42.1</v>
      </c>
    </row>
    <row r="193" spans="1:28" x14ac:dyDescent="0.3">
      <c r="A193">
        <v>192</v>
      </c>
      <c r="B193" s="1">
        <v>44732</v>
      </c>
      <c r="C193" t="str">
        <f t="shared" si="14"/>
        <v>CER-CON_R1_t3_44732</v>
      </c>
      <c r="E193" t="s">
        <v>20</v>
      </c>
      <c r="F193" t="s">
        <v>39</v>
      </c>
      <c r="G193" t="s">
        <v>18</v>
      </c>
      <c r="H193">
        <f t="shared" si="15"/>
        <v>2022</v>
      </c>
      <c r="I193">
        <f t="shared" si="16"/>
        <v>6</v>
      </c>
      <c r="J193">
        <f t="shared" si="17"/>
        <v>20</v>
      </c>
      <c r="K193" t="s">
        <v>48</v>
      </c>
      <c r="M193">
        <f>VLOOKUP(F193,Treats!$A$1:$C$9,3,0)</f>
        <v>1</v>
      </c>
      <c r="N193">
        <v>9</v>
      </c>
      <c r="O193" t="s">
        <v>605</v>
      </c>
      <c r="P193" t="str">
        <f t="shared" si="18"/>
        <v>E:CER_P:P03_Tr1:CON_Tr2:_TRA_1_D:20_M:6_Y:2022</v>
      </c>
      <c r="Q193">
        <v>10</v>
      </c>
      <c r="R193">
        <v>28</v>
      </c>
      <c r="S193">
        <v>0.8</v>
      </c>
      <c r="T193">
        <v>33</v>
      </c>
      <c r="U193">
        <v>32</v>
      </c>
      <c r="V193" t="s">
        <v>47</v>
      </c>
      <c r="W193" s="2">
        <f t="shared" si="21"/>
        <v>0.47766203703703697</v>
      </c>
      <c r="X193">
        <v>30</v>
      </c>
      <c r="Y193" s="61">
        <f>VLOOKUP(C193,JN!$A$2:$J$865,8,0)</f>
        <v>1.4325000000000001</v>
      </c>
      <c r="Z193" s="62">
        <f>VLOOKUP(C193,JN!$A$2:$J$865,9,0)</f>
        <v>86.028604923798369</v>
      </c>
      <c r="AA193" s="63">
        <f>VLOOKUP(C193,JN!$A$2:$J$865,10,0)</f>
        <v>0.79500000000000004</v>
      </c>
      <c r="AB193">
        <v>38.700000000000003</v>
      </c>
    </row>
    <row r="194" spans="1:28" x14ac:dyDescent="0.3">
      <c r="A194">
        <v>192</v>
      </c>
      <c r="B194" s="1">
        <v>44732</v>
      </c>
      <c r="C194" t="str">
        <f t="shared" si="14"/>
        <v>CER-MSD_R2_t0_44732</v>
      </c>
      <c r="E194" t="s">
        <v>20</v>
      </c>
      <c r="F194" t="s">
        <v>34</v>
      </c>
      <c r="G194" t="s">
        <v>18</v>
      </c>
      <c r="H194">
        <f t="shared" ref="H194:H257" si="22">YEAR(B194)</f>
        <v>2022</v>
      </c>
      <c r="I194">
        <f t="shared" ref="I194:I257" si="23">MONTH(B194)</f>
        <v>6</v>
      </c>
      <c r="J194">
        <f t="shared" ref="J194:J257" si="24">DAY(B194)</f>
        <v>20</v>
      </c>
      <c r="K194" t="s">
        <v>49</v>
      </c>
      <c r="M194">
        <f>VLOOKUP(F194,Treats!$A$1:$C$9,3,0)</f>
        <v>2</v>
      </c>
      <c r="N194">
        <v>1</v>
      </c>
      <c r="O194" t="s">
        <v>19</v>
      </c>
      <c r="P194" t="str">
        <f t="shared" si="18"/>
        <v>E:CER_P:P04_Tr1:MSD_Tr2:_TRA_2_D:20_M:6_Y:2022</v>
      </c>
      <c r="Q194">
        <v>12</v>
      </c>
      <c r="R194">
        <v>28</v>
      </c>
      <c r="S194">
        <v>0.35</v>
      </c>
      <c r="T194">
        <v>32</v>
      </c>
      <c r="U194">
        <v>35</v>
      </c>
      <c r="V194" t="s">
        <v>44</v>
      </c>
      <c r="W194" s="2">
        <v>0.48842592592592587</v>
      </c>
      <c r="X194">
        <v>0</v>
      </c>
      <c r="Y194" s="61">
        <f>VLOOKUP(C194,JN!$A$2:$J$865,8,0)</f>
        <v>1.2075</v>
      </c>
      <c r="Z194" s="62">
        <f>VLOOKUP(C194,JN!$A$2:$J$865,9,0)</f>
        <v>78.091441969519337</v>
      </c>
      <c r="AA194" s="63">
        <f>VLOOKUP(C194,JN!$A$2:$J$865,10,0)</f>
        <v>0.84588000000000008</v>
      </c>
      <c r="AB194">
        <v>33.4</v>
      </c>
    </row>
    <row r="195" spans="1:28" x14ac:dyDescent="0.3">
      <c r="A195">
        <v>192</v>
      </c>
      <c r="B195" s="1">
        <v>44732</v>
      </c>
      <c r="C195" t="str">
        <f t="shared" ref="C195:C208" si="25">E195&amp;"-"&amp;K195&amp;"_"&amp;"R"&amp;M195&amp;"_"&amp;V195&amp;"_"&amp;B195</f>
        <v>CER-MSD_R2_t1_44732</v>
      </c>
      <c r="E195" t="s">
        <v>20</v>
      </c>
      <c r="F195" t="s">
        <v>34</v>
      </c>
      <c r="G195" t="s">
        <v>18</v>
      </c>
      <c r="H195">
        <f t="shared" si="22"/>
        <v>2022</v>
      </c>
      <c r="I195">
        <f t="shared" si="23"/>
        <v>6</v>
      </c>
      <c r="J195">
        <f t="shared" si="24"/>
        <v>20</v>
      </c>
      <c r="K195" t="s">
        <v>49</v>
      </c>
      <c r="M195">
        <f>VLOOKUP(F195,Treats!$A$1:$C$9,3,0)</f>
        <v>2</v>
      </c>
      <c r="N195">
        <v>1</v>
      </c>
      <c r="O195" t="s">
        <v>19</v>
      </c>
      <c r="P195" t="str">
        <f t="shared" ref="P195:P258" si="26">"E:"&amp;E195&amp;"_P:"&amp;F195&amp;"_Tr1:"&amp;K195&amp;"_Tr2:"&amp;L195&amp;"_"&amp;G195&amp;"_"&amp;M195&amp;"_D:"&amp;J195&amp;"_M:"&amp;I195&amp;"_Y:"&amp;H195</f>
        <v>E:CER_P:P04_Tr1:MSD_Tr2:_TRA_2_D:20_M:6_Y:2022</v>
      </c>
      <c r="Q195">
        <v>12</v>
      </c>
      <c r="R195">
        <v>28</v>
      </c>
      <c r="S195">
        <v>0.35</v>
      </c>
      <c r="T195">
        <v>32</v>
      </c>
      <c r="U195">
        <v>35</v>
      </c>
      <c r="V195" t="s">
        <v>45</v>
      </c>
      <c r="W195" s="2">
        <f t="shared" si="21"/>
        <v>0.49537037037037029</v>
      </c>
      <c r="X195">
        <v>10</v>
      </c>
      <c r="Y195" s="61">
        <f>VLOOKUP(C195,JN!$A$2:$J$865,8,0)</f>
        <v>1.2075</v>
      </c>
      <c r="Z195" s="62">
        <f>VLOOKUP(C195,JN!$A$2:$J$865,9,0)</f>
        <v>82.358733880422051</v>
      </c>
      <c r="AA195" s="63">
        <f>VLOOKUP(C195,JN!$A$2:$J$865,10,0)</f>
        <v>0.80771999999999999</v>
      </c>
      <c r="AB195">
        <v>41.7</v>
      </c>
    </row>
    <row r="196" spans="1:28" x14ac:dyDescent="0.3">
      <c r="A196">
        <v>192</v>
      </c>
      <c r="B196" s="1">
        <v>44732</v>
      </c>
      <c r="C196" t="str">
        <f t="shared" si="25"/>
        <v>CER-MSD_R2_t2_44732</v>
      </c>
      <c r="E196" t="s">
        <v>20</v>
      </c>
      <c r="F196" t="s">
        <v>34</v>
      </c>
      <c r="G196" t="s">
        <v>18</v>
      </c>
      <c r="H196">
        <f t="shared" si="22"/>
        <v>2022</v>
      </c>
      <c r="I196">
        <f t="shared" si="23"/>
        <v>6</v>
      </c>
      <c r="J196">
        <f t="shared" si="24"/>
        <v>20</v>
      </c>
      <c r="K196" t="s">
        <v>49</v>
      </c>
      <c r="M196">
        <f>VLOOKUP(F196,Treats!$A$1:$C$9,3,0)</f>
        <v>2</v>
      </c>
      <c r="N196">
        <v>1</v>
      </c>
      <c r="O196" t="s">
        <v>19</v>
      </c>
      <c r="P196" t="str">
        <f t="shared" si="26"/>
        <v>E:CER_P:P04_Tr1:MSD_Tr2:_TRA_2_D:20_M:6_Y:2022</v>
      </c>
      <c r="Q196">
        <v>12</v>
      </c>
      <c r="R196">
        <v>28</v>
      </c>
      <c r="S196">
        <v>0.35</v>
      </c>
      <c r="T196">
        <v>32</v>
      </c>
      <c r="U196">
        <v>35</v>
      </c>
      <c r="V196" t="s">
        <v>46</v>
      </c>
      <c r="W196" s="2">
        <f t="shared" si="21"/>
        <v>0.50231481481481477</v>
      </c>
      <c r="X196">
        <v>20</v>
      </c>
      <c r="Y196" s="61">
        <f>VLOOKUP(C196,JN!$A$2:$J$865,8,0)</f>
        <v>1.2825</v>
      </c>
      <c r="Z196" s="62">
        <f>VLOOKUP(C196,JN!$A$2:$J$865,9,0)</f>
        <v>68.788745603751465</v>
      </c>
      <c r="AA196" s="63">
        <f>VLOOKUP(C196,JN!$A$2:$J$865,10,0)</f>
        <v>0.88404000000000005</v>
      </c>
      <c r="AB196">
        <v>42.7</v>
      </c>
    </row>
    <row r="197" spans="1:28" x14ac:dyDescent="0.3">
      <c r="A197">
        <v>192</v>
      </c>
      <c r="B197" s="1">
        <v>44732</v>
      </c>
      <c r="C197" t="str">
        <f t="shared" si="25"/>
        <v>CER-MSD_R2_t3_44732</v>
      </c>
      <c r="E197" t="s">
        <v>20</v>
      </c>
      <c r="F197" t="s">
        <v>34</v>
      </c>
      <c r="G197" t="s">
        <v>18</v>
      </c>
      <c r="H197">
        <f t="shared" si="22"/>
        <v>2022</v>
      </c>
      <c r="I197">
        <f t="shared" si="23"/>
        <v>6</v>
      </c>
      <c r="J197">
        <f t="shared" si="24"/>
        <v>20</v>
      </c>
      <c r="K197" t="s">
        <v>49</v>
      </c>
      <c r="M197">
        <f>VLOOKUP(F197,Treats!$A$1:$C$9,3,0)</f>
        <v>2</v>
      </c>
      <c r="N197">
        <v>1</v>
      </c>
      <c r="O197" t="s">
        <v>19</v>
      </c>
      <c r="P197" t="str">
        <f t="shared" si="26"/>
        <v>E:CER_P:P04_Tr1:MSD_Tr2:_TRA_2_D:20_M:6_Y:2022</v>
      </c>
      <c r="Q197">
        <v>12</v>
      </c>
      <c r="R197">
        <v>28</v>
      </c>
      <c r="S197">
        <v>0.35</v>
      </c>
      <c r="T197">
        <v>32</v>
      </c>
      <c r="U197">
        <v>35</v>
      </c>
      <c r="V197" t="s">
        <v>47</v>
      </c>
      <c r="W197" s="2">
        <f t="shared" si="21"/>
        <v>0.50925925925925919</v>
      </c>
      <c r="X197">
        <v>30</v>
      </c>
      <c r="Y197" s="61">
        <f>VLOOKUP(C197,JN!$A$2:$J$865,8,0)</f>
        <v>1.2825</v>
      </c>
      <c r="Z197" s="62">
        <f>VLOOKUP(C197,JN!$A$2:$J$865,9,0)</f>
        <v>77.494021101992971</v>
      </c>
      <c r="AA197" s="63">
        <f>VLOOKUP(C197,JN!$A$2:$J$865,10,0)</f>
        <v>0.82044000000000006</v>
      </c>
      <c r="AB197">
        <v>41.9</v>
      </c>
    </row>
    <row r="198" spans="1:28" x14ac:dyDescent="0.3">
      <c r="A198">
        <v>192</v>
      </c>
      <c r="B198" s="1">
        <v>44732</v>
      </c>
      <c r="C198" t="str">
        <f t="shared" si="25"/>
        <v>CER-AWD_R2_t0_44732</v>
      </c>
      <c r="E198" t="s">
        <v>20</v>
      </c>
      <c r="F198" t="s">
        <v>37</v>
      </c>
      <c r="G198" t="s">
        <v>18</v>
      </c>
      <c r="H198">
        <f t="shared" si="22"/>
        <v>2022</v>
      </c>
      <c r="I198">
        <f t="shared" si="23"/>
        <v>6</v>
      </c>
      <c r="J198">
        <f t="shared" si="24"/>
        <v>20</v>
      </c>
      <c r="K198" t="s">
        <v>50</v>
      </c>
      <c r="M198">
        <f>VLOOKUP(F198,Treats!$A$1:$C$9,3,0)</f>
        <v>2</v>
      </c>
      <c r="N198">
        <v>14</v>
      </c>
      <c r="O198" t="s">
        <v>605</v>
      </c>
      <c r="P198" t="str">
        <f t="shared" si="26"/>
        <v>E:CER_P:P05_Tr1:AWD_Tr2:_TRA_2_D:20_M:6_Y:2022</v>
      </c>
      <c r="Q198">
        <v>0</v>
      </c>
      <c r="R198">
        <v>27</v>
      </c>
      <c r="S198">
        <v>0.8</v>
      </c>
      <c r="T198">
        <v>33</v>
      </c>
      <c r="U198">
        <v>32</v>
      </c>
      <c r="V198" t="s">
        <v>44</v>
      </c>
      <c r="W198" s="2">
        <v>0.45914351851851848</v>
      </c>
      <c r="X198">
        <v>0</v>
      </c>
      <c r="Y198" s="61">
        <f>VLOOKUP(C198,JN!$A$2:$J$865,8,0)</f>
        <v>1.2075</v>
      </c>
      <c r="Z198" s="62">
        <f>VLOOKUP(C198,JN!$A$2:$J$865,9,0)</f>
        <v>87.05275498241501</v>
      </c>
      <c r="AA198" s="63">
        <f>VLOOKUP(C198,JN!$A$2:$J$865,10,0)</f>
        <v>0.75048000000000015</v>
      </c>
      <c r="AB198">
        <v>34.700000000000003</v>
      </c>
    </row>
    <row r="199" spans="1:28" x14ac:dyDescent="0.3">
      <c r="A199">
        <v>192</v>
      </c>
      <c r="B199" s="1">
        <v>44732</v>
      </c>
      <c r="C199" t="str">
        <f t="shared" si="25"/>
        <v>CER-AWD_R2_t1_44732</v>
      </c>
      <c r="E199" t="s">
        <v>20</v>
      </c>
      <c r="F199" t="s">
        <v>37</v>
      </c>
      <c r="G199" t="s">
        <v>18</v>
      </c>
      <c r="H199">
        <f t="shared" si="22"/>
        <v>2022</v>
      </c>
      <c r="I199">
        <f t="shared" si="23"/>
        <v>6</v>
      </c>
      <c r="J199">
        <f t="shared" si="24"/>
        <v>20</v>
      </c>
      <c r="K199" t="s">
        <v>50</v>
      </c>
      <c r="M199">
        <f>VLOOKUP(F199,Treats!$A$1:$C$9,3,0)</f>
        <v>2</v>
      </c>
      <c r="N199">
        <v>14</v>
      </c>
      <c r="O199" t="s">
        <v>605</v>
      </c>
      <c r="P199" t="str">
        <f t="shared" si="26"/>
        <v>E:CER_P:P05_Tr1:AWD_Tr2:_TRA_2_D:20_M:6_Y:2022</v>
      </c>
      <c r="Q199">
        <v>0</v>
      </c>
      <c r="R199">
        <v>27</v>
      </c>
      <c r="S199">
        <v>0.8</v>
      </c>
      <c r="T199">
        <v>33</v>
      </c>
      <c r="U199">
        <v>32</v>
      </c>
      <c r="V199" t="s">
        <v>45</v>
      </c>
      <c r="W199" s="2">
        <f t="shared" si="21"/>
        <v>0.4660879629629629</v>
      </c>
      <c r="X199">
        <v>10</v>
      </c>
      <c r="Y199" s="61">
        <f>VLOOKUP(C199,JN!$A$2:$J$865,8,0)</f>
        <v>1.2825</v>
      </c>
      <c r="Z199" s="62">
        <f>VLOOKUP(C199,JN!$A$2:$J$865,9,0)</f>
        <v>76.043141852286055</v>
      </c>
      <c r="AA199" s="63">
        <f>VLOOKUP(C199,JN!$A$2:$J$865,10,0)</f>
        <v>0.73776000000000008</v>
      </c>
      <c r="AB199">
        <v>43.2</v>
      </c>
    </row>
    <row r="200" spans="1:28" x14ac:dyDescent="0.3">
      <c r="A200">
        <v>192</v>
      </c>
      <c r="B200" s="1">
        <v>44732</v>
      </c>
      <c r="C200" t="str">
        <f t="shared" si="25"/>
        <v>CER-AWD_R2_t2_44732</v>
      </c>
      <c r="E200" t="s">
        <v>20</v>
      </c>
      <c r="F200" t="s">
        <v>37</v>
      </c>
      <c r="G200" t="s">
        <v>18</v>
      </c>
      <c r="H200">
        <f t="shared" si="22"/>
        <v>2022</v>
      </c>
      <c r="I200">
        <f t="shared" si="23"/>
        <v>6</v>
      </c>
      <c r="J200">
        <f t="shared" si="24"/>
        <v>20</v>
      </c>
      <c r="K200" t="s">
        <v>50</v>
      </c>
      <c r="M200">
        <f>VLOOKUP(F200,Treats!$A$1:$C$9,3,0)</f>
        <v>2</v>
      </c>
      <c r="N200">
        <v>14</v>
      </c>
      <c r="O200" t="s">
        <v>605</v>
      </c>
      <c r="P200" t="str">
        <f t="shared" si="26"/>
        <v>E:CER_P:P05_Tr1:AWD_Tr2:_TRA_2_D:20_M:6_Y:2022</v>
      </c>
      <c r="Q200">
        <v>0</v>
      </c>
      <c r="R200">
        <v>27</v>
      </c>
      <c r="S200">
        <v>0.8</v>
      </c>
      <c r="T200">
        <v>33</v>
      </c>
      <c r="U200">
        <v>32</v>
      </c>
      <c r="V200" t="s">
        <v>46</v>
      </c>
      <c r="W200" s="2">
        <f t="shared" si="21"/>
        <v>0.47303240740740732</v>
      </c>
      <c r="X200">
        <v>20</v>
      </c>
      <c r="Y200" s="61">
        <f>VLOOKUP(C200,JN!$A$2:$J$865,8,0)</f>
        <v>1.2075</v>
      </c>
      <c r="Z200" s="62">
        <f>VLOOKUP(C200,JN!$A$2:$J$865,9,0)</f>
        <v>87.735521688159437</v>
      </c>
      <c r="AA200" s="63">
        <f>VLOOKUP(C200,JN!$A$2:$J$865,10,0)</f>
        <v>0.79500000000000004</v>
      </c>
      <c r="AB200">
        <v>43.7</v>
      </c>
    </row>
    <row r="201" spans="1:28" x14ac:dyDescent="0.3">
      <c r="A201">
        <v>192</v>
      </c>
      <c r="B201" s="1">
        <v>44732</v>
      </c>
      <c r="C201" t="str">
        <f t="shared" si="25"/>
        <v>CER-AWD_R2_t3_44732</v>
      </c>
      <c r="E201" t="s">
        <v>20</v>
      </c>
      <c r="F201" t="s">
        <v>37</v>
      </c>
      <c r="G201" t="s">
        <v>18</v>
      </c>
      <c r="H201">
        <f t="shared" si="22"/>
        <v>2022</v>
      </c>
      <c r="I201">
        <f t="shared" si="23"/>
        <v>6</v>
      </c>
      <c r="J201">
        <f t="shared" si="24"/>
        <v>20</v>
      </c>
      <c r="K201" t="s">
        <v>50</v>
      </c>
      <c r="M201">
        <f>VLOOKUP(F201,Treats!$A$1:$C$9,3,0)</f>
        <v>2</v>
      </c>
      <c r="N201">
        <v>14</v>
      </c>
      <c r="O201" t="s">
        <v>605</v>
      </c>
      <c r="P201" t="str">
        <f t="shared" si="26"/>
        <v>E:CER_P:P05_Tr1:AWD_Tr2:_TRA_2_D:20_M:6_Y:2022</v>
      </c>
      <c r="Q201">
        <v>0</v>
      </c>
      <c r="R201">
        <v>27</v>
      </c>
      <c r="S201">
        <v>0.8</v>
      </c>
      <c r="T201">
        <v>33</v>
      </c>
      <c r="U201">
        <v>32</v>
      </c>
      <c r="V201" t="s">
        <v>47</v>
      </c>
      <c r="W201" s="2">
        <f t="shared" si="21"/>
        <v>0.47997685185185174</v>
      </c>
      <c r="X201">
        <v>30</v>
      </c>
      <c r="Y201" s="61">
        <f>VLOOKUP(C201,JN!$A$2:$J$865,8,0)</f>
        <v>1.2075</v>
      </c>
      <c r="Z201" s="62">
        <f>VLOOKUP(C201,JN!$A$2:$J$865,9,0)</f>
        <v>68.105978898007038</v>
      </c>
      <c r="AA201" s="63">
        <f>VLOOKUP(C201,JN!$A$2:$J$865,10,0)</f>
        <v>0.77591999999999994</v>
      </c>
      <c r="AB201">
        <v>40.5</v>
      </c>
    </row>
    <row r="202" spans="1:28" x14ac:dyDescent="0.3">
      <c r="A202">
        <v>192</v>
      </c>
      <c r="B202" s="1">
        <v>44732</v>
      </c>
      <c r="C202" t="str">
        <f t="shared" si="25"/>
        <v>CER-CON_R2_t0_44732</v>
      </c>
      <c r="E202" t="s">
        <v>20</v>
      </c>
      <c r="F202" t="s">
        <v>40</v>
      </c>
      <c r="G202" t="s">
        <v>18</v>
      </c>
      <c r="H202">
        <f t="shared" si="22"/>
        <v>2022</v>
      </c>
      <c r="I202">
        <f t="shared" si="23"/>
        <v>6</v>
      </c>
      <c r="J202">
        <f t="shared" si="24"/>
        <v>20</v>
      </c>
      <c r="K202" t="s">
        <v>48</v>
      </c>
      <c r="M202">
        <f>VLOOKUP(F202,Treats!$A$1:$C$9,3,0)</f>
        <v>2</v>
      </c>
      <c r="N202">
        <v>9</v>
      </c>
      <c r="O202" t="s">
        <v>605</v>
      </c>
      <c r="P202" t="str">
        <f t="shared" si="26"/>
        <v>E:CER_P:P06_Tr1:CON_Tr2:_TRA_2_D:20_M:6_Y:2022</v>
      </c>
      <c r="Q202">
        <v>12</v>
      </c>
      <c r="R202">
        <v>27</v>
      </c>
      <c r="S202">
        <v>0.8</v>
      </c>
      <c r="T202">
        <v>32</v>
      </c>
      <c r="U202">
        <v>35</v>
      </c>
      <c r="V202" t="s">
        <v>44</v>
      </c>
      <c r="W202" s="2">
        <v>0.48842592592592587</v>
      </c>
      <c r="X202">
        <v>0</v>
      </c>
      <c r="Y202" s="61">
        <f>VLOOKUP(C202,JN!$A$2:$J$865,8,0)</f>
        <v>1.2825</v>
      </c>
      <c r="Z202" s="62">
        <f>VLOOKUP(C202,JN!$A$2:$J$865,9,0)</f>
        <v>89.613130128956627</v>
      </c>
      <c r="AA202" s="63">
        <f>VLOOKUP(C202,JN!$A$2:$J$865,10,0)</f>
        <v>0.75048000000000015</v>
      </c>
      <c r="AB202">
        <v>32.700000000000003</v>
      </c>
    </row>
    <row r="203" spans="1:28" x14ac:dyDescent="0.3">
      <c r="A203">
        <v>192</v>
      </c>
      <c r="B203" s="1">
        <v>44732</v>
      </c>
      <c r="C203" t="str">
        <f t="shared" si="25"/>
        <v>CER-CON_R2_t1_44732</v>
      </c>
      <c r="E203" t="s">
        <v>20</v>
      </c>
      <c r="F203" t="s">
        <v>40</v>
      </c>
      <c r="G203" t="s">
        <v>18</v>
      </c>
      <c r="H203">
        <f t="shared" si="22"/>
        <v>2022</v>
      </c>
      <c r="I203">
        <f t="shared" si="23"/>
        <v>6</v>
      </c>
      <c r="J203">
        <f t="shared" si="24"/>
        <v>20</v>
      </c>
      <c r="K203" t="s">
        <v>48</v>
      </c>
      <c r="M203">
        <f>VLOOKUP(F203,Treats!$A$1:$C$9,3,0)</f>
        <v>2</v>
      </c>
      <c r="N203">
        <v>9</v>
      </c>
      <c r="O203" t="s">
        <v>605</v>
      </c>
      <c r="P203" t="str">
        <f t="shared" si="26"/>
        <v>E:CER_P:P06_Tr1:CON_Tr2:_TRA_2_D:20_M:6_Y:2022</v>
      </c>
      <c r="Q203">
        <v>12</v>
      </c>
      <c r="R203">
        <v>27</v>
      </c>
      <c r="S203">
        <v>0.8</v>
      </c>
      <c r="T203">
        <v>32</v>
      </c>
      <c r="U203">
        <v>35</v>
      </c>
      <c r="V203" t="s">
        <v>45</v>
      </c>
      <c r="W203" s="2">
        <f t="shared" si="21"/>
        <v>0.49537037037037029</v>
      </c>
      <c r="X203">
        <v>10</v>
      </c>
      <c r="Y203" s="61">
        <f>VLOOKUP(C203,JN!$A$2:$J$865,8,0)</f>
        <v>1.4325000000000001</v>
      </c>
      <c r="Z203" s="62">
        <f>VLOOKUP(C203,JN!$A$2:$J$865,9,0)</f>
        <v>67.337866354044564</v>
      </c>
      <c r="AA203" s="63">
        <f>VLOOKUP(C203,JN!$A$2:$J$865,10,0)</f>
        <v>0.69324000000000008</v>
      </c>
      <c r="AB203">
        <v>40.6</v>
      </c>
    </row>
    <row r="204" spans="1:28" x14ac:dyDescent="0.3">
      <c r="A204">
        <v>192</v>
      </c>
      <c r="B204" s="1">
        <v>44732</v>
      </c>
      <c r="C204" t="str">
        <f t="shared" si="25"/>
        <v>CER-CON_R2_t2_44732</v>
      </c>
      <c r="E204" t="s">
        <v>20</v>
      </c>
      <c r="F204" t="s">
        <v>40</v>
      </c>
      <c r="G204" t="s">
        <v>18</v>
      </c>
      <c r="H204">
        <f t="shared" si="22"/>
        <v>2022</v>
      </c>
      <c r="I204">
        <f t="shared" si="23"/>
        <v>6</v>
      </c>
      <c r="J204">
        <f t="shared" si="24"/>
        <v>20</v>
      </c>
      <c r="K204" t="s">
        <v>48</v>
      </c>
      <c r="M204">
        <f>VLOOKUP(F204,Treats!$A$1:$C$9,3,0)</f>
        <v>2</v>
      </c>
      <c r="N204">
        <v>9</v>
      </c>
      <c r="O204" t="s">
        <v>605</v>
      </c>
      <c r="P204" t="str">
        <f t="shared" si="26"/>
        <v>E:CER_P:P06_Tr1:CON_Tr2:_TRA_2_D:20_M:6_Y:2022</v>
      </c>
      <c r="Q204">
        <v>12</v>
      </c>
      <c r="R204">
        <v>27</v>
      </c>
      <c r="S204">
        <v>0.8</v>
      </c>
      <c r="T204">
        <v>32</v>
      </c>
      <c r="U204">
        <v>35</v>
      </c>
      <c r="V204" t="s">
        <v>46</v>
      </c>
      <c r="W204" s="2">
        <f t="shared" si="21"/>
        <v>0.50231481481481477</v>
      </c>
      <c r="X204">
        <v>20</v>
      </c>
      <c r="Y204" s="61">
        <f>VLOOKUP(C204,JN!$A$2:$J$865,8,0)</f>
        <v>1.7324999999999999</v>
      </c>
      <c r="Z204" s="62">
        <f>VLOOKUP(C204,JN!$A$2:$J$865,9,0)</f>
        <v>24.835638921453697</v>
      </c>
      <c r="AA204" s="63">
        <f>VLOOKUP(C204,JN!$A$2:$J$865,10,0)</f>
        <v>0.75684000000000007</v>
      </c>
      <c r="AB204">
        <v>41.3</v>
      </c>
    </row>
    <row r="205" spans="1:28" x14ac:dyDescent="0.3">
      <c r="A205">
        <v>192</v>
      </c>
      <c r="B205" s="1">
        <v>44732</v>
      </c>
      <c r="C205" t="str">
        <f t="shared" si="25"/>
        <v>CER-CON_R2_t3_44732</v>
      </c>
      <c r="E205" t="s">
        <v>20</v>
      </c>
      <c r="F205" t="s">
        <v>40</v>
      </c>
      <c r="G205" t="s">
        <v>18</v>
      </c>
      <c r="H205">
        <f t="shared" si="22"/>
        <v>2022</v>
      </c>
      <c r="I205">
        <f t="shared" si="23"/>
        <v>6</v>
      </c>
      <c r="J205">
        <f t="shared" si="24"/>
        <v>20</v>
      </c>
      <c r="K205" t="s">
        <v>48</v>
      </c>
      <c r="M205">
        <f>VLOOKUP(F205,Treats!$A$1:$C$9,3,0)</f>
        <v>2</v>
      </c>
      <c r="N205">
        <v>9</v>
      </c>
      <c r="O205" t="s">
        <v>605</v>
      </c>
      <c r="P205" t="str">
        <f t="shared" si="26"/>
        <v>E:CER_P:P06_Tr1:CON_Tr2:_TRA_2_D:20_M:6_Y:2022</v>
      </c>
      <c r="Q205">
        <v>12</v>
      </c>
      <c r="R205">
        <v>27</v>
      </c>
      <c r="S205">
        <v>0.8</v>
      </c>
      <c r="T205">
        <v>32</v>
      </c>
      <c r="U205">
        <v>35</v>
      </c>
      <c r="V205" t="s">
        <v>47</v>
      </c>
      <c r="W205" s="2">
        <f t="shared" si="21"/>
        <v>0.50925925925925919</v>
      </c>
      <c r="X205">
        <v>30</v>
      </c>
      <c r="Y205" s="61">
        <f>VLOOKUP(C205,JN!$A$2:$J$865,8,0)</f>
        <v>1.8824999999999998</v>
      </c>
      <c r="Z205" s="62">
        <f>VLOOKUP(C205,JN!$A$2:$J$865,9,0)</f>
        <v>4.2672919109026966</v>
      </c>
      <c r="AA205" s="63">
        <f>VLOOKUP(C205,JN!$A$2:$J$865,10,0)</f>
        <v>0.75048000000000015</v>
      </c>
      <c r="AB205">
        <v>40.5</v>
      </c>
    </row>
    <row r="206" spans="1:28" x14ac:dyDescent="0.3">
      <c r="A206">
        <v>192</v>
      </c>
      <c r="B206" s="1">
        <v>44732</v>
      </c>
      <c r="C206" t="str">
        <f t="shared" si="25"/>
        <v>CER-MSD_R3_t0_44732</v>
      </c>
      <c r="E206" t="s">
        <v>20</v>
      </c>
      <c r="F206" t="s">
        <v>35</v>
      </c>
      <c r="G206" t="s">
        <v>18</v>
      </c>
      <c r="H206">
        <f t="shared" si="22"/>
        <v>2022</v>
      </c>
      <c r="I206">
        <f t="shared" si="23"/>
        <v>6</v>
      </c>
      <c r="J206">
        <f t="shared" si="24"/>
        <v>20</v>
      </c>
      <c r="K206" t="s">
        <v>49</v>
      </c>
      <c r="M206">
        <f>VLOOKUP(F206,Treats!$A$1:$C$9,3,0)</f>
        <v>3</v>
      </c>
      <c r="N206">
        <v>2</v>
      </c>
      <c r="O206" t="s">
        <v>36</v>
      </c>
      <c r="P206" t="str">
        <f t="shared" si="26"/>
        <v>E:CER_P:P07_Tr1:MSD_Tr2:_TRA_3_D:20_M:6_Y:2022</v>
      </c>
      <c r="Q206">
        <v>11</v>
      </c>
      <c r="R206">
        <v>38</v>
      </c>
      <c r="S206">
        <v>0.8</v>
      </c>
      <c r="T206">
        <v>33</v>
      </c>
      <c r="U206">
        <v>32</v>
      </c>
      <c r="V206" t="s">
        <v>44</v>
      </c>
      <c r="W206" s="2">
        <v>0.45682870370370371</v>
      </c>
      <c r="X206">
        <v>0</v>
      </c>
      <c r="Y206" s="61">
        <f>VLOOKUP(C206,JN!$A$2:$J$865,8,0)</f>
        <v>1.2075</v>
      </c>
      <c r="Z206" s="62">
        <f>VLOOKUP(C206,JN!$A$2:$J$865,9,0)</f>
        <v>75.104337631887461</v>
      </c>
      <c r="AA206" s="63">
        <f>VLOOKUP(C206,JN!$A$2:$J$865,10,0)</f>
        <v>1.1193600000000001</v>
      </c>
      <c r="AB206">
        <v>31.9</v>
      </c>
    </row>
    <row r="207" spans="1:28" x14ac:dyDescent="0.3">
      <c r="A207">
        <v>192</v>
      </c>
      <c r="B207" s="1">
        <v>44732</v>
      </c>
      <c r="C207" t="str">
        <f t="shared" si="25"/>
        <v>CER-MSD_R3_t1_44732</v>
      </c>
      <c r="E207" t="s">
        <v>20</v>
      </c>
      <c r="F207" t="s">
        <v>35</v>
      </c>
      <c r="G207" t="s">
        <v>18</v>
      </c>
      <c r="H207">
        <f t="shared" si="22"/>
        <v>2022</v>
      </c>
      <c r="I207">
        <f t="shared" si="23"/>
        <v>6</v>
      </c>
      <c r="J207">
        <f t="shared" si="24"/>
        <v>20</v>
      </c>
      <c r="K207" t="s">
        <v>49</v>
      </c>
      <c r="M207">
        <f>VLOOKUP(F207,Treats!$A$1:$C$9,3,0)</f>
        <v>3</v>
      </c>
      <c r="N207">
        <v>2</v>
      </c>
      <c r="O207" t="s">
        <v>36</v>
      </c>
      <c r="P207" t="str">
        <f t="shared" si="26"/>
        <v>E:CER_P:P07_Tr1:MSD_Tr2:_TRA_3_D:20_M:6_Y:2022</v>
      </c>
      <c r="Q207">
        <v>11</v>
      </c>
      <c r="R207">
        <v>38</v>
      </c>
      <c r="S207">
        <v>0.8</v>
      </c>
      <c r="T207">
        <v>33</v>
      </c>
      <c r="U207">
        <v>32</v>
      </c>
      <c r="V207" t="s">
        <v>45</v>
      </c>
      <c r="W207" s="2">
        <f t="shared" si="21"/>
        <v>0.46377314814814813</v>
      </c>
      <c r="X207">
        <v>10</v>
      </c>
      <c r="Y207" s="61">
        <f>VLOOKUP(C207,JN!$A$2:$J$865,8,0)</f>
        <v>1.2075</v>
      </c>
      <c r="Z207" s="62">
        <f>VLOOKUP(C207,JN!$A$2:$J$865,9,0)</f>
        <v>71.605158264947249</v>
      </c>
      <c r="AA207" s="63">
        <f>VLOOKUP(C207,JN!$A$2:$J$865,10,0)</f>
        <v>0.83316000000000001</v>
      </c>
      <c r="AB207">
        <v>42.4</v>
      </c>
    </row>
    <row r="208" spans="1:28" x14ac:dyDescent="0.3">
      <c r="A208">
        <v>192</v>
      </c>
      <c r="B208" s="1">
        <v>44732</v>
      </c>
      <c r="C208" t="str">
        <f t="shared" si="25"/>
        <v>CER-MSD_R3_t2_44732</v>
      </c>
      <c r="E208" t="s">
        <v>20</v>
      </c>
      <c r="F208" t="s">
        <v>35</v>
      </c>
      <c r="G208" t="s">
        <v>18</v>
      </c>
      <c r="H208">
        <f t="shared" si="22"/>
        <v>2022</v>
      </c>
      <c r="I208">
        <f t="shared" si="23"/>
        <v>6</v>
      </c>
      <c r="J208">
        <f t="shared" si="24"/>
        <v>20</v>
      </c>
      <c r="K208" t="s">
        <v>49</v>
      </c>
      <c r="M208">
        <f>VLOOKUP(F208,Treats!$A$1:$C$9,3,0)</f>
        <v>3</v>
      </c>
      <c r="N208">
        <v>2</v>
      </c>
      <c r="O208" t="s">
        <v>36</v>
      </c>
      <c r="P208" t="str">
        <f t="shared" si="26"/>
        <v>E:CER_P:P07_Tr1:MSD_Tr2:_TRA_3_D:20_M:6_Y:2022</v>
      </c>
      <c r="Q208">
        <v>11</v>
      </c>
      <c r="R208">
        <v>38</v>
      </c>
      <c r="S208">
        <v>0.8</v>
      </c>
      <c r="T208">
        <v>33</v>
      </c>
      <c r="U208">
        <v>32</v>
      </c>
      <c r="V208" t="s">
        <v>46</v>
      </c>
      <c r="W208" s="2">
        <f t="shared" si="21"/>
        <v>0.47071759259259255</v>
      </c>
      <c r="X208">
        <v>20</v>
      </c>
      <c r="Y208" s="61">
        <f>VLOOKUP(C208,JN!$A$2:$J$865,8,0)</f>
        <v>1.2825</v>
      </c>
      <c r="Z208" s="62">
        <f>VLOOKUP(C208,JN!$A$2:$J$865,9,0)</f>
        <v>83.041500586166478</v>
      </c>
      <c r="AA208" s="63">
        <f>VLOOKUP(C208,JN!$A$2:$J$865,10,0)</f>
        <v>0.78864000000000001</v>
      </c>
      <c r="AB208">
        <v>43.8</v>
      </c>
    </row>
    <row r="209" spans="1:28" x14ac:dyDescent="0.3">
      <c r="A209">
        <v>193</v>
      </c>
      <c r="B209" s="1">
        <v>44732</v>
      </c>
      <c r="C209" t="str">
        <f t="shared" ref="C209:C272" si="27">E209&amp;"-"&amp;K209&amp;"_"&amp;"R"&amp;M209&amp;"_"&amp;V209&amp;"_"&amp;B209</f>
        <v>CER-MSD_R3_t3_44732</v>
      </c>
      <c r="E209" t="s">
        <v>20</v>
      </c>
      <c r="F209" t="s">
        <v>35</v>
      </c>
      <c r="G209" t="s">
        <v>18</v>
      </c>
      <c r="H209">
        <f t="shared" si="22"/>
        <v>2022</v>
      </c>
      <c r="I209">
        <f t="shared" si="23"/>
        <v>6</v>
      </c>
      <c r="J209">
        <f t="shared" si="24"/>
        <v>20</v>
      </c>
      <c r="K209" t="s">
        <v>49</v>
      </c>
      <c r="M209">
        <f>VLOOKUP(F209,Treats!$A$1:$C$9,3,0)</f>
        <v>3</v>
      </c>
      <c r="N209">
        <v>2</v>
      </c>
      <c r="O209" t="s">
        <v>36</v>
      </c>
      <c r="P209" t="str">
        <f t="shared" si="26"/>
        <v>E:CER_P:P07_Tr1:MSD_Tr2:_TRA_3_D:20_M:6_Y:2022</v>
      </c>
      <c r="Q209">
        <v>11</v>
      </c>
      <c r="R209">
        <v>38</v>
      </c>
      <c r="S209">
        <v>0.8</v>
      </c>
      <c r="T209">
        <v>33</v>
      </c>
      <c r="U209">
        <v>32</v>
      </c>
      <c r="V209" t="s">
        <v>47</v>
      </c>
      <c r="W209" s="2">
        <f t="shared" si="21"/>
        <v>0.47766203703703697</v>
      </c>
      <c r="X209">
        <v>30</v>
      </c>
      <c r="Y209" s="61">
        <f>VLOOKUP(C209,JN!$A$2:$J$865,8,0)</f>
        <v>1.2075</v>
      </c>
      <c r="Z209" s="62">
        <f>VLOOKUP(C209,JN!$A$2:$J$865,9,0)</f>
        <v>81.505275498241517</v>
      </c>
      <c r="AA209" s="63">
        <f>VLOOKUP(C209,JN!$A$2:$J$865,10,0)</f>
        <v>0.73140000000000005</v>
      </c>
      <c r="AB209">
        <v>39.299999999999997</v>
      </c>
    </row>
    <row r="210" spans="1:28" x14ac:dyDescent="0.3">
      <c r="A210">
        <v>194</v>
      </c>
      <c r="B210" s="1">
        <v>44732</v>
      </c>
      <c r="C210" t="str">
        <f t="shared" si="27"/>
        <v>CER-CON_R3_t0_44732</v>
      </c>
      <c r="E210" t="s">
        <v>20</v>
      </c>
      <c r="F210" t="s">
        <v>33</v>
      </c>
      <c r="G210" t="s">
        <v>18</v>
      </c>
      <c r="H210">
        <f t="shared" si="22"/>
        <v>2022</v>
      </c>
      <c r="I210">
        <f t="shared" si="23"/>
        <v>6</v>
      </c>
      <c r="J210">
        <f t="shared" si="24"/>
        <v>20</v>
      </c>
      <c r="K210" t="s">
        <v>48</v>
      </c>
      <c r="M210">
        <f>VLOOKUP(F210,Treats!$A$1:$C$9,3,0)</f>
        <v>3</v>
      </c>
      <c r="N210">
        <v>2</v>
      </c>
      <c r="O210" t="s">
        <v>36</v>
      </c>
      <c r="P210" t="str">
        <f t="shared" si="26"/>
        <v>E:CER_P:P08_Tr1:CON_Tr2:_TRA_3_D:20_M:6_Y:2022</v>
      </c>
      <c r="Q210">
        <v>12</v>
      </c>
      <c r="R210">
        <v>29</v>
      </c>
      <c r="S210">
        <v>0.8</v>
      </c>
      <c r="T210">
        <v>32</v>
      </c>
      <c r="U210">
        <v>35</v>
      </c>
      <c r="V210" t="s">
        <v>44</v>
      </c>
      <c r="W210" s="2">
        <v>0.48842592592592587</v>
      </c>
      <c r="X210">
        <v>0</v>
      </c>
      <c r="Y210" s="61">
        <f>VLOOKUP(C210,JN!$A$2:$J$865,8,0)</f>
        <v>1.2825</v>
      </c>
      <c r="Z210" s="62">
        <f>VLOOKUP(C210,JN!$A$2:$J$865,9,0)</f>
        <v>91.405392731535756</v>
      </c>
      <c r="AA210" s="63">
        <f>VLOOKUP(C210,JN!$A$2:$J$865,10,0)</f>
        <v>0.7186800000000001</v>
      </c>
      <c r="AB210">
        <v>33.799999999999997</v>
      </c>
    </row>
    <row r="211" spans="1:28" x14ac:dyDescent="0.3">
      <c r="A211">
        <v>195</v>
      </c>
      <c r="B211" s="1">
        <v>44732</v>
      </c>
      <c r="C211" t="str">
        <f t="shared" si="27"/>
        <v>CER-CON_R3_t1_44732</v>
      </c>
      <c r="E211" t="s">
        <v>20</v>
      </c>
      <c r="F211" t="s">
        <v>33</v>
      </c>
      <c r="G211" t="s">
        <v>18</v>
      </c>
      <c r="H211">
        <f t="shared" si="22"/>
        <v>2022</v>
      </c>
      <c r="I211">
        <f t="shared" si="23"/>
        <v>6</v>
      </c>
      <c r="J211">
        <f t="shared" si="24"/>
        <v>20</v>
      </c>
      <c r="K211" t="s">
        <v>48</v>
      </c>
      <c r="M211">
        <f>VLOOKUP(F211,Treats!$A$1:$C$9,3,0)</f>
        <v>3</v>
      </c>
      <c r="N211">
        <v>2</v>
      </c>
      <c r="O211" t="s">
        <v>36</v>
      </c>
      <c r="P211" t="str">
        <f t="shared" si="26"/>
        <v>E:CER_P:P08_Tr1:CON_Tr2:_TRA_3_D:20_M:6_Y:2022</v>
      </c>
      <c r="Q211">
        <v>12</v>
      </c>
      <c r="R211">
        <v>29</v>
      </c>
      <c r="S211">
        <v>0.8</v>
      </c>
      <c r="T211">
        <v>32</v>
      </c>
      <c r="U211">
        <v>35</v>
      </c>
      <c r="V211" t="s">
        <v>45</v>
      </c>
      <c r="W211" s="2">
        <f t="shared" si="21"/>
        <v>0.49537037037037029</v>
      </c>
      <c r="X211">
        <v>10</v>
      </c>
      <c r="Y211" s="61">
        <f>VLOOKUP(C211,JN!$A$2:$J$865,8,0)</f>
        <v>4.5825000000000005</v>
      </c>
      <c r="Z211" s="62">
        <f>VLOOKUP(C211,JN!$A$2:$J$865,9,0)</f>
        <v>51.207502930832362</v>
      </c>
      <c r="AA211" s="63">
        <f>VLOOKUP(C211,JN!$A$2:$J$865,10,0)</f>
        <v>0.78227999999999998</v>
      </c>
      <c r="AB211">
        <v>43.4</v>
      </c>
    </row>
    <row r="212" spans="1:28" x14ac:dyDescent="0.3">
      <c r="A212">
        <v>196</v>
      </c>
      <c r="B212" s="1">
        <v>44732</v>
      </c>
      <c r="C212" t="str">
        <f t="shared" si="27"/>
        <v>CER-CON_R3_t2_44732</v>
      </c>
      <c r="E212" t="s">
        <v>20</v>
      </c>
      <c r="F212" t="s">
        <v>33</v>
      </c>
      <c r="G212" t="s">
        <v>18</v>
      </c>
      <c r="H212">
        <f t="shared" si="22"/>
        <v>2022</v>
      </c>
      <c r="I212">
        <f t="shared" si="23"/>
        <v>6</v>
      </c>
      <c r="J212">
        <f t="shared" si="24"/>
        <v>20</v>
      </c>
      <c r="K212" t="s">
        <v>48</v>
      </c>
      <c r="M212">
        <f>VLOOKUP(F212,Treats!$A$1:$C$9,3,0)</f>
        <v>3</v>
      </c>
      <c r="N212">
        <v>2</v>
      </c>
      <c r="O212" t="s">
        <v>36</v>
      </c>
      <c r="P212" t="str">
        <f t="shared" si="26"/>
        <v>E:CER_P:P08_Tr1:CON_Tr2:_TRA_3_D:20_M:6_Y:2022</v>
      </c>
      <c r="Q212">
        <v>12</v>
      </c>
      <c r="R212">
        <v>29</v>
      </c>
      <c r="S212">
        <v>0.8</v>
      </c>
      <c r="T212">
        <v>32</v>
      </c>
      <c r="U212">
        <v>35</v>
      </c>
      <c r="V212" t="s">
        <v>46</v>
      </c>
      <c r="W212" s="2">
        <f t="shared" si="21"/>
        <v>0.50231481481481477</v>
      </c>
      <c r="X212">
        <v>20</v>
      </c>
      <c r="Y212" s="61">
        <f>VLOOKUP(C212,JN!$A$2:$J$865,8,0)</f>
        <v>2.2574999999999998</v>
      </c>
      <c r="Z212" s="62">
        <f>VLOOKUP(C212,JN!$A$2:$J$865,9,0)</f>
        <v>18.349355216881595</v>
      </c>
      <c r="AA212" s="63">
        <f>VLOOKUP(C212,JN!$A$2:$J$865,10,0)</f>
        <v>0.71232000000000006</v>
      </c>
      <c r="AB212">
        <v>44.5</v>
      </c>
    </row>
    <row r="213" spans="1:28" x14ac:dyDescent="0.3">
      <c r="A213">
        <v>197</v>
      </c>
      <c r="B213" s="1">
        <v>44732</v>
      </c>
      <c r="C213" t="str">
        <f t="shared" si="27"/>
        <v>CER-CON_R3_t3_44732</v>
      </c>
      <c r="E213" t="s">
        <v>20</v>
      </c>
      <c r="F213" t="s">
        <v>33</v>
      </c>
      <c r="G213" t="s">
        <v>18</v>
      </c>
      <c r="H213">
        <f t="shared" si="22"/>
        <v>2022</v>
      </c>
      <c r="I213">
        <f t="shared" si="23"/>
        <v>6</v>
      </c>
      <c r="J213">
        <f t="shared" si="24"/>
        <v>20</v>
      </c>
      <c r="K213" t="s">
        <v>48</v>
      </c>
      <c r="M213">
        <f>VLOOKUP(F213,Treats!$A$1:$C$9,3,0)</f>
        <v>3</v>
      </c>
      <c r="N213">
        <v>2</v>
      </c>
      <c r="O213" t="s">
        <v>36</v>
      </c>
      <c r="P213" t="str">
        <f t="shared" si="26"/>
        <v>E:CER_P:P08_Tr1:CON_Tr2:_TRA_3_D:20_M:6_Y:2022</v>
      </c>
      <c r="Q213">
        <v>12</v>
      </c>
      <c r="R213">
        <v>29</v>
      </c>
      <c r="S213">
        <v>0.8</v>
      </c>
      <c r="T213">
        <v>32</v>
      </c>
      <c r="U213">
        <v>35</v>
      </c>
      <c r="V213" t="s">
        <v>47</v>
      </c>
      <c r="W213" s="2">
        <f t="shared" si="21"/>
        <v>0.50925925925925919</v>
      </c>
      <c r="X213">
        <v>30</v>
      </c>
      <c r="Y213" s="61">
        <f>VLOOKUP(C213,JN!$A$2:$J$865,8,0)</f>
        <v>3.4575000000000005</v>
      </c>
      <c r="Z213" s="62">
        <f>VLOOKUP(C213,JN!$A$2:$J$865,9,0)</f>
        <v>8.4492379835873397</v>
      </c>
      <c r="AA213" s="63">
        <f>VLOOKUP(C213,JN!$A$2:$J$865,10,0)</f>
        <v>0.76319999999999999</v>
      </c>
      <c r="AB213">
        <v>44.5</v>
      </c>
    </row>
    <row r="214" spans="1:28" x14ac:dyDescent="0.3">
      <c r="A214">
        <v>198</v>
      </c>
      <c r="B214" s="1">
        <v>44732</v>
      </c>
      <c r="C214" t="str">
        <f t="shared" si="27"/>
        <v>CER-AWD_R3_t0_44732</v>
      </c>
      <c r="E214" t="s">
        <v>20</v>
      </c>
      <c r="F214" t="s">
        <v>38</v>
      </c>
      <c r="G214" t="s">
        <v>18</v>
      </c>
      <c r="H214">
        <f t="shared" si="22"/>
        <v>2022</v>
      </c>
      <c r="I214">
        <f t="shared" si="23"/>
        <v>6</v>
      </c>
      <c r="J214">
        <f t="shared" si="24"/>
        <v>20</v>
      </c>
      <c r="K214" t="s">
        <v>50</v>
      </c>
      <c r="M214">
        <f>VLOOKUP(F214,Treats!$A$1:$C$9,3,0)</f>
        <v>3</v>
      </c>
      <c r="N214">
        <v>3</v>
      </c>
      <c r="O214" t="s">
        <v>36</v>
      </c>
      <c r="P214" t="str">
        <f t="shared" si="26"/>
        <v>E:CER_P:P09_Tr1:AWD_Tr2:_TRA_3_D:20_M:6_Y:2022</v>
      </c>
      <c r="Q214">
        <v>0</v>
      </c>
      <c r="R214">
        <v>38</v>
      </c>
      <c r="S214">
        <v>0.8</v>
      </c>
      <c r="T214">
        <v>33</v>
      </c>
      <c r="U214">
        <v>32</v>
      </c>
      <c r="V214" t="s">
        <v>44</v>
      </c>
      <c r="W214" s="2">
        <v>0.45914351851851848</v>
      </c>
      <c r="X214">
        <v>0</v>
      </c>
      <c r="Y214" s="61">
        <f>VLOOKUP(C214,JN!$A$2:$J$865,8,0)</f>
        <v>1.2075</v>
      </c>
      <c r="Z214" s="62">
        <f>VLOOKUP(C214,JN!$A$2:$J$865,9,0)</f>
        <v>82.27338804220399</v>
      </c>
      <c r="AA214" s="63">
        <f>VLOOKUP(C214,JN!$A$2:$J$865,10,0)</f>
        <v>0.74412000000000011</v>
      </c>
      <c r="AB214">
        <v>33</v>
      </c>
    </row>
    <row r="215" spans="1:28" x14ac:dyDescent="0.3">
      <c r="A215">
        <v>199</v>
      </c>
      <c r="B215" s="1">
        <v>44732</v>
      </c>
      <c r="C215" t="str">
        <f t="shared" si="27"/>
        <v>CER-AWD_R3_t1_44732</v>
      </c>
      <c r="E215" t="s">
        <v>20</v>
      </c>
      <c r="F215" t="s">
        <v>38</v>
      </c>
      <c r="G215" t="s">
        <v>18</v>
      </c>
      <c r="H215">
        <f t="shared" si="22"/>
        <v>2022</v>
      </c>
      <c r="I215">
        <f t="shared" si="23"/>
        <v>6</v>
      </c>
      <c r="J215">
        <f t="shared" si="24"/>
        <v>20</v>
      </c>
      <c r="K215" t="s">
        <v>50</v>
      </c>
      <c r="M215">
        <f>VLOOKUP(F215,Treats!$A$1:$C$9,3,0)</f>
        <v>3</v>
      </c>
      <c r="N215">
        <v>3</v>
      </c>
      <c r="O215" t="s">
        <v>36</v>
      </c>
      <c r="P215" t="str">
        <f t="shared" si="26"/>
        <v>E:CER_P:P09_Tr1:AWD_Tr2:_TRA_3_D:20_M:6_Y:2022</v>
      </c>
      <c r="Q215">
        <v>0</v>
      </c>
      <c r="R215">
        <v>38</v>
      </c>
      <c r="S215">
        <v>0.8</v>
      </c>
      <c r="T215">
        <v>33</v>
      </c>
      <c r="U215">
        <v>32</v>
      </c>
      <c r="V215" t="s">
        <v>45</v>
      </c>
      <c r="W215" s="2">
        <f t="shared" si="21"/>
        <v>0.4660879629629629</v>
      </c>
      <c r="X215">
        <v>10</v>
      </c>
      <c r="Y215" s="61">
        <f>VLOOKUP(C215,JN!$A$2:$J$865,8,0)</f>
        <v>1.2825</v>
      </c>
      <c r="Z215" s="62">
        <f>VLOOKUP(C215,JN!$A$2:$J$865,9,0)</f>
        <v>79.627667057444313</v>
      </c>
      <c r="AA215" s="63">
        <f>VLOOKUP(C215,JN!$A$2:$J$865,10,0)</f>
        <v>0.79500000000000004</v>
      </c>
      <c r="AB215">
        <v>42.4</v>
      </c>
    </row>
    <row r="216" spans="1:28" x14ac:dyDescent="0.3">
      <c r="A216">
        <v>200</v>
      </c>
      <c r="B216" s="1">
        <v>44732</v>
      </c>
      <c r="C216" t="str">
        <f t="shared" si="27"/>
        <v>CER-AWD_R3_t2_44732</v>
      </c>
      <c r="E216" t="s">
        <v>20</v>
      </c>
      <c r="F216" t="s">
        <v>38</v>
      </c>
      <c r="G216" t="s">
        <v>18</v>
      </c>
      <c r="H216">
        <f t="shared" si="22"/>
        <v>2022</v>
      </c>
      <c r="I216">
        <f t="shared" si="23"/>
        <v>6</v>
      </c>
      <c r="J216">
        <f t="shared" si="24"/>
        <v>20</v>
      </c>
      <c r="K216" t="s">
        <v>50</v>
      </c>
      <c r="M216">
        <f>VLOOKUP(F216,Treats!$A$1:$C$9,3,0)</f>
        <v>3</v>
      </c>
      <c r="N216">
        <v>3</v>
      </c>
      <c r="O216" t="s">
        <v>36</v>
      </c>
      <c r="P216" t="str">
        <f t="shared" si="26"/>
        <v>E:CER_P:P09_Tr1:AWD_Tr2:_TRA_3_D:20_M:6_Y:2022</v>
      </c>
      <c r="Q216">
        <v>0</v>
      </c>
      <c r="R216">
        <v>38</v>
      </c>
      <c r="S216">
        <v>0.8</v>
      </c>
      <c r="T216">
        <v>33</v>
      </c>
      <c r="U216">
        <v>32</v>
      </c>
      <c r="V216" t="s">
        <v>46</v>
      </c>
      <c r="W216" s="2">
        <f t="shared" si="21"/>
        <v>0.47303240740740732</v>
      </c>
      <c r="X216">
        <v>20</v>
      </c>
      <c r="Y216" s="61">
        <f>VLOOKUP(C216,JN!$A$2:$J$865,8,0)</f>
        <v>1.2825</v>
      </c>
      <c r="Z216" s="62">
        <f>VLOOKUP(C216,JN!$A$2:$J$865,9,0)</f>
        <v>80.737162954279015</v>
      </c>
      <c r="AA216" s="63">
        <f>VLOOKUP(C216,JN!$A$2:$J$865,10,0)</f>
        <v>0.86496000000000006</v>
      </c>
      <c r="AB216">
        <v>42.8</v>
      </c>
    </row>
    <row r="217" spans="1:28" x14ac:dyDescent="0.3">
      <c r="A217">
        <v>201</v>
      </c>
      <c r="B217" s="1">
        <v>44732</v>
      </c>
      <c r="C217" t="str">
        <f t="shared" si="27"/>
        <v>CER-AWD_R3_t3_44732</v>
      </c>
      <c r="E217" t="s">
        <v>20</v>
      </c>
      <c r="F217" t="s">
        <v>38</v>
      </c>
      <c r="G217" t="s">
        <v>18</v>
      </c>
      <c r="H217">
        <f t="shared" si="22"/>
        <v>2022</v>
      </c>
      <c r="I217">
        <f t="shared" si="23"/>
        <v>6</v>
      </c>
      <c r="J217">
        <f t="shared" si="24"/>
        <v>20</v>
      </c>
      <c r="K217" t="s">
        <v>50</v>
      </c>
      <c r="M217">
        <f>VLOOKUP(F217,Treats!$A$1:$C$9,3,0)</f>
        <v>3</v>
      </c>
      <c r="N217">
        <v>3</v>
      </c>
      <c r="O217" t="s">
        <v>36</v>
      </c>
      <c r="P217" t="str">
        <f t="shared" si="26"/>
        <v>E:CER_P:P09_Tr1:AWD_Tr2:_TRA_3_D:20_M:6_Y:2022</v>
      </c>
      <c r="Q217">
        <v>0</v>
      </c>
      <c r="R217">
        <v>38</v>
      </c>
      <c r="S217">
        <v>0.8</v>
      </c>
      <c r="T217">
        <v>33</v>
      </c>
      <c r="U217">
        <v>32</v>
      </c>
      <c r="V217" t="s">
        <v>47</v>
      </c>
      <c r="W217" s="2">
        <f t="shared" si="21"/>
        <v>0.47997685185185174</v>
      </c>
      <c r="X217">
        <v>30</v>
      </c>
      <c r="Y217" s="61">
        <f>VLOOKUP(C217,JN!$A$2:$J$865,8,0)</f>
        <v>1.2825</v>
      </c>
      <c r="Z217" s="62">
        <f>VLOOKUP(C217,JN!$A$2:$J$865,9,0)</f>
        <v>62.387807737397424</v>
      </c>
      <c r="AA217" s="63">
        <f>VLOOKUP(C217,JN!$A$2:$J$865,10,0)</f>
        <v>0.73776000000000008</v>
      </c>
      <c r="AB217">
        <v>42.9</v>
      </c>
    </row>
    <row r="218" spans="1:28" x14ac:dyDescent="0.3">
      <c r="A218">
        <v>202</v>
      </c>
      <c r="B218" s="1">
        <v>44735</v>
      </c>
      <c r="C218" t="str">
        <f t="shared" si="27"/>
        <v>CER-AWD_R1_t0_44735</v>
      </c>
      <c r="E218" t="s">
        <v>20</v>
      </c>
      <c r="F218" t="s">
        <v>21</v>
      </c>
      <c r="G218" t="s">
        <v>18</v>
      </c>
      <c r="H218">
        <f t="shared" si="22"/>
        <v>2022</v>
      </c>
      <c r="I218">
        <f t="shared" si="23"/>
        <v>6</v>
      </c>
      <c r="J218">
        <f t="shared" si="24"/>
        <v>23</v>
      </c>
      <c r="K218" t="s">
        <v>50</v>
      </c>
      <c r="M218">
        <f>VLOOKUP(F218,Treats!$A$1:$C$9,3,0)</f>
        <v>1</v>
      </c>
      <c r="N218">
        <v>3</v>
      </c>
      <c r="O218" t="s">
        <v>19</v>
      </c>
      <c r="P218" t="str">
        <f t="shared" si="26"/>
        <v>E:CER_P:P01_Tr1:AWD_Tr2:_TRA_1_D:23_M:6_Y:2022</v>
      </c>
      <c r="Q218">
        <v>25.5</v>
      </c>
      <c r="R218">
        <v>0</v>
      </c>
      <c r="S218">
        <v>0.9</v>
      </c>
      <c r="T218">
        <v>29</v>
      </c>
      <c r="U218">
        <v>30</v>
      </c>
      <c r="V218" t="s">
        <v>44</v>
      </c>
      <c r="W218" s="2">
        <v>0.43969907407407405</v>
      </c>
      <c r="X218">
        <v>0</v>
      </c>
      <c r="Y218" s="61">
        <f>VLOOKUP(C218,JN!$A$2:$J$865,8,0)</f>
        <v>1.2075</v>
      </c>
      <c r="Z218" s="62">
        <f>VLOOKUP(C218,JN!$A$2:$J$865,9,0)</f>
        <v>97.791044776119406</v>
      </c>
      <c r="AA218" s="63">
        <f>VLOOKUP(C218,JN!$A$2:$J$865,10,0)</f>
        <v>0.54696000000000011</v>
      </c>
      <c r="AB218">
        <v>37.299999999999997</v>
      </c>
    </row>
    <row r="219" spans="1:28" x14ac:dyDescent="0.3">
      <c r="A219">
        <v>203</v>
      </c>
      <c r="B219" s="1">
        <v>44735</v>
      </c>
      <c r="C219" t="str">
        <f t="shared" si="27"/>
        <v>CER-AWD_R1_t1_44735</v>
      </c>
      <c r="E219" t="s">
        <v>20</v>
      </c>
      <c r="F219" t="s">
        <v>21</v>
      </c>
      <c r="G219" t="s">
        <v>18</v>
      </c>
      <c r="H219">
        <f t="shared" si="22"/>
        <v>2022</v>
      </c>
      <c r="I219">
        <f t="shared" si="23"/>
        <v>6</v>
      </c>
      <c r="J219">
        <f t="shared" si="24"/>
        <v>23</v>
      </c>
      <c r="K219" t="s">
        <v>50</v>
      </c>
      <c r="M219">
        <f>VLOOKUP(F219,Treats!$A$1:$C$9,3,0)</f>
        <v>1</v>
      </c>
      <c r="N219">
        <v>3</v>
      </c>
      <c r="O219" t="s">
        <v>19</v>
      </c>
      <c r="P219" t="str">
        <f t="shared" si="26"/>
        <v>E:CER_P:P01_Tr1:AWD_Tr2:_TRA_1_D:23_M:6_Y:2022</v>
      </c>
      <c r="Q219">
        <v>25.5</v>
      </c>
      <c r="R219">
        <v>0</v>
      </c>
      <c r="S219">
        <v>0.9</v>
      </c>
      <c r="T219">
        <v>29</v>
      </c>
      <c r="U219">
        <v>30</v>
      </c>
      <c r="V219" t="s">
        <v>45</v>
      </c>
      <c r="W219" s="2">
        <f t="shared" si="21"/>
        <v>0.44664351851851847</v>
      </c>
      <c r="X219">
        <v>10</v>
      </c>
      <c r="Y219" s="61">
        <f>VLOOKUP(C219,JN!$A$2:$J$865,8,0)</f>
        <v>1.1325000000000001</v>
      </c>
      <c r="Z219" s="62">
        <f>VLOOKUP(C219,JN!$A$2:$J$865,9,0)</f>
        <v>71.496119402985073</v>
      </c>
      <c r="AA219" s="63">
        <f>VLOOKUP(C219,JN!$A$2:$J$865,10,0)</f>
        <v>0.80771999999999999</v>
      </c>
      <c r="AB219">
        <v>46.1</v>
      </c>
    </row>
    <row r="220" spans="1:28" x14ac:dyDescent="0.3">
      <c r="A220">
        <v>204</v>
      </c>
      <c r="B220" s="1">
        <v>44735</v>
      </c>
      <c r="C220" t="str">
        <f t="shared" si="27"/>
        <v>CER-AWD_R1_t2_44735</v>
      </c>
      <c r="E220" t="s">
        <v>20</v>
      </c>
      <c r="F220" t="s">
        <v>21</v>
      </c>
      <c r="G220" t="s">
        <v>18</v>
      </c>
      <c r="H220">
        <f t="shared" si="22"/>
        <v>2022</v>
      </c>
      <c r="I220">
        <f t="shared" si="23"/>
        <v>6</v>
      </c>
      <c r="J220">
        <f t="shared" si="24"/>
        <v>23</v>
      </c>
      <c r="K220" t="s">
        <v>50</v>
      </c>
      <c r="M220">
        <f>VLOOKUP(F220,Treats!$A$1:$C$9,3,0)</f>
        <v>1</v>
      </c>
      <c r="N220">
        <v>3</v>
      </c>
      <c r="O220" t="s">
        <v>19</v>
      </c>
      <c r="P220" t="str">
        <f t="shared" si="26"/>
        <v>E:CER_P:P01_Tr1:AWD_Tr2:_TRA_1_D:23_M:6_Y:2022</v>
      </c>
      <c r="Q220">
        <v>25.5</v>
      </c>
      <c r="R220">
        <v>0</v>
      </c>
      <c r="S220">
        <v>0.9</v>
      </c>
      <c r="T220">
        <v>29</v>
      </c>
      <c r="U220">
        <v>30</v>
      </c>
      <c r="V220" t="s">
        <v>46</v>
      </c>
      <c r="W220" s="2">
        <f t="shared" si="21"/>
        <v>0.45358796296296289</v>
      </c>
      <c r="X220">
        <v>20</v>
      </c>
      <c r="Y220" s="61">
        <f>VLOOKUP(C220,JN!$A$2:$J$865,8,0)</f>
        <v>1.1325000000000001</v>
      </c>
      <c r="Z220" s="62">
        <f>VLOOKUP(C220,JN!$A$2:$J$865,9,0)</f>
        <v>54.219701492537318</v>
      </c>
      <c r="AA220" s="63">
        <f>VLOOKUP(C220,JN!$A$2:$J$865,10,0)</f>
        <v>0.5660400000000001</v>
      </c>
      <c r="AB220">
        <v>46.1</v>
      </c>
    </row>
    <row r="221" spans="1:28" x14ac:dyDescent="0.3">
      <c r="A221">
        <v>205</v>
      </c>
      <c r="B221" s="1">
        <v>44735</v>
      </c>
      <c r="C221" t="str">
        <f t="shared" si="27"/>
        <v>CER-AWD_R1_t3_44735</v>
      </c>
      <c r="E221" t="s">
        <v>20</v>
      </c>
      <c r="F221" t="s">
        <v>21</v>
      </c>
      <c r="G221" t="s">
        <v>18</v>
      </c>
      <c r="H221">
        <f t="shared" si="22"/>
        <v>2022</v>
      </c>
      <c r="I221">
        <f t="shared" si="23"/>
        <v>6</v>
      </c>
      <c r="J221">
        <f t="shared" si="24"/>
        <v>23</v>
      </c>
      <c r="K221" t="s">
        <v>50</v>
      </c>
      <c r="M221">
        <f>VLOOKUP(F221,Treats!$A$1:$C$9,3,0)</f>
        <v>1</v>
      </c>
      <c r="N221">
        <v>3</v>
      </c>
      <c r="O221" t="s">
        <v>19</v>
      </c>
      <c r="P221" t="str">
        <f t="shared" si="26"/>
        <v>E:CER_P:P01_Tr1:AWD_Tr2:_TRA_1_D:23_M:6_Y:2022</v>
      </c>
      <c r="Q221">
        <v>25.5</v>
      </c>
      <c r="R221">
        <v>0</v>
      </c>
      <c r="S221">
        <v>0.9</v>
      </c>
      <c r="T221">
        <v>29</v>
      </c>
      <c r="U221">
        <v>30</v>
      </c>
      <c r="V221" t="s">
        <v>47</v>
      </c>
      <c r="W221" s="2">
        <f t="shared" si="21"/>
        <v>0.46053240740740731</v>
      </c>
      <c r="X221">
        <v>30</v>
      </c>
      <c r="Y221" s="61">
        <f>VLOOKUP(C221,JN!$A$2:$J$865,8,0)</f>
        <v>1.1325000000000001</v>
      </c>
      <c r="Z221" s="62">
        <f>VLOOKUP(C221,JN!$A$2:$J$865,9,0)</f>
        <v>43.462686567164177</v>
      </c>
      <c r="AA221" s="63">
        <f>VLOOKUP(C221,JN!$A$2:$J$865,10,0)</f>
        <v>0.55332000000000003</v>
      </c>
      <c r="AB221">
        <v>46.3</v>
      </c>
    </row>
    <row r="222" spans="1:28" x14ac:dyDescent="0.3">
      <c r="A222">
        <v>206</v>
      </c>
      <c r="B222" s="1">
        <v>44735</v>
      </c>
      <c r="C222" t="str">
        <f t="shared" si="27"/>
        <v>CER-MSD_R1_t0_44735</v>
      </c>
      <c r="E222" t="s">
        <v>20</v>
      </c>
      <c r="F222" t="s">
        <v>22</v>
      </c>
      <c r="G222" t="s">
        <v>18</v>
      </c>
      <c r="H222">
        <f t="shared" si="22"/>
        <v>2022</v>
      </c>
      <c r="I222">
        <f t="shared" si="23"/>
        <v>6</v>
      </c>
      <c r="J222">
        <f t="shared" si="24"/>
        <v>23</v>
      </c>
      <c r="K222" t="s">
        <v>49</v>
      </c>
      <c r="M222">
        <f>VLOOKUP(F222,Treats!$A$1:$C$9,3,0)</f>
        <v>1</v>
      </c>
      <c r="N222">
        <v>11</v>
      </c>
      <c r="O222" t="s">
        <v>19</v>
      </c>
      <c r="P222" t="str">
        <f t="shared" si="26"/>
        <v>E:CER_P:P02_Tr1:MSD_Tr2:_TRA_1_D:23_M:6_Y:2022</v>
      </c>
      <c r="Q222">
        <v>13.5</v>
      </c>
      <c r="R222">
        <v>25</v>
      </c>
      <c r="S222">
        <v>0.3</v>
      </c>
      <c r="T222">
        <v>29</v>
      </c>
      <c r="U222">
        <v>30</v>
      </c>
      <c r="V222" t="s">
        <v>44</v>
      </c>
      <c r="W222" s="2">
        <v>0.4369791666666667</v>
      </c>
      <c r="X222">
        <v>0</v>
      </c>
      <c r="Y222" s="61">
        <f>VLOOKUP(C222,JN!$A$2:$J$865,8,0)</f>
        <v>1.1325000000000001</v>
      </c>
      <c r="Z222" s="62">
        <f>VLOOKUP(C222,JN!$A$2:$J$865,9,0)</f>
        <v>95.074626865671647</v>
      </c>
      <c r="AA222" s="63">
        <f>VLOOKUP(C222,JN!$A$2:$J$865,10,0)</f>
        <v>0.5660400000000001</v>
      </c>
      <c r="AB222">
        <v>35.200000000000003</v>
      </c>
    </row>
    <row r="223" spans="1:28" x14ac:dyDescent="0.3">
      <c r="A223">
        <v>207</v>
      </c>
      <c r="B223" s="1">
        <v>44735</v>
      </c>
      <c r="C223" t="str">
        <f t="shared" si="27"/>
        <v>CER-MSD_R1_t1_44735</v>
      </c>
      <c r="E223" t="s">
        <v>20</v>
      </c>
      <c r="F223" t="s">
        <v>22</v>
      </c>
      <c r="G223" t="s">
        <v>18</v>
      </c>
      <c r="H223">
        <f t="shared" si="22"/>
        <v>2022</v>
      </c>
      <c r="I223">
        <f t="shared" si="23"/>
        <v>6</v>
      </c>
      <c r="J223">
        <f t="shared" si="24"/>
        <v>23</v>
      </c>
      <c r="K223" t="s">
        <v>49</v>
      </c>
      <c r="M223">
        <f>VLOOKUP(F223,Treats!$A$1:$C$9,3,0)</f>
        <v>1</v>
      </c>
      <c r="N223">
        <v>11</v>
      </c>
      <c r="O223" t="s">
        <v>19</v>
      </c>
      <c r="P223" t="str">
        <f t="shared" si="26"/>
        <v>E:CER_P:P02_Tr1:MSD_Tr2:_TRA_1_D:23_M:6_Y:2022</v>
      </c>
      <c r="Q223">
        <v>13.5</v>
      </c>
      <c r="R223">
        <v>25</v>
      </c>
      <c r="S223">
        <v>0.3</v>
      </c>
      <c r="T223">
        <v>29</v>
      </c>
      <c r="U223">
        <v>30</v>
      </c>
      <c r="V223" t="s">
        <v>45</v>
      </c>
      <c r="W223" s="2">
        <f t="shared" si="21"/>
        <v>0.44392361111111112</v>
      </c>
      <c r="X223">
        <v>10</v>
      </c>
      <c r="Y223" s="61">
        <f>VLOOKUP(C223,JN!$A$2:$J$865,8,0)</f>
        <v>1.3574999999999999</v>
      </c>
      <c r="Z223" s="62">
        <f>VLOOKUP(C223,JN!$A$2:$J$865,9,0)</f>
        <v>44.875223880597019</v>
      </c>
      <c r="AA223" s="63">
        <f>VLOOKUP(C223,JN!$A$2:$J$865,10,0)</f>
        <v>0.57240000000000013</v>
      </c>
      <c r="AB223">
        <v>39.9</v>
      </c>
    </row>
    <row r="224" spans="1:28" x14ac:dyDescent="0.3">
      <c r="A224">
        <v>208</v>
      </c>
      <c r="B224" s="1">
        <v>44735</v>
      </c>
      <c r="C224" t="str">
        <f t="shared" si="27"/>
        <v>CER-MSD_R1_t2_44735</v>
      </c>
      <c r="E224" t="s">
        <v>20</v>
      </c>
      <c r="F224" t="s">
        <v>22</v>
      </c>
      <c r="G224" t="s">
        <v>18</v>
      </c>
      <c r="H224">
        <f t="shared" si="22"/>
        <v>2022</v>
      </c>
      <c r="I224">
        <f t="shared" si="23"/>
        <v>6</v>
      </c>
      <c r="J224">
        <f t="shared" si="24"/>
        <v>23</v>
      </c>
      <c r="K224" t="s">
        <v>49</v>
      </c>
      <c r="M224">
        <f>VLOOKUP(F224,Treats!$A$1:$C$9,3,0)</f>
        <v>1</v>
      </c>
      <c r="N224">
        <v>11</v>
      </c>
      <c r="O224" t="s">
        <v>19</v>
      </c>
      <c r="P224" t="str">
        <f t="shared" si="26"/>
        <v>E:CER_P:P02_Tr1:MSD_Tr2:_TRA_1_D:23_M:6_Y:2022</v>
      </c>
      <c r="Q224">
        <v>13.5</v>
      </c>
      <c r="R224">
        <v>25</v>
      </c>
      <c r="S224">
        <v>0.3</v>
      </c>
      <c r="T224">
        <v>29</v>
      </c>
      <c r="U224">
        <v>30</v>
      </c>
      <c r="V224" t="s">
        <v>46</v>
      </c>
      <c r="W224" s="2">
        <f t="shared" si="21"/>
        <v>0.45086805555555554</v>
      </c>
      <c r="X224">
        <v>20</v>
      </c>
      <c r="Y224" s="61">
        <f>VLOOKUP(C224,JN!$A$2:$J$865,8,0)</f>
        <v>1.5074999999999998</v>
      </c>
      <c r="Z224" s="62">
        <f>VLOOKUP(C224,JN!$A$2:$J$865,9,0)</f>
        <v>42.810746268656722</v>
      </c>
      <c r="AA224" s="63">
        <f>VLOOKUP(C224,JN!$A$2:$J$865,10,0)</f>
        <v>0.52152000000000009</v>
      </c>
      <c r="AB224">
        <v>40.700000000000003</v>
      </c>
    </row>
    <row r="225" spans="1:28" x14ac:dyDescent="0.3">
      <c r="A225">
        <v>209</v>
      </c>
      <c r="B225" s="1">
        <v>44735</v>
      </c>
      <c r="C225" t="str">
        <f t="shared" si="27"/>
        <v>CER-MSD_R1_t3_44735</v>
      </c>
      <c r="E225" t="s">
        <v>20</v>
      </c>
      <c r="F225" t="s">
        <v>22</v>
      </c>
      <c r="G225" t="s">
        <v>18</v>
      </c>
      <c r="H225">
        <f t="shared" si="22"/>
        <v>2022</v>
      </c>
      <c r="I225">
        <f t="shared" si="23"/>
        <v>6</v>
      </c>
      <c r="J225">
        <f t="shared" si="24"/>
        <v>23</v>
      </c>
      <c r="K225" t="s">
        <v>49</v>
      </c>
      <c r="M225">
        <f>VLOOKUP(F225,Treats!$A$1:$C$9,3,0)</f>
        <v>1</v>
      </c>
      <c r="N225">
        <v>11</v>
      </c>
      <c r="O225" t="s">
        <v>19</v>
      </c>
      <c r="P225" t="str">
        <f t="shared" si="26"/>
        <v>E:CER_P:P02_Tr1:MSD_Tr2:_TRA_1_D:23_M:6_Y:2022</v>
      </c>
      <c r="Q225">
        <v>13.5</v>
      </c>
      <c r="R225">
        <v>25</v>
      </c>
      <c r="S225">
        <v>0.3</v>
      </c>
      <c r="T225">
        <v>29</v>
      </c>
      <c r="U225">
        <v>30</v>
      </c>
      <c r="V225" t="s">
        <v>47</v>
      </c>
      <c r="W225" s="2">
        <f t="shared" si="21"/>
        <v>0.45781249999999996</v>
      </c>
      <c r="X225">
        <v>30</v>
      </c>
      <c r="Y225" s="61">
        <f>VLOOKUP(C225,JN!$A$2:$J$865,8,0)</f>
        <v>2.1825000000000001</v>
      </c>
      <c r="Z225" s="62">
        <f>VLOOKUP(C225,JN!$A$2:$J$865,9,0)</f>
        <v>32.597014925373138</v>
      </c>
      <c r="AA225" s="63">
        <f>VLOOKUP(C225,JN!$A$2:$J$865,10,0)</f>
        <v>0.48972000000000004</v>
      </c>
      <c r="AB225">
        <v>40.6</v>
      </c>
    </row>
    <row r="226" spans="1:28" x14ac:dyDescent="0.3">
      <c r="A226">
        <v>210</v>
      </c>
      <c r="B226" s="1">
        <v>44735</v>
      </c>
      <c r="C226" t="str">
        <f t="shared" si="27"/>
        <v>CER-CON_R1_t0_44735</v>
      </c>
      <c r="E226" t="s">
        <v>20</v>
      </c>
      <c r="F226" t="s">
        <v>39</v>
      </c>
      <c r="G226" t="s">
        <v>18</v>
      </c>
      <c r="H226">
        <f t="shared" si="22"/>
        <v>2022</v>
      </c>
      <c r="I226">
        <f t="shared" si="23"/>
        <v>6</v>
      </c>
      <c r="J226">
        <f t="shared" si="24"/>
        <v>23</v>
      </c>
      <c r="K226" t="s">
        <v>48</v>
      </c>
      <c r="M226">
        <f>VLOOKUP(F226,Treats!$A$1:$C$9,3,0)</f>
        <v>1</v>
      </c>
      <c r="N226">
        <v>9</v>
      </c>
      <c r="O226" t="s">
        <v>604</v>
      </c>
      <c r="P226" t="str">
        <f t="shared" si="26"/>
        <v>E:CER_P:P03_Tr1:CON_Tr2:_TRA_1_D:23_M:6_Y:2022</v>
      </c>
      <c r="Q226">
        <v>10</v>
      </c>
      <c r="R226">
        <v>27</v>
      </c>
      <c r="S226">
        <v>0.9</v>
      </c>
      <c r="T226">
        <v>29</v>
      </c>
      <c r="U226">
        <v>30</v>
      </c>
      <c r="V226" t="s">
        <v>44</v>
      </c>
      <c r="W226" s="2">
        <v>0.4369791666666667</v>
      </c>
      <c r="X226">
        <v>0</v>
      </c>
      <c r="Y226" s="61">
        <f>VLOOKUP(C226,JN!$A$2:$J$865,8,0)</f>
        <v>1.2075</v>
      </c>
      <c r="Z226" s="62">
        <f>VLOOKUP(C226,JN!$A$2:$J$865,9,0)</f>
        <v>85.186865671641783</v>
      </c>
      <c r="AA226" s="63">
        <f>VLOOKUP(C226,JN!$A$2:$J$865,10,0)</f>
        <v>0.52788000000000002</v>
      </c>
      <c r="AB226">
        <v>34.6</v>
      </c>
    </row>
    <row r="227" spans="1:28" x14ac:dyDescent="0.3">
      <c r="A227">
        <v>211</v>
      </c>
      <c r="B227" s="1">
        <v>44735</v>
      </c>
      <c r="C227" t="str">
        <f t="shared" si="27"/>
        <v>CER-CON_R1_t1_44735</v>
      </c>
      <c r="E227" t="s">
        <v>20</v>
      </c>
      <c r="F227" t="s">
        <v>39</v>
      </c>
      <c r="G227" t="s">
        <v>18</v>
      </c>
      <c r="H227">
        <f t="shared" si="22"/>
        <v>2022</v>
      </c>
      <c r="I227">
        <f t="shared" si="23"/>
        <v>6</v>
      </c>
      <c r="J227">
        <f t="shared" si="24"/>
        <v>23</v>
      </c>
      <c r="K227" t="s">
        <v>48</v>
      </c>
      <c r="M227">
        <f>VLOOKUP(F227,Treats!$A$1:$C$9,3,0)</f>
        <v>1</v>
      </c>
      <c r="N227">
        <v>9</v>
      </c>
      <c r="O227" t="s">
        <v>604</v>
      </c>
      <c r="P227" t="str">
        <f t="shared" si="26"/>
        <v>E:CER_P:P03_Tr1:CON_Tr2:_TRA_1_D:23_M:6_Y:2022</v>
      </c>
      <c r="Q227">
        <v>10</v>
      </c>
      <c r="R227">
        <v>27</v>
      </c>
      <c r="S227">
        <v>0.9</v>
      </c>
      <c r="T227">
        <v>29</v>
      </c>
      <c r="U227">
        <v>30</v>
      </c>
      <c r="V227" t="s">
        <v>45</v>
      </c>
      <c r="W227" s="2">
        <f t="shared" si="21"/>
        <v>0.44392361111111112</v>
      </c>
      <c r="X227">
        <v>10</v>
      </c>
      <c r="Y227" s="61">
        <f>VLOOKUP(C227,JN!$A$2:$J$865,8,0)</f>
        <v>1.5825</v>
      </c>
      <c r="Z227" s="62">
        <f>VLOOKUP(C227,JN!$A$2:$J$865,9,0)</f>
        <v>30.74985074626866</v>
      </c>
      <c r="AA227" s="63">
        <f>VLOOKUP(C227,JN!$A$2:$J$865,10,0)</f>
        <v>0.57240000000000013</v>
      </c>
      <c r="AB227">
        <v>42.4</v>
      </c>
    </row>
    <row r="228" spans="1:28" x14ac:dyDescent="0.3">
      <c r="A228">
        <v>212</v>
      </c>
      <c r="B228" s="1">
        <v>44735</v>
      </c>
      <c r="C228" t="str">
        <f t="shared" si="27"/>
        <v>CER-CON_R1_t2_44735</v>
      </c>
      <c r="E228" t="s">
        <v>20</v>
      </c>
      <c r="F228" t="s">
        <v>39</v>
      </c>
      <c r="G228" t="s">
        <v>18</v>
      </c>
      <c r="H228">
        <f t="shared" si="22"/>
        <v>2022</v>
      </c>
      <c r="I228">
        <f t="shared" si="23"/>
        <v>6</v>
      </c>
      <c r="J228">
        <f t="shared" si="24"/>
        <v>23</v>
      </c>
      <c r="K228" t="s">
        <v>48</v>
      </c>
      <c r="M228">
        <f>VLOOKUP(F228,Treats!$A$1:$C$9,3,0)</f>
        <v>1</v>
      </c>
      <c r="N228">
        <v>9</v>
      </c>
      <c r="O228" t="s">
        <v>604</v>
      </c>
      <c r="P228" t="str">
        <f t="shared" si="26"/>
        <v>E:CER_P:P03_Tr1:CON_Tr2:_TRA_1_D:23_M:6_Y:2022</v>
      </c>
      <c r="Q228">
        <v>10</v>
      </c>
      <c r="R228">
        <v>27</v>
      </c>
      <c r="S228">
        <v>0.9</v>
      </c>
      <c r="T228">
        <v>29</v>
      </c>
      <c r="U228">
        <v>30</v>
      </c>
      <c r="V228" t="s">
        <v>46</v>
      </c>
      <c r="W228" s="2">
        <f t="shared" si="21"/>
        <v>0.45086805555555554</v>
      </c>
      <c r="X228">
        <v>20</v>
      </c>
      <c r="Y228" s="61">
        <f>VLOOKUP(C228,JN!$A$2:$J$865,8,0)</f>
        <v>1.9575</v>
      </c>
      <c r="Z228" s="62">
        <f>VLOOKUP(C228,JN!$A$2:$J$865,9,0)</f>
        <v>34.444179104477612</v>
      </c>
      <c r="AA228" s="63">
        <f>VLOOKUP(C228,JN!$A$2:$J$865,10,0)</f>
        <v>0.49608000000000002</v>
      </c>
      <c r="AB228">
        <v>43.9</v>
      </c>
    </row>
    <row r="229" spans="1:28" x14ac:dyDescent="0.3">
      <c r="A229">
        <v>213</v>
      </c>
      <c r="B229" s="1">
        <v>44735</v>
      </c>
      <c r="C229" t="str">
        <f t="shared" si="27"/>
        <v>CER-CON_R1_t3_44735</v>
      </c>
      <c r="E229" t="s">
        <v>20</v>
      </c>
      <c r="F229" t="s">
        <v>39</v>
      </c>
      <c r="G229" t="s">
        <v>18</v>
      </c>
      <c r="H229">
        <f t="shared" si="22"/>
        <v>2022</v>
      </c>
      <c r="I229">
        <f t="shared" si="23"/>
        <v>6</v>
      </c>
      <c r="J229">
        <f t="shared" si="24"/>
        <v>23</v>
      </c>
      <c r="K229" t="s">
        <v>48</v>
      </c>
      <c r="M229">
        <f>VLOOKUP(F229,Treats!$A$1:$C$9,3,0)</f>
        <v>1</v>
      </c>
      <c r="N229">
        <v>9</v>
      </c>
      <c r="O229" t="s">
        <v>604</v>
      </c>
      <c r="P229" t="str">
        <f t="shared" si="26"/>
        <v>E:CER_P:P03_Tr1:CON_Tr2:_TRA_1_D:23_M:6_Y:2022</v>
      </c>
      <c r="Q229">
        <v>10</v>
      </c>
      <c r="R229">
        <v>27</v>
      </c>
      <c r="S229">
        <v>0.9</v>
      </c>
      <c r="T229">
        <v>29</v>
      </c>
      <c r="U229">
        <v>30</v>
      </c>
      <c r="V229" t="s">
        <v>47</v>
      </c>
      <c r="W229" s="2">
        <f t="shared" si="21"/>
        <v>0.45781249999999996</v>
      </c>
      <c r="X229">
        <v>30</v>
      </c>
      <c r="Y229" s="61">
        <f>VLOOKUP(C229,JN!$A$2:$J$865,8,0)</f>
        <v>2.2574999999999998</v>
      </c>
      <c r="Z229" s="62">
        <f>VLOOKUP(C229,JN!$A$2:$J$865,9,0)</f>
        <v>21.840000000000003</v>
      </c>
      <c r="AA229" s="63">
        <f>VLOOKUP(C229,JN!$A$2:$J$865,10,0)</f>
        <v>0.52152000000000009</v>
      </c>
      <c r="AB229">
        <v>44.2</v>
      </c>
    </row>
    <row r="230" spans="1:28" x14ac:dyDescent="0.3">
      <c r="A230">
        <v>214</v>
      </c>
      <c r="B230" s="1">
        <v>44735</v>
      </c>
      <c r="C230" t="str">
        <f t="shared" si="27"/>
        <v>CER-MSD_R2_t0_44735</v>
      </c>
      <c r="E230" t="s">
        <v>20</v>
      </c>
      <c r="F230" t="s">
        <v>34</v>
      </c>
      <c r="G230" t="s">
        <v>18</v>
      </c>
      <c r="H230">
        <f t="shared" si="22"/>
        <v>2022</v>
      </c>
      <c r="I230">
        <f t="shared" si="23"/>
        <v>6</v>
      </c>
      <c r="J230">
        <f t="shared" si="24"/>
        <v>23</v>
      </c>
      <c r="K230" t="s">
        <v>49</v>
      </c>
      <c r="M230">
        <f>VLOOKUP(F230,Treats!$A$1:$C$9,3,0)</f>
        <v>2</v>
      </c>
      <c r="N230">
        <v>9</v>
      </c>
      <c r="O230" t="s">
        <v>604</v>
      </c>
      <c r="P230" t="str">
        <f t="shared" si="26"/>
        <v>E:CER_P:P04_Tr1:MSD_Tr2:_TRA_2_D:23_M:6_Y:2022</v>
      </c>
      <c r="Q230">
        <v>12</v>
      </c>
      <c r="R230">
        <v>27</v>
      </c>
      <c r="S230">
        <v>0.7</v>
      </c>
      <c r="T230">
        <v>30.5</v>
      </c>
      <c r="U230">
        <v>31</v>
      </c>
      <c r="V230" t="s">
        <v>44</v>
      </c>
      <c r="W230" s="2">
        <v>0.46730324074074076</v>
      </c>
      <c r="X230">
        <v>0</v>
      </c>
      <c r="Y230" s="61">
        <f>VLOOKUP(C230,JN!$A$2:$J$865,8,0)</f>
        <v>1.2075</v>
      </c>
      <c r="Z230" s="62">
        <f>VLOOKUP(C230,JN!$A$2:$J$865,9,0)</f>
        <v>77.580895522388062</v>
      </c>
      <c r="AA230" s="63">
        <f>VLOOKUP(C230,JN!$A$2:$J$865,10,0)</f>
        <v>0.51516000000000006</v>
      </c>
      <c r="AB230">
        <v>32.5</v>
      </c>
    </row>
    <row r="231" spans="1:28" x14ac:dyDescent="0.3">
      <c r="A231">
        <v>215</v>
      </c>
      <c r="B231" s="1">
        <v>44735</v>
      </c>
      <c r="C231" t="str">
        <f t="shared" si="27"/>
        <v>CER-MSD_R2_t1_44735</v>
      </c>
      <c r="E231" t="s">
        <v>20</v>
      </c>
      <c r="F231" t="s">
        <v>34</v>
      </c>
      <c r="G231" t="s">
        <v>18</v>
      </c>
      <c r="H231">
        <f t="shared" si="22"/>
        <v>2022</v>
      </c>
      <c r="I231">
        <f t="shared" si="23"/>
        <v>6</v>
      </c>
      <c r="J231">
        <f t="shared" si="24"/>
        <v>23</v>
      </c>
      <c r="K231" t="s">
        <v>49</v>
      </c>
      <c r="M231">
        <f>VLOOKUP(F231,Treats!$A$1:$C$9,3,0)</f>
        <v>2</v>
      </c>
      <c r="N231">
        <v>9</v>
      </c>
      <c r="O231" t="s">
        <v>604</v>
      </c>
      <c r="P231" t="str">
        <f t="shared" si="26"/>
        <v>E:CER_P:P04_Tr1:MSD_Tr2:_TRA_2_D:23_M:6_Y:2022</v>
      </c>
      <c r="Q231">
        <v>12</v>
      </c>
      <c r="R231">
        <v>27</v>
      </c>
      <c r="S231">
        <v>0.7</v>
      </c>
      <c r="T231">
        <v>30.5</v>
      </c>
      <c r="U231">
        <v>31</v>
      </c>
      <c r="V231" t="s">
        <v>45</v>
      </c>
      <c r="W231" s="2">
        <f t="shared" si="21"/>
        <v>0.47424768518518517</v>
      </c>
      <c r="X231">
        <v>10</v>
      </c>
      <c r="Y231" s="61">
        <f>VLOOKUP(C231,JN!$A$2:$J$865,8,0)</f>
        <v>1.7324999999999999</v>
      </c>
      <c r="Z231" s="62">
        <f>VLOOKUP(C231,JN!$A$2:$J$865,9,0)</f>
        <v>54.980298507462692</v>
      </c>
      <c r="AA231" s="63">
        <f>VLOOKUP(C231,JN!$A$2:$J$865,10,0)</f>
        <v>0.52788000000000002</v>
      </c>
      <c r="AB231">
        <v>39.9</v>
      </c>
    </row>
    <row r="232" spans="1:28" x14ac:dyDescent="0.3">
      <c r="A232">
        <v>216</v>
      </c>
      <c r="B232" s="1">
        <v>44735</v>
      </c>
      <c r="C232" t="str">
        <f t="shared" si="27"/>
        <v>CER-MSD_R2_t2_44735</v>
      </c>
      <c r="E232" t="s">
        <v>20</v>
      </c>
      <c r="F232" t="s">
        <v>34</v>
      </c>
      <c r="G232" t="s">
        <v>18</v>
      </c>
      <c r="H232">
        <f t="shared" si="22"/>
        <v>2022</v>
      </c>
      <c r="I232">
        <f t="shared" si="23"/>
        <v>6</v>
      </c>
      <c r="J232">
        <f t="shared" si="24"/>
        <v>23</v>
      </c>
      <c r="K232" t="s">
        <v>49</v>
      </c>
      <c r="M232">
        <f>VLOOKUP(F232,Treats!$A$1:$C$9,3,0)</f>
        <v>2</v>
      </c>
      <c r="N232">
        <v>9</v>
      </c>
      <c r="O232" t="s">
        <v>604</v>
      </c>
      <c r="P232" t="str">
        <f t="shared" si="26"/>
        <v>E:CER_P:P04_Tr1:MSD_Tr2:_TRA_2_D:23_M:6_Y:2022</v>
      </c>
      <c r="Q232">
        <v>12</v>
      </c>
      <c r="R232">
        <v>27</v>
      </c>
      <c r="S232">
        <v>0.7</v>
      </c>
      <c r="T232">
        <v>30.5</v>
      </c>
      <c r="U232">
        <v>31</v>
      </c>
      <c r="V232" t="s">
        <v>46</v>
      </c>
      <c r="W232" s="2">
        <f t="shared" si="21"/>
        <v>0.48119212962962959</v>
      </c>
      <c r="X232">
        <v>20</v>
      </c>
      <c r="Y232" s="61">
        <f>VLOOKUP(C232,JN!$A$2:$J$865,8,0)</f>
        <v>2.2574999999999998</v>
      </c>
      <c r="Z232" s="62">
        <f>VLOOKUP(C232,JN!$A$2:$J$865,9,0)</f>
        <v>41.289552238805967</v>
      </c>
      <c r="AA232" s="63">
        <f>VLOOKUP(C232,JN!$A$2:$J$865,10,0)</f>
        <v>0.50880000000000003</v>
      </c>
      <c r="AB232">
        <v>40.200000000000003</v>
      </c>
    </row>
    <row r="233" spans="1:28" x14ac:dyDescent="0.3">
      <c r="A233">
        <v>217</v>
      </c>
      <c r="B233" s="1">
        <v>44735</v>
      </c>
      <c r="C233" t="str">
        <f t="shared" si="27"/>
        <v>CER-MSD_R2_t3_44735</v>
      </c>
      <c r="E233" t="s">
        <v>20</v>
      </c>
      <c r="F233" t="s">
        <v>34</v>
      </c>
      <c r="G233" t="s">
        <v>18</v>
      </c>
      <c r="H233">
        <f t="shared" si="22"/>
        <v>2022</v>
      </c>
      <c r="I233">
        <f t="shared" si="23"/>
        <v>6</v>
      </c>
      <c r="J233">
        <f t="shared" si="24"/>
        <v>23</v>
      </c>
      <c r="K233" t="s">
        <v>49</v>
      </c>
      <c r="M233">
        <f>VLOOKUP(F233,Treats!$A$1:$C$9,3,0)</f>
        <v>2</v>
      </c>
      <c r="N233">
        <v>9</v>
      </c>
      <c r="O233" t="s">
        <v>604</v>
      </c>
      <c r="P233" t="str">
        <f t="shared" si="26"/>
        <v>E:CER_P:P04_Tr1:MSD_Tr2:_TRA_2_D:23_M:6_Y:2022</v>
      </c>
      <c r="Q233">
        <v>12</v>
      </c>
      <c r="R233">
        <v>27</v>
      </c>
      <c r="S233">
        <v>0.7</v>
      </c>
      <c r="T233">
        <v>30.5</v>
      </c>
      <c r="U233">
        <v>31</v>
      </c>
      <c r="V233" t="s">
        <v>47</v>
      </c>
      <c r="W233" s="2">
        <f t="shared" si="21"/>
        <v>0.48813657407407401</v>
      </c>
      <c r="X233">
        <v>30</v>
      </c>
      <c r="Y233" s="61">
        <f>VLOOKUP(C233,JN!$A$2:$J$865,8,0)</f>
        <v>2.7075</v>
      </c>
      <c r="Z233" s="62">
        <f>VLOOKUP(C233,JN!$A$2:$J$865,9,0)</f>
        <v>26.729552238805972</v>
      </c>
      <c r="AA233" s="63">
        <f>VLOOKUP(C233,JN!$A$2:$J$865,10,0)</f>
        <v>0.57876000000000005</v>
      </c>
      <c r="AB233">
        <v>40.1</v>
      </c>
    </row>
    <row r="234" spans="1:28" x14ac:dyDescent="0.3">
      <c r="A234">
        <v>218</v>
      </c>
      <c r="B234" s="1">
        <v>44735</v>
      </c>
      <c r="C234" t="str">
        <f t="shared" si="27"/>
        <v>CER-AWD_R2_t0_44735</v>
      </c>
      <c r="E234" t="s">
        <v>20</v>
      </c>
      <c r="F234" t="s">
        <v>37</v>
      </c>
      <c r="G234" t="s">
        <v>18</v>
      </c>
      <c r="H234">
        <f t="shared" si="22"/>
        <v>2022</v>
      </c>
      <c r="I234">
        <f t="shared" si="23"/>
        <v>6</v>
      </c>
      <c r="J234">
        <f t="shared" si="24"/>
        <v>23</v>
      </c>
      <c r="K234" t="s">
        <v>50</v>
      </c>
      <c r="M234">
        <f>VLOOKUP(F234,Treats!$A$1:$C$9,3,0)</f>
        <v>2</v>
      </c>
      <c r="N234">
        <v>2</v>
      </c>
      <c r="O234" t="s">
        <v>604</v>
      </c>
      <c r="P234" t="str">
        <f t="shared" si="26"/>
        <v>E:CER_P:P05_Tr1:AWD_Tr2:_TRA_2_D:23_M:6_Y:2022</v>
      </c>
      <c r="Q234">
        <v>0</v>
      </c>
      <c r="R234">
        <v>26</v>
      </c>
      <c r="S234">
        <v>0.5</v>
      </c>
      <c r="T234">
        <v>29</v>
      </c>
      <c r="U234">
        <v>30</v>
      </c>
      <c r="V234" t="s">
        <v>44</v>
      </c>
      <c r="W234" s="2">
        <v>0.43969907407407405</v>
      </c>
      <c r="X234">
        <v>0</v>
      </c>
      <c r="Y234" s="61">
        <f>VLOOKUP(C234,JN!$A$2:$J$865,8,0)</f>
        <v>1.1325000000000001</v>
      </c>
      <c r="Z234" s="62">
        <f>VLOOKUP(C234,JN!$A$2:$J$865,9,0)</f>
        <v>106.59223880597015</v>
      </c>
      <c r="AA234" s="63">
        <f>VLOOKUP(C234,JN!$A$2:$J$865,10,0)</f>
        <v>0.54060000000000008</v>
      </c>
      <c r="AB234">
        <v>35.5</v>
      </c>
    </row>
    <row r="235" spans="1:28" x14ac:dyDescent="0.3">
      <c r="A235">
        <v>219</v>
      </c>
      <c r="B235" s="1">
        <v>44735</v>
      </c>
      <c r="C235" t="str">
        <f t="shared" si="27"/>
        <v>CER-AWD_R2_t1_44735</v>
      </c>
      <c r="E235" t="s">
        <v>20</v>
      </c>
      <c r="F235" t="s">
        <v>37</v>
      </c>
      <c r="G235" t="s">
        <v>18</v>
      </c>
      <c r="H235">
        <f t="shared" si="22"/>
        <v>2022</v>
      </c>
      <c r="I235">
        <f t="shared" si="23"/>
        <v>6</v>
      </c>
      <c r="J235">
        <f t="shared" si="24"/>
        <v>23</v>
      </c>
      <c r="K235" t="s">
        <v>50</v>
      </c>
      <c r="M235">
        <f>VLOOKUP(F235,Treats!$A$1:$C$9,3,0)</f>
        <v>2</v>
      </c>
      <c r="N235">
        <v>2</v>
      </c>
      <c r="O235" t="s">
        <v>604</v>
      </c>
      <c r="P235" t="str">
        <f t="shared" si="26"/>
        <v>E:CER_P:P05_Tr1:AWD_Tr2:_TRA_2_D:23_M:6_Y:2022</v>
      </c>
      <c r="Q235">
        <v>0</v>
      </c>
      <c r="R235">
        <v>26</v>
      </c>
      <c r="S235">
        <v>0.5</v>
      </c>
      <c r="T235">
        <v>29</v>
      </c>
      <c r="U235">
        <v>30</v>
      </c>
      <c r="V235" t="s">
        <v>45</v>
      </c>
      <c r="W235" s="2">
        <f t="shared" si="21"/>
        <v>0.44664351851851847</v>
      </c>
      <c r="X235">
        <v>10</v>
      </c>
      <c r="Y235" s="61">
        <f>VLOOKUP(C235,JN!$A$2:$J$865,8,0)</f>
        <v>1.1325000000000001</v>
      </c>
      <c r="Z235" s="62">
        <f>VLOOKUP(C235,JN!$A$2:$J$865,9,0)</f>
        <v>61.282388059701496</v>
      </c>
      <c r="AA235" s="63">
        <f>VLOOKUP(C235,JN!$A$2:$J$865,10,0)</f>
        <v>0.55332000000000003</v>
      </c>
      <c r="AB235">
        <v>42.6</v>
      </c>
    </row>
    <row r="236" spans="1:28" x14ac:dyDescent="0.3">
      <c r="A236">
        <v>220</v>
      </c>
      <c r="B236" s="1">
        <v>44735</v>
      </c>
      <c r="C236" t="str">
        <f t="shared" si="27"/>
        <v>CER-AWD_R2_t2_44735</v>
      </c>
      <c r="E236" t="s">
        <v>20</v>
      </c>
      <c r="F236" t="s">
        <v>37</v>
      </c>
      <c r="G236" t="s">
        <v>18</v>
      </c>
      <c r="H236">
        <f t="shared" si="22"/>
        <v>2022</v>
      </c>
      <c r="I236">
        <f t="shared" si="23"/>
        <v>6</v>
      </c>
      <c r="J236">
        <f t="shared" si="24"/>
        <v>23</v>
      </c>
      <c r="K236" t="s">
        <v>50</v>
      </c>
      <c r="M236">
        <f>VLOOKUP(F236,Treats!$A$1:$C$9,3,0)</f>
        <v>2</v>
      </c>
      <c r="N236">
        <v>2</v>
      </c>
      <c r="O236" t="s">
        <v>604</v>
      </c>
      <c r="P236" t="str">
        <f t="shared" si="26"/>
        <v>E:CER_P:P05_Tr1:AWD_Tr2:_TRA_2_D:23_M:6_Y:2022</v>
      </c>
      <c r="Q236">
        <v>0</v>
      </c>
      <c r="R236">
        <v>26</v>
      </c>
      <c r="S236">
        <v>0.5</v>
      </c>
      <c r="T236">
        <v>29</v>
      </c>
      <c r="U236">
        <v>30</v>
      </c>
      <c r="V236" t="s">
        <v>46</v>
      </c>
      <c r="W236" s="2">
        <f t="shared" si="21"/>
        <v>0.45358796296296289</v>
      </c>
      <c r="X236">
        <v>20</v>
      </c>
      <c r="Y236" s="61">
        <f>VLOOKUP(C236,JN!$A$2:$J$865,8,0)</f>
        <v>1.1325000000000001</v>
      </c>
      <c r="Z236" s="62">
        <f>VLOOKUP(C236,JN!$A$2:$J$865,9,0)</f>
        <v>43.462686567164177</v>
      </c>
      <c r="AA236" s="63">
        <f>VLOOKUP(C236,JN!$A$2:$J$865,10,0)</f>
        <v>0.53424000000000005</v>
      </c>
      <c r="AB236">
        <v>43.2</v>
      </c>
    </row>
    <row r="237" spans="1:28" x14ac:dyDescent="0.3">
      <c r="A237">
        <v>221</v>
      </c>
      <c r="B237" s="1">
        <v>44735</v>
      </c>
      <c r="C237" t="str">
        <f t="shared" si="27"/>
        <v>CER-AWD_R2_t3_44735</v>
      </c>
      <c r="E237" t="s">
        <v>20</v>
      </c>
      <c r="F237" t="s">
        <v>37</v>
      </c>
      <c r="G237" t="s">
        <v>18</v>
      </c>
      <c r="H237">
        <f t="shared" si="22"/>
        <v>2022</v>
      </c>
      <c r="I237">
        <f t="shared" si="23"/>
        <v>6</v>
      </c>
      <c r="J237">
        <f t="shared" si="24"/>
        <v>23</v>
      </c>
      <c r="K237" t="s">
        <v>50</v>
      </c>
      <c r="M237">
        <f>VLOOKUP(F237,Treats!$A$1:$C$9,3,0)</f>
        <v>2</v>
      </c>
      <c r="N237">
        <v>2</v>
      </c>
      <c r="O237" t="s">
        <v>604</v>
      </c>
      <c r="P237" t="str">
        <f t="shared" si="26"/>
        <v>E:CER_P:P05_Tr1:AWD_Tr2:_TRA_2_D:23_M:6_Y:2022</v>
      </c>
      <c r="Q237">
        <v>0</v>
      </c>
      <c r="R237">
        <v>26</v>
      </c>
      <c r="S237">
        <v>0.5</v>
      </c>
      <c r="T237">
        <v>29</v>
      </c>
      <c r="U237">
        <v>30</v>
      </c>
      <c r="V237" t="s">
        <v>47</v>
      </c>
      <c r="W237" s="2">
        <f t="shared" si="21"/>
        <v>0.46053240740740731</v>
      </c>
      <c r="X237">
        <v>30</v>
      </c>
      <c r="Y237" s="61">
        <f>VLOOKUP(C237,JN!$A$2:$J$865,8,0)</f>
        <v>1.1325000000000001</v>
      </c>
      <c r="Z237" s="62">
        <f>VLOOKUP(C237,JN!$A$2:$J$865,9,0)</f>
        <v>32.597014925373138</v>
      </c>
      <c r="AA237" s="63">
        <f>VLOOKUP(C237,JN!$A$2:$J$865,10,0)</f>
        <v>0.57240000000000013</v>
      </c>
      <c r="AB237">
        <v>43.4</v>
      </c>
    </row>
    <row r="238" spans="1:28" x14ac:dyDescent="0.3">
      <c r="A238">
        <v>222</v>
      </c>
      <c r="B238" s="1">
        <v>44735</v>
      </c>
      <c r="C238" t="str">
        <f t="shared" si="27"/>
        <v>CER-CON_R2_t0_44735</v>
      </c>
      <c r="E238" t="s">
        <v>20</v>
      </c>
      <c r="F238" t="s">
        <v>40</v>
      </c>
      <c r="G238" t="s">
        <v>18</v>
      </c>
      <c r="H238">
        <f t="shared" si="22"/>
        <v>2022</v>
      </c>
      <c r="I238">
        <f t="shared" si="23"/>
        <v>6</v>
      </c>
      <c r="J238">
        <f t="shared" si="24"/>
        <v>23</v>
      </c>
      <c r="K238" t="s">
        <v>48</v>
      </c>
      <c r="M238">
        <f>VLOOKUP(F238,Treats!$A$1:$C$9,3,0)</f>
        <v>2</v>
      </c>
      <c r="N238">
        <v>11</v>
      </c>
      <c r="O238" t="s">
        <v>19</v>
      </c>
      <c r="P238" t="str">
        <f t="shared" si="26"/>
        <v>E:CER_P:P06_Tr1:CON_Tr2:_TRA_2_D:23_M:6_Y:2022</v>
      </c>
      <c r="Q238">
        <v>13</v>
      </c>
      <c r="R238">
        <v>26</v>
      </c>
      <c r="S238">
        <v>0.4</v>
      </c>
      <c r="T238">
        <v>30</v>
      </c>
      <c r="U238">
        <v>31</v>
      </c>
      <c r="V238" t="s">
        <v>44</v>
      </c>
      <c r="W238" s="2">
        <v>0.46730324074074076</v>
      </c>
      <c r="X238">
        <v>0</v>
      </c>
      <c r="Y238" s="61">
        <f>VLOOKUP(C238,JN!$A$2:$J$865,8,0)</f>
        <v>1.1325000000000001</v>
      </c>
      <c r="Z238" s="62">
        <f>VLOOKUP(C238,JN!$A$2:$J$865,9,0)</f>
        <v>111.48179104477612</v>
      </c>
      <c r="AA238" s="63">
        <f>VLOOKUP(C238,JN!$A$2:$J$865,10,0)</f>
        <v>0.55332000000000003</v>
      </c>
      <c r="AB238">
        <v>32.5</v>
      </c>
    </row>
    <row r="239" spans="1:28" x14ac:dyDescent="0.3">
      <c r="A239">
        <v>223</v>
      </c>
      <c r="B239" s="1">
        <v>44735</v>
      </c>
      <c r="C239" t="str">
        <f t="shared" si="27"/>
        <v>CER-CON_R2_t1_44735</v>
      </c>
      <c r="E239" t="s">
        <v>20</v>
      </c>
      <c r="F239" t="s">
        <v>40</v>
      </c>
      <c r="G239" t="s">
        <v>18</v>
      </c>
      <c r="H239">
        <f t="shared" si="22"/>
        <v>2022</v>
      </c>
      <c r="I239">
        <f t="shared" si="23"/>
        <v>6</v>
      </c>
      <c r="J239">
        <f t="shared" si="24"/>
        <v>23</v>
      </c>
      <c r="K239" t="s">
        <v>48</v>
      </c>
      <c r="M239">
        <f>VLOOKUP(F239,Treats!$A$1:$C$9,3,0)</f>
        <v>2</v>
      </c>
      <c r="N239">
        <v>11</v>
      </c>
      <c r="O239" t="s">
        <v>19</v>
      </c>
      <c r="P239" t="str">
        <f t="shared" si="26"/>
        <v>E:CER_P:P06_Tr1:CON_Tr2:_TRA_2_D:23_M:6_Y:2022</v>
      </c>
      <c r="Q239">
        <v>13</v>
      </c>
      <c r="R239">
        <v>26</v>
      </c>
      <c r="S239">
        <v>0.4</v>
      </c>
      <c r="T239">
        <v>30</v>
      </c>
      <c r="U239">
        <v>31</v>
      </c>
      <c r="V239" t="s">
        <v>45</v>
      </c>
      <c r="W239" s="2">
        <f t="shared" si="21"/>
        <v>0.47424768518518517</v>
      </c>
      <c r="X239">
        <v>10</v>
      </c>
      <c r="Y239" s="61">
        <f>VLOOKUP(C239,JN!$A$2:$J$865,8,0)</f>
        <v>1.3574999999999999</v>
      </c>
      <c r="Z239" s="62">
        <f>VLOOKUP(C239,JN!$A$2:$J$865,9,0)</f>
        <v>56.610149253731343</v>
      </c>
      <c r="AA239" s="63">
        <f>VLOOKUP(C239,JN!$A$2:$J$865,10,0)</f>
        <v>0.55332000000000003</v>
      </c>
      <c r="AB239">
        <v>40.799999999999997</v>
      </c>
    </row>
    <row r="240" spans="1:28" x14ac:dyDescent="0.3">
      <c r="A240">
        <v>224</v>
      </c>
      <c r="B240" s="1">
        <v>44735</v>
      </c>
      <c r="C240" t="str">
        <f t="shared" si="27"/>
        <v>CER-CON_R2_t2_44735</v>
      </c>
      <c r="E240" t="s">
        <v>20</v>
      </c>
      <c r="F240" t="s">
        <v>40</v>
      </c>
      <c r="G240" t="s">
        <v>18</v>
      </c>
      <c r="H240">
        <f t="shared" si="22"/>
        <v>2022</v>
      </c>
      <c r="I240">
        <f t="shared" si="23"/>
        <v>6</v>
      </c>
      <c r="J240">
        <f t="shared" si="24"/>
        <v>23</v>
      </c>
      <c r="K240" t="s">
        <v>48</v>
      </c>
      <c r="M240">
        <f>VLOOKUP(F240,Treats!$A$1:$C$9,3,0)</f>
        <v>2</v>
      </c>
      <c r="N240">
        <v>11</v>
      </c>
      <c r="O240" t="s">
        <v>19</v>
      </c>
      <c r="P240" t="str">
        <f t="shared" si="26"/>
        <v>E:CER_P:P06_Tr1:CON_Tr2:_TRA_2_D:23_M:6_Y:2022</v>
      </c>
      <c r="Q240">
        <v>13</v>
      </c>
      <c r="R240">
        <v>26</v>
      </c>
      <c r="S240">
        <v>0.4</v>
      </c>
      <c r="T240">
        <v>30</v>
      </c>
      <c r="U240">
        <v>31</v>
      </c>
      <c r="V240" t="s">
        <v>46</v>
      </c>
      <c r="W240" s="2">
        <f t="shared" si="21"/>
        <v>0.48119212962962959</v>
      </c>
      <c r="X240">
        <v>20</v>
      </c>
      <c r="Y240" s="61">
        <f>VLOOKUP(C240,JN!$A$2:$J$865,8,0)</f>
        <v>1.5825</v>
      </c>
      <c r="Z240" s="62">
        <f>VLOOKUP(C240,JN!$A$2:$J$865,9,0)</f>
        <v>31.836417910447764</v>
      </c>
      <c r="AA240" s="63">
        <f>VLOOKUP(C240,JN!$A$2:$J$865,10,0)</f>
        <v>0.48972000000000004</v>
      </c>
      <c r="AB240">
        <v>40.9</v>
      </c>
    </row>
    <row r="241" spans="1:29" x14ac:dyDescent="0.3">
      <c r="A241">
        <v>225</v>
      </c>
      <c r="B241" s="1">
        <v>44735</v>
      </c>
      <c r="C241" t="str">
        <f t="shared" si="27"/>
        <v>CER-CON_R2_t3_44735</v>
      </c>
      <c r="E241" t="s">
        <v>20</v>
      </c>
      <c r="F241" t="s">
        <v>40</v>
      </c>
      <c r="G241" t="s">
        <v>18</v>
      </c>
      <c r="H241">
        <f t="shared" si="22"/>
        <v>2022</v>
      </c>
      <c r="I241">
        <f t="shared" si="23"/>
        <v>6</v>
      </c>
      <c r="J241">
        <f t="shared" si="24"/>
        <v>23</v>
      </c>
      <c r="K241" t="s">
        <v>48</v>
      </c>
      <c r="M241">
        <f>VLOOKUP(F241,Treats!$A$1:$C$9,3,0)</f>
        <v>2</v>
      </c>
      <c r="N241">
        <v>11</v>
      </c>
      <c r="O241" t="s">
        <v>19</v>
      </c>
      <c r="P241" t="str">
        <f t="shared" si="26"/>
        <v>E:CER_P:P06_Tr1:CON_Tr2:_TRA_2_D:23_M:6_Y:2022</v>
      </c>
      <c r="Q241">
        <v>13</v>
      </c>
      <c r="R241">
        <v>26</v>
      </c>
      <c r="S241">
        <v>0.4</v>
      </c>
      <c r="T241">
        <v>30</v>
      </c>
      <c r="U241">
        <v>31</v>
      </c>
      <c r="V241" t="s">
        <v>47</v>
      </c>
      <c r="W241" s="2">
        <f t="shared" si="21"/>
        <v>0.48813657407407401</v>
      </c>
      <c r="X241">
        <v>30</v>
      </c>
      <c r="Y241" s="61">
        <f>VLOOKUP(C241,JN!$A$2:$J$865,8,0)</f>
        <v>1.8824999999999998</v>
      </c>
      <c r="Z241" s="62">
        <f>VLOOKUP(C241,JN!$A$2:$J$865,9,0)</f>
        <v>33.79223880597015</v>
      </c>
      <c r="AA241" s="63">
        <f>VLOOKUP(C241,JN!$A$2:$J$865,10,0)</f>
        <v>0.5660400000000001</v>
      </c>
      <c r="AB241">
        <v>40.6</v>
      </c>
    </row>
    <row r="242" spans="1:29" x14ac:dyDescent="0.3">
      <c r="A242">
        <v>226</v>
      </c>
      <c r="B242" s="1">
        <v>44735</v>
      </c>
      <c r="C242" t="str">
        <f t="shared" si="27"/>
        <v>CER-MSD_R3_t0_44735</v>
      </c>
      <c r="E242" t="s">
        <v>20</v>
      </c>
      <c r="F242" t="s">
        <v>35</v>
      </c>
      <c r="G242" t="s">
        <v>18</v>
      </c>
      <c r="H242">
        <f t="shared" si="22"/>
        <v>2022</v>
      </c>
      <c r="I242">
        <f t="shared" si="23"/>
        <v>6</v>
      </c>
      <c r="J242">
        <f t="shared" si="24"/>
        <v>23</v>
      </c>
      <c r="K242" t="s">
        <v>49</v>
      </c>
      <c r="M242">
        <f>VLOOKUP(F242,Treats!$A$1:$C$9,3,0)</f>
        <v>3</v>
      </c>
      <c r="N242">
        <v>1</v>
      </c>
      <c r="O242" t="s">
        <v>36</v>
      </c>
      <c r="P242" t="str">
        <f t="shared" si="26"/>
        <v>E:CER_P:P07_Tr1:MSD_Tr2:_TRA_3_D:23_M:6_Y:2022</v>
      </c>
      <c r="Q242">
        <v>12</v>
      </c>
      <c r="R242">
        <v>25</v>
      </c>
      <c r="S242">
        <v>0.8</v>
      </c>
      <c r="T242">
        <v>29</v>
      </c>
      <c r="U242">
        <v>30</v>
      </c>
      <c r="V242" t="s">
        <v>44</v>
      </c>
      <c r="W242" s="2">
        <v>0.4369791666666667</v>
      </c>
      <c r="X242">
        <v>0</v>
      </c>
      <c r="Y242" s="61">
        <f>VLOOKUP(C242,JN!$A$2:$J$865,8,0)</f>
        <v>1.2075</v>
      </c>
      <c r="Z242" s="62">
        <f>VLOOKUP(C242,JN!$A$2:$J$865,9,0)</f>
        <v>76.059701492537314</v>
      </c>
      <c r="AA242" s="63">
        <f>VLOOKUP(C242,JN!$A$2:$J$865,10,0)</f>
        <v>0.55968000000000007</v>
      </c>
      <c r="AB242">
        <v>32.200000000000003</v>
      </c>
    </row>
    <row r="243" spans="1:29" x14ac:dyDescent="0.3">
      <c r="A243">
        <v>227</v>
      </c>
      <c r="B243" s="1">
        <v>44735</v>
      </c>
      <c r="C243" t="str">
        <f t="shared" si="27"/>
        <v>CER-MSD_R3_t1_44735</v>
      </c>
      <c r="E243" t="s">
        <v>20</v>
      </c>
      <c r="F243" t="s">
        <v>35</v>
      </c>
      <c r="G243" t="s">
        <v>18</v>
      </c>
      <c r="H243">
        <f t="shared" si="22"/>
        <v>2022</v>
      </c>
      <c r="I243">
        <f t="shared" si="23"/>
        <v>6</v>
      </c>
      <c r="J243">
        <f t="shared" si="24"/>
        <v>23</v>
      </c>
      <c r="K243" t="s">
        <v>49</v>
      </c>
      <c r="M243">
        <f>VLOOKUP(F243,Treats!$A$1:$C$9,3,0)</f>
        <v>3</v>
      </c>
      <c r="N243">
        <v>1</v>
      </c>
      <c r="O243" t="s">
        <v>36</v>
      </c>
      <c r="P243" t="str">
        <f t="shared" si="26"/>
        <v>E:CER_P:P07_Tr1:MSD_Tr2:_TRA_3_D:23_M:6_Y:2022</v>
      </c>
      <c r="Q243">
        <v>12</v>
      </c>
      <c r="R243">
        <v>25</v>
      </c>
      <c r="S243">
        <v>0.8</v>
      </c>
      <c r="T243">
        <v>29</v>
      </c>
      <c r="U243">
        <v>30</v>
      </c>
      <c r="V243" t="s">
        <v>45</v>
      </c>
      <c r="W243" s="2">
        <f t="shared" si="21"/>
        <v>0.44392361111111112</v>
      </c>
      <c r="X243">
        <v>10</v>
      </c>
      <c r="Y243" s="61">
        <f>VLOOKUP(C243,JN!$A$2:$J$865,8,0)</f>
        <v>1.5074999999999998</v>
      </c>
      <c r="Z243" s="62">
        <f>VLOOKUP(C243,JN!$A$2:$J$865,9,0)</f>
        <v>49.330149253731349</v>
      </c>
      <c r="AA243" s="63">
        <f>VLOOKUP(C243,JN!$A$2:$J$865,10,0)</f>
        <v>0.55332000000000003</v>
      </c>
      <c r="AB243">
        <v>38.1</v>
      </c>
    </row>
    <row r="244" spans="1:29" x14ac:dyDescent="0.3">
      <c r="A244">
        <v>228</v>
      </c>
      <c r="B244" s="1">
        <v>44735</v>
      </c>
      <c r="C244" t="str">
        <f t="shared" si="27"/>
        <v>CER-MSD_R3_t2_44735</v>
      </c>
      <c r="E244" t="s">
        <v>20</v>
      </c>
      <c r="F244" t="s">
        <v>35</v>
      </c>
      <c r="G244" t="s">
        <v>18</v>
      </c>
      <c r="H244">
        <f t="shared" si="22"/>
        <v>2022</v>
      </c>
      <c r="I244">
        <f t="shared" si="23"/>
        <v>6</v>
      </c>
      <c r="J244">
        <f t="shared" si="24"/>
        <v>23</v>
      </c>
      <c r="K244" t="s">
        <v>49</v>
      </c>
      <c r="M244">
        <f>VLOOKUP(F244,Treats!$A$1:$C$9,3,0)</f>
        <v>3</v>
      </c>
      <c r="N244">
        <v>1</v>
      </c>
      <c r="O244" t="s">
        <v>36</v>
      </c>
      <c r="P244" t="str">
        <f t="shared" si="26"/>
        <v>E:CER_P:P07_Tr1:MSD_Tr2:_TRA_3_D:23_M:6_Y:2022</v>
      </c>
      <c r="Q244">
        <v>12</v>
      </c>
      <c r="R244">
        <v>25</v>
      </c>
      <c r="S244">
        <v>0.8</v>
      </c>
      <c r="T244">
        <v>29</v>
      </c>
      <c r="U244">
        <v>30</v>
      </c>
      <c r="V244" t="s">
        <v>46</v>
      </c>
      <c r="W244" s="2">
        <f t="shared" ref="W244:W245" si="28">W243+TIME(0,10,0)</f>
        <v>0.45086805555555554</v>
      </c>
      <c r="X244">
        <v>20</v>
      </c>
      <c r="Y244" s="61">
        <f>VLOOKUP(C244,JN!$A$2:$J$865,8,0)</f>
        <v>1.8075000000000001</v>
      </c>
      <c r="Z244" s="62">
        <f>VLOOKUP(C244,JN!$A$2:$J$865,9,0)</f>
        <v>40.528955223880601</v>
      </c>
      <c r="AA244" s="63">
        <f>VLOOKUP(C244,JN!$A$2:$J$865,10,0)</f>
        <v>0.51516000000000006</v>
      </c>
      <c r="AB244">
        <v>41.6</v>
      </c>
    </row>
    <row r="245" spans="1:29" x14ac:dyDescent="0.3">
      <c r="A245">
        <v>229</v>
      </c>
      <c r="B245" s="1">
        <v>44735</v>
      </c>
      <c r="C245" t="str">
        <f t="shared" si="27"/>
        <v>CER-MSD_R3_t3_44735</v>
      </c>
      <c r="E245" t="s">
        <v>20</v>
      </c>
      <c r="F245" t="s">
        <v>35</v>
      </c>
      <c r="G245" t="s">
        <v>18</v>
      </c>
      <c r="H245">
        <f t="shared" si="22"/>
        <v>2022</v>
      </c>
      <c r="I245">
        <f t="shared" si="23"/>
        <v>6</v>
      </c>
      <c r="J245">
        <f t="shared" si="24"/>
        <v>23</v>
      </c>
      <c r="K245" t="s">
        <v>49</v>
      </c>
      <c r="M245">
        <f>VLOOKUP(F245,Treats!$A$1:$C$9,3,0)</f>
        <v>3</v>
      </c>
      <c r="N245">
        <v>1</v>
      </c>
      <c r="O245" t="s">
        <v>36</v>
      </c>
      <c r="P245" t="str">
        <f t="shared" si="26"/>
        <v>E:CER_P:P07_Tr1:MSD_Tr2:_TRA_3_D:23_M:6_Y:2022</v>
      </c>
      <c r="Q245">
        <v>12</v>
      </c>
      <c r="R245">
        <v>25</v>
      </c>
      <c r="S245">
        <v>0.8</v>
      </c>
      <c r="T245">
        <v>29</v>
      </c>
      <c r="U245">
        <v>30</v>
      </c>
      <c r="V245" t="s">
        <v>47</v>
      </c>
      <c r="W245" s="2">
        <f t="shared" si="28"/>
        <v>0.45781249999999996</v>
      </c>
      <c r="X245">
        <v>30</v>
      </c>
      <c r="Y245" s="61">
        <f>VLOOKUP(C245,JN!$A$2:$J$865,8,0)</f>
        <v>2.1074999999999999</v>
      </c>
      <c r="Z245" s="62">
        <f>VLOOKUP(C245,JN!$A$2:$J$865,9,0)</f>
        <v>27.164179104477615</v>
      </c>
      <c r="AA245" s="63">
        <f>VLOOKUP(C245,JN!$A$2:$J$865,10,0)</f>
        <v>0.64872000000000007</v>
      </c>
      <c r="AB245">
        <v>43.1</v>
      </c>
    </row>
    <row r="246" spans="1:29" x14ac:dyDescent="0.3">
      <c r="A246">
        <v>230</v>
      </c>
      <c r="B246" s="1">
        <v>44735</v>
      </c>
      <c r="C246" t="str">
        <f t="shared" si="27"/>
        <v>CER-CON_R3_t0_44735</v>
      </c>
      <c r="E246" t="s">
        <v>20</v>
      </c>
      <c r="F246" t="s">
        <v>33</v>
      </c>
      <c r="G246" t="s">
        <v>18</v>
      </c>
      <c r="H246">
        <f t="shared" si="22"/>
        <v>2022</v>
      </c>
      <c r="I246">
        <f t="shared" si="23"/>
        <v>6</v>
      </c>
      <c r="J246">
        <f t="shared" si="24"/>
        <v>23</v>
      </c>
      <c r="K246" t="s">
        <v>48</v>
      </c>
      <c r="M246">
        <f>VLOOKUP(F246,Treats!$A$1:$C$9,3,0)</f>
        <v>3</v>
      </c>
      <c r="N246">
        <v>1</v>
      </c>
      <c r="O246" t="s">
        <v>36</v>
      </c>
      <c r="P246" t="str">
        <f t="shared" si="26"/>
        <v>E:CER_P:P08_Tr1:CON_Tr2:_TRA_3_D:23_M:6_Y:2022</v>
      </c>
      <c r="Q246">
        <v>15</v>
      </c>
      <c r="R246">
        <v>26</v>
      </c>
      <c r="S246">
        <v>0.8</v>
      </c>
      <c r="T246">
        <v>30.5</v>
      </c>
      <c r="U246">
        <v>31</v>
      </c>
      <c r="V246" t="s">
        <v>44</v>
      </c>
      <c r="W246" s="2">
        <v>0.46730324074074076</v>
      </c>
      <c r="X246">
        <v>0</v>
      </c>
      <c r="Y246" s="61">
        <f>VLOOKUP(C246,JN!$A$2:$J$865,8,0)</f>
        <v>1.2825</v>
      </c>
      <c r="Z246" s="62">
        <f>VLOOKUP(C246,JN!$A$2:$J$865,9,0)</f>
        <v>76.059701492537314</v>
      </c>
      <c r="AA246" s="63">
        <f>VLOOKUP(C246,JN!$A$2:$J$865,10,0)</f>
        <v>0.52152000000000009</v>
      </c>
      <c r="AB246">
        <v>31.7</v>
      </c>
    </row>
    <row r="247" spans="1:29" x14ac:dyDescent="0.3">
      <c r="A247">
        <v>231</v>
      </c>
      <c r="B247" s="1">
        <v>44735</v>
      </c>
      <c r="C247" t="str">
        <f t="shared" si="27"/>
        <v>CER-CON_R3_t1_44735</v>
      </c>
      <c r="E247" t="s">
        <v>20</v>
      </c>
      <c r="F247" t="s">
        <v>33</v>
      </c>
      <c r="G247" t="s">
        <v>18</v>
      </c>
      <c r="H247">
        <f t="shared" si="22"/>
        <v>2022</v>
      </c>
      <c r="I247">
        <f t="shared" si="23"/>
        <v>6</v>
      </c>
      <c r="J247">
        <f t="shared" si="24"/>
        <v>23</v>
      </c>
      <c r="K247" t="s">
        <v>48</v>
      </c>
      <c r="M247">
        <f>VLOOKUP(F247,Treats!$A$1:$C$9,3,0)</f>
        <v>3</v>
      </c>
      <c r="N247">
        <v>1</v>
      </c>
      <c r="O247" t="s">
        <v>36</v>
      </c>
      <c r="P247" t="str">
        <f t="shared" si="26"/>
        <v>E:CER_P:P08_Tr1:CON_Tr2:_TRA_3_D:23_M:6_Y:2022</v>
      </c>
      <c r="Q247">
        <v>15</v>
      </c>
      <c r="R247">
        <v>26</v>
      </c>
      <c r="S247">
        <v>0.8</v>
      </c>
      <c r="T247">
        <v>30.5</v>
      </c>
      <c r="U247">
        <v>31</v>
      </c>
      <c r="V247" t="s">
        <v>45</v>
      </c>
      <c r="W247" s="2">
        <f t="shared" ref="W247:W249" si="29">W246+TIME(0,10,0)</f>
        <v>0.47424768518518517</v>
      </c>
      <c r="X247">
        <v>10</v>
      </c>
      <c r="Y247" s="61">
        <f>VLOOKUP(C247,JN!$A$2:$J$865,8,0)</f>
        <v>2.5575000000000001</v>
      </c>
      <c r="Z247" s="62">
        <f>VLOOKUP(C247,JN!$A$2:$J$865,9,0)</f>
        <v>38.899104477611942</v>
      </c>
      <c r="AA247" s="63">
        <f>VLOOKUP(C247,JN!$A$2:$J$865,10,0)</f>
        <v>0.50244</v>
      </c>
      <c r="AB247">
        <v>40.1</v>
      </c>
    </row>
    <row r="248" spans="1:29" x14ac:dyDescent="0.3">
      <c r="A248">
        <v>232</v>
      </c>
      <c r="B248" s="1">
        <v>44735</v>
      </c>
      <c r="C248" t="str">
        <f t="shared" si="27"/>
        <v>CER-CON_R3_t2_44735</v>
      </c>
      <c r="E248" t="s">
        <v>20</v>
      </c>
      <c r="F248" t="s">
        <v>33</v>
      </c>
      <c r="G248" t="s">
        <v>18</v>
      </c>
      <c r="H248">
        <f t="shared" si="22"/>
        <v>2022</v>
      </c>
      <c r="I248">
        <f t="shared" si="23"/>
        <v>6</v>
      </c>
      <c r="J248">
        <f t="shared" si="24"/>
        <v>23</v>
      </c>
      <c r="K248" t="s">
        <v>48</v>
      </c>
      <c r="M248">
        <f>VLOOKUP(F248,Treats!$A$1:$C$9,3,0)</f>
        <v>3</v>
      </c>
      <c r="N248">
        <v>1</v>
      </c>
      <c r="O248" t="s">
        <v>36</v>
      </c>
      <c r="P248" t="str">
        <f t="shared" si="26"/>
        <v>E:CER_P:P08_Tr1:CON_Tr2:_TRA_3_D:23_M:6_Y:2022</v>
      </c>
      <c r="Q248">
        <v>15</v>
      </c>
      <c r="R248">
        <v>26</v>
      </c>
      <c r="S248">
        <v>0.8</v>
      </c>
      <c r="T248">
        <v>30.5</v>
      </c>
      <c r="U248">
        <v>31</v>
      </c>
      <c r="V248" t="s">
        <v>46</v>
      </c>
      <c r="W248" s="2">
        <f t="shared" si="29"/>
        <v>0.48119212962962959</v>
      </c>
      <c r="X248">
        <v>20</v>
      </c>
      <c r="Y248" s="61">
        <f>VLOOKUP(C248,JN!$A$2:$J$865,8,0)</f>
        <v>4.0575000000000001</v>
      </c>
      <c r="Z248" s="62">
        <f>VLOOKUP(C248,JN!$A$2:$J$865,9,0)</f>
        <v>32.597014925373138</v>
      </c>
      <c r="AA248" s="63">
        <f>VLOOKUP(C248,JN!$A$2:$J$865,10,0)</f>
        <v>0.48336000000000001</v>
      </c>
      <c r="AB248">
        <v>40</v>
      </c>
    </row>
    <row r="249" spans="1:29" x14ac:dyDescent="0.3">
      <c r="A249">
        <v>233</v>
      </c>
      <c r="B249" s="1">
        <v>44735</v>
      </c>
      <c r="C249" t="str">
        <f t="shared" si="27"/>
        <v>CER-CON_R3_t3_44735</v>
      </c>
      <c r="E249" t="s">
        <v>20</v>
      </c>
      <c r="F249" t="s">
        <v>33</v>
      </c>
      <c r="G249" t="s">
        <v>18</v>
      </c>
      <c r="H249">
        <f t="shared" si="22"/>
        <v>2022</v>
      </c>
      <c r="I249">
        <f t="shared" si="23"/>
        <v>6</v>
      </c>
      <c r="J249">
        <f t="shared" si="24"/>
        <v>23</v>
      </c>
      <c r="K249" t="s">
        <v>48</v>
      </c>
      <c r="M249">
        <f>VLOOKUP(F249,Treats!$A$1:$C$9,3,0)</f>
        <v>3</v>
      </c>
      <c r="N249">
        <v>1</v>
      </c>
      <c r="O249" t="s">
        <v>36</v>
      </c>
      <c r="P249" t="str">
        <f t="shared" si="26"/>
        <v>E:CER_P:P08_Tr1:CON_Tr2:_TRA_3_D:23_M:6_Y:2022</v>
      </c>
      <c r="Q249">
        <v>15</v>
      </c>
      <c r="R249">
        <v>26</v>
      </c>
      <c r="S249">
        <v>0.8</v>
      </c>
      <c r="T249">
        <v>30.5</v>
      </c>
      <c r="U249">
        <v>31</v>
      </c>
      <c r="V249" t="s">
        <v>47</v>
      </c>
      <c r="W249" s="2">
        <f t="shared" si="29"/>
        <v>0.48813657407407401</v>
      </c>
      <c r="X249">
        <v>30</v>
      </c>
      <c r="Y249" s="61">
        <f>VLOOKUP(C249,JN!$A$2:$J$865,8,0)</f>
        <v>5.4824999999999999</v>
      </c>
      <c r="Z249" s="62">
        <f>VLOOKUP(C249,JN!$A$2:$J$865,9,0)</f>
        <v>9.6704477611940298</v>
      </c>
      <c r="AA249" s="63">
        <f>VLOOKUP(C249,JN!$A$2:$J$865,10,0)</f>
        <v>0.50880000000000003</v>
      </c>
      <c r="AB249">
        <v>39.700000000000003</v>
      </c>
    </row>
    <row r="250" spans="1:29" x14ac:dyDescent="0.3">
      <c r="A250">
        <v>234</v>
      </c>
      <c r="B250" s="1">
        <v>44735</v>
      </c>
      <c r="C250" t="str">
        <f t="shared" si="27"/>
        <v>CER-AWD_R3_t0_44735</v>
      </c>
      <c r="E250" t="s">
        <v>20</v>
      </c>
      <c r="F250" t="s">
        <v>38</v>
      </c>
      <c r="G250" t="s">
        <v>18</v>
      </c>
      <c r="H250">
        <f t="shared" si="22"/>
        <v>2022</v>
      </c>
      <c r="I250">
        <f t="shared" si="23"/>
        <v>6</v>
      </c>
      <c r="J250">
        <f t="shared" si="24"/>
        <v>23</v>
      </c>
      <c r="K250" t="s">
        <v>50</v>
      </c>
      <c r="M250">
        <f>VLOOKUP(F250,Treats!$A$1:$C$9,3,0)</f>
        <v>3</v>
      </c>
      <c r="N250">
        <v>14</v>
      </c>
      <c r="O250" t="s">
        <v>36</v>
      </c>
      <c r="P250" t="str">
        <f t="shared" si="26"/>
        <v>E:CER_P:P09_Tr1:AWD_Tr2:_TRA_3_D:23_M:6_Y:2022</v>
      </c>
      <c r="Q250">
        <v>0</v>
      </c>
      <c r="R250">
        <v>26</v>
      </c>
      <c r="S250">
        <v>0.8</v>
      </c>
      <c r="T250">
        <v>29</v>
      </c>
      <c r="V250" t="s">
        <v>44</v>
      </c>
      <c r="W250" s="2">
        <v>0.43969907407407405</v>
      </c>
      <c r="X250">
        <v>0</v>
      </c>
      <c r="Y250" s="61">
        <f>VLOOKUP(C250,JN!$A$2:$J$865,8,0)</f>
        <v>1.2075</v>
      </c>
      <c r="Z250" s="62">
        <f>VLOOKUP(C250,JN!$A$2:$J$865,9,0)</f>
        <v>86.925373134328353</v>
      </c>
      <c r="AA250" s="63">
        <f>VLOOKUP(C250,JN!$A$2:$J$865,10,0)</f>
        <v>0.55332000000000003</v>
      </c>
      <c r="AB250">
        <v>35.9</v>
      </c>
    </row>
    <row r="251" spans="1:29" x14ac:dyDescent="0.3">
      <c r="A251">
        <v>235</v>
      </c>
      <c r="B251" s="1">
        <v>44735</v>
      </c>
      <c r="C251" t="str">
        <f t="shared" si="27"/>
        <v>CER-AWD_R3_t1_44735</v>
      </c>
      <c r="E251" t="s">
        <v>20</v>
      </c>
      <c r="F251" t="s">
        <v>38</v>
      </c>
      <c r="G251" t="s">
        <v>18</v>
      </c>
      <c r="H251">
        <f t="shared" si="22"/>
        <v>2022</v>
      </c>
      <c r="I251">
        <f t="shared" si="23"/>
        <v>6</v>
      </c>
      <c r="J251">
        <f t="shared" si="24"/>
        <v>23</v>
      </c>
      <c r="K251" t="s">
        <v>50</v>
      </c>
      <c r="M251">
        <f>VLOOKUP(F251,Treats!$A$1:$C$9,3,0)</f>
        <v>3</v>
      </c>
      <c r="N251">
        <v>14</v>
      </c>
      <c r="O251" t="s">
        <v>36</v>
      </c>
      <c r="P251" t="str">
        <f t="shared" si="26"/>
        <v>E:CER_P:P09_Tr1:AWD_Tr2:_TRA_3_D:23_M:6_Y:2022</v>
      </c>
      <c r="Q251">
        <v>0</v>
      </c>
      <c r="R251">
        <v>26</v>
      </c>
      <c r="S251">
        <v>0.8</v>
      </c>
      <c r="T251">
        <v>29</v>
      </c>
      <c r="V251" t="s">
        <v>45</v>
      </c>
      <c r="W251" s="2">
        <f t="shared" ref="W251:W315" si="30">W250+TIME(0,10,0)</f>
        <v>0.44664351851851847</v>
      </c>
      <c r="X251">
        <v>10</v>
      </c>
      <c r="Y251" s="61">
        <f>VLOOKUP(C251,JN!$A$2:$J$865,8,0)</f>
        <v>1.1325000000000001</v>
      </c>
      <c r="Z251" s="62">
        <f>VLOOKUP(C251,JN!$A$2:$J$865,9,0)</f>
        <v>75.40776119402986</v>
      </c>
      <c r="AA251" s="63">
        <f>VLOOKUP(C251,JN!$A$2:$J$865,10,0)</f>
        <v>0.79500000000000004</v>
      </c>
      <c r="AB251">
        <v>40.9</v>
      </c>
    </row>
    <row r="252" spans="1:29" x14ac:dyDescent="0.3">
      <c r="A252">
        <v>236</v>
      </c>
      <c r="B252" s="1">
        <v>44735</v>
      </c>
      <c r="C252" t="str">
        <f t="shared" si="27"/>
        <v>CER-AWD_R3_t2_44735</v>
      </c>
      <c r="E252" t="s">
        <v>20</v>
      </c>
      <c r="F252" t="s">
        <v>38</v>
      </c>
      <c r="G252" t="s">
        <v>18</v>
      </c>
      <c r="H252">
        <f t="shared" si="22"/>
        <v>2022</v>
      </c>
      <c r="I252">
        <f t="shared" si="23"/>
        <v>6</v>
      </c>
      <c r="J252">
        <f t="shared" si="24"/>
        <v>23</v>
      </c>
      <c r="K252" t="s">
        <v>50</v>
      </c>
      <c r="M252">
        <f>VLOOKUP(F252,Treats!$A$1:$C$9,3,0)</f>
        <v>3</v>
      </c>
      <c r="N252">
        <v>14</v>
      </c>
      <c r="O252" t="s">
        <v>36</v>
      </c>
      <c r="P252" t="str">
        <f t="shared" si="26"/>
        <v>E:CER_P:P09_Tr1:AWD_Tr2:_TRA_3_D:23_M:6_Y:2022</v>
      </c>
      <c r="Q252">
        <v>0</v>
      </c>
      <c r="R252">
        <v>26</v>
      </c>
      <c r="S252">
        <v>0.8</v>
      </c>
      <c r="T252">
        <v>29</v>
      </c>
      <c r="V252" t="s">
        <v>46</v>
      </c>
      <c r="W252" s="2">
        <f t="shared" si="30"/>
        <v>0.45358796296296289</v>
      </c>
      <c r="X252">
        <v>20</v>
      </c>
      <c r="Y252" s="61">
        <f>VLOOKUP(C252,JN!$A$2:$J$865,8,0)</f>
        <v>1.1325000000000001</v>
      </c>
      <c r="Z252" s="62">
        <f>VLOOKUP(C252,JN!$A$2:$J$865,9,0)</f>
        <v>65.194029850746276</v>
      </c>
      <c r="AA252" s="63">
        <f>VLOOKUP(C252,JN!$A$2:$J$865,10,0)</f>
        <v>0.51516000000000006</v>
      </c>
      <c r="AB252">
        <v>43.1</v>
      </c>
    </row>
    <row r="253" spans="1:29" x14ac:dyDescent="0.3">
      <c r="A253">
        <v>237</v>
      </c>
      <c r="B253" s="1">
        <v>44735</v>
      </c>
      <c r="C253" t="str">
        <f t="shared" si="27"/>
        <v>CER-AWD_R3_t3_44735</v>
      </c>
      <c r="E253" t="s">
        <v>20</v>
      </c>
      <c r="F253" t="s">
        <v>38</v>
      </c>
      <c r="G253" t="s">
        <v>18</v>
      </c>
      <c r="H253">
        <f t="shared" si="22"/>
        <v>2022</v>
      </c>
      <c r="I253">
        <f t="shared" si="23"/>
        <v>6</v>
      </c>
      <c r="J253">
        <f t="shared" si="24"/>
        <v>23</v>
      </c>
      <c r="K253" t="s">
        <v>50</v>
      </c>
      <c r="M253">
        <f>VLOOKUP(F253,Treats!$A$1:$C$9,3,0)</f>
        <v>3</v>
      </c>
      <c r="N253">
        <v>14</v>
      </c>
      <c r="O253" t="s">
        <v>36</v>
      </c>
      <c r="P253" t="str">
        <f t="shared" si="26"/>
        <v>E:CER_P:P09_Tr1:AWD_Tr2:_TRA_3_D:23_M:6_Y:2022</v>
      </c>
      <c r="Q253">
        <v>0</v>
      </c>
      <c r="R253">
        <v>26</v>
      </c>
      <c r="S253">
        <v>0.8</v>
      </c>
      <c r="T253">
        <v>29</v>
      </c>
      <c r="V253" t="s">
        <v>47</v>
      </c>
      <c r="W253" s="2">
        <f t="shared" si="30"/>
        <v>0.46053240740740731</v>
      </c>
      <c r="X253">
        <v>30</v>
      </c>
      <c r="Y253" s="61">
        <f>VLOOKUP(C253,JN!$A$2:$J$865,8,0)</f>
        <v>1.2075</v>
      </c>
      <c r="Z253" s="62">
        <f>VLOOKUP(C253,JN!$A$2:$J$865,9,0)</f>
        <v>46.722388059701494</v>
      </c>
      <c r="AA253" s="63">
        <f>VLOOKUP(C253,JN!$A$2:$J$865,10,0)</f>
        <v>0.55332000000000003</v>
      </c>
      <c r="AB253">
        <v>42.9</v>
      </c>
    </row>
    <row r="254" spans="1:29" x14ac:dyDescent="0.3">
      <c r="A254">
        <v>238</v>
      </c>
      <c r="B254" s="1">
        <v>44740</v>
      </c>
      <c r="C254" t="str">
        <f t="shared" si="27"/>
        <v>CER-AWD_R1_t0_44740</v>
      </c>
      <c r="E254" t="s">
        <v>20</v>
      </c>
      <c r="F254" t="s">
        <v>21</v>
      </c>
      <c r="G254" t="s">
        <v>607</v>
      </c>
      <c r="H254">
        <f t="shared" si="22"/>
        <v>2022</v>
      </c>
      <c r="I254">
        <f t="shared" si="23"/>
        <v>6</v>
      </c>
      <c r="J254">
        <f t="shared" si="24"/>
        <v>28</v>
      </c>
      <c r="K254" t="s">
        <v>50</v>
      </c>
      <c r="M254">
        <f>VLOOKUP(F254,Treats!$A$1:$C$9,3,0)</f>
        <v>1</v>
      </c>
      <c r="N254">
        <v>9</v>
      </c>
      <c r="O254" t="s">
        <v>19</v>
      </c>
      <c r="P254" t="str">
        <f t="shared" si="26"/>
        <v>E:CER_P:P01_Tr1:AWD_Tr2:_DK_1_D:28_M:6_Y:2022</v>
      </c>
      <c r="Q254">
        <v>3</v>
      </c>
      <c r="R254">
        <v>21</v>
      </c>
      <c r="S254">
        <v>0.8</v>
      </c>
      <c r="T254">
        <v>24</v>
      </c>
      <c r="V254" t="s">
        <v>44</v>
      </c>
      <c r="W254" s="2">
        <v>0.41087962962962959</v>
      </c>
      <c r="X254">
        <v>0</v>
      </c>
      <c r="Y254" s="61"/>
      <c r="Z254" s="62"/>
      <c r="AA254" s="63"/>
      <c r="AB254">
        <v>29.4</v>
      </c>
      <c r="AC254" t="s">
        <v>606</v>
      </c>
    </row>
    <row r="255" spans="1:29" x14ac:dyDescent="0.3">
      <c r="A255">
        <v>239</v>
      </c>
      <c r="B255" s="1">
        <v>44740</v>
      </c>
      <c r="C255" t="str">
        <f t="shared" si="27"/>
        <v>CER-AWD_R1_t1_44740</v>
      </c>
      <c r="E255" t="s">
        <v>20</v>
      </c>
      <c r="F255" t="s">
        <v>21</v>
      </c>
      <c r="G255" t="s">
        <v>607</v>
      </c>
      <c r="H255">
        <f t="shared" si="22"/>
        <v>2022</v>
      </c>
      <c r="I255">
        <f t="shared" si="23"/>
        <v>6</v>
      </c>
      <c r="J255">
        <f t="shared" si="24"/>
        <v>28</v>
      </c>
      <c r="K255" t="s">
        <v>50</v>
      </c>
      <c r="M255">
        <f>VLOOKUP(F255,Treats!$A$1:$C$9,3,0)</f>
        <v>1</v>
      </c>
      <c r="N255">
        <v>9</v>
      </c>
      <c r="O255" t="s">
        <v>19</v>
      </c>
      <c r="P255" t="str">
        <f t="shared" si="26"/>
        <v>E:CER_P:P01_Tr1:AWD_Tr2:_DK_1_D:28_M:6_Y:2022</v>
      </c>
      <c r="Q255">
        <v>3</v>
      </c>
      <c r="R255">
        <v>21</v>
      </c>
      <c r="S255">
        <v>0.8</v>
      </c>
      <c r="T255">
        <v>24</v>
      </c>
      <c r="V255" t="s">
        <v>45</v>
      </c>
      <c r="W255" s="2">
        <f t="shared" si="30"/>
        <v>0.41782407407407401</v>
      </c>
      <c r="X255">
        <v>10</v>
      </c>
      <c r="Y255" s="61"/>
      <c r="Z255" s="62"/>
      <c r="AA255" s="63"/>
      <c r="AB255">
        <v>38.6</v>
      </c>
      <c r="AC255" t="s">
        <v>606</v>
      </c>
    </row>
    <row r="256" spans="1:29" x14ac:dyDescent="0.3">
      <c r="A256">
        <v>240</v>
      </c>
      <c r="B256" s="1">
        <v>44740</v>
      </c>
      <c r="C256" t="str">
        <f t="shared" si="27"/>
        <v>CER-AWD_R1_t2_44740</v>
      </c>
      <c r="E256" t="s">
        <v>20</v>
      </c>
      <c r="F256" t="s">
        <v>21</v>
      </c>
      <c r="G256" t="s">
        <v>607</v>
      </c>
      <c r="H256">
        <f t="shared" si="22"/>
        <v>2022</v>
      </c>
      <c r="I256">
        <f t="shared" si="23"/>
        <v>6</v>
      </c>
      <c r="J256">
        <f t="shared" si="24"/>
        <v>28</v>
      </c>
      <c r="K256" t="s">
        <v>50</v>
      </c>
      <c r="M256">
        <f>VLOOKUP(F256,Treats!$A$1:$C$9,3,0)</f>
        <v>1</v>
      </c>
      <c r="N256">
        <v>9</v>
      </c>
      <c r="O256" t="s">
        <v>19</v>
      </c>
      <c r="P256" t="str">
        <f t="shared" si="26"/>
        <v>E:CER_P:P01_Tr1:AWD_Tr2:_DK_1_D:28_M:6_Y:2022</v>
      </c>
      <c r="Q256">
        <v>3</v>
      </c>
      <c r="R256">
        <v>21</v>
      </c>
      <c r="S256">
        <v>0.8</v>
      </c>
      <c r="T256">
        <v>24</v>
      </c>
      <c r="V256" t="s">
        <v>46</v>
      </c>
      <c r="W256" s="2">
        <f t="shared" si="30"/>
        <v>0.42476851851851843</v>
      </c>
      <c r="X256">
        <v>20</v>
      </c>
      <c r="Y256" s="61"/>
      <c r="Z256" s="62"/>
      <c r="AA256" s="63"/>
      <c r="AB256">
        <v>41.2</v>
      </c>
      <c r="AC256" t="s">
        <v>606</v>
      </c>
    </row>
    <row r="257" spans="1:29" x14ac:dyDescent="0.3">
      <c r="A257">
        <v>241</v>
      </c>
      <c r="B257" s="1">
        <v>44740</v>
      </c>
      <c r="C257" t="str">
        <f t="shared" si="27"/>
        <v>CER-AWD_R1_t3_44740</v>
      </c>
      <c r="E257" t="s">
        <v>20</v>
      </c>
      <c r="F257" t="s">
        <v>21</v>
      </c>
      <c r="G257" t="s">
        <v>607</v>
      </c>
      <c r="H257">
        <f t="shared" si="22"/>
        <v>2022</v>
      </c>
      <c r="I257">
        <f t="shared" si="23"/>
        <v>6</v>
      </c>
      <c r="J257">
        <f t="shared" si="24"/>
        <v>28</v>
      </c>
      <c r="K257" t="s">
        <v>50</v>
      </c>
      <c r="M257">
        <f>VLOOKUP(F257,Treats!$A$1:$C$9,3,0)</f>
        <v>1</v>
      </c>
      <c r="N257">
        <v>9</v>
      </c>
      <c r="O257" t="s">
        <v>19</v>
      </c>
      <c r="P257" t="str">
        <f t="shared" si="26"/>
        <v>E:CER_P:P01_Tr1:AWD_Tr2:_DK_1_D:28_M:6_Y:2022</v>
      </c>
      <c r="Q257">
        <v>3</v>
      </c>
      <c r="R257">
        <v>21</v>
      </c>
      <c r="S257">
        <v>0.8</v>
      </c>
      <c r="T257">
        <v>24</v>
      </c>
      <c r="V257" t="s">
        <v>47</v>
      </c>
      <c r="W257" s="2">
        <f t="shared" si="30"/>
        <v>0.43171296296296285</v>
      </c>
      <c r="X257">
        <v>30</v>
      </c>
      <c r="Y257" s="61"/>
      <c r="Z257" s="62"/>
      <c r="AA257" s="63"/>
      <c r="AB257">
        <v>43.2</v>
      </c>
      <c r="AC257" t="s">
        <v>606</v>
      </c>
    </row>
    <row r="258" spans="1:29" x14ac:dyDescent="0.3">
      <c r="A258">
        <v>242</v>
      </c>
      <c r="B258" s="1">
        <v>44740</v>
      </c>
      <c r="C258" t="str">
        <f t="shared" si="27"/>
        <v>CER-MSD_R1_t0_44740</v>
      </c>
      <c r="E258" t="s">
        <v>20</v>
      </c>
      <c r="F258" t="s">
        <v>22</v>
      </c>
      <c r="G258" t="s">
        <v>18</v>
      </c>
      <c r="H258">
        <f t="shared" ref="H258:H321" si="31">YEAR(B258)</f>
        <v>2022</v>
      </c>
      <c r="I258">
        <f t="shared" ref="I258:I321" si="32">MONTH(B258)</f>
        <v>6</v>
      </c>
      <c r="J258">
        <f t="shared" ref="J258:J321" si="33">DAY(B258)</f>
        <v>28</v>
      </c>
      <c r="K258" t="s">
        <v>49</v>
      </c>
      <c r="M258">
        <f>VLOOKUP(F258,Treats!$A$1:$C$9,3,0)</f>
        <v>1</v>
      </c>
      <c r="N258">
        <v>2</v>
      </c>
      <c r="O258" t="s">
        <v>19</v>
      </c>
      <c r="P258" t="str">
        <f t="shared" si="26"/>
        <v>E:CER_P:P02_Tr1:MSD_Tr2:_TRA_1_D:28_M:6_Y:2022</v>
      </c>
      <c r="Q258">
        <v>11</v>
      </c>
      <c r="R258">
        <v>20.5</v>
      </c>
      <c r="S258">
        <v>0.6</v>
      </c>
      <c r="T258">
        <v>24</v>
      </c>
      <c r="V258" t="s">
        <v>44</v>
      </c>
      <c r="W258" s="2">
        <v>0.41226851851851848</v>
      </c>
      <c r="X258">
        <v>0</v>
      </c>
      <c r="Y258" s="61">
        <f>VLOOKUP(C258,JN!$A$2:$J$865,8,0)</f>
        <v>1.2075</v>
      </c>
      <c r="Z258" s="62">
        <f>VLOOKUP(C258,JN!$A$2:$J$865,9,0)</f>
        <v>92.358208955223887</v>
      </c>
      <c r="AA258" s="63">
        <f>VLOOKUP(C258,JN!$A$2:$J$865,10,0)</f>
        <v>0.48972000000000004</v>
      </c>
      <c r="AB258">
        <v>31</v>
      </c>
    </row>
    <row r="259" spans="1:29" x14ac:dyDescent="0.3">
      <c r="A259">
        <v>243</v>
      </c>
      <c r="B259" s="1">
        <v>44740</v>
      </c>
      <c r="C259" t="str">
        <f t="shared" si="27"/>
        <v>CER-MSD_R1_t1_44740</v>
      </c>
      <c r="E259" t="s">
        <v>20</v>
      </c>
      <c r="F259" t="s">
        <v>22</v>
      </c>
      <c r="G259" t="s">
        <v>18</v>
      </c>
      <c r="H259">
        <f t="shared" si="31"/>
        <v>2022</v>
      </c>
      <c r="I259">
        <f t="shared" si="32"/>
        <v>6</v>
      </c>
      <c r="J259">
        <f t="shared" si="33"/>
        <v>28</v>
      </c>
      <c r="K259" t="s">
        <v>49</v>
      </c>
      <c r="M259">
        <f>VLOOKUP(F259,Treats!$A$1:$C$9,3,0)</f>
        <v>1</v>
      </c>
      <c r="N259">
        <v>2</v>
      </c>
      <c r="O259" t="s">
        <v>19</v>
      </c>
      <c r="P259" t="str">
        <f t="shared" ref="P259:P322" si="34">"E:"&amp;E259&amp;"_P:"&amp;F259&amp;"_Tr1:"&amp;K259&amp;"_Tr2:"&amp;L259&amp;"_"&amp;G259&amp;"_"&amp;M259&amp;"_D:"&amp;J259&amp;"_M:"&amp;I259&amp;"_Y:"&amp;H259</f>
        <v>E:CER_P:P02_Tr1:MSD_Tr2:_TRA_1_D:28_M:6_Y:2022</v>
      </c>
      <c r="Q259">
        <v>11</v>
      </c>
      <c r="R259">
        <v>20.5</v>
      </c>
      <c r="S259">
        <v>0.6</v>
      </c>
      <c r="T259">
        <v>24</v>
      </c>
      <c r="V259" t="s">
        <v>45</v>
      </c>
      <c r="W259" s="2">
        <f t="shared" si="30"/>
        <v>0.4192129629629629</v>
      </c>
      <c r="X259">
        <v>10</v>
      </c>
      <c r="Y259" s="61">
        <f>VLOOKUP(C259,JN!$A$2:$J$865,8,0)</f>
        <v>1.4325000000000001</v>
      </c>
      <c r="Z259" s="62">
        <f>VLOOKUP(C259,JN!$A$2:$J$865,9,0)</f>
        <v>74.973134328358213</v>
      </c>
      <c r="AA259" s="63">
        <f>VLOOKUP(C259,JN!$A$2:$J$865,10,0)</f>
        <v>0.50880000000000003</v>
      </c>
      <c r="AB259">
        <v>36.700000000000003</v>
      </c>
    </row>
    <row r="260" spans="1:29" x14ac:dyDescent="0.3">
      <c r="A260">
        <v>244</v>
      </c>
      <c r="B260" s="1">
        <v>44740</v>
      </c>
      <c r="C260" t="str">
        <f t="shared" si="27"/>
        <v>CER-MSD_R1_t2_44740</v>
      </c>
      <c r="E260" t="s">
        <v>20</v>
      </c>
      <c r="F260" t="s">
        <v>22</v>
      </c>
      <c r="G260" t="s">
        <v>18</v>
      </c>
      <c r="H260">
        <f t="shared" si="31"/>
        <v>2022</v>
      </c>
      <c r="I260">
        <f t="shared" si="32"/>
        <v>6</v>
      </c>
      <c r="J260">
        <f t="shared" si="33"/>
        <v>28</v>
      </c>
      <c r="K260" t="s">
        <v>49</v>
      </c>
      <c r="M260">
        <f>VLOOKUP(F260,Treats!$A$1:$C$9,3,0)</f>
        <v>1</v>
      </c>
      <c r="N260">
        <v>2</v>
      </c>
      <c r="O260" t="s">
        <v>19</v>
      </c>
      <c r="P260" t="str">
        <f t="shared" si="34"/>
        <v>E:CER_P:P02_Tr1:MSD_Tr2:_TRA_1_D:28_M:6_Y:2022</v>
      </c>
      <c r="Q260">
        <v>11</v>
      </c>
      <c r="R260">
        <v>20.5</v>
      </c>
      <c r="S260">
        <v>0.6</v>
      </c>
      <c r="T260">
        <v>24</v>
      </c>
      <c r="V260" t="s">
        <v>46</v>
      </c>
      <c r="W260" s="2">
        <f t="shared" si="30"/>
        <v>0.42615740740740732</v>
      </c>
      <c r="X260">
        <v>20</v>
      </c>
      <c r="Y260" s="61">
        <f>VLOOKUP(C260,JN!$A$2:$J$865,8,0)</f>
        <v>1.6575</v>
      </c>
      <c r="Z260" s="62">
        <f>VLOOKUP(C260,JN!$A$2:$J$865,9,0)</f>
        <v>27.055522388059703</v>
      </c>
      <c r="AA260" s="63">
        <f>VLOOKUP(C260,JN!$A$2:$J$865,10,0)</f>
        <v>1.3165199999999999</v>
      </c>
      <c r="AB260">
        <v>37.200000000000003</v>
      </c>
    </row>
    <row r="261" spans="1:29" x14ac:dyDescent="0.3">
      <c r="A261">
        <v>245</v>
      </c>
      <c r="B261" s="1">
        <v>44740</v>
      </c>
      <c r="C261" t="str">
        <f t="shared" si="27"/>
        <v>CER-MSD_R1_t3_44740</v>
      </c>
      <c r="E261" t="s">
        <v>20</v>
      </c>
      <c r="F261" t="s">
        <v>22</v>
      </c>
      <c r="G261" t="s">
        <v>18</v>
      </c>
      <c r="H261">
        <f t="shared" si="31"/>
        <v>2022</v>
      </c>
      <c r="I261">
        <f t="shared" si="32"/>
        <v>6</v>
      </c>
      <c r="J261">
        <f t="shared" si="33"/>
        <v>28</v>
      </c>
      <c r="K261" t="s">
        <v>49</v>
      </c>
      <c r="M261">
        <f>VLOOKUP(F261,Treats!$A$1:$C$9,3,0)</f>
        <v>1</v>
      </c>
      <c r="N261">
        <v>2</v>
      </c>
      <c r="O261" t="s">
        <v>19</v>
      </c>
      <c r="P261" t="str">
        <f t="shared" si="34"/>
        <v>E:CER_P:P02_Tr1:MSD_Tr2:_TRA_1_D:28_M:6_Y:2022</v>
      </c>
      <c r="Q261">
        <v>11</v>
      </c>
      <c r="R261">
        <v>20.5</v>
      </c>
      <c r="S261">
        <v>0.6</v>
      </c>
      <c r="T261">
        <v>24</v>
      </c>
      <c r="V261" t="s">
        <v>47</v>
      </c>
      <c r="W261" s="2">
        <f t="shared" si="30"/>
        <v>0.43310185185185174</v>
      </c>
      <c r="X261">
        <v>30</v>
      </c>
      <c r="Y261" s="61">
        <f>VLOOKUP(C261,JN!$A$2:$J$865,8,0)</f>
        <v>1.9575</v>
      </c>
      <c r="Z261" s="62">
        <f>VLOOKUP(C261,JN!$A$2:$J$865,9,0)</f>
        <v>22.274626865671642</v>
      </c>
      <c r="AA261" s="63">
        <f>VLOOKUP(C261,JN!$A$2:$J$865,10,0)</f>
        <v>0.47064</v>
      </c>
      <c r="AB261">
        <v>37.4</v>
      </c>
    </row>
    <row r="262" spans="1:29" x14ac:dyDescent="0.3">
      <c r="A262">
        <v>246</v>
      </c>
      <c r="B262" s="1">
        <v>44740</v>
      </c>
      <c r="C262" t="str">
        <f t="shared" si="27"/>
        <v>CER-CON_R1_t0_44740</v>
      </c>
      <c r="E262" t="s">
        <v>20</v>
      </c>
      <c r="F262" t="s">
        <v>39</v>
      </c>
      <c r="G262" t="s">
        <v>18</v>
      </c>
      <c r="H262">
        <f t="shared" si="31"/>
        <v>2022</v>
      </c>
      <c r="I262">
        <f t="shared" si="32"/>
        <v>6</v>
      </c>
      <c r="J262">
        <f t="shared" si="33"/>
        <v>28</v>
      </c>
      <c r="K262" t="s">
        <v>48</v>
      </c>
      <c r="M262">
        <f>VLOOKUP(F262,Treats!$A$1:$C$9,3,0)</f>
        <v>1</v>
      </c>
      <c r="N262">
        <v>1</v>
      </c>
      <c r="O262" t="s">
        <v>19</v>
      </c>
      <c r="P262" t="str">
        <f t="shared" si="34"/>
        <v>E:CER_P:P03_Tr1:CON_Tr2:_TRA_1_D:28_M:6_Y:2022</v>
      </c>
      <c r="Q262">
        <v>12</v>
      </c>
      <c r="R262">
        <v>22</v>
      </c>
      <c r="S262">
        <v>0.75</v>
      </c>
      <c r="T262">
        <v>24</v>
      </c>
      <c r="U262">
        <v>26</v>
      </c>
      <c r="V262" t="s">
        <v>44</v>
      </c>
      <c r="W262" s="2">
        <v>0.41388888888888892</v>
      </c>
      <c r="X262">
        <v>0</v>
      </c>
      <c r="Y262" s="61">
        <f>VLOOKUP(C262,JN!$A$2:$J$865,8,0)</f>
        <v>1.2075</v>
      </c>
      <c r="Z262" s="62">
        <f>VLOOKUP(C262,JN!$A$2:$J$865,9,0)</f>
        <v>98.008358208955229</v>
      </c>
      <c r="AA262" s="63">
        <f>VLOOKUP(C262,JN!$A$2:$J$865,10,0)</f>
        <v>0.50244</v>
      </c>
      <c r="AB262">
        <v>29.8</v>
      </c>
    </row>
    <row r="263" spans="1:29" x14ac:dyDescent="0.3">
      <c r="A263">
        <v>247</v>
      </c>
      <c r="B263" s="1">
        <v>44740</v>
      </c>
      <c r="C263" t="str">
        <f t="shared" si="27"/>
        <v>CER-CON_R1_t1_44740</v>
      </c>
      <c r="E263" t="s">
        <v>20</v>
      </c>
      <c r="F263" t="s">
        <v>39</v>
      </c>
      <c r="G263" t="s">
        <v>18</v>
      </c>
      <c r="H263">
        <f t="shared" si="31"/>
        <v>2022</v>
      </c>
      <c r="I263">
        <f t="shared" si="32"/>
        <v>6</v>
      </c>
      <c r="J263">
        <f t="shared" si="33"/>
        <v>28</v>
      </c>
      <c r="K263" t="s">
        <v>48</v>
      </c>
      <c r="M263">
        <f>VLOOKUP(F263,Treats!$A$1:$C$9,3,0)</f>
        <v>1</v>
      </c>
      <c r="N263">
        <v>1</v>
      </c>
      <c r="O263" t="s">
        <v>19</v>
      </c>
      <c r="P263" t="str">
        <f t="shared" si="34"/>
        <v>E:CER_P:P03_Tr1:CON_Tr2:_TRA_1_D:28_M:6_Y:2022</v>
      </c>
      <c r="Q263">
        <v>12</v>
      </c>
      <c r="R263">
        <v>22</v>
      </c>
      <c r="S263">
        <v>0.75</v>
      </c>
      <c r="T263">
        <v>24</v>
      </c>
      <c r="U263">
        <v>26</v>
      </c>
      <c r="V263" t="s">
        <v>45</v>
      </c>
      <c r="W263" s="2">
        <f t="shared" si="30"/>
        <v>0.42083333333333334</v>
      </c>
      <c r="X263">
        <v>10</v>
      </c>
      <c r="Y263" s="61">
        <f>VLOOKUP(C263,JN!$A$2:$J$865,8,0)</f>
        <v>1.5074999999999998</v>
      </c>
      <c r="Z263" s="62">
        <f>VLOOKUP(C263,JN!$A$2:$J$865,9,0)</f>
        <v>49.330149253731349</v>
      </c>
      <c r="AA263" s="63">
        <f>VLOOKUP(C263,JN!$A$2:$J$865,10,0)</f>
        <v>0.49608000000000002</v>
      </c>
      <c r="AB263">
        <v>38.5</v>
      </c>
    </row>
    <row r="264" spans="1:29" x14ac:dyDescent="0.3">
      <c r="A264">
        <v>248</v>
      </c>
      <c r="B264" s="1">
        <v>44740</v>
      </c>
      <c r="C264" t="str">
        <f t="shared" si="27"/>
        <v>CER-CON_R1_t2_44740</v>
      </c>
      <c r="E264" t="s">
        <v>20</v>
      </c>
      <c r="F264" t="s">
        <v>39</v>
      </c>
      <c r="G264" t="s">
        <v>18</v>
      </c>
      <c r="H264">
        <f t="shared" si="31"/>
        <v>2022</v>
      </c>
      <c r="I264">
        <f t="shared" si="32"/>
        <v>6</v>
      </c>
      <c r="J264">
        <f t="shared" si="33"/>
        <v>28</v>
      </c>
      <c r="K264" t="s">
        <v>48</v>
      </c>
      <c r="M264">
        <f>VLOOKUP(F264,Treats!$A$1:$C$9,3,0)</f>
        <v>1</v>
      </c>
      <c r="N264">
        <v>1</v>
      </c>
      <c r="O264" t="s">
        <v>19</v>
      </c>
      <c r="P264" t="str">
        <f t="shared" si="34"/>
        <v>E:CER_P:P03_Tr1:CON_Tr2:_TRA_1_D:28_M:6_Y:2022</v>
      </c>
      <c r="Q264">
        <v>12</v>
      </c>
      <c r="R264">
        <v>22</v>
      </c>
      <c r="S264">
        <v>0.75</v>
      </c>
      <c r="T264">
        <v>24</v>
      </c>
      <c r="U264">
        <v>26</v>
      </c>
      <c r="V264" t="s">
        <v>46</v>
      </c>
      <c r="W264" s="2">
        <f t="shared" si="30"/>
        <v>0.42777777777777776</v>
      </c>
      <c r="X264">
        <v>20</v>
      </c>
      <c r="Y264" s="61">
        <f>VLOOKUP(C264,JN!$A$2:$J$865,8,0)</f>
        <v>1.7324999999999999</v>
      </c>
      <c r="Z264" s="62">
        <f>VLOOKUP(C264,JN!$A$2:$J$865,9,0)</f>
        <v>24.230447761194032</v>
      </c>
      <c r="AA264" s="63">
        <f>VLOOKUP(C264,JN!$A$2:$J$865,10,0)</f>
        <v>0.46427999999999997</v>
      </c>
      <c r="AB264">
        <v>39.9</v>
      </c>
    </row>
    <row r="265" spans="1:29" x14ac:dyDescent="0.3">
      <c r="A265">
        <v>249</v>
      </c>
      <c r="B265" s="1">
        <v>44740</v>
      </c>
      <c r="C265" t="str">
        <f t="shared" si="27"/>
        <v>CER-CON_R1_t3_44740</v>
      </c>
      <c r="E265" t="s">
        <v>20</v>
      </c>
      <c r="F265" t="s">
        <v>39</v>
      </c>
      <c r="G265" t="s">
        <v>18</v>
      </c>
      <c r="H265">
        <f t="shared" si="31"/>
        <v>2022</v>
      </c>
      <c r="I265">
        <f t="shared" si="32"/>
        <v>6</v>
      </c>
      <c r="J265">
        <f t="shared" si="33"/>
        <v>28</v>
      </c>
      <c r="K265" t="s">
        <v>48</v>
      </c>
      <c r="M265">
        <f>VLOOKUP(F265,Treats!$A$1:$C$9,3,0)</f>
        <v>1</v>
      </c>
      <c r="N265">
        <v>1</v>
      </c>
      <c r="O265" t="s">
        <v>19</v>
      </c>
      <c r="P265" t="str">
        <f t="shared" si="34"/>
        <v>E:CER_P:P03_Tr1:CON_Tr2:_TRA_1_D:28_M:6_Y:2022</v>
      </c>
      <c r="Q265">
        <v>12</v>
      </c>
      <c r="R265">
        <v>22</v>
      </c>
      <c r="S265">
        <v>0.75</v>
      </c>
      <c r="T265">
        <v>24</v>
      </c>
      <c r="U265">
        <v>26</v>
      </c>
      <c r="V265" t="s">
        <v>47</v>
      </c>
      <c r="W265" s="2">
        <f t="shared" si="30"/>
        <v>0.43472222222222218</v>
      </c>
      <c r="X265">
        <v>30</v>
      </c>
      <c r="Y265" s="61">
        <f>VLOOKUP(C265,JN!$A$2:$J$865,8,0)</f>
        <v>2.0324999999999998</v>
      </c>
      <c r="Z265" s="62">
        <f>VLOOKUP(C265,JN!$A$2:$J$865,9,0)</f>
        <v>5.2155223880597017</v>
      </c>
      <c r="AA265" s="63">
        <f>VLOOKUP(C265,JN!$A$2:$J$865,10,0)</f>
        <v>0.52152000000000009</v>
      </c>
      <c r="AB265">
        <v>39.9</v>
      </c>
    </row>
    <row r="266" spans="1:29" x14ac:dyDescent="0.3">
      <c r="A266">
        <v>250</v>
      </c>
      <c r="B266" s="1">
        <v>44740</v>
      </c>
      <c r="C266" t="str">
        <f t="shared" si="27"/>
        <v>CER-MSD_R2_t0_44740</v>
      </c>
      <c r="E266" t="s">
        <v>20</v>
      </c>
      <c r="F266" t="s">
        <v>34</v>
      </c>
      <c r="G266" t="s">
        <v>18</v>
      </c>
      <c r="H266">
        <f t="shared" si="31"/>
        <v>2022</v>
      </c>
      <c r="I266">
        <f t="shared" si="32"/>
        <v>6</v>
      </c>
      <c r="J266">
        <f t="shared" si="33"/>
        <v>28</v>
      </c>
      <c r="K266" t="s">
        <v>49</v>
      </c>
      <c r="M266">
        <f>VLOOKUP(F266,Treats!$A$1:$C$9,3,0)</f>
        <v>2</v>
      </c>
      <c r="N266">
        <v>1</v>
      </c>
      <c r="O266" t="s">
        <v>19</v>
      </c>
      <c r="P266" t="str">
        <f t="shared" si="34"/>
        <v>E:CER_P:P04_Tr1:MSD_Tr2:_TRA_2_D:28_M:6_Y:2022</v>
      </c>
      <c r="Q266">
        <v>5</v>
      </c>
      <c r="R266">
        <v>22</v>
      </c>
      <c r="S266">
        <v>0.5</v>
      </c>
      <c r="T266">
        <v>26</v>
      </c>
      <c r="U266">
        <v>27</v>
      </c>
      <c r="V266" t="s">
        <v>44</v>
      </c>
      <c r="W266" s="2">
        <v>0.44282407407407409</v>
      </c>
      <c r="X266">
        <v>0</v>
      </c>
      <c r="Y266" s="61">
        <f>VLOOKUP(C266,JN!$A$2:$J$865,8,0)</f>
        <v>1.2075</v>
      </c>
      <c r="Z266" s="62">
        <f>VLOOKUP(C266,JN!$A$2:$J$865,9,0)</f>
        <v>88.337910447761203</v>
      </c>
      <c r="AA266" s="63">
        <f>VLOOKUP(C266,JN!$A$2:$J$865,10,0)</f>
        <v>0.99852000000000007</v>
      </c>
      <c r="AB266">
        <v>30</v>
      </c>
    </row>
    <row r="267" spans="1:29" x14ac:dyDescent="0.3">
      <c r="A267">
        <v>251</v>
      </c>
      <c r="B267" s="1">
        <v>44740</v>
      </c>
      <c r="C267" t="str">
        <f t="shared" si="27"/>
        <v>CER-MSD_R2_t1_44740</v>
      </c>
      <c r="E267" t="s">
        <v>20</v>
      </c>
      <c r="F267" t="s">
        <v>34</v>
      </c>
      <c r="G267" t="s">
        <v>18</v>
      </c>
      <c r="H267">
        <f t="shared" si="31"/>
        <v>2022</v>
      </c>
      <c r="I267">
        <f t="shared" si="32"/>
        <v>6</v>
      </c>
      <c r="J267">
        <f t="shared" si="33"/>
        <v>28</v>
      </c>
      <c r="K267" t="s">
        <v>49</v>
      </c>
      <c r="M267">
        <f>VLOOKUP(F267,Treats!$A$1:$C$9,3,0)</f>
        <v>2</v>
      </c>
      <c r="N267">
        <v>1</v>
      </c>
      <c r="O267" t="s">
        <v>19</v>
      </c>
      <c r="P267" t="str">
        <f t="shared" si="34"/>
        <v>E:CER_P:P04_Tr1:MSD_Tr2:_TRA_2_D:28_M:6_Y:2022</v>
      </c>
      <c r="Q267">
        <v>5</v>
      </c>
      <c r="R267">
        <v>22</v>
      </c>
      <c r="S267">
        <v>0.5</v>
      </c>
      <c r="T267">
        <v>26</v>
      </c>
      <c r="U267">
        <v>27</v>
      </c>
      <c r="V267" t="s">
        <v>45</v>
      </c>
      <c r="W267" s="2">
        <f t="shared" si="30"/>
        <v>0.44976851851851851</v>
      </c>
      <c r="X267">
        <v>10</v>
      </c>
      <c r="Y267" s="61">
        <f>VLOOKUP(C267,JN!$A$2:$J$865,8,0)</f>
        <v>1.5074999999999998</v>
      </c>
      <c r="Z267" s="62">
        <f>VLOOKUP(C267,JN!$A$2:$J$865,9,0)</f>
        <v>30.532537313432837</v>
      </c>
      <c r="AA267" s="63">
        <f>VLOOKUP(C267,JN!$A$2:$J$865,10,0)</f>
        <v>0.52152000000000009</v>
      </c>
      <c r="AB267">
        <v>373</v>
      </c>
    </row>
    <row r="268" spans="1:29" x14ac:dyDescent="0.3">
      <c r="A268">
        <v>252</v>
      </c>
      <c r="B268" s="1">
        <v>44740</v>
      </c>
      <c r="C268" t="str">
        <f t="shared" si="27"/>
        <v>CER-MSD_R2_t2_44740</v>
      </c>
      <c r="E268" t="s">
        <v>20</v>
      </c>
      <c r="F268" t="s">
        <v>34</v>
      </c>
      <c r="G268" t="s">
        <v>18</v>
      </c>
      <c r="H268">
        <f t="shared" si="31"/>
        <v>2022</v>
      </c>
      <c r="I268">
        <f t="shared" si="32"/>
        <v>6</v>
      </c>
      <c r="J268">
        <f t="shared" si="33"/>
        <v>28</v>
      </c>
      <c r="K268" t="s">
        <v>49</v>
      </c>
      <c r="M268">
        <f>VLOOKUP(F268,Treats!$A$1:$C$9,3,0)</f>
        <v>2</v>
      </c>
      <c r="N268">
        <v>1</v>
      </c>
      <c r="O268" t="s">
        <v>19</v>
      </c>
      <c r="P268" t="str">
        <f t="shared" si="34"/>
        <v>E:CER_P:P04_Tr1:MSD_Tr2:_TRA_2_D:28_M:6_Y:2022</v>
      </c>
      <c r="Q268">
        <v>5</v>
      </c>
      <c r="R268">
        <v>22</v>
      </c>
      <c r="S268">
        <v>0.5</v>
      </c>
      <c r="T268">
        <v>26</v>
      </c>
      <c r="U268">
        <v>27</v>
      </c>
      <c r="V268" t="s">
        <v>46</v>
      </c>
      <c r="W268" s="2">
        <f t="shared" si="30"/>
        <v>0.45671296296296293</v>
      </c>
      <c r="X268">
        <v>20</v>
      </c>
      <c r="Y268" s="61">
        <f>VLOOKUP(C268,JN!$A$2:$J$865,8,0)</f>
        <v>1.8075000000000001</v>
      </c>
      <c r="Z268" s="62">
        <f>VLOOKUP(C268,JN!$A$2:$J$865,9,0)</f>
        <v>5.3241791044776114</v>
      </c>
      <c r="AA268" s="63">
        <f>VLOOKUP(C268,JN!$A$2:$J$865,10,0)</f>
        <v>0.45791999999999999</v>
      </c>
      <c r="AB268">
        <v>38.1</v>
      </c>
    </row>
    <row r="269" spans="1:29" x14ac:dyDescent="0.3">
      <c r="A269">
        <v>253</v>
      </c>
      <c r="B269" s="1">
        <v>44740</v>
      </c>
      <c r="C269" t="str">
        <f t="shared" si="27"/>
        <v>CER-MSD_R2_t3_44740</v>
      </c>
      <c r="E269" t="s">
        <v>20</v>
      </c>
      <c r="F269" t="s">
        <v>34</v>
      </c>
      <c r="G269" t="s">
        <v>18</v>
      </c>
      <c r="H269">
        <f t="shared" si="31"/>
        <v>2022</v>
      </c>
      <c r="I269">
        <f t="shared" si="32"/>
        <v>6</v>
      </c>
      <c r="J269">
        <f t="shared" si="33"/>
        <v>28</v>
      </c>
      <c r="K269" t="s">
        <v>49</v>
      </c>
      <c r="M269">
        <f>VLOOKUP(F269,Treats!$A$1:$C$9,3,0)</f>
        <v>2</v>
      </c>
      <c r="N269">
        <v>1</v>
      </c>
      <c r="O269" t="s">
        <v>19</v>
      </c>
      <c r="P269" t="str">
        <f t="shared" si="34"/>
        <v>E:CER_P:P04_Tr1:MSD_Tr2:_TRA_2_D:28_M:6_Y:2022</v>
      </c>
      <c r="Q269">
        <v>5</v>
      </c>
      <c r="R269">
        <v>22</v>
      </c>
      <c r="S269">
        <v>0.5</v>
      </c>
      <c r="T269">
        <v>26</v>
      </c>
      <c r="U269">
        <v>27</v>
      </c>
      <c r="V269" t="s">
        <v>47</v>
      </c>
      <c r="W269" s="2">
        <f t="shared" si="30"/>
        <v>0.46365740740740735</v>
      </c>
      <c r="X269">
        <v>30</v>
      </c>
      <c r="Y269" s="61">
        <f>VLOOKUP(C269,JN!$A$2:$J$865,8,0)</f>
        <v>2.1825000000000001</v>
      </c>
      <c r="Z269" s="62">
        <f>VLOOKUP(C269,JN!$A$2:$J$865,9,0)</f>
        <v>3.2597014925373138</v>
      </c>
      <c r="AA269" s="63">
        <f>VLOOKUP(C269,JN!$A$2:$J$865,10,0)</f>
        <v>0.48336000000000001</v>
      </c>
      <c r="AB269">
        <v>37.5</v>
      </c>
    </row>
    <row r="270" spans="1:29" x14ac:dyDescent="0.3">
      <c r="A270">
        <v>254</v>
      </c>
      <c r="B270" s="1">
        <v>44740</v>
      </c>
      <c r="C270" t="str">
        <f t="shared" si="27"/>
        <v>CER-AWD_R2_t0_44740</v>
      </c>
      <c r="E270" t="s">
        <v>20</v>
      </c>
      <c r="F270" t="s">
        <v>37</v>
      </c>
      <c r="G270" t="s">
        <v>18</v>
      </c>
      <c r="H270">
        <f t="shared" si="31"/>
        <v>2022</v>
      </c>
      <c r="I270">
        <f t="shared" si="32"/>
        <v>6</v>
      </c>
      <c r="J270">
        <f t="shared" si="33"/>
        <v>28</v>
      </c>
      <c r="K270" t="s">
        <v>50</v>
      </c>
      <c r="M270">
        <f>VLOOKUP(F270,Treats!$A$1:$C$9,3,0)</f>
        <v>2</v>
      </c>
      <c r="N270">
        <v>11</v>
      </c>
      <c r="O270" t="s">
        <v>604</v>
      </c>
      <c r="P270" t="str">
        <f t="shared" si="34"/>
        <v>E:CER_P:P05_Tr1:AWD_Tr2:_TRA_2_D:28_M:6_Y:2022</v>
      </c>
      <c r="Q270">
        <v>7</v>
      </c>
      <c r="R270">
        <v>12</v>
      </c>
      <c r="S270">
        <v>0.9</v>
      </c>
      <c r="T270">
        <v>24</v>
      </c>
      <c r="U270">
        <v>26</v>
      </c>
      <c r="V270" t="s">
        <v>44</v>
      </c>
      <c r="W270" s="2">
        <v>0.41087962962962959</v>
      </c>
      <c r="X270">
        <v>0</v>
      </c>
      <c r="Y270" s="61">
        <f>VLOOKUP(C270,JN!$A$2:$J$865,8,0)</f>
        <v>1.1325000000000001</v>
      </c>
      <c r="Z270" s="62">
        <f>VLOOKUP(C270,JN!$A$2:$J$865,9,0)</f>
        <v>87.685970149253748</v>
      </c>
      <c r="AA270" s="63">
        <f>VLOOKUP(C270,JN!$A$2:$J$865,10,0)</f>
        <v>0.52788000000000002</v>
      </c>
      <c r="AB270">
        <v>29.2</v>
      </c>
    </row>
    <row r="271" spans="1:29" x14ac:dyDescent="0.3">
      <c r="A271">
        <v>255</v>
      </c>
      <c r="B271" s="1">
        <v>44740</v>
      </c>
      <c r="C271" t="str">
        <f t="shared" si="27"/>
        <v>CER-AWD_R2_t1_44740</v>
      </c>
      <c r="E271" t="s">
        <v>20</v>
      </c>
      <c r="F271" t="s">
        <v>37</v>
      </c>
      <c r="G271" t="s">
        <v>18</v>
      </c>
      <c r="H271">
        <f t="shared" si="31"/>
        <v>2022</v>
      </c>
      <c r="I271">
        <f t="shared" si="32"/>
        <v>6</v>
      </c>
      <c r="J271">
        <f t="shared" si="33"/>
        <v>28</v>
      </c>
      <c r="K271" t="s">
        <v>50</v>
      </c>
      <c r="M271">
        <f>VLOOKUP(F271,Treats!$A$1:$C$9,3,0)</f>
        <v>2</v>
      </c>
      <c r="N271">
        <v>11</v>
      </c>
      <c r="O271" t="s">
        <v>604</v>
      </c>
      <c r="P271" t="str">
        <f t="shared" si="34"/>
        <v>E:CER_P:P05_Tr1:AWD_Tr2:_TRA_2_D:28_M:6_Y:2022</v>
      </c>
      <c r="Q271">
        <v>7</v>
      </c>
      <c r="R271">
        <v>12</v>
      </c>
      <c r="S271">
        <v>0.9</v>
      </c>
      <c r="T271">
        <v>24</v>
      </c>
      <c r="U271">
        <v>26</v>
      </c>
      <c r="V271" t="s">
        <v>45</v>
      </c>
      <c r="W271" s="2">
        <f t="shared" si="30"/>
        <v>0.41782407407407401</v>
      </c>
      <c r="X271">
        <v>10</v>
      </c>
      <c r="Y271" s="61">
        <f>VLOOKUP(C271,JN!$A$2:$J$865,8,0)</f>
        <v>1.1325000000000001</v>
      </c>
      <c r="Z271" s="62">
        <f>VLOOKUP(C271,JN!$A$2:$J$865,9,0)</f>
        <v>51.177313432835824</v>
      </c>
      <c r="AA271" s="63">
        <f>VLOOKUP(C271,JN!$A$2:$J$865,10,0)</f>
        <v>0.47064</v>
      </c>
      <c r="AB271">
        <v>38.4</v>
      </c>
    </row>
    <row r="272" spans="1:29" x14ac:dyDescent="0.3">
      <c r="A272">
        <v>256</v>
      </c>
      <c r="B272" s="1">
        <v>44740</v>
      </c>
      <c r="C272" t="str">
        <f t="shared" si="27"/>
        <v>CER-AWD_R2_t2_44740</v>
      </c>
      <c r="E272" t="s">
        <v>20</v>
      </c>
      <c r="F272" t="s">
        <v>37</v>
      </c>
      <c r="G272" t="s">
        <v>18</v>
      </c>
      <c r="H272">
        <f t="shared" si="31"/>
        <v>2022</v>
      </c>
      <c r="I272">
        <f t="shared" si="32"/>
        <v>6</v>
      </c>
      <c r="J272">
        <f t="shared" si="33"/>
        <v>28</v>
      </c>
      <c r="K272" t="s">
        <v>50</v>
      </c>
      <c r="M272">
        <f>VLOOKUP(F272,Treats!$A$1:$C$9,3,0)</f>
        <v>2</v>
      </c>
      <c r="N272">
        <v>11</v>
      </c>
      <c r="O272" t="s">
        <v>604</v>
      </c>
      <c r="P272" t="str">
        <f t="shared" si="34"/>
        <v>E:CER_P:P05_Tr1:AWD_Tr2:_TRA_2_D:28_M:6_Y:2022</v>
      </c>
      <c r="Q272">
        <v>7</v>
      </c>
      <c r="R272">
        <v>12</v>
      </c>
      <c r="S272">
        <v>0.9</v>
      </c>
      <c r="T272">
        <v>24</v>
      </c>
      <c r="U272">
        <v>26</v>
      </c>
      <c r="V272" t="s">
        <v>46</v>
      </c>
      <c r="W272" s="2">
        <f t="shared" si="30"/>
        <v>0.42476851851851843</v>
      </c>
      <c r="X272">
        <v>20</v>
      </c>
      <c r="Y272" s="61">
        <f>VLOOKUP(C272,JN!$A$2:$J$865,8,0)</f>
        <v>1.2075</v>
      </c>
      <c r="Z272" s="62">
        <f>VLOOKUP(C272,JN!$A$2:$J$865,9,0)</f>
        <v>25.642985074626868</v>
      </c>
      <c r="AA272" s="63">
        <f>VLOOKUP(C272,JN!$A$2:$J$865,10,0)</f>
        <v>0.50244</v>
      </c>
      <c r="AB272">
        <v>40.299999999999997</v>
      </c>
    </row>
    <row r="273" spans="1:28" x14ac:dyDescent="0.3">
      <c r="A273">
        <v>257</v>
      </c>
      <c r="B273" s="1">
        <v>44740</v>
      </c>
      <c r="C273" t="str">
        <f t="shared" ref="C273:C336" si="35">E273&amp;"-"&amp;K273&amp;"_"&amp;"R"&amp;M273&amp;"_"&amp;V273&amp;"_"&amp;B273</f>
        <v>CER-AWD_R2_t3_44740</v>
      </c>
      <c r="E273" t="s">
        <v>20</v>
      </c>
      <c r="F273" t="s">
        <v>37</v>
      </c>
      <c r="G273" t="s">
        <v>18</v>
      </c>
      <c r="H273">
        <f t="shared" si="31"/>
        <v>2022</v>
      </c>
      <c r="I273">
        <f t="shared" si="32"/>
        <v>6</v>
      </c>
      <c r="J273">
        <f t="shared" si="33"/>
        <v>28</v>
      </c>
      <c r="K273" t="s">
        <v>50</v>
      </c>
      <c r="M273">
        <f>VLOOKUP(F273,Treats!$A$1:$C$9,3,0)</f>
        <v>2</v>
      </c>
      <c r="N273">
        <v>11</v>
      </c>
      <c r="O273" t="s">
        <v>604</v>
      </c>
      <c r="P273" t="str">
        <f t="shared" si="34"/>
        <v>E:CER_P:P05_Tr1:AWD_Tr2:_TRA_2_D:28_M:6_Y:2022</v>
      </c>
      <c r="Q273">
        <v>7</v>
      </c>
      <c r="R273">
        <v>12</v>
      </c>
      <c r="S273">
        <v>0.9</v>
      </c>
      <c r="T273">
        <v>24</v>
      </c>
      <c r="U273">
        <v>26</v>
      </c>
      <c r="V273" t="s">
        <v>47</v>
      </c>
      <c r="W273" s="2">
        <f t="shared" si="30"/>
        <v>0.43171296296296285</v>
      </c>
      <c r="X273">
        <v>30</v>
      </c>
      <c r="Y273" s="61">
        <f>VLOOKUP(C273,JN!$A$2:$J$865,8,0)</f>
        <v>1.2075</v>
      </c>
      <c r="Z273" s="62">
        <f>VLOOKUP(C273,JN!$A$2:$J$865,9,0)</f>
        <v>4.0202985074626874</v>
      </c>
      <c r="AA273" s="63">
        <f>VLOOKUP(C273,JN!$A$2:$J$865,10,0)</f>
        <v>0.47064</v>
      </c>
      <c r="AB273">
        <v>41.3</v>
      </c>
    </row>
    <row r="274" spans="1:28" x14ac:dyDescent="0.3">
      <c r="A274">
        <v>258</v>
      </c>
      <c r="B274" s="1">
        <v>44740</v>
      </c>
      <c r="C274" t="str">
        <f t="shared" si="35"/>
        <v>CER-CON_R2_t0_44740</v>
      </c>
      <c r="E274" t="s">
        <v>20</v>
      </c>
      <c r="F274" t="s">
        <v>40</v>
      </c>
      <c r="G274" t="s">
        <v>18</v>
      </c>
      <c r="H274">
        <f t="shared" si="31"/>
        <v>2022</v>
      </c>
      <c r="I274">
        <f t="shared" si="32"/>
        <v>6</v>
      </c>
      <c r="J274">
        <f t="shared" si="33"/>
        <v>28</v>
      </c>
      <c r="K274" t="s">
        <v>48</v>
      </c>
      <c r="M274">
        <f>VLOOKUP(F274,Treats!$A$1:$C$9,3,0)</f>
        <v>2</v>
      </c>
      <c r="N274">
        <v>2</v>
      </c>
      <c r="O274" t="s">
        <v>604</v>
      </c>
      <c r="P274" t="str">
        <f t="shared" si="34"/>
        <v>E:CER_P:P06_Tr1:CON_Tr2:_TRA_2_D:28_M:6_Y:2022</v>
      </c>
      <c r="Q274">
        <v>8</v>
      </c>
      <c r="R274">
        <v>22</v>
      </c>
      <c r="T274">
        <v>26</v>
      </c>
      <c r="U274">
        <v>27</v>
      </c>
      <c r="V274" t="s">
        <v>44</v>
      </c>
      <c r="W274" s="2">
        <f t="shared" si="30"/>
        <v>0.43865740740740727</v>
      </c>
      <c r="X274">
        <v>0</v>
      </c>
      <c r="Y274" s="61">
        <f>VLOOKUP(C274,JN!$A$2:$J$865,8,0)</f>
        <v>1.1325000000000001</v>
      </c>
      <c r="Z274" s="62">
        <f>VLOOKUP(C274,JN!$A$2:$J$865,9,0)</f>
        <v>87.903283582089557</v>
      </c>
      <c r="AA274" s="63">
        <f>VLOOKUP(C274,JN!$A$2:$J$865,10,0)</f>
        <v>0.53424000000000005</v>
      </c>
      <c r="AB274">
        <v>32.4</v>
      </c>
    </row>
    <row r="275" spans="1:28" x14ac:dyDescent="0.3">
      <c r="A275">
        <v>259</v>
      </c>
      <c r="B275" s="1">
        <v>44740</v>
      </c>
      <c r="C275" t="str">
        <f t="shared" si="35"/>
        <v>CER-CON_R2_t1_44740</v>
      </c>
      <c r="E275" t="s">
        <v>20</v>
      </c>
      <c r="F275" t="s">
        <v>40</v>
      </c>
      <c r="G275" t="s">
        <v>18</v>
      </c>
      <c r="H275">
        <f t="shared" si="31"/>
        <v>2022</v>
      </c>
      <c r="I275">
        <f t="shared" si="32"/>
        <v>6</v>
      </c>
      <c r="J275">
        <f t="shared" si="33"/>
        <v>28</v>
      </c>
      <c r="K275" t="s">
        <v>48</v>
      </c>
      <c r="M275">
        <f>VLOOKUP(F275,Treats!$A$1:$C$9,3,0)</f>
        <v>2</v>
      </c>
      <c r="N275">
        <v>2</v>
      </c>
      <c r="O275" t="s">
        <v>604</v>
      </c>
      <c r="P275" t="str">
        <f t="shared" si="34"/>
        <v>E:CER_P:P06_Tr1:CON_Tr2:_TRA_2_D:28_M:6_Y:2022</v>
      </c>
      <c r="Q275">
        <v>8</v>
      </c>
      <c r="R275">
        <v>22</v>
      </c>
      <c r="T275">
        <v>26</v>
      </c>
      <c r="U275">
        <v>27</v>
      </c>
      <c r="V275" t="s">
        <v>45</v>
      </c>
      <c r="W275" s="2">
        <f t="shared" si="30"/>
        <v>0.44560185185185169</v>
      </c>
      <c r="X275">
        <v>10</v>
      </c>
      <c r="Y275" s="61">
        <f>VLOOKUP(C275,JN!$A$2:$J$865,8,0)</f>
        <v>1.5074999999999998</v>
      </c>
      <c r="Z275" s="62">
        <f>VLOOKUP(C275,JN!$A$2:$J$865,9,0)</f>
        <v>44.549253731343285</v>
      </c>
      <c r="AA275" s="63">
        <f>VLOOKUP(C275,JN!$A$2:$J$865,10,0)</f>
        <v>0.47064</v>
      </c>
      <c r="AB275">
        <v>39</v>
      </c>
    </row>
    <row r="276" spans="1:28" x14ac:dyDescent="0.3">
      <c r="A276">
        <v>260</v>
      </c>
      <c r="B276" s="1">
        <v>44740</v>
      </c>
      <c r="C276" t="str">
        <f t="shared" si="35"/>
        <v>CER-CON_R2_t2_44740</v>
      </c>
      <c r="E276" t="s">
        <v>20</v>
      </c>
      <c r="F276" t="s">
        <v>40</v>
      </c>
      <c r="G276" t="s">
        <v>18</v>
      </c>
      <c r="H276">
        <f t="shared" si="31"/>
        <v>2022</v>
      </c>
      <c r="I276">
        <f t="shared" si="32"/>
        <v>6</v>
      </c>
      <c r="J276">
        <f t="shared" si="33"/>
        <v>28</v>
      </c>
      <c r="K276" t="s">
        <v>48</v>
      </c>
      <c r="M276">
        <f>VLOOKUP(F276,Treats!$A$1:$C$9,3,0)</f>
        <v>2</v>
      </c>
      <c r="N276">
        <v>2</v>
      </c>
      <c r="O276" t="s">
        <v>604</v>
      </c>
      <c r="P276" t="str">
        <f t="shared" si="34"/>
        <v>E:CER_P:P06_Tr1:CON_Tr2:_TRA_2_D:28_M:6_Y:2022</v>
      </c>
      <c r="Q276">
        <v>8</v>
      </c>
      <c r="R276">
        <v>22</v>
      </c>
      <c r="T276">
        <v>26</v>
      </c>
      <c r="U276">
        <v>27</v>
      </c>
      <c r="V276" t="s">
        <v>46</v>
      </c>
      <c r="W276" s="2">
        <f t="shared" si="30"/>
        <v>0.45254629629629611</v>
      </c>
      <c r="X276">
        <v>20</v>
      </c>
      <c r="Y276" s="61">
        <f>VLOOKUP(C276,JN!$A$2:$J$865,8,0)</f>
        <v>1.8824999999999998</v>
      </c>
      <c r="Z276" s="62">
        <f>VLOOKUP(C276,JN!$A$2:$J$865,9,0)</f>
        <v>28.685373134328362</v>
      </c>
      <c r="AA276" s="63">
        <f>VLOOKUP(C276,JN!$A$2:$J$865,10,0)</f>
        <v>0.47064</v>
      </c>
      <c r="AB276">
        <v>39.9</v>
      </c>
    </row>
    <row r="277" spans="1:28" x14ac:dyDescent="0.3">
      <c r="A277">
        <v>261</v>
      </c>
      <c r="B277" s="1">
        <v>44740</v>
      </c>
      <c r="C277" t="str">
        <f t="shared" si="35"/>
        <v>CER-CON_R2_t3_44740</v>
      </c>
      <c r="E277" t="s">
        <v>20</v>
      </c>
      <c r="F277" t="s">
        <v>40</v>
      </c>
      <c r="G277" t="s">
        <v>18</v>
      </c>
      <c r="H277">
        <f t="shared" si="31"/>
        <v>2022</v>
      </c>
      <c r="I277">
        <f t="shared" si="32"/>
        <v>6</v>
      </c>
      <c r="J277">
        <f t="shared" si="33"/>
        <v>28</v>
      </c>
      <c r="K277" t="s">
        <v>48</v>
      </c>
      <c r="M277">
        <f>VLOOKUP(F277,Treats!$A$1:$C$9,3,0)</f>
        <v>2</v>
      </c>
      <c r="N277">
        <v>2</v>
      </c>
      <c r="O277" t="s">
        <v>604</v>
      </c>
      <c r="P277" t="str">
        <f t="shared" si="34"/>
        <v>E:CER_P:P06_Tr1:CON_Tr2:_TRA_2_D:28_M:6_Y:2022</v>
      </c>
      <c r="Q277">
        <v>8</v>
      </c>
      <c r="R277">
        <v>22</v>
      </c>
      <c r="T277">
        <v>26</v>
      </c>
      <c r="U277">
        <v>27</v>
      </c>
      <c r="V277" t="s">
        <v>47</v>
      </c>
      <c r="W277" s="2">
        <f t="shared" si="30"/>
        <v>0.45949074074074053</v>
      </c>
      <c r="X277">
        <v>30</v>
      </c>
      <c r="Y277" s="61">
        <f>VLOOKUP(C277,JN!$A$2:$J$865,8,0)</f>
        <v>2.2574999999999998</v>
      </c>
      <c r="Z277" s="62">
        <f>VLOOKUP(C277,JN!$A$2:$J$865,9,0)</f>
        <v>23.687164179104482</v>
      </c>
      <c r="AA277" s="63">
        <f>VLOOKUP(C277,JN!$A$2:$J$865,10,0)</f>
        <v>0.50880000000000003</v>
      </c>
      <c r="AB277">
        <v>39.9</v>
      </c>
    </row>
    <row r="278" spans="1:28" x14ac:dyDescent="0.3">
      <c r="A278">
        <v>262</v>
      </c>
      <c r="B278" s="1">
        <v>44740</v>
      </c>
      <c r="C278" t="str">
        <f t="shared" si="35"/>
        <v>CER-MSD_R3_t0_44740</v>
      </c>
      <c r="E278" t="s">
        <v>20</v>
      </c>
      <c r="F278" t="s">
        <v>35</v>
      </c>
      <c r="G278" t="s">
        <v>18</v>
      </c>
      <c r="H278">
        <f t="shared" si="31"/>
        <v>2022</v>
      </c>
      <c r="I278">
        <f t="shared" si="32"/>
        <v>6</v>
      </c>
      <c r="J278">
        <f t="shared" si="33"/>
        <v>28</v>
      </c>
      <c r="K278" t="s">
        <v>49</v>
      </c>
      <c r="M278">
        <f>VLOOKUP(F278,Treats!$A$1:$C$9,3,0)</f>
        <v>3</v>
      </c>
      <c r="N278">
        <v>2</v>
      </c>
      <c r="O278" t="s">
        <v>604</v>
      </c>
      <c r="P278" t="str">
        <f t="shared" si="34"/>
        <v>E:CER_P:P07_Tr1:MSD_Tr2:_TRA_3_D:28_M:6_Y:2022</v>
      </c>
      <c r="Q278">
        <v>11</v>
      </c>
      <c r="R278">
        <v>22</v>
      </c>
      <c r="S278">
        <v>0.8</v>
      </c>
      <c r="T278">
        <v>24</v>
      </c>
      <c r="U278">
        <v>26</v>
      </c>
      <c r="V278" t="s">
        <v>44</v>
      </c>
      <c r="W278" s="2">
        <v>0.41226851851851848</v>
      </c>
      <c r="X278">
        <v>0</v>
      </c>
      <c r="Y278" s="61">
        <f>VLOOKUP(C278,JN!$A$2:$J$865,8,0)</f>
        <v>1.2075</v>
      </c>
      <c r="Z278" s="62">
        <f>VLOOKUP(C278,JN!$A$2:$J$865,9,0)</f>
        <v>82.253134328358215</v>
      </c>
      <c r="AA278" s="63">
        <f>VLOOKUP(C278,JN!$A$2:$J$865,10,0)</f>
        <v>0.50244</v>
      </c>
      <c r="AB278">
        <v>28.2</v>
      </c>
    </row>
    <row r="279" spans="1:28" x14ac:dyDescent="0.3">
      <c r="A279">
        <v>263</v>
      </c>
      <c r="B279" s="1">
        <v>44740</v>
      </c>
      <c r="C279" t="str">
        <f t="shared" si="35"/>
        <v>CER-MSD_R3_t1_44740</v>
      </c>
      <c r="E279" t="s">
        <v>20</v>
      </c>
      <c r="F279" t="s">
        <v>35</v>
      </c>
      <c r="G279" t="s">
        <v>18</v>
      </c>
      <c r="H279">
        <f t="shared" si="31"/>
        <v>2022</v>
      </c>
      <c r="I279">
        <f t="shared" si="32"/>
        <v>6</v>
      </c>
      <c r="J279">
        <f t="shared" si="33"/>
        <v>28</v>
      </c>
      <c r="K279" t="s">
        <v>49</v>
      </c>
      <c r="M279">
        <f>VLOOKUP(F279,Treats!$A$1:$C$9,3,0)</f>
        <v>3</v>
      </c>
      <c r="N279">
        <v>2</v>
      </c>
      <c r="O279" t="s">
        <v>604</v>
      </c>
      <c r="P279" t="str">
        <f t="shared" si="34"/>
        <v>E:CER_P:P07_Tr1:MSD_Tr2:_TRA_3_D:28_M:6_Y:2022</v>
      </c>
      <c r="Q279">
        <v>11</v>
      </c>
      <c r="R279">
        <v>22</v>
      </c>
      <c r="S279">
        <v>0.8</v>
      </c>
      <c r="T279">
        <v>24</v>
      </c>
      <c r="U279">
        <v>26</v>
      </c>
      <c r="V279" t="s">
        <v>45</v>
      </c>
      <c r="W279" s="2">
        <f t="shared" si="30"/>
        <v>0.4192129629629629</v>
      </c>
      <c r="X279">
        <v>10</v>
      </c>
      <c r="Y279" s="61">
        <f>VLOOKUP(C279,JN!$A$2:$J$865,8,0)</f>
        <v>2.1825000000000001</v>
      </c>
      <c r="Z279" s="62">
        <f>VLOOKUP(C279,JN!$A$2:$J$865,9,0)</f>
        <v>60.304477611940307</v>
      </c>
      <c r="AA279" s="63">
        <f>VLOOKUP(C279,JN!$A$2:$J$865,10,0)</f>
        <v>0.53424000000000005</v>
      </c>
      <c r="AB279">
        <v>33.700000000000003</v>
      </c>
    </row>
    <row r="280" spans="1:28" x14ac:dyDescent="0.3">
      <c r="A280">
        <v>264</v>
      </c>
      <c r="B280" s="1">
        <v>44740</v>
      </c>
      <c r="C280" t="str">
        <f t="shared" si="35"/>
        <v>CER-MSD_R3_t2_44740</v>
      </c>
      <c r="E280" t="s">
        <v>20</v>
      </c>
      <c r="F280" t="s">
        <v>35</v>
      </c>
      <c r="G280" t="s">
        <v>18</v>
      </c>
      <c r="H280">
        <f t="shared" si="31"/>
        <v>2022</v>
      </c>
      <c r="I280">
        <f t="shared" si="32"/>
        <v>6</v>
      </c>
      <c r="J280">
        <f t="shared" si="33"/>
        <v>28</v>
      </c>
      <c r="K280" t="s">
        <v>49</v>
      </c>
      <c r="M280">
        <f>VLOOKUP(F280,Treats!$A$1:$C$9,3,0)</f>
        <v>3</v>
      </c>
      <c r="N280">
        <v>2</v>
      </c>
      <c r="O280" t="s">
        <v>604</v>
      </c>
      <c r="P280" t="str">
        <f t="shared" si="34"/>
        <v>E:CER_P:P07_Tr1:MSD_Tr2:_TRA_3_D:28_M:6_Y:2022</v>
      </c>
      <c r="Q280">
        <v>11</v>
      </c>
      <c r="R280">
        <v>22</v>
      </c>
      <c r="S280">
        <v>0.8</v>
      </c>
      <c r="T280">
        <v>24</v>
      </c>
      <c r="U280">
        <v>26</v>
      </c>
      <c r="V280" t="s">
        <v>46</v>
      </c>
      <c r="W280" s="2">
        <f t="shared" si="30"/>
        <v>0.42615740740740732</v>
      </c>
      <c r="X280">
        <v>20</v>
      </c>
      <c r="Y280" s="61">
        <f>VLOOKUP(C280,JN!$A$2:$J$865,8,0)</f>
        <v>2.9325000000000001</v>
      </c>
      <c r="Z280" s="62">
        <f>VLOOKUP(C280,JN!$A$2:$J$865,9,0)</f>
        <v>38.355820895522392</v>
      </c>
      <c r="AA280" s="63">
        <f>VLOOKUP(C280,JN!$A$2:$J$865,10,0)</f>
        <v>0.90312000000000014</v>
      </c>
      <c r="AB280">
        <v>35</v>
      </c>
    </row>
    <row r="281" spans="1:28" x14ac:dyDescent="0.3">
      <c r="A281">
        <v>265</v>
      </c>
      <c r="B281" s="1">
        <v>44740</v>
      </c>
      <c r="C281" t="str">
        <f t="shared" si="35"/>
        <v>CER-MSD_R3_t3_44740</v>
      </c>
      <c r="E281" t="s">
        <v>20</v>
      </c>
      <c r="F281" t="s">
        <v>35</v>
      </c>
      <c r="G281" t="s">
        <v>18</v>
      </c>
      <c r="H281">
        <f t="shared" si="31"/>
        <v>2022</v>
      </c>
      <c r="I281">
        <f t="shared" si="32"/>
        <v>6</v>
      </c>
      <c r="J281">
        <f t="shared" si="33"/>
        <v>28</v>
      </c>
      <c r="K281" t="s">
        <v>49</v>
      </c>
      <c r="M281">
        <f>VLOOKUP(F281,Treats!$A$1:$C$9,3,0)</f>
        <v>3</v>
      </c>
      <c r="N281">
        <v>2</v>
      </c>
      <c r="O281" t="s">
        <v>604</v>
      </c>
      <c r="P281" t="str">
        <f t="shared" si="34"/>
        <v>E:CER_P:P07_Tr1:MSD_Tr2:_TRA_3_D:28_M:6_Y:2022</v>
      </c>
      <c r="Q281">
        <v>11</v>
      </c>
      <c r="R281">
        <v>22</v>
      </c>
      <c r="S281">
        <v>0.8</v>
      </c>
      <c r="T281">
        <v>24</v>
      </c>
      <c r="U281">
        <v>26</v>
      </c>
      <c r="V281" t="s">
        <v>47</v>
      </c>
      <c r="W281" s="2">
        <f t="shared" si="30"/>
        <v>0.43310185185185174</v>
      </c>
      <c r="X281">
        <v>30</v>
      </c>
      <c r="Y281" s="61">
        <f>VLOOKUP(C281,JN!$A$2:$J$865,8,0)</f>
        <v>3.9074999999999998</v>
      </c>
      <c r="Z281" s="62">
        <f>VLOOKUP(C281,JN!$A$2:$J$865,9,0)</f>
        <v>16.733134328358211</v>
      </c>
      <c r="AA281" s="63">
        <f>VLOOKUP(C281,JN!$A$2:$J$865,10,0)</f>
        <v>0.52788000000000002</v>
      </c>
      <c r="AB281">
        <v>32.5</v>
      </c>
    </row>
    <row r="282" spans="1:28" x14ac:dyDescent="0.3">
      <c r="A282">
        <v>266</v>
      </c>
      <c r="B282" s="1">
        <v>44740</v>
      </c>
      <c r="C282" t="str">
        <f t="shared" si="35"/>
        <v>CER-CON_R3_t3_44740</v>
      </c>
      <c r="E282" t="s">
        <v>20</v>
      </c>
      <c r="F282" t="s">
        <v>33</v>
      </c>
      <c r="G282" t="s">
        <v>18</v>
      </c>
      <c r="H282">
        <f t="shared" si="31"/>
        <v>2022</v>
      </c>
      <c r="I282">
        <f t="shared" si="32"/>
        <v>6</v>
      </c>
      <c r="J282">
        <f t="shared" si="33"/>
        <v>28</v>
      </c>
      <c r="K282" t="s">
        <v>48</v>
      </c>
      <c r="M282">
        <f>VLOOKUP(F282,Treats!$A$1:$C$9,3,0)</f>
        <v>3</v>
      </c>
      <c r="N282">
        <v>14</v>
      </c>
      <c r="O282" t="s">
        <v>604</v>
      </c>
      <c r="P282" t="str">
        <f t="shared" si="34"/>
        <v>E:CER_P:P08_Tr1:CON_Tr2:_TRA_3_D:28_M:6_Y:2022</v>
      </c>
      <c r="Q282">
        <v>8</v>
      </c>
      <c r="R282">
        <v>22</v>
      </c>
      <c r="S282">
        <v>0.9</v>
      </c>
      <c r="T282">
        <v>26</v>
      </c>
      <c r="U282">
        <v>27</v>
      </c>
      <c r="V282" t="s">
        <v>47</v>
      </c>
      <c r="W282" s="2">
        <v>0.44282407407407409</v>
      </c>
      <c r="X282">
        <v>0</v>
      </c>
      <c r="Y282" s="61">
        <f>VLOOKUP(C282,JN!$A$2:$J$865,8,0)</f>
        <v>4.8075000000000001</v>
      </c>
      <c r="Z282" s="62">
        <f>VLOOKUP(C282,JN!$A$2:$J$865,9,0)</f>
        <v>23.57850746268657</v>
      </c>
      <c r="AA282" s="63">
        <f>VLOOKUP(C282,JN!$A$2:$J$865,10,0)</f>
        <v>0.50244</v>
      </c>
      <c r="AB282">
        <v>31.2</v>
      </c>
    </row>
    <row r="283" spans="1:28" x14ac:dyDescent="0.3">
      <c r="A283">
        <v>267</v>
      </c>
      <c r="B283" s="1">
        <v>44740</v>
      </c>
      <c r="C283" t="str">
        <f t="shared" si="35"/>
        <v>CER-CON_R3_t1_44740</v>
      </c>
      <c r="E283" t="s">
        <v>20</v>
      </c>
      <c r="F283" t="s">
        <v>33</v>
      </c>
      <c r="G283" t="s">
        <v>18</v>
      </c>
      <c r="H283">
        <f t="shared" si="31"/>
        <v>2022</v>
      </c>
      <c r="I283">
        <f t="shared" si="32"/>
        <v>6</v>
      </c>
      <c r="J283">
        <f t="shared" si="33"/>
        <v>28</v>
      </c>
      <c r="K283" t="s">
        <v>48</v>
      </c>
      <c r="M283">
        <f>VLOOKUP(F283,Treats!$A$1:$C$9,3,0)</f>
        <v>3</v>
      </c>
      <c r="N283">
        <v>14</v>
      </c>
      <c r="O283" t="s">
        <v>604</v>
      </c>
      <c r="P283" t="str">
        <f t="shared" si="34"/>
        <v>E:CER_P:P08_Tr1:CON_Tr2:_TRA_3_D:28_M:6_Y:2022</v>
      </c>
      <c r="Q283">
        <v>8</v>
      </c>
      <c r="R283">
        <v>22</v>
      </c>
      <c r="S283">
        <v>0.9</v>
      </c>
      <c r="T283">
        <v>26</v>
      </c>
      <c r="U283">
        <v>27</v>
      </c>
      <c r="V283" t="s">
        <v>45</v>
      </c>
      <c r="W283" s="2">
        <f t="shared" si="30"/>
        <v>0.44976851851851851</v>
      </c>
      <c r="X283">
        <v>10</v>
      </c>
      <c r="Y283" s="61">
        <f>VLOOKUP(C283,JN!$A$2:$J$865,8,0)</f>
        <v>2.4074999999999998</v>
      </c>
      <c r="Z283" s="62">
        <f>VLOOKUP(C283,JN!$A$2:$J$865,9,0)</f>
        <v>54.980298507462692</v>
      </c>
      <c r="AA283" s="63">
        <f>VLOOKUP(C283,JN!$A$2:$J$865,10,0)</f>
        <v>0.52152000000000009</v>
      </c>
      <c r="AB283">
        <v>37.1</v>
      </c>
    </row>
    <row r="284" spans="1:28" x14ac:dyDescent="0.3">
      <c r="A284">
        <v>268</v>
      </c>
      <c r="B284" s="1">
        <v>44740</v>
      </c>
      <c r="C284" t="str">
        <f t="shared" si="35"/>
        <v>CER-CON_R3_t2_44740</v>
      </c>
      <c r="E284" t="s">
        <v>20</v>
      </c>
      <c r="F284" t="s">
        <v>33</v>
      </c>
      <c r="G284" t="s">
        <v>18</v>
      </c>
      <c r="H284">
        <f t="shared" si="31"/>
        <v>2022</v>
      </c>
      <c r="I284">
        <f t="shared" si="32"/>
        <v>6</v>
      </c>
      <c r="J284">
        <f t="shared" si="33"/>
        <v>28</v>
      </c>
      <c r="K284" t="s">
        <v>48</v>
      </c>
      <c r="M284">
        <f>VLOOKUP(F284,Treats!$A$1:$C$9,3,0)</f>
        <v>3</v>
      </c>
      <c r="N284">
        <v>14</v>
      </c>
      <c r="O284" t="s">
        <v>604</v>
      </c>
      <c r="P284" t="str">
        <f t="shared" si="34"/>
        <v>E:CER_P:P08_Tr1:CON_Tr2:_TRA_3_D:28_M:6_Y:2022</v>
      </c>
      <c r="Q284">
        <v>8</v>
      </c>
      <c r="R284">
        <v>22</v>
      </c>
      <c r="S284">
        <v>0.9</v>
      </c>
      <c r="T284">
        <v>26</v>
      </c>
      <c r="U284">
        <v>27</v>
      </c>
      <c r="V284" t="s">
        <v>46</v>
      </c>
      <c r="W284" s="2">
        <f t="shared" si="30"/>
        <v>0.45671296296296293</v>
      </c>
      <c r="X284">
        <v>20</v>
      </c>
      <c r="Y284" s="61">
        <f>VLOOKUP(C284,JN!$A$2:$J$865,8,0)</f>
        <v>3.6074999999999999</v>
      </c>
      <c r="Z284" s="62">
        <f>VLOOKUP(C284,JN!$A$2:$J$865,9,0)</f>
        <v>32.814328358208961</v>
      </c>
      <c r="AA284" s="63">
        <f>VLOOKUP(C284,JN!$A$2:$J$865,10,0)</f>
        <v>0.51516000000000006</v>
      </c>
      <c r="AB284">
        <v>38.299999999999997</v>
      </c>
    </row>
    <row r="285" spans="1:28" x14ac:dyDescent="0.3">
      <c r="A285">
        <v>269</v>
      </c>
      <c r="B285" s="1">
        <v>44740</v>
      </c>
      <c r="C285" t="str">
        <f t="shared" si="35"/>
        <v>CER-CON_R3_t3_44740</v>
      </c>
      <c r="E285" t="s">
        <v>20</v>
      </c>
      <c r="F285" t="s">
        <v>33</v>
      </c>
      <c r="G285" t="s">
        <v>18</v>
      </c>
      <c r="H285">
        <f t="shared" si="31"/>
        <v>2022</v>
      </c>
      <c r="I285">
        <f t="shared" si="32"/>
        <v>6</v>
      </c>
      <c r="J285">
        <f t="shared" si="33"/>
        <v>28</v>
      </c>
      <c r="K285" t="s">
        <v>48</v>
      </c>
      <c r="M285">
        <f>VLOOKUP(F285,Treats!$A$1:$C$9,3,0)</f>
        <v>3</v>
      </c>
      <c r="N285">
        <v>14</v>
      </c>
      <c r="O285" t="s">
        <v>604</v>
      </c>
      <c r="P285" t="str">
        <f t="shared" si="34"/>
        <v>E:CER_P:P08_Tr1:CON_Tr2:_TRA_3_D:28_M:6_Y:2022</v>
      </c>
      <c r="Q285">
        <v>8</v>
      </c>
      <c r="R285">
        <v>22</v>
      </c>
      <c r="S285">
        <v>0.9</v>
      </c>
      <c r="T285">
        <v>26</v>
      </c>
      <c r="U285">
        <v>27</v>
      </c>
      <c r="V285" t="s">
        <v>47</v>
      </c>
      <c r="W285" s="2">
        <f t="shared" si="30"/>
        <v>0.46365740740740735</v>
      </c>
      <c r="X285">
        <v>30</v>
      </c>
      <c r="Y285" s="61">
        <f>VLOOKUP(C285,JN!$A$2:$J$865,8,0)</f>
        <v>4.8075000000000001</v>
      </c>
      <c r="Z285" s="62">
        <f>VLOOKUP(C285,JN!$A$2:$J$865,9,0)</f>
        <v>23.57850746268657</v>
      </c>
      <c r="AA285" s="63">
        <f>VLOOKUP(C285,JN!$A$2:$J$865,10,0)</f>
        <v>0.50244</v>
      </c>
      <c r="AB285">
        <v>37.799999999999997</v>
      </c>
    </row>
    <row r="286" spans="1:28" x14ac:dyDescent="0.3">
      <c r="A286">
        <v>270</v>
      </c>
      <c r="B286" s="1">
        <v>44740</v>
      </c>
      <c r="C286" t="str">
        <f t="shared" si="35"/>
        <v>CER-AWD_R3_t0_44740</v>
      </c>
      <c r="E286" t="s">
        <v>20</v>
      </c>
      <c r="F286" t="s">
        <v>38</v>
      </c>
      <c r="G286" t="s">
        <v>18</v>
      </c>
      <c r="H286">
        <f t="shared" si="31"/>
        <v>2022</v>
      </c>
      <c r="I286">
        <f t="shared" si="32"/>
        <v>6</v>
      </c>
      <c r="J286">
        <f t="shared" si="33"/>
        <v>28</v>
      </c>
      <c r="K286" t="s">
        <v>50</v>
      </c>
      <c r="M286">
        <f>VLOOKUP(F286,Treats!$A$1:$C$9,3,0)</f>
        <v>3</v>
      </c>
      <c r="N286">
        <v>14</v>
      </c>
      <c r="O286" t="s">
        <v>604</v>
      </c>
      <c r="P286" t="str">
        <f t="shared" si="34"/>
        <v>E:CER_P:P09_Tr1:AWD_Tr2:_TRA_3_D:28_M:6_Y:2022</v>
      </c>
      <c r="Q286">
        <v>9</v>
      </c>
      <c r="R286">
        <v>22</v>
      </c>
      <c r="S286">
        <v>0.8</v>
      </c>
      <c r="T286">
        <v>24</v>
      </c>
      <c r="U286">
        <v>26</v>
      </c>
      <c r="V286" t="s">
        <v>44</v>
      </c>
      <c r="W286" s="2">
        <v>0.41388888888888892</v>
      </c>
      <c r="X286">
        <v>0</v>
      </c>
      <c r="Y286" s="61">
        <f>VLOOKUP(C286,JN!$A$2:$J$865,8,0)</f>
        <v>1.2075</v>
      </c>
      <c r="Z286" s="62">
        <f>VLOOKUP(C286,JN!$A$2:$J$865,9,0)</f>
        <v>95.835223880597013</v>
      </c>
      <c r="AA286" s="63">
        <f>VLOOKUP(C286,JN!$A$2:$J$865,10,0)</f>
        <v>0.50244</v>
      </c>
      <c r="AB286">
        <v>28.3</v>
      </c>
    </row>
    <row r="287" spans="1:28" x14ac:dyDescent="0.3">
      <c r="A287">
        <v>271</v>
      </c>
      <c r="B287" s="1">
        <v>44740</v>
      </c>
      <c r="C287" t="str">
        <f t="shared" si="35"/>
        <v>CER-AWD_R3_t1_44740</v>
      </c>
      <c r="E287" t="s">
        <v>20</v>
      </c>
      <c r="F287" t="s">
        <v>38</v>
      </c>
      <c r="G287" t="s">
        <v>18</v>
      </c>
      <c r="H287">
        <f t="shared" si="31"/>
        <v>2022</v>
      </c>
      <c r="I287">
        <f t="shared" si="32"/>
        <v>6</v>
      </c>
      <c r="J287">
        <f t="shared" si="33"/>
        <v>28</v>
      </c>
      <c r="K287" t="s">
        <v>50</v>
      </c>
      <c r="M287">
        <f>VLOOKUP(F287,Treats!$A$1:$C$9,3,0)</f>
        <v>3</v>
      </c>
      <c r="N287">
        <v>14</v>
      </c>
      <c r="O287" t="s">
        <v>604</v>
      </c>
      <c r="P287" t="str">
        <f t="shared" si="34"/>
        <v>E:CER_P:P09_Tr1:AWD_Tr2:_TRA_3_D:28_M:6_Y:2022</v>
      </c>
      <c r="Q287">
        <v>9</v>
      </c>
      <c r="R287">
        <v>22</v>
      </c>
      <c r="S287">
        <v>0.8</v>
      </c>
      <c r="T287">
        <v>24</v>
      </c>
      <c r="U287">
        <v>26</v>
      </c>
      <c r="V287" t="s">
        <v>45</v>
      </c>
      <c r="W287" s="2">
        <f t="shared" si="30"/>
        <v>0.42083333333333334</v>
      </c>
      <c r="X287">
        <v>10</v>
      </c>
      <c r="Y287" s="61">
        <f>VLOOKUP(C287,JN!$A$2:$J$865,8,0)</f>
        <v>1.1325000000000001</v>
      </c>
      <c r="Z287" s="62">
        <f>VLOOKUP(C287,JN!$A$2:$J$865,9,0)</f>
        <v>49.982089552238811</v>
      </c>
      <c r="AA287" s="63">
        <f>VLOOKUP(C287,JN!$A$2:$J$865,10,0)</f>
        <v>0.52788000000000002</v>
      </c>
      <c r="AB287">
        <v>36.700000000000003</v>
      </c>
    </row>
    <row r="288" spans="1:28" x14ac:dyDescent="0.3">
      <c r="A288">
        <v>272</v>
      </c>
      <c r="B288" s="1">
        <v>44740</v>
      </c>
      <c r="C288" t="str">
        <f t="shared" si="35"/>
        <v>CER-AWD_R3_t2_44740</v>
      </c>
      <c r="E288" t="s">
        <v>20</v>
      </c>
      <c r="F288" t="s">
        <v>38</v>
      </c>
      <c r="G288" t="s">
        <v>18</v>
      </c>
      <c r="H288">
        <f t="shared" si="31"/>
        <v>2022</v>
      </c>
      <c r="I288">
        <f t="shared" si="32"/>
        <v>6</v>
      </c>
      <c r="J288">
        <f t="shared" si="33"/>
        <v>28</v>
      </c>
      <c r="K288" t="s">
        <v>50</v>
      </c>
      <c r="M288">
        <f>VLOOKUP(F288,Treats!$A$1:$C$9,3,0)</f>
        <v>3</v>
      </c>
      <c r="N288">
        <v>14</v>
      </c>
      <c r="O288" t="s">
        <v>604</v>
      </c>
      <c r="P288" t="str">
        <f t="shared" si="34"/>
        <v>E:CER_P:P09_Tr1:AWD_Tr2:_TRA_3_D:28_M:6_Y:2022</v>
      </c>
      <c r="Q288">
        <v>9</v>
      </c>
      <c r="R288">
        <v>22</v>
      </c>
      <c r="S288">
        <v>0.8</v>
      </c>
      <c r="T288">
        <v>24</v>
      </c>
      <c r="U288">
        <v>26</v>
      </c>
      <c r="V288" t="s">
        <v>46</v>
      </c>
      <c r="W288" s="2">
        <f t="shared" si="30"/>
        <v>0.42777777777777776</v>
      </c>
      <c r="X288">
        <v>20</v>
      </c>
      <c r="Y288" s="61">
        <f>VLOOKUP(C288,JN!$A$2:$J$865,8,0)</f>
        <v>1.2075</v>
      </c>
      <c r="Z288" s="62">
        <f>VLOOKUP(C288,JN!$A$2:$J$865,9,0)</f>
        <v>37.269253731343291</v>
      </c>
      <c r="AA288" s="63">
        <f>VLOOKUP(C288,JN!$A$2:$J$865,10,0)</f>
        <v>0.47699999999999998</v>
      </c>
      <c r="AB288">
        <v>39</v>
      </c>
    </row>
    <row r="289" spans="1:28" x14ac:dyDescent="0.3">
      <c r="A289">
        <v>273</v>
      </c>
      <c r="B289" s="1">
        <v>44740</v>
      </c>
      <c r="C289" t="str">
        <f t="shared" si="35"/>
        <v>CER-AWD_R3_t3_44740</v>
      </c>
      <c r="E289" t="s">
        <v>20</v>
      </c>
      <c r="F289" t="s">
        <v>38</v>
      </c>
      <c r="G289" t="s">
        <v>18</v>
      </c>
      <c r="H289">
        <f t="shared" si="31"/>
        <v>2022</v>
      </c>
      <c r="I289">
        <f t="shared" si="32"/>
        <v>6</v>
      </c>
      <c r="J289">
        <f t="shared" si="33"/>
        <v>28</v>
      </c>
      <c r="K289" t="s">
        <v>50</v>
      </c>
      <c r="M289">
        <f>VLOOKUP(F289,Treats!$A$1:$C$9,3,0)</f>
        <v>3</v>
      </c>
      <c r="N289">
        <v>14</v>
      </c>
      <c r="O289" t="s">
        <v>604</v>
      </c>
      <c r="P289" t="str">
        <f t="shared" si="34"/>
        <v>E:CER_P:P09_Tr1:AWD_Tr2:_TRA_3_D:28_M:6_Y:2022</v>
      </c>
      <c r="Q289">
        <v>9</v>
      </c>
      <c r="R289">
        <v>22</v>
      </c>
      <c r="S289">
        <v>0.8</v>
      </c>
      <c r="T289">
        <v>24</v>
      </c>
      <c r="U289">
        <v>26</v>
      </c>
      <c r="V289" t="s">
        <v>47</v>
      </c>
      <c r="W289" s="2">
        <f t="shared" si="30"/>
        <v>0.43472222222222218</v>
      </c>
      <c r="X289">
        <v>30</v>
      </c>
      <c r="Y289" s="61">
        <f>VLOOKUP(C289,JN!$A$2:$J$865,8,0)</f>
        <v>1.2075</v>
      </c>
      <c r="Z289" s="62">
        <f>VLOOKUP(C289,JN!$A$2:$J$865,9,0)</f>
        <v>17.385074626865674</v>
      </c>
      <c r="AA289" s="63">
        <f>VLOOKUP(C289,JN!$A$2:$J$865,10,0)</f>
        <v>0.52788000000000002</v>
      </c>
      <c r="AB289">
        <v>40</v>
      </c>
    </row>
    <row r="290" spans="1:28" x14ac:dyDescent="0.3">
      <c r="A290">
        <v>274</v>
      </c>
      <c r="B290" s="1">
        <v>44742</v>
      </c>
      <c r="C290" t="str">
        <f t="shared" si="35"/>
        <v>CER-AWD_R1_t0_44742</v>
      </c>
      <c r="E290" t="s">
        <v>20</v>
      </c>
      <c r="F290" t="s">
        <v>21</v>
      </c>
      <c r="G290" t="s">
        <v>18</v>
      </c>
      <c r="H290">
        <f t="shared" si="31"/>
        <v>2022</v>
      </c>
      <c r="I290">
        <f t="shared" si="32"/>
        <v>6</v>
      </c>
      <c r="J290">
        <f t="shared" si="33"/>
        <v>30</v>
      </c>
      <c r="K290" t="s">
        <v>50</v>
      </c>
      <c r="M290">
        <f>VLOOKUP(F290,Treats!$A$1:$C$9,3,0)</f>
        <v>1</v>
      </c>
      <c r="N290">
        <v>2</v>
      </c>
      <c r="O290" t="s">
        <v>19</v>
      </c>
      <c r="P290" t="str">
        <f t="shared" si="34"/>
        <v>E:CER_P:P01_Tr1:AWD_Tr2:_TRA_1_D:30_M:6_Y:2022</v>
      </c>
      <c r="Q290">
        <v>0</v>
      </c>
      <c r="R290">
        <v>24</v>
      </c>
      <c r="S290">
        <v>0.85</v>
      </c>
      <c r="T290">
        <v>30</v>
      </c>
      <c r="U290">
        <v>33</v>
      </c>
      <c r="V290" t="s">
        <v>44</v>
      </c>
      <c r="W290" s="2">
        <v>0.54548611111111112</v>
      </c>
      <c r="X290">
        <v>0</v>
      </c>
      <c r="Y290" s="61">
        <f>VLOOKUP(C290,JN!$A$2:$J$865,8,0)</f>
        <v>1.1325000000000001</v>
      </c>
      <c r="Z290" s="62">
        <f>VLOOKUP(C290,JN!$A$2:$J$865,9,0)</f>
        <v>93.010149253731356</v>
      </c>
      <c r="AA290" s="63">
        <f>VLOOKUP(C290,JN!$A$2:$J$865,10,0)</f>
        <v>0.43247999999999998</v>
      </c>
      <c r="AB290">
        <v>29.8</v>
      </c>
    </row>
    <row r="291" spans="1:28" x14ac:dyDescent="0.3">
      <c r="A291">
        <v>275</v>
      </c>
      <c r="B291" s="1">
        <v>44742</v>
      </c>
      <c r="C291" t="str">
        <f t="shared" si="35"/>
        <v>CER-AWD_R1_t1_44742</v>
      </c>
      <c r="E291" t="s">
        <v>20</v>
      </c>
      <c r="F291" t="s">
        <v>21</v>
      </c>
      <c r="G291" t="s">
        <v>18</v>
      </c>
      <c r="H291">
        <f t="shared" si="31"/>
        <v>2022</v>
      </c>
      <c r="I291">
        <f t="shared" si="32"/>
        <v>6</v>
      </c>
      <c r="J291">
        <f t="shared" si="33"/>
        <v>30</v>
      </c>
      <c r="K291" t="s">
        <v>50</v>
      </c>
      <c r="M291">
        <f>VLOOKUP(F291,Treats!$A$1:$C$9,3,0)</f>
        <v>1</v>
      </c>
      <c r="N291">
        <v>2</v>
      </c>
      <c r="O291" t="s">
        <v>19</v>
      </c>
      <c r="P291" t="str">
        <f t="shared" si="34"/>
        <v>E:CER_P:P01_Tr1:AWD_Tr2:_TRA_1_D:30_M:6_Y:2022</v>
      </c>
      <c r="Q291">
        <v>0</v>
      </c>
      <c r="R291">
        <v>24</v>
      </c>
      <c r="S291">
        <v>0.85</v>
      </c>
      <c r="T291">
        <v>30</v>
      </c>
      <c r="U291">
        <v>33</v>
      </c>
      <c r="V291" t="s">
        <v>45</v>
      </c>
      <c r="W291" s="2">
        <f t="shared" si="30"/>
        <v>0.55243055555555554</v>
      </c>
      <c r="X291">
        <v>10</v>
      </c>
      <c r="Y291" s="61">
        <f>VLOOKUP(C291,JN!$A$2:$J$865,8,0)</f>
        <v>1.2075</v>
      </c>
      <c r="Z291" s="62">
        <f>VLOOKUP(C291,JN!$A$2:$J$865,9,0)</f>
        <v>87.685970149253748</v>
      </c>
      <c r="AA291" s="63">
        <f>VLOOKUP(C291,JN!$A$2:$J$865,10,0)</f>
        <v>0.22260000000000002</v>
      </c>
      <c r="AB291">
        <v>34.299999999999997</v>
      </c>
    </row>
    <row r="292" spans="1:28" x14ac:dyDescent="0.3">
      <c r="A292">
        <v>276</v>
      </c>
      <c r="B292" s="1">
        <v>44742</v>
      </c>
      <c r="C292" t="str">
        <f t="shared" si="35"/>
        <v>CER-AWD_R1_t2_44742</v>
      </c>
      <c r="E292" t="s">
        <v>20</v>
      </c>
      <c r="F292" t="s">
        <v>21</v>
      </c>
      <c r="G292" t="s">
        <v>18</v>
      </c>
      <c r="H292">
        <f t="shared" si="31"/>
        <v>2022</v>
      </c>
      <c r="I292">
        <f t="shared" si="32"/>
        <v>6</v>
      </c>
      <c r="J292">
        <f t="shared" si="33"/>
        <v>30</v>
      </c>
      <c r="K292" t="s">
        <v>50</v>
      </c>
      <c r="M292">
        <f>VLOOKUP(F292,Treats!$A$1:$C$9,3,0)</f>
        <v>1</v>
      </c>
      <c r="N292">
        <v>2</v>
      </c>
      <c r="O292" t="s">
        <v>19</v>
      </c>
      <c r="P292" t="str">
        <f t="shared" si="34"/>
        <v>E:CER_P:P01_Tr1:AWD_Tr2:_TRA_1_D:30_M:6_Y:2022</v>
      </c>
      <c r="Q292">
        <v>0</v>
      </c>
      <c r="R292">
        <v>24</v>
      </c>
      <c r="S292">
        <v>0.85</v>
      </c>
      <c r="T292">
        <v>30</v>
      </c>
      <c r="U292">
        <v>33</v>
      </c>
      <c r="V292" t="s">
        <v>46</v>
      </c>
      <c r="W292" s="2">
        <f t="shared" si="30"/>
        <v>0.55937499999999996</v>
      </c>
      <c r="X292">
        <v>20</v>
      </c>
      <c r="Y292" s="61">
        <f>VLOOKUP(C292,JN!$A$2:$J$865,8,0)</f>
        <v>1.1325000000000001</v>
      </c>
      <c r="Z292" s="62">
        <f>VLOOKUP(C292,JN!$A$2:$J$865,9,0)</f>
        <v>81.166567164179114</v>
      </c>
      <c r="AA292" s="63">
        <f>VLOOKUP(C292,JN!$A$2:$J$865,10,0)</f>
        <v>0.80136000000000007</v>
      </c>
      <c r="AB292">
        <v>34.1</v>
      </c>
    </row>
    <row r="293" spans="1:28" x14ac:dyDescent="0.3">
      <c r="A293">
        <v>277</v>
      </c>
      <c r="B293" s="1">
        <v>44742</v>
      </c>
      <c r="C293" t="str">
        <f t="shared" si="35"/>
        <v>CER-AWD_R1_t3_44742</v>
      </c>
      <c r="E293" t="s">
        <v>20</v>
      </c>
      <c r="F293" t="s">
        <v>21</v>
      </c>
      <c r="G293" t="s">
        <v>18</v>
      </c>
      <c r="H293">
        <f t="shared" si="31"/>
        <v>2022</v>
      </c>
      <c r="I293">
        <f t="shared" si="32"/>
        <v>6</v>
      </c>
      <c r="J293">
        <f t="shared" si="33"/>
        <v>30</v>
      </c>
      <c r="K293" t="s">
        <v>50</v>
      </c>
      <c r="M293">
        <f>VLOOKUP(F293,Treats!$A$1:$C$9,3,0)</f>
        <v>1</v>
      </c>
      <c r="N293">
        <v>2</v>
      </c>
      <c r="O293" t="s">
        <v>19</v>
      </c>
      <c r="P293" t="str">
        <f t="shared" si="34"/>
        <v>E:CER_P:P01_Tr1:AWD_Tr2:_TRA_1_D:30_M:6_Y:2022</v>
      </c>
      <c r="Q293">
        <v>0</v>
      </c>
      <c r="R293">
        <v>24</v>
      </c>
      <c r="S293">
        <v>0.85</v>
      </c>
      <c r="T293">
        <v>30</v>
      </c>
      <c r="U293">
        <v>33</v>
      </c>
      <c r="V293" t="s">
        <v>47</v>
      </c>
      <c r="W293" s="2">
        <f t="shared" si="30"/>
        <v>0.56631944444444438</v>
      </c>
      <c r="X293">
        <v>30</v>
      </c>
      <c r="Y293" s="61">
        <f>VLOOKUP(C293,JN!$A$2:$J$865,8,0)</f>
        <v>1.1325000000000001</v>
      </c>
      <c r="Z293" s="62">
        <f>VLOOKUP(C293,JN!$A$2:$J$865,9,0)</f>
        <v>87.034029850746265</v>
      </c>
      <c r="AA293" s="63">
        <f>VLOOKUP(C293,JN!$A$2:$J$865,10,0)</f>
        <v>0.69960000000000011</v>
      </c>
      <c r="AB293">
        <v>40.200000000000003</v>
      </c>
    </row>
    <row r="294" spans="1:28" x14ac:dyDescent="0.3">
      <c r="A294">
        <v>278</v>
      </c>
      <c r="B294" s="1">
        <v>44742</v>
      </c>
      <c r="C294" t="str">
        <f t="shared" si="35"/>
        <v>CER-MSD_R1_t0_44742</v>
      </c>
      <c r="E294" t="s">
        <v>20</v>
      </c>
      <c r="F294" t="s">
        <v>22</v>
      </c>
      <c r="G294" t="s">
        <v>18</v>
      </c>
      <c r="H294">
        <f t="shared" si="31"/>
        <v>2022</v>
      </c>
      <c r="I294">
        <f t="shared" si="32"/>
        <v>6</v>
      </c>
      <c r="J294">
        <f t="shared" si="33"/>
        <v>30</v>
      </c>
      <c r="K294" t="s">
        <v>49</v>
      </c>
      <c r="M294">
        <f>VLOOKUP(F294,Treats!$A$1:$C$9,3,0)</f>
        <v>1</v>
      </c>
      <c r="N294">
        <v>3</v>
      </c>
      <c r="O294" t="s">
        <v>19</v>
      </c>
      <c r="P294" t="str">
        <f t="shared" si="34"/>
        <v>E:CER_P:P02_Tr1:MSD_Tr2:_TRA_1_D:30_M:6_Y:2022</v>
      </c>
      <c r="Q294">
        <v>0</v>
      </c>
      <c r="R294">
        <v>23.5</v>
      </c>
      <c r="S294">
        <v>40</v>
      </c>
      <c r="T294">
        <v>30</v>
      </c>
      <c r="U294">
        <v>33</v>
      </c>
      <c r="V294" t="s">
        <v>44</v>
      </c>
      <c r="W294" s="2">
        <v>0.54722222222222217</v>
      </c>
      <c r="X294">
        <v>0</v>
      </c>
      <c r="Y294" s="61">
        <f>VLOOKUP(C294,JN!$A$2:$J$865,8,0)</f>
        <v>1.0574999999999999</v>
      </c>
      <c r="Z294" s="62">
        <f>VLOOKUP(C294,JN!$A$2:$J$865,9,0)</f>
        <v>95.509253731343293</v>
      </c>
      <c r="AA294" s="63">
        <f>VLOOKUP(C294,JN!$A$2:$J$865,10,0)</f>
        <v>0.88404000000000005</v>
      </c>
      <c r="AB294">
        <v>30.1</v>
      </c>
    </row>
    <row r="295" spans="1:28" x14ac:dyDescent="0.3">
      <c r="A295">
        <v>279</v>
      </c>
      <c r="B295" s="1">
        <v>44742</v>
      </c>
      <c r="C295" t="str">
        <f t="shared" si="35"/>
        <v>CER-MSD_R1_t1_44742</v>
      </c>
      <c r="E295" t="s">
        <v>20</v>
      </c>
      <c r="F295" t="s">
        <v>22</v>
      </c>
      <c r="G295" t="s">
        <v>18</v>
      </c>
      <c r="H295">
        <f t="shared" si="31"/>
        <v>2022</v>
      </c>
      <c r="I295">
        <f t="shared" si="32"/>
        <v>6</v>
      </c>
      <c r="J295">
        <f t="shared" si="33"/>
        <v>30</v>
      </c>
      <c r="K295" t="s">
        <v>49</v>
      </c>
      <c r="M295">
        <f>VLOOKUP(F295,Treats!$A$1:$C$9,3,0)</f>
        <v>1</v>
      </c>
      <c r="N295">
        <v>3</v>
      </c>
      <c r="O295" t="s">
        <v>19</v>
      </c>
      <c r="P295" t="str">
        <f t="shared" si="34"/>
        <v>E:CER_P:P02_Tr1:MSD_Tr2:_TRA_1_D:30_M:6_Y:2022</v>
      </c>
      <c r="Q295">
        <v>0</v>
      </c>
      <c r="R295">
        <v>23.5</v>
      </c>
      <c r="S295">
        <v>40</v>
      </c>
      <c r="T295">
        <v>30</v>
      </c>
      <c r="U295">
        <v>33</v>
      </c>
      <c r="V295" t="s">
        <v>45</v>
      </c>
      <c r="W295" s="2">
        <f t="shared" si="30"/>
        <v>0.55416666666666659</v>
      </c>
      <c r="X295">
        <v>10</v>
      </c>
      <c r="Y295" s="61">
        <f>VLOOKUP(C295,JN!$A$2:$J$865,8,0)</f>
        <v>1.4325000000000001</v>
      </c>
      <c r="Z295" s="62">
        <f>VLOOKUP(C295,JN!$A$2:$J$865,9,0)</f>
        <v>104.31044776119404</v>
      </c>
      <c r="AA295" s="63">
        <f>VLOOKUP(C295,JN!$A$2:$J$865,10,0)</f>
        <v>0.52788000000000002</v>
      </c>
      <c r="AB295">
        <v>34.1</v>
      </c>
    </row>
    <row r="296" spans="1:28" x14ac:dyDescent="0.3">
      <c r="A296">
        <v>280</v>
      </c>
      <c r="B296" s="1">
        <v>44742</v>
      </c>
      <c r="C296" t="str">
        <f t="shared" si="35"/>
        <v>CER-MSD_R1_t2_44742</v>
      </c>
      <c r="E296" t="s">
        <v>20</v>
      </c>
      <c r="F296" t="s">
        <v>22</v>
      </c>
      <c r="G296" t="s">
        <v>18</v>
      </c>
      <c r="H296">
        <f t="shared" si="31"/>
        <v>2022</v>
      </c>
      <c r="I296">
        <f t="shared" si="32"/>
        <v>6</v>
      </c>
      <c r="J296">
        <f t="shared" si="33"/>
        <v>30</v>
      </c>
      <c r="K296" t="s">
        <v>49</v>
      </c>
      <c r="M296">
        <f>VLOOKUP(F296,Treats!$A$1:$C$9,3,0)</f>
        <v>1</v>
      </c>
      <c r="N296">
        <v>3</v>
      </c>
      <c r="O296" t="s">
        <v>19</v>
      </c>
      <c r="P296" t="str">
        <f t="shared" si="34"/>
        <v>E:CER_P:P02_Tr1:MSD_Tr2:_TRA_1_D:30_M:6_Y:2022</v>
      </c>
      <c r="Q296">
        <v>0</v>
      </c>
      <c r="R296">
        <v>23.5</v>
      </c>
      <c r="S296">
        <v>40</v>
      </c>
      <c r="T296">
        <v>30</v>
      </c>
      <c r="U296">
        <v>33</v>
      </c>
      <c r="V296" t="s">
        <v>46</v>
      </c>
      <c r="W296" s="2">
        <f t="shared" si="30"/>
        <v>0.56111111111111101</v>
      </c>
      <c r="X296">
        <v>20</v>
      </c>
      <c r="Y296" s="61">
        <f>VLOOKUP(C296,JN!$A$2:$J$865,8,0)</f>
        <v>1.8075000000000001</v>
      </c>
      <c r="Z296" s="62">
        <f>VLOOKUP(C296,JN!$A$2:$J$865,9,0)</f>
        <v>91.597611940298506</v>
      </c>
      <c r="AA296" s="63">
        <f>VLOOKUP(C296,JN!$A$2:$J$865,10,0)</f>
        <v>0.93491999999999997</v>
      </c>
      <c r="AB296">
        <v>35.9</v>
      </c>
    </row>
    <row r="297" spans="1:28" x14ac:dyDescent="0.3">
      <c r="A297">
        <v>281</v>
      </c>
      <c r="B297" s="1">
        <v>44742</v>
      </c>
      <c r="C297" t="str">
        <f t="shared" si="35"/>
        <v>CER-MSD_R1_t3_44742</v>
      </c>
      <c r="E297" t="s">
        <v>20</v>
      </c>
      <c r="F297" t="s">
        <v>22</v>
      </c>
      <c r="G297" t="s">
        <v>18</v>
      </c>
      <c r="H297">
        <f t="shared" si="31"/>
        <v>2022</v>
      </c>
      <c r="I297">
        <f t="shared" si="32"/>
        <v>6</v>
      </c>
      <c r="J297">
        <f t="shared" si="33"/>
        <v>30</v>
      </c>
      <c r="K297" t="s">
        <v>49</v>
      </c>
      <c r="M297">
        <f>VLOOKUP(F297,Treats!$A$1:$C$9,3,0)</f>
        <v>1</v>
      </c>
      <c r="N297">
        <v>3</v>
      </c>
      <c r="O297" t="s">
        <v>19</v>
      </c>
      <c r="P297" t="str">
        <f t="shared" si="34"/>
        <v>E:CER_P:P02_Tr1:MSD_Tr2:_TRA_1_D:30_M:6_Y:2022</v>
      </c>
      <c r="Q297">
        <v>0</v>
      </c>
      <c r="R297">
        <v>23.5</v>
      </c>
      <c r="S297">
        <v>40</v>
      </c>
      <c r="T297">
        <v>30</v>
      </c>
      <c r="U297">
        <v>33</v>
      </c>
      <c r="V297" t="s">
        <v>47</v>
      </c>
      <c r="W297" s="2">
        <f t="shared" si="30"/>
        <v>0.56805555555555542</v>
      </c>
      <c r="X297">
        <v>30</v>
      </c>
      <c r="Y297" s="61">
        <f>VLOOKUP(C297,JN!$A$2:$J$865,8,0)</f>
        <v>2.1825000000000001</v>
      </c>
      <c r="Z297" s="62">
        <f>VLOOKUP(C297,JN!$A$2:$J$865,9,0)</f>
        <v>92.140895522388078</v>
      </c>
      <c r="AA297" s="63">
        <f>VLOOKUP(C297,JN!$A$2:$J$865,10,0)</f>
        <v>0.5660400000000001</v>
      </c>
      <c r="AB297">
        <v>40.200000000000003</v>
      </c>
    </row>
    <row r="298" spans="1:28" x14ac:dyDescent="0.3">
      <c r="A298">
        <v>282</v>
      </c>
      <c r="B298" s="1">
        <v>44742</v>
      </c>
      <c r="C298" t="str">
        <f t="shared" si="35"/>
        <v>CER-CON_R1_t0_44742</v>
      </c>
      <c r="E298" t="s">
        <v>20</v>
      </c>
      <c r="F298" t="s">
        <v>39</v>
      </c>
      <c r="G298" t="s">
        <v>18</v>
      </c>
      <c r="H298">
        <f t="shared" si="31"/>
        <v>2022</v>
      </c>
      <c r="I298">
        <f t="shared" si="32"/>
        <v>6</v>
      </c>
      <c r="J298">
        <f t="shared" si="33"/>
        <v>30</v>
      </c>
      <c r="K298" t="s">
        <v>48</v>
      </c>
      <c r="M298">
        <f>VLOOKUP(F298,Treats!$A$1:$C$9,3,0)</f>
        <v>1</v>
      </c>
      <c r="O298" t="s">
        <v>608</v>
      </c>
      <c r="P298" t="str">
        <f t="shared" si="34"/>
        <v>E:CER_P:P03_Tr1:CON_Tr2:_TRA_1_D:30_M:6_Y:2022</v>
      </c>
      <c r="Q298">
        <v>0</v>
      </c>
      <c r="R298">
        <v>25</v>
      </c>
      <c r="S298">
        <v>0.85</v>
      </c>
      <c r="T298">
        <v>30</v>
      </c>
      <c r="U298">
        <v>33</v>
      </c>
      <c r="V298" t="s">
        <v>44</v>
      </c>
      <c r="W298" s="2">
        <v>0.54548611111111112</v>
      </c>
      <c r="X298">
        <v>0</v>
      </c>
      <c r="Y298" s="61">
        <f>VLOOKUP(C298,JN!$A$2:$J$865,8,0)</f>
        <v>1.2075</v>
      </c>
      <c r="Z298" s="62">
        <f>VLOOKUP(C298,JN!$A$2:$J$865,9,0)</f>
        <v>83.66567164179105</v>
      </c>
      <c r="AA298" s="63">
        <f>VLOOKUP(C298,JN!$A$2:$J$865,10,0)</f>
        <v>0.53424000000000005</v>
      </c>
      <c r="AB298">
        <v>30</v>
      </c>
    </row>
    <row r="299" spans="1:28" x14ac:dyDescent="0.3">
      <c r="A299">
        <v>283</v>
      </c>
      <c r="B299" s="1">
        <v>44742</v>
      </c>
      <c r="C299" t="str">
        <f t="shared" si="35"/>
        <v>CER-CON_R1_t1_44742</v>
      </c>
      <c r="E299" t="s">
        <v>20</v>
      </c>
      <c r="F299" t="s">
        <v>39</v>
      </c>
      <c r="G299" t="s">
        <v>18</v>
      </c>
      <c r="H299">
        <f t="shared" si="31"/>
        <v>2022</v>
      </c>
      <c r="I299">
        <f t="shared" si="32"/>
        <v>6</v>
      </c>
      <c r="J299">
        <f t="shared" si="33"/>
        <v>30</v>
      </c>
      <c r="K299" t="s">
        <v>48</v>
      </c>
      <c r="M299">
        <f>VLOOKUP(F299,Treats!$A$1:$C$9,3,0)</f>
        <v>1</v>
      </c>
      <c r="O299" t="s">
        <v>608</v>
      </c>
      <c r="P299" t="str">
        <f t="shared" si="34"/>
        <v>E:CER_P:P03_Tr1:CON_Tr2:_TRA_1_D:30_M:6_Y:2022</v>
      </c>
      <c r="Q299">
        <v>0</v>
      </c>
      <c r="R299">
        <v>25</v>
      </c>
      <c r="S299">
        <v>0.85</v>
      </c>
      <c r="T299">
        <v>30</v>
      </c>
      <c r="U299">
        <v>33</v>
      </c>
      <c r="V299" t="s">
        <v>45</v>
      </c>
      <c r="W299" s="2">
        <f t="shared" si="30"/>
        <v>0.55243055555555554</v>
      </c>
      <c r="X299">
        <v>10</v>
      </c>
      <c r="Y299" s="61">
        <f>VLOOKUP(C299,JN!$A$2:$J$865,8,0)</f>
        <v>1.8824999999999998</v>
      </c>
      <c r="Z299" s="62">
        <f>VLOOKUP(C299,JN!$A$2:$J$865,9,0)</f>
        <v>103.11522388059703</v>
      </c>
      <c r="AA299" s="63">
        <f>VLOOKUP(C299,JN!$A$2:$J$865,10,0)</f>
        <v>0.57240000000000013</v>
      </c>
      <c r="AB299">
        <v>33.799999999999997</v>
      </c>
    </row>
    <row r="300" spans="1:28" x14ac:dyDescent="0.3">
      <c r="A300">
        <v>284</v>
      </c>
      <c r="B300" s="1">
        <v>44742</v>
      </c>
      <c r="C300" t="str">
        <f t="shared" si="35"/>
        <v>CER-CON_R1_t2_44742</v>
      </c>
      <c r="E300" t="s">
        <v>20</v>
      </c>
      <c r="F300" t="s">
        <v>39</v>
      </c>
      <c r="G300" t="s">
        <v>18</v>
      </c>
      <c r="H300">
        <f t="shared" si="31"/>
        <v>2022</v>
      </c>
      <c r="I300">
        <f t="shared" si="32"/>
        <v>6</v>
      </c>
      <c r="J300">
        <f t="shared" si="33"/>
        <v>30</v>
      </c>
      <c r="K300" t="s">
        <v>48</v>
      </c>
      <c r="M300">
        <f>VLOOKUP(F300,Treats!$A$1:$C$9,3,0)</f>
        <v>1</v>
      </c>
      <c r="O300" t="s">
        <v>608</v>
      </c>
      <c r="P300" t="str">
        <f t="shared" si="34"/>
        <v>E:CER_P:P03_Tr1:CON_Tr2:_TRA_1_D:30_M:6_Y:2022</v>
      </c>
      <c r="Q300">
        <v>0</v>
      </c>
      <c r="R300">
        <v>25</v>
      </c>
      <c r="S300">
        <v>0.85</v>
      </c>
      <c r="T300">
        <v>30</v>
      </c>
      <c r="U300">
        <v>33</v>
      </c>
      <c r="V300" t="s">
        <v>46</v>
      </c>
      <c r="W300" s="2">
        <f t="shared" si="30"/>
        <v>0.55937499999999996</v>
      </c>
      <c r="X300">
        <v>20</v>
      </c>
      <c r="Y300" s="61">
        <f>VLOOKUP(C300,JN!$A$2:$J$865,8,0)</f>
        <v>2.4074999999999998</v>
      </c>
      <c r="Z300" s="62">
        <f>VLOOKUP(C300,JN!$A$2:$J$865,9,0)</f>
        <v>145.27402985074627</v>
      </c>
      <c r="AA300" s="63">
        <f>VLOOKUP(C300,JN!$A$2:$J$865,10,0)</f>
        <v>0.50880000000000003</v>
      </c>
      <c r="AB300">
        <v>35.4</v>
      </c>
    </row>
    <row r="301" spans="1:28" x14ac:dyDescent="0.3">
      <c r="A301">
        <v>285</v>
      </c>
      <c r="B301" s="1">
        <v>44742</v>
      </c>
      <c r="C301" t="str">
        <f t="shared" si="35"/>
        <v>CER-CON_R1_t3_44742</v>
      </c>
      <c r="E301" t="s">
        <v>20</v>
      </c>
      <c r="F301" t="s">
        <v>39</v>
      </c>
      <c r="G301" t="s">
        <v>18</v>
      </c>
      <c r="H301">
        <f t="shared" si="31"/>
        <v>2022</v>
      </c>
      <c r="I301">
        <f t="shared" si="32"/>
        <v>6</v>
      </c>
      <c r="J301">
        <f t="shared" si="33"/>
        <v>30</v>
      </c>
      <c r="K301" t="s">
        <v>48</v>
      </c>
      <c r="M301">
        <f>VLOOKUP(F301,Treats!$A$1:$C$9,3,0)</f>
        <v>1</v>
      </c>
      <c r="O301" t="s">
        <v>608</v>
      </c>
      <c r="P301" t="str">
        <f t="shared" si="34"/>
        <v>E:CER_P:P03_Tr1:CON_Tr2:_TRA_1_D:30_M:6_Y:2022</v>
      </c>
      <c r="Q301">
        <v>0</v>
      </c>
      <c r="R301">
        <v>25</v>
      </c>
      <c r="S301">
        <v>0.85</v>
      </c>
      <c r="T301">
        <v>30</v>
      </c>
      <c r="U301">
        <v>33</v>
      </c>
      <c r="V301" t="s">
        <v>47</v>
      </c>
      <c r="W301" s="2">
        <f t="shared" si="30"/>
        <v>0.56631944444444438</v>
      </c>
      <c r="X301">
        <v>30</v>
      </c>
      <c r="Y301" s="61">
        <f>VLOOKUP(C301,JN!$A$2:$J$865,8,0)</f>
        <v>2.8574999999999999</v>
      </c>
      <c r="Z301" s="62">
        <f>VLOOKUP(C301,JN!$A$2:$J$865,9,0)</f>
        <v>151.35880597014926</v>
      </c>
      <c r="AA301" s="63">
        <f>VLOOKUP(C301,JN!$A$2:$J$865,10,0)</f>
        <v>0.71232000000000006</v>
      </c>
      <c r="AB301">
        <v>39.1</v>
      </c>
    </row>
    <row r="302" spans="1:28" x14ac:dyDescent="0.3">
      <c r="A302">
        <v>286</v>
      </c>
      <c r="B302" s="1">
        <v>44742</v>
      </c>
      <c r="C302" t="str">
        <f t="shared" si="35"/>
        <v>CER-MSD_R2_t0_44742</v>
      </c>
      <c r="E302" t="s">
        <v>20</v>
      </c>
      <c r="F302" t="s">
        <v>34</v>
      </c>
      <c r="G302" t="s">
        <v>18</v>
      </c>
      <c r="H302">
        <f t="shared" si="31"/>
        <v>2022</v>
      </c>
      <c r="I302">
        <f t="shared" si="32"/>
        <v>6</v>
      </c>
      <c r="J302">
        <f t="shared" si="33"/>
        <v>30</v>
      </c>
      <c r="K302" t="s">
        <v>49</v>
      </c>
      <c r="M302">
        <f>VLOOKUP(F302,Treats!$A$1:$C$9,3,0)</f>
        <v>2</v>
      </c>
      <c r="N302">
        <v>3</v>
      </c>
      <c r="O302" t="s">
        <v>19</v>
      </c>
      <c r="P302" t="str">
        <f t="shared" si="34"/>
        <v>E:CER_P:P04_Tr1:MSD_Tr2:_TRA_2_D:30_M:6_Y:2022</v>
      </c>
      <c r="Q302">
        <v>0</v>
      </c>
      <c r="R302">
        <v>25</v>
      </c>
      <c r="S302">
        <v>0.6</v>
      </c>
      <c r="T302">
        <v>31</v>
      </c>
      <c r="V302" t="s">
        <v>44</v>
      </c>
      <c r="W302" s="2">
        <v>0.57505787037037037</v>
      </c>
      <c r="X302">
        <v>0</v>
      </c>
      <c r="Y302" s="61">
        <f>VLOOKUP(C302,JN!$A$2:$J$865,8,0)</f>
        <v>1.2075</v>
      </c>
      <c r="Z302" s="62">
        <f>VLOOKUP(C302,JN!$A$2:$J$865,9,0)</f>
        <v>85.186865671641783</v>
      </c>
      <c r="AA302" s="63">
        <f>VLOOKUP(C302,JN!$A$2:$J$865,10,0)</f>
        <v>0.50244</v>
      </c>
      <c r="AB302">
        <v>33</v>
      </c>
    </row>
    <row r="303" spans="1:28" x14ac:dyDescent="0.3">
      <c r="A303">
        <v>287</v>
      </c>
      <c r="B303" s="1">
        <v>44742</v>
      </c>
      <c r="C303" t="str">
        <f t="shared" si="35"/>
        <v>CER-MSD_R2_t1_44742</v>
      </c>
      <c r="E303" t="s">
        <v>20</v>
      </c>
      <c r="F303" t="s">
        <v>34</v>
      </c>
      <c r="G303" t="s">
        <v>18</v>
      </c>
      <c r="H303">
        <f t="shared" si="31"/>
        <v>2022</v>
      </c>
      <c r="I303">
        <f t="shared" si="32"/>
        <v>6</v>
      </c>
      <c r="J303">
        <f t="shared" si="33"/>
        <v>30</v>
      </c>
      <c r="K303" t="s">
        <v>49</v>
      </c>
      <c r="M303">
        <f>VLOOKUP(F303,Treats!$A$1:$C$9,3,0)</f>
        <v>2</v>
      </c>
      <c r="N303">
        <v>3</v>
      </c>
      <c r="O303" t="s">
        <v>19</v>
      </c>
      <c r="P303" t="str">
        <f t="shared" si="34"/>
        <v>E:CER_P:P04_Tr1:MSD_Tr2:_TRA_2_D:30_M:6_Y:2022</v>
      </c>
      <c r="Q303">
        <v>0</v>
      </c>
      <c r="R303">
        <v>25</v>
      </c>
      <c r="S303">
        <v>0.6</v>
      </c>
      <c r="T303">
        <v>31</v>
      </c>
      <c r="V303" t="s">
        <v>45</v>
      </c>
      <c r="W303" s="2">
        <f t="shared" si="30"/>
        <v>0.58200231481481479</v>
      </c>
      <c r="X303">
        <v>10</v>
      </c>
      <c r="Y303" s="61">
        <f>VLOOKUP(C303,JN!$A$2:$J$865,8,0)</f>
        <v>1.8075000000000001</v>
      </c>
      <c r="Z303" s="62">
        <f>VLOOKUP(C303,JN!$A$2:$J$865,9,0)</f>
        <v>76.059701492537314</v>
      </c>
      <c r="AA303" s="63">
        <f>VLOOKUP(C303,JN!$A$2:$J$865,10,0)</f>
        <v>0.57240000000000013</v>
      </c>
      <c r="AB303">
        <v>42.8</v>
      </c>
    </row>
    <row r="304" spans="1:28" x14ac:dyDescent="0.3">
      <c r="A304">
        <v>288</v>
      </c>
      <c r="B304" s="1">
        <v>44742</v>
      </c>
      <c r="C304" t="str">
        <f t="shared" si="35"/>
        <v>CER-MSD_R2_t2_44742</v>
      </c>
      <c r="E304" t="s">
        <v>20</v>
      </c>
      <c r="F304" t="s">
        <v>34</v>
      </c>
      <c r="G304" t="s">
        <v>18</v>
      </c>
      <c r="H304">
        <f t="shared" si="31"/>
        <v>2022</v>
      </c>
      <c r="I304">
        <f t="shared" si="32"/>
        <v>6</v>
      </c>
      <c r="J304">
        <f t="shared" si="33"/>
        <v>30</v>
      </c>
      <c r="K304" t="s">
        <v>49</v>
      </c>
      <c r="M304">
        <f>VLOOKUP(F304,Treats!$A$1:$C$9,3,0)</f>
        <v>2</v>
      </c>
      <c r="N304">
        <v>3</v>
      </c>
      <c r="O304" t="s">
        <v>19</v>
      </c>
      <c r="P304" t="str">
        <f t="shared" si="34"/>
        <v>E:CER_P:P04_Tr1:MSD_Tr2:_TRA_2_D:30_M:6_Y:2022</v>
      </c>
      <c r="Q304">
        <v>0</v>
      </c>
      <c r="R304">
        <v>25</v>
      </c>
      <c r="S304">
        <v>0.6</v>
      </c>
      <c r="T304">
        <v>31</v>
      </c>
      <c r="V304" t="s">
        <v>46</v>
      </c>
      <c r="W304" s="2">
        <f t="shared" si="30"/>
        <v>0.58894675925925921</v>
      </c>
      <c r="X304">
        <v>20</v>
      </c>
      <c r="Y304" s="61">
        <f>VLOOKUP(C304,JN!$A$2:$J$865,8,0)</f>
        <v>2.3325</v>
      </c>
      <c r="Z304" s="62">
        <f>VLOOKUP(C304,JN!$A$2:$J$865,9,0)</f>
        <v>79.102089552238809</v>
      </c>
      <c r="AA304" s="63">
        <f>VLOOKUP(C304,JN!$A$2:$J$865,10,0)</f>
        <v>0.55332000000000003</v>
      </c>
      <c r="AB304">
        <v>42.8</v>
      </c>
    </row>
    <row r="305" spans="1:28" x14ac:dyDescent="0.3">
      <c r="A305">
        <v>289</v>
      </c>
      <c r="B305" s="1">
        <v>44742</v>
      </c>
      <c r="C305" t="str">
        <f t="shared" si="35"/>
        <v>CER-MSD_R2_t3_44742</v>
      </c>
      <c r="E305" t="s">
        <v>20</v>
      </c>
      <c r="F305" t="s">
        <v>34</v>
      </c>
      <c r="G305" t="s">
        <v>18</v>
      </c>
      <c r="H305">
        <f t="shared" si="31"/>
        <v>2022</v>
      </c>
      <c r="I305">
        <f t="shared" si="32"/>
        <v>6</v>
      </c>
      <c r="J305">
        <f t="shared" si="33"/>
        <v>30</v>
      </c>
      <c r="K305" t="s">
        <v>49</v>
      </c>
      <c r="M305">
        <f>VLOOKUP(F305,Treats!$A$1:$C$9,3,0)</f>
        <v>2</v>
      </c>
      <c r="N305">
        <v>3</v>
      </c>
      <c r="O305" t="s">
        <v>19</v>
      </c>
      <c r="P305" t="str">
        <f t="shared" si="34"/>
        <v>E:CER_P:P04_Tr1:MSD_Tr2:_TRA_2_D:30_M:6_Y:2022</v>
      </c>
      <c r="Q305">
        <v>0</v>
      </c>
      <c r="R305">
        <v>25</v>
      </c>
      <c r="S305">
        <v>0.6</v>
      </c>
      <c r="T305">
        <v>31</v>
      </c>
      <c r="V305" t="s">
        <v>47</v>
      </c>
      <c r="W305" s="2">
        <f t="shared" si="30"/>
        <v>0.59589120370370363</v>
      </c>
      <c r="X305">
        <v>30</v>
      </c>
      <c r="Y305" s="61">
        <f>VLOOKUP(C305,JN!$A$2:$J$865,8,0)</f>
        <v>3.0074999999999998</v>
      </c>
      <c r="Z305" s="62">
        <f>VLOOKUP(C305,JN!$A$2:$J$865,9,0)</f>
        <v>85.186865671641783</v>
      </c>
      <c r="AA305" s="63">
        <f>VLOOKUP(C305,JN!$A$2:$J$865,10,0)</f>
        <v>0.51516000000000006</v>
      </c>
      <c r="AB305">
        <v>43.2</v>
      </c>
    </row>
    <row r="306" spans="1:28" x14ac:dyDescent="0.3">
      <c r="A306">
        <v>290</v>
      </c>
      <c r="B306" s="1">
        <v>44742</v>
      </c>
      <c r="C306" t="str">
        <f t="shared" si="35"/>
        <v>CER-AWD_R2_t0_44742</v>
      </c>
      <c r="E306" t="s">
        <v>20</v>
      </c>
      <c r="F306" t="s">
        <v>37</v>
      </c>
      <c r="G306" t="s">
        <v>18</v>
      </c>
      <c r="H306">
        <f t="shared" si="31"/>
        <v>2022</v>
      </c>
      <c r="I306">
        <f t="shared" si="32"/>
        <v>6</v>
      </c>
      <c r="J306">
        <f t="shared" si="33"/>
        <v>30</v>
      </c>
      <c r="K306" t="s">
        <v>50</v>
      </c>
      <c r="M306">
        <f>VLOOKUP(F306,Treats!$A$1:$C$9,3,0)</f>
        <v>2</v>
      </c>
      <c r="P306" t="str">
        <f t="shared" si="34"/>
        <v>E:CER_P:P05_Tr1:AWD_Tr2:_TRA_2_D:30_M:6_Y:2022</v>
      </c>
      <c r="R306">
        <v>25</v>
      </c>
      <c r="T306">
        <v>30</v>
      </c>
      <c r="U306">
        <v>33</v>
      </c>
      <c r="V306" t="s">
        <v>44</v>
      </c>
      <c r="W306" s="2">
        <v>0.54722222222222217</v>
      </c>
      <c r="X306">
        <v>0</v>
      </c>
      <c r="Y306" s="61">
        <f>VLOOKUP(C306,JN!$A$2:$J$865,8,0)</f>
        <v>1.1325000000000001</v>
      </c>
      <c r="Z306" s="62">
        <f>VLOOKUP(C306,JN!$A$2:$J$865,9,0)</f>
        <v>84.208955223880608</v>
      </c>
      <c r="AA306" s="63">
        <f>VLOOKUP(C306,JN!$A$2:$J$865,10,0)</f>
        <v>0.64872000000000007</v>
      </c>
      <c r="AB306">
        <v>29.6</v>
      </c>
    </row>
    <row r="307" spans="1:28" x14ac:dyDescent="0.3">
      <c r="A307">
        <v>291</v>
      </c>
      <c r="B307" s="1">
        <v>44742</v>
      </c>
      <c r="C307" t="str">
        <f t="shared" si="35"/>
        <v>CER-AWD_R2_t1_44742</v>
      </c>
      <c r="E307" t="s">
        <v>20</v>
      </c>
      <c r="F307" t="s">
        <v>37</v>
      </c>
      <c r="G307" t="s">
        <v>18</v>
      </c>
      <c r="H307">
        <f t="shared" si="31"/>
        <v>2022</v>
      </c>
      <c r="I307">
        <f t="shared" si="32"/>
        <v>6</v>
      </c>
      <c r="J307">
        <f t="shared" si="33"/>
        <v>30</v>
      </c>
      <c r="K307" t="s">
        <v>50</v>
      </c>
      <c r="M307">
        <f>VLOOKUP(F307,Treats!$A$1:$C$9,3,0)</f>
        <v>2</v>
      </c>
      <c r="P307" t="str">
        <f t="shared" si="34"/>
        <v>E:CER_P:P05_Tr1:AWD_Tr2:_TRA_2_D:30_M:6_Y:2022</v>
      </c>
      <c r="R307">
        <v>25</v>
      </c>
      <c r="T307">
        <v>30</v>
      </c>
      <c r="U307">
        <v>33</v>
      </c>
      <c r="V307" t="s">
        <v>45</v>
      </c>
      <c r="W307" s="2">
        <f t="shared" si="30"/>
        <v>0.55416666666666659</v>
      </c>
      <c r="X307">
        <v>10</v>
      </c>
      <c r="Y307" s="61">
        <f>VLOOKUP(C307,JN!$A$2:$J$865,8,0)</f>
        <v>1.1325000000000001</v>
      </c>
      <c r="Z307" s="62">
        <f>VLOOKUP(C307,JN!$A$2:$J$865,9,0)</f>
        <v>107.02686567164179</v>
      </c>
      <c r="AA307" s="63">
        <f>VLOOKUP(C307,JN!$A$2:$J$865,10,0)</f>
        <v>0.59148000000000012</v>
      </c>
      <c r="AB307">
        <v>34.299999999999997</v>
      </c>
    </row>
    <row r="308" spans="1:28" x14ac:dyDescent="0.3">
      <c r="A308">
        <v>292</v>
      </c>
      <c r="B308" s="1">
        <v>44742</v>
      </c>
      <c r="C308" t="str">
        <f t="shared" si="35"/>
        <v>CER-AWD_R2_t2_44742</v>
      </c>
      <c r="E308" t="s">
        <v>20</v>
      </c>
      <c r="F308" t="s">
        <v>37</v>
      </c>
      <c r="G308" t="s">
        <v>18</v>
      </c>
      <c r="H308">
        <f t="shared" si="31"/>
        <v>2022</v>
      </c>
      <c r="I308">
        <f t="shared" si="32"/>
        <v>6</v>
      </c>
      <c r="J308">
        <f t="shared" si="33"/>
        <v>30</v>
      </c>
      <c r="K308" t="s">
        <v>50</v>
      </c>
      <c r="M308">
        <f>VLOOKUP(F308,Treats!$A$1:$C$9,3,0)</f>
        <v>2</v>
      </c>
      <c r="P308" t="str">
        <f t="shared" si="34"/>
        <v>E:CER_P:P05_Tr1:AWD_Tr2:_TRA_2_D:30_M:6_Y:2022</v>
      </c>
      <c r="R308">
        <v>25</v>
      </c>
      <c r="T308">
        <v>30</v>
      </c>
      <c r="U308">
        <v>33</v>
      </c>
      <c r="V308" t="s">
        <v>46</v>
      </c>
      <c r="W308" s="2">
        <f t="shared" si="30"/>
        <v>0.56111111111111101</v>
      </c>
      <c r="X308">
        <v>20</v>
      </c>
      <c r="Y308" s="61">
        <f>VLOOKUP(C308,JN!$A$2:$J$865,8,0)</f>
        <v>1.1325000000000001</v>
      </c>
      <c r="Z308" s="62">
        <f>VLOOKUP(C308,JN!$A$2:$J$865,9,0)</f>
        <v>84.100298507462696</v>
      </c>
      <c r="AA308" s="63">
        <f>VLOOKUP(C308,JN!$A$2:$J$865,10,0)</f>
        <v>0.58512000000000008</v>
      </c>
      <c r="AB308">
        <v>36.200000000000003</v>
      </c>
    </row>
    <row r="309" spans="1:28" x14ac:dyDescent="0.3">
      <c r="A309">
        <v>293</v>
      </c>
      <c r="B309" s="1">
        <v>44742</v>
      </c>
      <c r="C309" t="str">
        <f t="shared" si="35"/>
        <v>CER-AWD_R2_t3_44742</v>
      </c>
      <c r="E309" t="s">
        <v>20</v>
      </c>
      <c r="F309" t="s">
        <v>37</v>
      </c>
      <c r="G309" t="s">
        <v>18</v>
      </c>
      <c r="H309">
        <f t="shared" si="31"/>
        <v>2022</v>
      </c>
      <c r="I309">
        <f t="shared" si="32"/>
        <v>6</v>
      </c>
      <c r="J309">
        <f t="shared" si="33"/>
        <v>30</v>
      </c>
      <c r="K309" t="s">
        <v>50</v>
      </c>
      <c r="M309">
        <f>VLOOKUP(F309,Treats!$A$1:$C$9,3,0)</f>
        <v>2</v>
      </c>
      <c r="P309" t="str">
        <f t="shared" si="34"/>
        <v>E:CER_P:P05_Tr1:AWD_Tr2:_TRA_2_D:30_M:6_Y:2022</v>
      </c>
      <c r="R309">
        <v>25</v>
      </c>
      <c r="T309">
        <v>30</v>
      </c>
      <c r="U309">
        <v>33</v>
      </c>
      <c r="V309" t="s">
        <v>47</v>
      </c>
      <c r="W309" s="2">
        <f t="shared" si="30"/>
        <v>0.56805555555555542</v>
      </c>
      <c r="X309">
        <v>30</v>
      </c>
      <c r="Y309" s="61">
        <f>VLOOKUP(C309,JN!$A$2:$J$865,8,0)</f>
        <v>1.2075</v>
      </c>
      <c r="Z309" s="62">
        <f>VLOOKUP(C309,JN!$A$2:$J$865,9,0)</f>
        <v>97.03044776119404</v>
      </c>
      <c r="AA309" s="63">
        <f>VLOOKUP(C309,JN!$A$2:$J$865,10,0)</f>
        <v>0.54696000000000011</v>
      </c>
      <c r="AB309">
        <v>40</v>
      </c>
    </row>
    <row r="310" spans="1:28" x14ac:dyDescent="0.3">
      <c r="A310">
        <v>294</v>
      </c>
      <c r="B310" s="1">
        <v>44742</v>
      </c>
      <c r="C310" t="str">
        <f t="shared" si="35"/>
        <v>CER-CON_R2_t0_44742</v>
      </c>
      <c r="E310" t="s">
        <v>20</v>
      </c>
      <c r="F310" t="s">
        <v>40</v>
      </c>
      <c r="G310" t="s">
        <v>18</v>
      </c>
      <c r="H310">
        <f t="shared" si="31"/>
        <v>2022</v>
      </c>
      <c r="I310">
        <f t="shared" si="32"/>
        <v>6</v>
      </c>
      <c r="J310">
        <f t="shared" si="33"/>
        <v>30</v>
      </c>
      <c r="K310" t="s">
        <v>48</v>
      </c>
      <c r="M310">
        <f>VLOOKUP(F310,Treats!$A$1:$C$9,3,0)</f>
        <v>2</v>
      </c>
      <c r="P310" t="str">
        <f t="shared" si="34"/>
        <v>E:CER_P:P06_Tr1:CON_Tr2:_TRA_2_D:30_M:6_Y:2022</v>
      </c>
      <c r="R310">
        <v>26</v>
      </c>
      <c r="T310">
        <v>31</v>
      </c>
      <c r="V310" t="s">
        <v>44</v>
      </c>
      <c r="W310" s="2">
        <v>0.57505787037037037</v>
      </c>
      <c r="X310">
        <v>0</v>
      </c>
      <c r="Y310" s="61">
        <f>VLOOKUP(C310,JN!$A$2:$J$865,8,0)</f>
        <v>1.1325000000000001</v>
      </c>
      <c r="Z310" s="62">
        <f>VLOOKUP(C310,JN!$A$2:$J$865,9,0)</f>
        <v>77.689552238805973</v>
      </c>
      <c r="AA310" s="63">
        <f>VLOOKUP(C310,JN!$A$2:$J$865,10,0)</f>
        <v>0.60419999999999996</v>
      </c>
      <c r="AB310">
        <v>32</v>
      </c>
    </row>
    <row r="311" spans="1:28" x14ac:dyDescent="0.3">
      <c r="A311">
        <v>295</v>
      </c>
      <c r="B311" s="1">
        <v>44742</v>
      </c>
      <c r="C311" t="str">
        <f t="shared" si="35"/>
        <v>CER-CON_R2_t1_44742</v>
      </c>
      <c r="E311" t="s">
        <v>20</v>
      </c>
      <c r="F311" t="s">
        <v>40</v>
      </c>
      <c r="G311" t="s">
        <v>18</v>
      </c>
      <c r="H311">
        <f t="shared" si="31"/>
        <v>2022</v>
      </c>
      <c r="I311">
        <f t="shared" si="32"/>
        <v>6</v>
      </c>
      <c r="J311">
        <f t="shared" si="33"/>
        <v>30</v>
      </c>
      <c r="K311" t="s">
        <v>48</v>
      </c>
      <c r="M311">
        <f>VLOOKUP(F311,Treats!$A$1:$C$9,3,0)</f>
        <v>2</v>
      </c>
      <c r="P311" t="str">
        <f t="shared" si="34"/>
        <v>E:CER_P:P06_Tr1:CON_Tr2:_TRA_2_D:30_M:6_Y:2022</v>
      </c>
      <c r="R311">
        <v>26</v>
      </c>
      <c r="T311">
        <v>31</v>
      </c>
      <c r="V311" t="s">
        <v>45</v>
      </c>
      <c r="W311" s="2">
        <f t="shared" si="30"/>
        <v>0.58200231481481479</v>
      </c>
      <c r="X311">
        <v>10</v>
      </c>
      <c r="Y311" s="61">
        <f>VLOOKUP(C311,JN!$A$2:$J$865,8,0)</f>
        <v>1.6575</v>
      </c>
      <c r="Z311" s="62">
        <f>VLOOKUP(C311,JN!$A$2:$J$865,9,0)</f>
        <v>99.094925373134345</v>
      </c>
      <c r="AA311" s="63">
        <f>VLOOKUP(C311,JN!$A$2:$J$865,10,0)</f>
        <v>0.58512000000000008</v>
      </c>
      <c r="AB311">
        <v>41.2</v>
      </c>
    </row>
    <row r="312" spans="1:28" x14ac:dyDescent="0.3">
      <c r="A312">
        <v>296</v>
      </c>
      <c r="B312" s="1">
        <v>44742</v>
      </c>
      <c r="C312" t="str">
        <f t="shared" si="35"/>
        <v>CER-CON_R2_t2_44742</v>
      </c>
      <c r="E312" t="s">
        <v>20</v>
      </c>
      <c r="F312" t="s">
        <v>40</v>
      </c>
      <c r="G312" t="s">
        <v>18</v>
      </c>
      <c r="H312">
        <f t="shared" si="31"/>
        <v>2022</v>
      </c>
      <c r="I312">
        <f t="shared" si="32"/>
        <v>6</v>
      </c>
      <c r="J312">
        <f t="shared" si="33"/>
        <v>30</v>
      </c>
      <c r="K312" t="s">
        <v>48</v>
      </c>
      <c r="M312">
        <f>VLOOKUP(F312,Treats!$A$1:$C$9,3,0)</f>
        <v>2</v>
      </c>
      <c r="P312" t="str">
        <f t="shared" si="34"/>
        <v>E:CER_P:P06_Tr1:CON_Tr2:_TRA_2_D:30_M:6_Y:2022</v>
      </c>
      <c r="R312">
        <v>26</v>
      </c>
      <c r="T312">
        <v>31</v>
      </c>
      <c r="V312" t="s">
        <v>46</v>
      </c>
      <c r="W312" s="2">
        <f t="shared" si="30"/>
        <v>0.58894675925925921</v>
      </c>
      <c r="X312">
        <v>20</v>
      </c>
      <c r="Y312" s="61">
        <f>VLOOKUP(C312,JN!$A$2:$J$865,8,0)</f>
        <v>2.1825000000000001</v>
      </c>
      <c r="Z312" s="62">
        <f>VLOOKUP(C312,JN!$A$2:$J$865,9,0)</f>
        <v>119.30507462686568</v>
      </c>
      <c r="AA312" s="63">
        <f>VLOOKUP(C312,JN!$A$2:$J$865,10,0)</f>
        <v>0.54696000000000011</v>
      </c>
      <c r="AB312">
        <v>41.1</v>
      </c>
    </row>
    <row r="313" spans="1:28" x14ac:dyDescent="0.3">
      <c r="A313">
        <v>297</v>
      </c>
      <c r="B313" s="1">
        <v>44742</v>
      </c>
      <c r="C313" t="str">
        <f t="shared" si="35"/>
        <v>CER-CON_R2_t3_44742</v>
      </c>
      <c r="E313" t="s">
        <v>20</v>
      </c>
      <c r="F313" t="s">
        <v>40</v>
      </c>
      <c r="G313" t="s">
        <v>18</v>
      </c>
      <c r="H313">
        <f t="shared" si="31"/>
        <v>2022</v>
      </c>
      <c r="I313">
        <f t="shared" si="32"/>
        <v>6</v>
      </c>
      <c r="J313">
        <f t="shared" si="33"/>
        <v>30</v>
      </c>
      <c r="K313" t="s">
        <v>48</v>
      </c>
      <c r="M313">
        <f>VLOOKUP(F313,Treats!$A$1:$C$9,3,0)</f>
        <v>2</v>
      </c>
      <c r="P313" t="str">
        <f t="shared" si="34"/>
        <v>E:CER_P:P06_Tr1:CON_Tr2:_TRA_2_D:30_M:6_Y:2022</v>
      </c>
      <c r="R313">
        <v>26</v>
      </c>
      <c r="T313">
        <v>31</v>
      </c>
      <c r="V313" t="s">
        <v>47</v>
      </c>
      <c r="W313" s="2">
        <f t="shared" si="30"/>
        <v>0.59589120370370363</v>
      </c>
      <c r="X313">
        <v>30</v>
      </c>
      <c r="Y313" s="61">
        <f>VLOOKUP(C313,JN!$A$2:$J$865,8,0)</f>
        <v>2.6324999999999998</v>
      </c>
      <c r="Z313" s="62">
        <f>VLOOKUP(C313,JN!$A$2:$J$865,9,0)</f>
        <v>103.65850746268657</v>
      </c>
      <c r="AA313" s="63">
        <f>VLOOKUP(C313,JN!$A$2:$J$865,10,0)</f>
        <v>1.25292</v>
      </c>
      <c r="AB313">
        <v>41.5</v>
      </c>
    </row>
    <row r="314" spans="1:28" x14ac:dyDescent="0.3">
      <c r="A314">
        <v>298</v>
      </c>
      <c r="B314" s="1">
        <v>44742</v>
      </c>
      <c r="C314" t="str">
        <f t="shared" si="35"/>
        <v>CER-MSD_R3_t0_44742</v>
      </c>
      <c r="E314" t="s">
        <v>20</v>
      </c>
      <c r="F314" t="s">
        <v>35</v>
      </c>
      <c r="G314" t="s">
        <v>18</v>
      </c>
      <c r="H314">
        <f t="shared" si="31"/>
        <v>2022</v>
      </c>
      <c r="I314">
        <f t="shared" si="32"/>
        <v>6</v>
      </c>
      <c r="J314">
        <f t="shared" si="33"/>
        <v>30</v>
      </c>
      <c r="K314" t="s">
        <v>49</v>
      </c>
      <c r="M314">
        <f>VLOOKUP(F314,Treats!$A$1:$C$9,3,0)</f>
        <v>3</v>
      </c>
      <c r="N314">
        <v>1</v>
      </c>
      <c r="O314" t="s">
        <v>36</v>
      </c>
      <c r="P314" t="str">
        <f t="shared" si="34"/>
        <v>E:CER_P:P07_Tr1:MSD_Tr2:_TRA_3_D:30_M:6_Y:2022</v>
      </c>
      <c r="Q314">
        <v>0</v>
      </c>
      <c r="R314">
        <v>25</v>
      </c>
      <c r="S314">
        <v>0.95</v>
      </c>
      <c r="T314">
        <v>30</v>
      </c>
      <c r="U314">
        <v>33</v>
      </c>
      <c r="V314" t="s">
        <v>44</v>
      </c>
      <c r="W314" s="2">
        <v>0.54548611111111112</v>
      </c>
      <c r="X314">
        <v>0</v>
      </c>
      <c r="Y314" s="61">
        <f>VLOOKUP(C314,JN!$A$2:$J$865,8,0)</f>
        <v>1.2825</v>
      </c>
      <c r="Z314" s="62">
        <f>VLOOKUP(C314,JN!$A$2:$J$865,9,0)</f>
        <v>85.0782089552239</v>
      </c>
      <c r="AA314" s="63">
        <f>VLOOKUP(C314,JN!$A$2:$J$865,10,0)</f>
        <v>0.55332000000000003</v>
      </c>
      <c r="AB314">
        <v>24.7</v>
      </c>
    </row>
    <row r="315" spans="1:28" x14ac:dyDescent="0.3">
      <c r="A315">
        <v>299</v>
      </c>
      <c r="B315" s="1">
        <v>44742</v>
      </c>
      <c r="C315" t="str">
        <f t="shared" si="35"/>
        <v>CER-MSD_R3_t1_44742</v>
      </c>
      <c r="E315" t="s">
        <v>20</v>
      </c>
      <c r="F315" t="s">
        <v>35</v>
      </c>
      <c r="G315" t="s">
        <v>18</v>
      </c>
      <c r="H315">
        <f t="shared" si="31"/>
        <v>2022</v>
      </c>
      <c r="I315">
        <f t="shared" si="32"/>
        <v>6</v>
      </c>
      <c r="J315">
        <f t="shared" si="33"/>
        <v>30</v>
      </c>
      <c r="K315" t="s">
        <v>49</v>
      </c>
      <c r="M315">
        <f>VLOOKUP(F315,Treats!$A$1:$C$9,3,0)</f>
        <v>3</v>
      </c>
      <c r="N315">
        <v>1</v>
      </c>
      <c r="O315" t="s">
        <v>36</v>
      </c>
      <c r="P315" t="str">
        <f t="shared" si="34"/>
        <v>E:CER_P:P07_Tr1:MSD_Tr2:_TRA_3_D:30_M:6_Y:2022</v>
      </c>
      <c r="Q315">
        <v>0</v>
      </c>
      <c r="R315">
        <v>25</v>
      </c>
      <c r="S315">
        <v>0.95</v>
      </c>
      <c r="T315">
        <v>30</v>
      </c>
      <c r="U315">
        <v>33</v>
      </c>
      <c r="V315" t="s">
        <v>45</v>
      </c>
      <c r="W315" s="2">
        <f t="shared" si="30"/>
        <v>0.55243055555555554</v>
      </c>
      <c r="X315">
        <v>10</v>
      </c>
      <c r="Y315" s="61">
        <f>VLOOKUP(C315,JN!$A$2:$J$865,8,0)</f>
        <v>2.6324999999999998</v>
      </c>
      <c r="Z315" s="62">
        <f>VLOOKUP(C315,JN!$A$2:$J$865,9,0)</f>
        <v>126.04179104477613</v>
      </c>
      <c r="AA315" s="63">
        <f>VLOOKUP(C315,JN!$A$2:$J$865,10,0)</f>
        <v>0.58512000000000008</v>
      </c>
      <c r="AB315">
        <v>34</v>
      </c>
    </row>
    <row r="316" spans="1:28" x14ac:dyDescent="0.3">
      <c r="A316">
        <v>300</v>
      </c>
      <c r="B316" s="1">
        <v>44742</v>
      </c>
      <c r="C316" t="str">
        <f t="shared" si="35"/>
        <v>CER-MSD_R3_t2_44742</v>
      </c>
      <c r="E316" t="s">
        <v>20</v>
      </c>
      <c r="F316" t="s">
        <v>35</v>
      </c>
      <c r="G316" t="s">
        <v>18</v>
      </c>
      <c r="H316">
        <f t="shared" si="31"/>
        <v>2022</v>
      </c>
      <c r="I316">
        <f t="shared" si="32"/>
        <v>6</v>
      </c>
      <c r="J316">
        <f t="shared" si="33"/>
        <v>30</v>
      </c>
      <c r="K316" t="s">
        <v>49</v>
      </c>
      <c r="M316">
        <f>VLOOKUP(F316,Treats!$A$1:$C$9,3,0)</f>
        <v>3</v>
      </c>
      <c r="N316">
        <v>1</v>
      </c>
      <c r="O316" t="s">
        <v>36</v>
      </c>
      <c r="P316" t="str">
        <f t="shared" si="34"/>
        <v>E:CER_P:P07_Tr1:MSD_Tr2:_TRA_3_D:30_M:6_Y:2022</v>
      </c>
      <c r="Q316">
        <v>0</v>
      </c>
      <c r="R316">
        <v>25</v>
      </c>
      <c r="S316">
        <v>0.95</v>
      </c>
      <c r="T316">
        <v>30</v>
      </c>
      <c r="U316">
        <v>33</v>
      </c>
      <c r="V316" t="s">
        <v>46</v>
      </c>
      <c r="W316" s="2">
        <f t="shared" ref="W316:W321" si="36">W315+TIME(0,10,0)</f>
        <v>0.55937499999999996</v>
      </c>
      <c r="X316">
        <v>20</v>
      </c>
      <c r="Y316" s="61">
        <f>VLOOKUP(C316,JN!$A$2:$J$865,8,0)</f>
        <v>4.0575000000000001</v>
      </c>
      <c r="Z316" s="62">
        <f>VLOOKUP(C316,JN!$A$2:$J$865,9,0)</f>
        <v>178.63164179104479</v>
      </c>
      <c r="AA316" s="63">
        <f>VLOOKUP(C316,JN!$A$2:$J$865,10,0)</f>
        <v>0.54060000000000008</v>
      </c>
      <c r="AB316">
        <v>35</v>
      </c>
    </row>
    <row r="317" spans="1:28" x14ac:dyDescent="0.3">
      <c r="A317">
        <v>301</v>
      </c>
      <c r="B317" s="1">
        <v>44742</v>
      </c>
      <c r="C317" t="str">
        <f t="shared" si="35"/>
        <v>CER-MSD_R3_t3_44742</v>
      </c>
      <c r="E317" t="s">
        <v>20</v>
      </c>
      <c r="F317" t="s">
        <v>35</v>
      </c>
      <c r="G317" t="s">
        <v>18</v>
      </c>
      <c r="H317">
        <f t="shared" si="31"/>
        <v>2022</v>
      </c>
      <c r="I317">
        <f t="shared" si="32"/>
        <v>6</v>
      </c>
      <c r="J317">
        <f t="shared" si="33"/>
        <v>30</v>
      </c>
      <c r="K317" t="s">
        <v>49</v>
      </c>
      <c r="M317">
        <f>VLOOKUP(F317,Treats!$A$1:$C$9,3,0)</f>
        <v>3</v>
      </c>
      <c r="N317">
        <v>1</v>
      </c>
      <c r="O317" t="s">
        <v>36</v>
      </c>
      <c r="P317" t="str">
        <f t="shared" si="34"/>
        <v>E:CER_P:P07_Tr1:MSD_Tr2:_TRA_3_D:30_M:6_Y:2022</v>
      </c>
      <c r="Q317">
        <v>0</v>
      </c>
      <c r="R317">
        <v>25</v>
      </c>
      <c r="S317">
        <v>0.95</v>
      </c>
      <c r="T317">
        <v>30</v>
      </c>
      <c r="U317">
        <v>33</v>
      </c>
      <c r="V317" t="s">
        <v>47</v>
      </c>
      <c r="W317" s="2">
        <f t="shared" si="36"/>
        <v>0.56631944444444438</v>
      </c>
      <c r="X317">
        <v>30</v>
      </c>
      <c r="Y317" s="61">
        <f>VLOOKUP(C317,JN!$A$2:$J$865,8,0)</f>
        <v>5.4824999999999999</v>
      </c>
      <c r="Z317" s="62">
        <f>VLOOKUP(C317,JN!$A$2:$J$865,9,0)</f>
        <v>198.73313432835823</v>
      </c>
      <c r="AA317" s="63">
        <f>VLOOKUP(C317,JN!$A$2:$J$865,10,0)</f>
        <v>0.55968000000000007</v>
      </c>
      <c r="AB317">
        <v>38.700000000000003</v>
      </c>
    </row>
    <row r="318" spans="1:28" x14ac:dyDescent="0.3">
      <c r="A318">
        <v>302</v>
      </c>
      <c r="B318" s="1">
        <v>44742</v>
      </c>
      <c r="C318" t="str">
        <f t="shared" si="35"/>
        <v>CER-CON_R3_t0_44742</v>
      </c>
      <c r="E318" t="s">
        <v>20</v>
      </c>
      <c r="F318" t="s">
        <v>33</v>
      </c>
      <c r="G318" t="s">
        <v>18</v>
      </c>
      <c r="H318">
        <f t="shared" si="31"/>
        <v>2022</v>
      </c>
      <c r="I318">
        <f t="shared" si="32"/>
        <v>6</v>
      </c>
      <c r="J318">
        <f t="shared" si="33"/>
        <v>30</v>
      </c>
      <c r="K318" t="s">
        <v>48</v>
      </c>
      <c r="M318">
        <f>VLOOKUP(F318,Treats!$A$1:$C$9,3,0)</f>
        <v>3</v>
      </c>
      <c r="N318">
        <v>1</v>
      </c>
      <c r="O318" t="s">
        <v>36</v>
      </c>
      <c r="P318" t="str">
        <f t="shared" si="34"/>
        <v>E:CER_P:P08_Tr1:CON_Tr2:_TRA_3_D:30_M:6_Y:2022</v>
      </c>
      <c r="Q318">
        <v>0</v>
      </c>
      <c r="R318">
        <v>25</v>
      </c>
      <c r="S318">
        <v>0.95</v>
      </c>
      <c r="T318">
        <v>31</v>
      </c>
      <c r="V318" t="s">
        <v>44</v>
      </c>
      <c r="W318" s="2">
        <v>0.57505787037037037</v>
      </c>
      <c r="X318">
        <v>0</v>
      </c>
      <c r="Y318" s="61">
        <f>VLOOKUP(C318,JN!$A$2:$J$865,8,0)</f>
        <v>1.2075</v>
      </c>
      <c r="Z318" s="62">
        <f>VLOOKUP(C318,JN!$A$2:$J$865,9,0)</f>
        <v>110.72119402985075</v>
      </c>
      <c r="AA318" s="63">
        <f>VLOOKUP(C318,JN!$A$2:$J$865,10,0)</f>
        <v>0.50244</v>
      </c>
      <c r="AB318">
        <v>31.6</v>
      </c>
    </row>
    <row r="319" spans="1:28" x14ac:dyDescent="0.3">
      <c r="A319">
        <v>303</v>
      </c>
      <c r="B319" s="1">
        <v>44742</v>
      </c>
      <c r="C319" t="str">
        <f t="shared" si="35"/>
        <v>CER-CON_R3_t1_44742</v>
      </c>
      <c r="E319" t="s">
        <v>20</v>
      </c>
      <c r="F319" t="s">
        <v>33</v>
      </c>
      <c r="G319" t="s">
        <v>18</v>
      </c>
      <c r="H319">
        <f t="shared" si="31"/>
        <v>2022</v>
      </c>
      <c r="I319">
        <f t="shared" si="32"/>
        <v>6</v>
      </c>
      <c r="J319">
        <f t="shared" si="33"/>
        <v>30</v>
      </c>
      <c r="K319" t="s">
        <v>48</v>
      </c>
      <c r="M319">
        <f>VLOOKUP(F319,Treats!$A$1:$C$9,3,0)</f>
        <v>3</v>
      </c>
      <c r="N319">
        <v>1</v>
      </c>
      <c r="O319" t="s">
        <v>36</v>
      </c>
      <c r="P319" t="str">
        <f t="shared" si="34"/>
        <v>E:CER_P:P08_Tr1:CON_Tr2:_TRA_3_D:30_M:6_Y:2022</v>
      </c>
      <c r="Q319">
        <v>0</v>
      </c>
      <c r="R319">
        <v>25</v>
      </c>
      <c r="S319">
        <v>0.95</v>
      </c>
      <c r="T319">
        <v>31</v>
      </c>
      <c r="V319" t="s">
        <v>45</v>
      </c>
      <c r="W319" s="2">
        <f t="shared" si="36"/>
        <v>0.58200231481481479</v>
      </c>
      <c r="X319">
        <v>10</v>
      </c>
      <c r="Y319" s="61">
        <f>VLOOKUP(C319,JN!$A$2:$J$865,8,0)</f>
        <v>2.2574999999999998</v>
      </c>
      <c r="Z319" s="62">
        <f>VLOOKUP(C319,JN!$A$2:$J$865,9,0)</f>
        <v>94.531343283582103</v>
      </c>
      <c r="AA319" s="63">
        <f>VLOOKUP(C319,JN!$A$2:$J$865,10,0)</f>
        <v>0.69960000000000011</v>
      </c>
      <c r="AB319">
        <v>40.299999999999997</v>
      </c>
    </row>
    <row r="320" spans="1:28" x14ac:dyDescent="0.3">
      <c r="A320">
        <v>304</v>
      </c>
      <c r="B320" s="1">
        <v>44742</v>
      </c>
      <c r="C320" t="str">
        <f t="shared" si="35"/>
        <v>CER-CON_R3_t2_44742</v>
      </c>
      <c r="E320" t="s">
        <v>20</v>
      </c>
      <c r="F320" t="s">
        <v>33</v>
      </c>
      <c r="G320" t="s">
        <v>18</v>
      </c>
      <c r="H320">
        <f t="shared" si="31"/>
        <v>2022</v>
      </c>
      <c r="I320">
        <f t="shared" si="32"/>
        <v>6</v>
      </c>
      <c r="J320">
        <f t="shared" si="33"/>
        <v>30</v>
      </c>
      <c r="K320" t="s">
        <v>48</v>
      </c>
      <c r="M320">
        <f>VLOOKUP(F320,Treats!$A$1:$C$9,3,0)</f>
        <v>3</v>
      </c>
      <c r="N320">
        <v>1</v>
      </c>
      <c r="O320" t="s">
        <v>36</v>
      </c>
      <c r="P320" t="str">
        <f t="shared" si="34"/>
        <v>E:CER_P:P08_Tr1:CON_Tr2:_TRA_3_D:30_M:6_Y:2022</v>
      </c>
      <c r="Q320">
        <v>0</v>
      </c>
      <c r="R320">
        <v>25</v>
      </c>
      <c r="S320">
        <v>0.95</v>
      </c>
      <c r="T320">
        <v>31</v>
      </c>
      <c r="V320" t="s">
        <v>46</v>
      </c>
      <c r="W320" s="2">
        <f t="shared" si="36"/>
        <v>0.58894675925925921</v>
      </c>
      <c r="X320">
        <v>20</v>
      </c>
      <c r="Y320" s="61">
        <f>VLOOKUP(C320,JN!$A$2:$J$865,8,0)</f>
        <v>3.4575000000000005</v>
      </c>
      <c r="Z320" s="62">
        <f>VLOOKUP(C320,JN!$A$2:$J$865,9,0)</f>
        <v>88.555223880597026</v>
      </c>
      <c r="AA320" s="63">
        <f>VLOOKUP(C320,JN!$A$2:$J$865,10,0)</f>
        <v>0.57876000000000005</v>
      </c>
      <c r="AB320">
        <v>41.1</v>
      </c>
    </row>
    <row r="321" spans="1:28" x14ac:dyDescent="0.3">
      <c r="A321">
        <v>305</v>
      </c>
      <c r="B321" s="1">
        <v>44742</v>
      </c>
      <c r="C321" t="str">
        <f t="shared" si="35"/>
        <v>CER-CON_R3_t3_44742</v>
      </c>
      <c r="E321" t="s">
        <v>20</v>
      </c>
      <c r="F321" t="s">
        <v>33</v>
      </c>
      <c r="G321" t="s">
        <v>18</v>
      </c>
      <c r="H321">
        <f t="shared" si="31"/>
        <v>2022</v>
      </c>
      <c r="I321">
        <f t="shared" si="32"/>
        <v>6</v>
      </c>
      <c r="J321">
        <f t="shared" si="33"/>
        <v>30</v>
      </c>
      <c r="K321" t="s">
        <v>48</v>
      </c>
      <c r="M321">
        <f>VLOOKUP(F321,Treats!$A$1:$C$9,3,0)</f>
        <v>3</v>
      </c>
      <c r="N321">
        <v>1</v>
      </c>
      <c r="O321" t="s">
        <v>36</v>
      </c>
      <c r="P321" t="str">
        <f t="shared" si="34"/>
        <v>E:CER_P:P08_Tr1:CON_Tr2:_TRA_3_D:30_M:6_Y:2022</v>
      </c>
      <c r="Q321">
        <v>0</v>
      </c>
      <c r="R321">
        <v>25</v>
      </c>
      <c r="S321">
        <v>0.95</v>
      </c>
      <c r="T321">
        <v>31</v>
      </c>
      <c r="V321" t="s">
        <v>47</v>
      </c>
      <c r="W321" s="2">
        <f t="shared" si="36"/>
        <v>0.59589120370370363</v>
      </c>
      <c r="X321">
        <v>30</v>
      </c>
      <c r="Y321" s="61">
        <f>VLOOKUP(C321,JN!$A$2:$J$865,8,0)</f>
        <v>4.0575000000000001</v>
      </c>
      <c r="Z321" s="62">
        <f>VLOOKUP(C321,JN!$A$2:$J$865,9,0)</f>
        <v>72.039402985074645</v>
      </c>
      <c r="AA321" s="63">
        <f>VLOOKUP(C321,JN!$A$2:$J$865,10,0)</f>
        <v>1.15116</v>
      </c>
      <c r="AB321">
        <v>41.5</v>
      </c>
    </row>
    <row r="322" spans="1:28" x14ac:dyDescent="0.3">
      <c r="A322">
        <v>306</v>
      </c>
      <c r="B322" s="1">
        <v>44742</v>
      </c>
      <c r="C322" t="str">
        <f t="shared" si="35"/>
        <v>CER-AWD_R3_t0_44742</v>
      </c>
      <c r="E322" t="s">
        <v>20</v>
      </c>
      <c r="F322" t="s">
        <v>38</v>
      </c>
      <c r="G322" t="s">
        <v>18</v>
      </c>
      <c r="H322">
        <f t="shared" ref="H322:H385" si="37">YEAR(B322)</f>
        <v>2022</v>
      </c>
      <c r="I322">
        <f t="shared" ref="I322:I385" si="38">MONTH(B322)</f>
        <v>6</v>
      </c>
      <c r="J322">
        <f t="shared" ref="J322:J385" si="39">DAY(B322)</f>
        <v>30</v>
      </c>
      <c r="K322" t="s">
        <v>50</v>
      </c>
      <c r="M322">
        <f>VLOOKUP(F322,Treats!$A$1:$C$9,3,0)</f>
        <v>3</v>
      </c>
      <c r="N322">
        <v>14</v>
      </c>
      <c r="O322" t="s">
        <v>36</v>
      </c>
      <c r="P322" t="str">
        <f t="shared" si="34"/>
        <v>E:CER_P:P09_Tr1:AWD_Tr2:_TRA_3_D:30_M:6_Y:2022</v>
      </c>
      <c r="Q322">
        <v>0</v>
      </c>
      <c r="R322">
        <v>26</v>
      </c>
      <c r="S322">
        <v>0.95</v>
      </c>
      <c r="T322">
        <v>30</v>
      </c>
      <c r="U322">
        <v>33</v>
      </c>
      <c r="V322" t="s">
        <v>44</v>
      </c>
      <c r="W322" s="2">
        <v>0.54722222222222217</v>
      </c>
      <c r="X322">
        <v>0</v>
      </c>
      <c r="Y322" s="61">
        <f>VLOOKUP(C322,JN!$A$2:$J$865,8,0)</f>
        <v>1.0574999999999999</v>
      </c>
      <c r="Z322" s="62">
        <f>VLOOKUP(C322,JN!$A$2:$J$865,9,0)</f>
        <v>88.772537313432835</v>
      </c>
      <c r="AA322" s="63">
        <f>VLOOKUP(C322,JN!$A$2:$J$865,10,0)</f>
        <v>0.62963999999999998</v>
      </c>
      <c r="AB322">
        <v>29.7</v>
      </c>
    </row>
    <row r="323" spans="1:28" x14ac:dyDescent="0.3">
      <c r="A323">
        <v>307</v>
      </c>
      <c r="B323" s="1">
        <v>44742</v>
      </c>
      <c r="C323" t="str">
        <f t="shared" si="35"/>
        <v>CER-AWD_R3_t1_44742</v>
      </c>
      <c r="E323" t="s">
        <v>20</v>
      </c>
      <c r="F323" t="s">
        <v>38</v>
      </c>
      <c r="G323" t="s">
        <v>18</v>
      </c>
      <c r="H323">
        <f t="shared" si="37"/>
        <v>2022</v>
      </c>
      <c r="I323">
        <f t="shared" si="38"/>
        <v>6</v>
      </c>
      <c r="J323">
        <f t="shared" si="39"/>
        <v>30</v>
      </c>
      <c r="K323" t="s">
        <v>50</v>
      </c>
      <c r="M323">
        <f>VLOOKUP(F323,Treats!$A$1:$C$9,3,0)</f>
        <v>3</v>
      </c>
      <c r="N323">
        <v>14</v>
      </c>
      <c r="O323" t="s">
        <v>36</v>
      </c>
      <c r="P323" t="str">
        <f t="shared" ref="P323:P386" si="40">"E:"&amp;E323&amp;"_P:"&amp;F323&amp;"_Tr1:"&amp;K323&amp;"_Tr2:"&amp;L323&amp;"_"&amp;G323&amp;"_"&amp;M323&amp;"_D:"&amp;J323&amp;"_M:"&amp;I323&amp;"_Y:"&amp;H323</f>
        <v>E:CER_P:P09_Tr1:AWD_Tr2:_TRA_3_D:30_M:6_Y:2022</v>
      </c>
      <c r="Q323">
        <v>0</v>
      </c>
      <c r="R323">
        <v>26</v>
      </c>
      <c r="S323">
        <v>0.95</v>
      </c>
      <c r="T323">
        <v>30</v>
      </c>
      <c r="U323">
        <v>33</v>
      </c>
      <c r="V323" t="s">
        <v>45</v>
      </c>
      <c r="W323" s="2">
        <f t="shared" ref="W323:W385" si="41">W322+TIME(0,10,0)</f>
        <v>0.55416666666666659</v>
      </c>
      <c r="X323">
        <v>10</v>
      </c>
      <c r="Y323" s="61">
        <f>VLOOKUP(C323,JN!$A$2:$J$865,8,0)</f>
        <v>1.1325000000000001</v>
      </c>
      <c r="Z323" s="62">
        <f>VLOOKUP(C323,JN!$A$2:$J$865,9,0)</f>
        <v>81.709850746268657</v>
      </c>
      <c r="AA323" s="63">
        <f>VLOOKUP(C323,JN!$A$2:$J$865,10,0)</f>
        <v>0.52152000000000009</v>
      </c>
      <c r="AB323">
        <v>34.299999999999997</v>
      </c>
    </row>
    <row r="324" spans="1:28" x14ac:dyDescent="0.3">
      <c r="A324">
        <v>308</v>
      </c>
      <c r="B324" s="1">
        <v>44742</v>
      </c>
      <c r="C324" t="str">
        <f t="shared" si="35"/>
        <v>CER-AWD_R3_t2_44742</v>
      </c>
      <c r="E324" t="s">
        <v>20</v>
      </c>
      <c r="F324" t="s">
        <v>38</v>
      </c>
      <c r="G324" t="s">
        <v>18</v>
      </c>
      <c r="H324">
        <f t="shared" si="37"/>
        <v>2022</v>
      </c>
      <c r="I324">
        <f t="shared" si="38"/>
        <v>6</v>
      </c>
      <c r="J324">
        <f t="shared" si="39"/>
        <v>30</v>
      </c>
      <c r="K324" t="s">
        <v>50</v>
      </c>
      <c r="M324">
        <f>VLOOKUP(F324,Treats!$A$1:$C$9,3,0)</f>
        <v>3</v>
      </c>
      <c r="N324">
        <v>14</v>
      </c>
      <c r="O324" t="s">
        <v>36</v>
      </c>
      <c r="P324" t="str">
        <f t="shared" si="40"/>
        <v>E:CER_P:P09_Tr1:AWD_Tr2:_TRA_3_D:30_M:6_Y:2022</v>
      </c>
      <c r="Q324">
        <v>0</v>
      </c>
      <c r="R324">
        <v>26</v>
      </c>
      <c r="S324">
        <v>0.95</v>
      </c>
      <c r="T324">
        <v>30</v>
      </c>
      <c r="U324">
        <v>33</v>
      </c>
      <c r="V324" t="s">
        <v>46</v>
      </c>
      <c r="W324" s="2">
        <f t="shared" si="41"/>
        <v>0.56111111111111101</v>
      </c>
      <c r="X324">
        <v>20</v>
      </c>
      <c r="Y324" s="61">
        <f>VLOOKUP(C324,JN!$A$2:$J$865,8,0)</f>
        <v>1.2075</v>
      </c>
      <c r="Z324" s="62">
        <f>VLOOKUP(C324,JN!$A$2:$J$865,9,0)</f>
        <v>91.597611940298506</v>
      </c>
      <c r="AA324" s="63">
        <f>VLOOKUP(C324,JN!$A$2:$J$865,10,0)</f>
        <v>0.61055999999999999</v>
      </c>
      <c r="AB324">
        <v>36.4</v>
      </c>
    </row>
    <row r="325" spans="1:28" x14ac:dyDescent="0.3">
      <c r="A325">
        <v>309</v>
      </c>
      <c r="B325" s="1">
        <v>44742</v>
      </c>
      <c r="C325" t="str">
        <f t="shared" si="35"/>
        <v>CER-AWD_R3_t3_44742</v>
      </c>
      <c r="E325" t="s">
        <v>20</v>
      </c>
      <c r="F325" t="s">
        <v>38</v>
      </c>
      <c r="G325" t="s">
        <v>18</v>
      </c>
      <c r="H325">
        <f t="shared" si="37"/>
        <v>2022</v>
      </c>
      <c r="I325">
        <f t="shared" si="38"/>
        <v>6</v>
      </c>
      <c r="J325">
        <f t="shared" si="39"/>
        <v>30</v>
      </c>
      <c r="K325" t="s">
        <v>50</v>
      </c>
      <c r="M325">
        <f>VLOOKUP(F325,Treats!$A$1:$C$9,3,0)</f>
        <v>3</v>
      </c>
      <c r="N325">
        <v>14</v>
      </c>
      <c r="O325" t="s">
        <v>36</v>
      </c>
      <c r="P325" t="str">
        <f t="shared" si="40"/>
        <v>E:CER_P:P09_Tr1:AWD_Tr2:_TRA_3_D:30_M:6_Y:2022</v>
      </c>
      <c r="Q325">
        <v>0</v>
      </c>
      <c r="R325">
        <v>26</v>
      </c>
      <c r="S325">
        <v>0.95</v>
      </c>
      <c r="T325">
        <v>30</v>
      </c>
      <c r="U325">
        <v>33</v>
      </c>
      <c r="V325" t="s">
        <v>47</v>
      </c>
      <c r="W325" s="2">
        <f t="shared" si="41"/>
        <v>0.56805555555555542</v>
      </c>
      <c r="X325">
        <v>30</v>
      </c>
      <c r="Y325" s="61">
        <f>VLOOKUP(C325,JN!$A$2:$J$865,8,0)</f>
        <v>1.1325000000000001</v>
      </c>
      <c r="Z325" s="62">
        <f>VLOOKUP(C325,JN!$A$2:$J$865,9,0)</f>
        <v>111.69910447761194</v>
      </c>
      <c r="AA325" s="63">
        <f>VLOOKUP(C325,JN!$A$2:$J$865,10,0)</f>
        <v>0.52152000000000009</v>
      </c>
      <c r="AB325">
        <v>40.5</v>
      </c>
    </row>
    <row r="326" spans="1:28" x14ac:dyDescent="0.3">
      <c r="A326">
        <v>310</v>
      </c>
      <c r="B326" s="1">
        <v>44747</v>
      </c>
      <c r="C326" t="str">
        <f t="shared" si="35"/>
        <v>CER-AWD_R1_t0_44747</v>
      </c>
      <c r="E326" t="s">
        <v>20</v>
      </c>
      <c r="F326" t="s">
        <v>21</v>
      </c>
      <c r="G326" t="s">
        <v>18</v>
      </c>
      <c r="H326">
        <f t="shared" si="37"/>
        <v>2022</v>
      </c>
      <c r="I326">
        <f t="shared" si="38"/>
        <v>7</v>
      </c>
      <c r="J326">
        <f t="shared" si="39"/>
        <v>5</v>
      </c>
      <c r="K326" t="s">
        <v>50</v>
      </c>
      <c r="M326">
        <f>VLOOKUP(F326,Treats!$A$1:$C$9,3,0)</f>
        <v>1</v>
      </c>
      <c r="N326">
        <v>14</v>
      </c>
      <c r="O326" t="s">
        <v>19</v>
      </c>
      <c r="P326" t="str">
        <f t="shared" si="40"/>
        <v>E:CER_P:P01_Tr1:AWD_Tr2:_TRA_1_D:5_M:7_Y:2022</v>
      </c>
      <c r="Q326">
        <v>2.5</v>
      </c>
      <c r="R326">
        <v>26</v>
      </c>
      <c r="S326">
        <v>0.7</v>
      </c>
      <c r="T326">
        <v>29.5</v>
      </c>
      <c r="U326">
        <v>31</v>
      </c>
      <c r="V326" t="s">
        <v>44</v>
      </c>
      <c r="W326" s="2">
        <v>0.41562499999999997</v>
      </c>
      <c r="X326">
        <v>0</v>
      </c>
      <c r="Y326" s="61">
        <f>VLOOKUP(C326,JN!$A$2:$J$865,8,0)</f>
        <v>1.2075</v>
      </c>
      <c r="Z326" s="62">
        <f>VLOOKUP(C326,JN!$A$2:$J$865,9,0)</f>
        <v>106.48358208955224</v>
      </c>
      <c r="AA326" s="63">
        <f>VLOOKUP(C326,JN!$A$2:$J$865,10,0)</f>
        <v>0.66780000000000006</v>
      </c>
      <c r="AB326">
        <v>32.299999999999997</v>
      </c>
    </row>
    <row r="327" spans="1:28" x14ac:dyDescent="0.3">
      <c r="A327">
        <v>311</v>
      </c>
      <c r="B327" s="1">
        <v>44747</v>
      </c>
      <c r="C327" t="str">
        <f t="shared" si="35"/>
        <v>CER-AWD_R1_t1_44747</v>
      </c>
      <c r="E327" t="s">
        <v>20</v>
      </c>
      <c r="F327" t="s">
        <v>21</v>
      </c>
      <c r="G327" t="s">
        <v>18</v>
      </c>
      <c r="H327">
        <f t="shared" si="37"/>
        <v>2022</v>
      </c>
      <c r="I327">
        <f t="shared" si="38"/>
        <v>7</v>
      </c>
      <c r="J327">
        <f t="shared" si="39"/>
        <v>5</v>
      </c>
      <c r="K327" t="s">
        <v>50</v>
      </c>
      <c r="M327">
        <f>VLOOKUP(F327,Treats!$A$1:$C$9,3,0)</f>
        <v>1</v>
      </c>
      <c r="N327">
        <v>14</v>
      </c>
      <c r="O327" t="s">
        <v>19</v>
      </c>
      <c r="P327" t="str">
        <f t="shared" si="40"/>
        <v>E:CER_P:P01_Tr1:AWD_Tr2:_TRA_1_D:5_M:7_Y:2022</v>
      </c>
      <c r="Q327">
        <v>2.5</v>
      </c>
      <c r="R327">
        <v>26</v>
      </c>
      <c r="S327">
        <v>0.7</v>
      </c>
      <c r="T327">
        <v>29.5</v>
      </c>
      <c r="U327">
        <v>31</v>
      </c>
      <c r="V327" t="s">
        <v>45</v>
      </c>
      <c r="W327" s="2">
        <f t="shared" si="41"/>
        <v>0.42256944444444439</v>
      </c>
      <c r="X327">
        <v>10</v>
      </c>
      <c r="Y327" s="61">
        <f>VLOOKUP(C327,JN!$A$2:$J$865,8,0)</f>
        <v>1.2075</v>
      </c>
      <c r="Z327" s="62">
        <f>VLOOKUP(C327,JN!$A$2:$J$865,9,0)</f>
        <v>72.800000000000011</v>
      </c>
      <c r="AA327" s="63">
        <f>VLOOKUP(C327,JN!$A$2:$J$865,10,0)</f>
        <v>0.61055999999999999</v>
      </c>
      <c r="AB327">
        <v>38.700000000000003</v>
      </c>
    </row>
    <row r="328" spans="1:28" x14ac:dyDescent="0.3">
      <c r="A328">
        <v>312</v>
      </c>
      <c r="B328" s="1">
        <v>44747</v>
      </c>
      <c r="C328" t="str">
        <f t="shared" si="35"/>
        <v>CER-AWD_R1_t2_44747</v>
      </c>
      <c r="E328" t="s">
        <v>20</v>
      </c>
      <c r="F328" t="s">
        <v>21</v>
      </c>
      <c r="G328" t="s">
        <v>18</v>
      </c>
      <c r="H328">
        <f t="shared" si="37"/>
        <v>2022</v>
      </c>
      <c r="I328">
        <f t="shared" si="38"/>
        <v>7</v>
      </c>
      <c r="J328">
        <f t="shared" si="39"/>
        <v>5</v>
      </c>
      <c r="K328" t="s">
        <v>50</v>
      </c>
      <c r="M328">
        <f>VLOOKUP(F328,Treats!$A$1:$C$9,3,0)</f>
        <v>1</v>
      </c>
      <c r="N328">
        <v>14</v>
      </c>
      <c r="O328" t="s">
        <v>19</v>
      </c>
      <c r="P328" t="str">
        <f t="shared" si="40"/>
        <v>E:CER_P:P01_Tr1:AWD_Tr2:_TRA_1_D:5_M:7_Y:2022</v>
      </c>
      <c r="Q328">
        <v>2.5</v>
      </c>
      <c r="R328">
        <v>26</v>
      </c>
      <c r="S328">
        <v>0.7</v>
      </c>
      <c r="T328">
        <v>29.5</v>
      </c>
      <c r="U328">
        <v>31</v>
      </c>
      <c r="V328" t="s">
        <v>46</v>
      </c>
      <c r="W328" s="2">
        <f t="shared" si="41"/>
        <v>0.42951388888888881</v>
      </c>
      <c r="X328">
        <v>20</v>
      </c>
      <c r="Y328" s="61">
        <f>VLOOKUP(C328,JN!$A$2:$J$865,8,0)</f>
        <v>1.2075</v>
      </c>
      <c r="Z328" s="62">
        <f>VLOOKUP(C328,JN!$A$2:$J$865,9,0)</f>
        <v>34.552835820895524</v>
      </c>
      <c r="AA328" s="63">
        <f>VLOOKUP(C328,JN!$A$2:$J$865,10,0)</f>
        <v>0.61055999999999999</v>
      </c>
      <c r="AB328">
        <v>39.9</v>
      </c>
    </row>
    <row r="329" spans="1:28" x14ac:dyDescent="0.3">
      <c r="A329">
        <v>313</v>
      </c>
      <c r="B329" s="1">
        <v>44747</v>
      </c>
      <c r="C329" t="str">
        <f t="shared" si="35"/>
        <v>CER-AWD_R1_t3_44747</v>
      </c>
      <c r="E329" t="s">
        <v>20</v>
      </c>
      <c r="F329" t="s">
        <v>21</v>
      </c>
      <c r="G329" t="s">
        <v>18</v>
      </c>
      <c r="H329">
        <f t="shared" si="37"/>
        <v>2022</v>
      </c>
      <c r="I329">
        <f t="shared" si="38"/>
        <v>7</v>
      </c>
      <c r="J329">
        <f t="shared" si="39"/>
        <v>5</v>
      </c>
      <c r="K329" t="s">
        <v>50</v>
      </c>
      <c r="M329">
        <f>VLOOKUP(F329,Treats!$A$1:$C$9,3,0)</f>
        <v>1</v>
      </c>
      <c r="N329">
        <v>14</v>
      </c>
      <c r="O329" t="s">
        <v>19</v>
      </c>
      <c r="P329" t="str">
        <f t="shared" si="40"/>
        <v>E:CER_P:P01_Tr1:AWD_Tr2:_TRA_1_D:5_M:7_Y:2022</v>
      </c>
      <c r="Q329">
        <v>2.5</v>
      </c>
      <c r="R329">
        <v>26</v>
      </c>
      <c r="S329">
        <v>0.7</v>
      </c>
      <c r="T329">
        <v>29.5</v>
      </c>
      <c r="U329">
        <v>31</v>
      </c>
      <c r="V329" t="s">
        <v>47</v>
      </c>
      <c r="W329" s="2">
        <f t="shared" si="41"/>
        <v>0.43645833333333323</v>
      </c>
      <c r="X329">
        <v>30</v>
      </c>
      <c r="Y329" s="61">
        <f>VLOOKUP(C329,JN!$A$2:$J$865,8,0)</f>
        <v>1.2075</v>
      </c>
      <c r="Z329" s="62">
        <f>VLOOKUP(C329,JN!$A$2:$J$865,9,0)</f>
        <v>41.941492537313437</v>
      </c>
      <c r="AA329" s="63">
        <f>VLOOKUP(C329,JN!$A$2:$J$865,10,0)</f>
        <v>0.57876000000000005</v>
      </c>
      <c r="AB329">
        <v>40.700000000000003</v>
      </c>
    </row>
    <row r="330" spans="1:28" x14ac:dyDescent="0.3">
      <c r="A330">
        <v>314</v>
      </c>
      <c r="B330" s="1">
        <v>44747</v>
      </c>
      <c r="C330" t="str">
        <f t="shared" si="35"/>
        <v>CER-MSD_R1_t0_44747</v>
      </c>
      <c r="E330" t="s">
        <v>20</v>
      </c>
      <c r="F330" t="s">
        <v>22</v>
      </c>
      <c r="G330" t="s">
        <v>18</v>
      </c>
      <c r="H330">
        <f t="shared" si="37"/>
        <v>2022</v>
      </c>
      <c r="I330">
        <f t="shared" si="38"/>
        <v>7</v>
      </c>
      <c r="J330">
        <f t="shared" si="39"/>
        <v>5</v>
      </c>
      <c r="K330" t="s">
        <v>49</v>
      </c>
      <c r="M330">
        <f>VLOOKUP(F330,Treats!$A$1:$C$9,3,0)</f>
        <v>1</v>
      </c>
      <c r="N330">
        <v>14</v>
      </c>
      <c r="O330" t="s">
        <v>19</v>
      </c>
      <c r="P330" t="str">
        <f t="shared" si="40"/>
        <v>E:CER_P:P02_Tr1:MSD_Tr2:_TRA_1_D:5_M:7_Y:2022</v>
      </c>
      <c r="Q330">
        <v>0</v>
      </c>
      <c r="R330">
        <v>24</v>
      </c>
      <c r="S330">
        <v>0.2</v>
      </c>
      <c r="T330">
        <v>31</v>
      </c>
      <c r="U330">
        <v>33</v>
      </c>
      <c r="V330" t="s">
        <v>44</v>
      </c>
      <c r="W330" s="2">
        <v>0.44826388888888885</v>
      </c>
      <c r="X330">
        <v>0</v>
      </c>
      <c r="Y330" s="61">
        <f>VLOOKUP(C330,JN!$A$2:$J$865,8,0)</f>
        <v>1.1325000000000001</v>
      </c>
      <c r="Z330" s="62">
        <f>VLOOKUP(C330,JN!$A$2:$J$865,9,0)</f>
        <v>90.945671641791051</v>
      </c>
      <c r="AA330" s="63">
        <f>VLOOKUP(C330,JN!$A$2:$J$865,10,0)</f>
        <v>0.52152000000000009</v>
      </c>
      <c r="AB330">
        <v>32.4</v>
      </c>
    </row>
    <row r="331" spans="1:28" x14ac:dyDescent="0.3">
      <c r="A331">
        <v>315</v>
      </c>
      <c r="B331" s="1">
        <v>44747</v>
      </c>
      <c r="C331" t="str">
        <f t="shared" si="35"/>
        <v>CER-MSD_R1_t1_44747</v>
      </c>
      <c r="E331" t="s">
        <v>20</v>
      </c>
      <c r="F331" t="s">
        <v>22</v>
      </c>
      <c r="G331" t="s">
        <v>18</v>
      </c>
      <c r="H331">
        <f t="shared" si="37"/>
        <v>2022</v>
      </c>
      <c r="I331">
        <f t="shared" si="38"/>
        <v>7</v>
      </c>
      <c r="J331">
        <f t="shared" si="39"/>
        <v>5</v>
      </c>
      <c r="K331" t="s">
        <v>49</v>
      </c>
      <c r="M331">
        <f>VLOOKUP(F331,Treats!$A$1:$C$9,3,0)</f>
        <v>1</v>
      </c>
      <c r="N331">
        <v>14</v>
      </c>
      <c r="O331" t="s">
        <v>19</v>
      </c>
      <c r="P331" t="str">
        <f t="shared" si="40"/>
        <v>E:CER_P:P02_Tr1:MSD_Tr2:_TRA_1_D:5_M:7_Y:2022</v>
      </c>
      <c r="Q331">
        <v>0</v>
      </c>
      <c r="R331">
        <v>24</v>
      </c>
      <c r="S331">
        <v>0.2</v>
      </c>
      <c r="T331">
        <v>31</v>
      </c>
      <c r="U331">
        <v>33</v>
      </c>
      <c r="V331" t="s">
        <v>45</v>
      </c>
      <c r="W331" s="2">
        <f t="shared" si="41"/>
        <v>0.45520833333333327</v>
      </c>
      <c r="X331">
        <v>10</v>
      </c>
      <c r="Y331" s="61">
        <f>VLOOKUP(C331,JN!$A$2:$J$865,8,0)</f>
        <v>1.3574999999999999</v>
      </c>
      <c r="Z331" s="62">
        <f>VLOOKUP(C331,JN!$A$2:$J$865,9,0)</f>
        <v>49.221492537313431</v>
      </c>
      <c r="AA331" s="63">
        <f>VLOOKUP(C331,JN!$A$2:$J$865,10,0)</f>
        <v>0.59148000000000012</v>
      </c>
      <c r="AB331">
        <v>39.799999999999997</v>
      </c>
    </row>
    <row r="332" spans="1:28" x14ac:dyDescent="0.3">
      <c r="A332">
        <v>316</v>
      </c>
      <c r="B332" s="1">
        <v>44747</v>
      </c>
      <c r="C332" t="str">
        <f t="shared" si="35"/>
        <v>CER-MSD_R1_t2_44747</v>
      </c>
      <c r="E332" t="s">
        <v>20</v>
      </c>
      <c r="F332" t="s">
        <v>22</v>
      </c>
      <c r="G332" t="s">
        <v>18</v>
      </c>
      <c r="H332">
        <f t="shared" si="37"/>
        <v>2022</v>
      </c>
      <c r="I332">
        <f t="shared" si="38"/>
        <v>7</v>
      </c>
      <c r="J332">
        <f t="shared" si="39"/>
        <v>5</v>
      </c>
      <c r="K332" t="s">
        <v>49</v>
      </c>
      <c r="M332">
        <f>VLOOKUP(F332,Treats!$A$1:$C$9,3,0)</f>
        <v>1</v>
      </c>
      <c r="N332">
        <v>14</v>
      </c>
      <c r="O332" t="s">
        <v>19</v>
      </c>
      <c r="P332" t="str">
        <f t="shared" si="40"/>
        <v>E:CER_P:P02_Tr1:MSD_Tr2:_TRA_1_D:5_M:7_Y:2022</v>
      </c>
      <c r="Q332">
        <v>0</v>
      </c>
      <c r="R332">
        <v>24</v>
      </c>
      <c r="S332">
        <v>0.2</v>
      </c>
      <c r="T332">
        <v>31</v>
      </c>
      <c r="U332">
        <v>33</v>
      </c>
      <c r="V332" t="s">
        <v>46</v>
      </c>
      <c r="W332" s="2">
        <f t="shared" si="41"/>
        <v>0.46215277777777769</v>
      </c>
      <c r="X332">
        <v>20</v>
      </c>
      <c r="Y332" s="61">
        <f>VLOOKUP(C332,JN!$A$2:$J$865,8,0)</f>
        <v>1.5074999999999998</v>
      </c>
      <c r="Z332" s="62">
        <f>VLOOKUP(C332,JN!$A$2:$J$865,9,0)</f>
        <v>38.790447761194031</v>
      </c>
      <c r="AA332" s="63">
        <f>VLOOKUP(C332,JN!$A$2:$J$865,10,0)</f>
        <v>0.63600000000000001</v>
      </c>
      <c r="AB332">
        <v>40.299999999999997</v>
      </c>
    </row>
    <row r="333" spans="1:28" x14ac:dyDescent="0.3">
      <c r="A333">
        <v>317</v>
      </c>
      <c r="B333" s="1">
        <v>44747</v>
      </c>
      <c r="C333" t="str">
        <f t="shared" si="35"/>
        <v>CER-MSD_R1_t3_44747</v>
      </c>
      <c r="E333" t="s">
        <v>20</v>
      </c>
      <c r="F333" t="s">
        <v>22</v>
      </c>
      <c r="G333" t="s">
        <v>18</v>
      </c>
      <c r="H333">
        <f t="shared" si="37"/>
        <v>2022</v>
      </c>
      <c r="I333">
        <f t="shared" si="38"/>
        <v>7</v>
      </c>
      <c r="J333">
        <f t="shared" si="39"/>
        <v>5</v>
      </c>
      <c r="K333" t="s">
        <v>49</v>
      </c>
      <c r="M333">
        <f>VLOOKUP(F333,Treats!$A$1:$C$9,3,0)</f>
        <v>1</v>
      </c>
      <c r="N333">
        <v>14</v>
      </c>
      <c r="O333" t="s">
        <v>19</v>
      </c>
      <c r="P333" t="str">
        <f t="shared" si="40"/>
        <v>E:CER_P:P02_Tr1:MSD_Tr2:_TRA_1_D:5_M:7_Y:2022</v>
      </c>
      <c r="Q333">
        <v>0</v>
      </c>
      <c r="R333">
        <v>24</v>
      </c>
      <c r="S333">
        <v>0.2</v>
      </c>
      <c r="T333">
        <v>31</v>
      </c>
      <c r="U333">
        <v>33</v>
      </c>
      <c r="V333" t="s">
        <v>47</v>
      </c>
      <c r="W333" s="2">
        <f t="shared" si="41"/>
        <v>0.46909722222222211</v>
      </c>
      <c r="X333">
        <v>30</v>
      </c>
      <c r="Y333" s="61">
        <f>VLOOKUP(C333,JN!$A$2:$J$865,8,0)</f>
        <v>1.6575</v>
      </c>
      <c r="Z333" s="62">
        <f>VLOOKUP(C333,JN!$A$2:$J$865,9,0)</f>
        <v>12.495522388059703</v>
      </c>
      <c r="AA333" s="63">
        <f>VLOOKUP(C333,JN!$A$2:$J$865,10,0)</f>
        <v>0.66780000000000006</v>
      </c>
      <c r="AB333">
        <v>30.9</v>
      </c>
    </row>
    <row r="334" spans="1:28" x14ac:dyDescent="0.3">
      <c r="A334">
        <v>318</v>
      </c>
      <c r="B334" s="1">
        <v>44747</v>
      </c>
      <c r="C334" t="str">
        <f t="shared" si="35"/>
        <v>CER-CON_R1_t0_44747</v>
      </c>
      <c r="E334" t="s">
        <v>20</v>
      </c>
      <c r="F334" t="s">
        <v>39</v>
      </c>
      <c r="G334" t="s">
        <v>18</v>
      </c>
      <c r="H334">
        <f t="shared" si="37"/>
        <v>2022</v>
      </c>
      <c r="I334">
        <f t="shared" si="38"/>
        <v>7</v>
      </c>
      <c r="J334">
        <f t="shared" si="39"/>
        <v>5</v>
      </c>
      <c r="K334" t="s">
        <v>48</v>
      </c>
      <c r="M334">
        <f>VLOOKUP(F334,Treats!$A$1:$C$9,3,0)</f>
        <v>1</v>
      </c>
      <c r="N334">
        <v>2</v>
      </c>
      <c r="O334" t="s">
        <v>604</v>
      </c>
      <c r="P334" t="str">
        <f t="shared" si="40"/>
        <v>E:CER_P:P03_Tr1:CON_Tr2:_TRA_1_D:5_M:7_Y:2022</v>
      </c>
      <c r="Q334">
        <v>13</v>
      </c>
      <c r="R334">
        <v>25</v>
      </c>
      <c r="S334">
        <v>0.7</v>
      </c>
      <c r="T334">
        <v>29.5</v>
      </c>
      <c r="U334">
        <v>31</v>
      </c>
      <c r="V334" t="s">
        <v>44</v>
      </c>
      <c r="W334" s="2">
        <v>0.41562499999999997</v>
      </c>
      <c r="X334">
        <v>0</v>
      </c>
      <c r="Y334" s="61">
        <f>VLOOKUP(C334,JN!$A$2:$J$865,8,0)</f>
        <v>1.2075</v>
      </c>
      <c r="Z334" s="62">
        <f>VLOOKUP(C334,JN!$A$2:$J$865,9,0)</f>
        <v>72.039402985074645</v>
      </c>
      <c r="AA334" s="63">
        <f>VLOOKUP(C334,JN!$A$2:$J$865,10,0)</f>
        <v>0.50880000000000003</v>
      </c>
      <c r="AB334">
        <v>34.9</v>
      </c>
    </row>
    <row r="335" spans="1:28" x14ac:dyDescent="0.3">
      <c r="A335">
        <v>319</v>
      </c>
      <c r="B335" s="1">
        <v>44747</v>
      </c>
      <c r="C335" t="str">
        <f t="shared" si="35"/>
        <v>CER-CON_R1_t1_44747</v>
      </c>
      <c r="E335" t="s">
        <v>20</v>
      </c>
      <c r="F335" t="s">
        <v>39</v>
      </c>
      <c r="G335" t="s">
        <v>18</v>
      </c>
      <c r="H335">
        <f t="shared" si="37"/>
        <v>2022</v>
      </c>
      <c r="I335">
        <f t="shared" si="38"/>
        <v>7</v>
      </c>
      <c r="J335">
        <f t="shared" si="39"/>
        <v>5</v>
      </c>
      <c r="K335" t="s">
        <v>48</v>
      </c>
      <c r="M335">
        <f>VLOOKUP(F335,Treats!$A$1:$C$9,3,0)</f>
        <v>1</v>
      </c>
      <c r="N335">
        <v>2</v>
      </c>
      <c r="O335" t="s">
        <v>604</v>
      </c>
      <c r="P335" t="str">
        <f t="shared" si="40"/>
        <v>E:CER_P:P03_Tr1:CON_Tr2:_TRA_1_D:5_M:7_Y:2022</v>
      </c>
      <c r="Q335">
        <v>13</v>
      </c>
      <c r="R335">
        <v>25</v>
      </c>
      <c r="S335">
        <v>0.7</v>
      </c>
      <c r="T335">
        <v>29.5</v>
      </c>
      <c r="U335">
        <v>31</v>
      </c>
      <c r="V335" t="s">
        <v>45</v>
      </c>
      <c r="W335" s="2">
        <f t="shared" si="41"/>
        <v>0.42256944444444439</v>
      </c>
      <c r="X335">
        <v>10</v>
      </c>
      <c r="Y335" s="61">
        <f>VLOOKUP(C335,JN!$A$2:$J$865,8,0)</f>
        <v>2.4074999999999998</v>
      </c>
      <c r="Z335" s="62">
        <f>VLOOKUP(C335,JN!$A$2:$J$865,9,0)</f>
        <v>49.656119402985077</v>
      </c>
      <c r="AA335" s="63">
        <f>VLOOKUP(C335,JN!$A$2:$J$865,10,0)</f>
        <v>0.5660400000000001</v>
      </c>
      <c r="AB335">
        <v>40.5</v>
      </c>
    </row>
    <row r="336" spans="1:28" x14ac:dyDescent="0.3">
      <c r="A336">
        <v>320</v>
      </c>
      <c r="B336" s="1">
        <v>44747</v>
      </c>
      <c r="C336" t="str">
        <f t="shared" si="35"/>
        <v>CER-CON_R1_t2_44747</v>
      </c>
      <c r="E336" t="s">
        <v>20</v>
      </c>
      <c r="F336" t="s">
        <v>39</v>
      </c>
      <c r="G336" t="s">
        <v>18</v>
      </c>
      <c r="H336">
        <f t="shared" si="37"/>
        <v>2022</v>
      </c>
      <c r="I336">
        <f t="shared" si="38"/>
        <v>7</v>
      </c>
      <c r="J336">
        <f t="shared" si="39"/>
        <v>5</v>
      </c>
      <c r="K336" t="s">
        <v>48</v>
      </c>
      <c r="M336">
        <f>VLOOKUP(F336,Treats!$A$1:$C$9,3,0)</f>
        <v>1</v>
      </c>
      <c r="N336">
        <v>2</v>
      </c>
      <c r="O336" t="s">
        <v>604</v>
      </c>
      <c r="P336" t="str">
        <f t="shared" si="40"/>
        <v>E:CER_P:P03_Tr1:CON_Tr2:_TRA_1_D:5_M:7_Y:2022</v>
      </c>
      <c r="Q336">
        <v>13</v>
      </c>
      <c r="R336">
        <v>25</v>
      </c>
      <c r="S336">
        <v>0.7</v>
      </c>
      <c r="T336">
        <v>29.5</v>
      </c>
      <c r="U336">
        <v>31</v>
      </c>
      <c r="V336" t="s">
        <v>46</v>
      </c>
      <c r="W336" s="2">
        <f t="shared" si="41"/>
        <v>0.42951388888888881</v>
      </c>
      <c r="X336">
        <v>20</v>
      </c>
      <c r="Y336" s="61">
        <f>VLOOKUP(C336,JN!$A$2:$J$865,8,0)</f>
        <v>3.5324999999999998</v>
      </c>
      <c r="Z336" s="62">
        <f>VLOOKUP(C336,JN!$A$2:$J$865,9,0)</f>
        <v>19.558208955223879</v>
      </c>
      <c r="AA336" s="63">
        <f>VLOOKUP(C336,JN!$A$2:$J$865,10,0)</f>
        <v>0.48972000000000004</v>
      </c>
      <c r="AB336">
        <v>40.9</v>
      </c>
    </row>
    <row r="337" spans="1:29" x14ac:dyDescent="0.3">
      <c r="A337">
        <v>321</v>
      </c>
      <c r="B337" s="1">
        <v>44747</v>
      </c>
      <c r="C337" t="str">
        <f t="shared" ref="C337:C400" si="42">E337&amp;"-"&amp;K337&amp;"_"&amp;"R"&amp;M337&amp;"_"&amp;V337&amp;"_"&amp;B337</f>
        <v>CER-CON_R1_t3_44747</v>
      </c>
      <c r="E337" t="s">
        <v>20</v>
      </c>
      <c r="F337" t="s">
        <v>39</v>
      </c>
      <c r="G337" t="s">
        <v>18</v>
      </c>
      <c r="H337">
        <f t="shared" si="37"/>
        <v>2022</v>
      </c>
      <c r="I337">
        <f t="shared" si="38"/>
        <v>7</v>
      </c>
      <c r="J337">
        <f t="shared" si="39"/>
        <v>5</v>
      </c>
      <c r="K337" t="s">
        <v>48</v>
      </c>
      <c r="M337">
        <f>VLOOKUP(F337,Treats!$A$1:$C$9,3,0)</f>
        <v>1</v>
      </c>
      <c r="N337">
        <v>2</v>
      </c>
      <c r="O337" t="s">
        <v>604</v>
      </c>
      <c r="P337" t="str">
        <f t="shared" si="40"/>
        <v>E:CER_P:P03_Tr1:CON_Tr2:_TRA_1_D:5_M:7_Y:2022</v>
      </c>
      <c r="Q337">
        <v>13</v>
      </c>
      <c r="R337">
        <v>25</v>
      </c>
      <c r="S337">
        <v>0.7</v>
      </c>
      <c r="T337">
        <v>29.5</v>
      </c>
      <c r="U337">
        <v>31</v>
      </c>
      <c r="V337" t="s">
        <v>47</v>
      </c>
      <c r="W337" s="2">
        <f t="shared" si="41"/>
        <v>0.43645833333333323</v>
      </c>
      <c r="X337">
        <v>30</v>
      </c>
      <c r="Y337" s="61">
        <f>VLOOKUP(C337,JN!$A$2:$J$865,8,0)</f>
        <v>4.6574999999999998</v>
      </c>
      <c r="Z337" s="62">
        <f>VLOOKUP(C337,JN!$A$2:$J$865,9,0)</f>
        <v>3.042388059701493</v>
      </c>
      <c r="AA337" s="63">
        <f>VLOOKUP(C337,JN!$A$2:$J$865,10,0)</f>
        <v>0.55968000000000007</v>
      </c>
      <c r="AB337">
        <v>43.6</v>
      </c>
    </row>
    <row r="338" spans="1:29" x14ac:dyDescent="0.3">
      <c r="A338">
        <v>322</v>
      </c>
      <c r="B338" s="1">
        <v>44747</v>
      </c>
      <c r="C338" t="str">
        <f t="shared" si="42"/>
        <v>CER-MSD_R2_t0_44747</v>
      </c>
      <c r="E338" t="s">
        <v>20</v>
      </c>
      <c r="F338" t="s">
        <v>34</v>
      </c>
      <c r="G338" t="s">
        <v>18</v>
      </c>
      <c r="H338">
        <f t="shared" si="37"/>
        <v>2022</v>
      </c>
      <c r="I338">
        <f t="shared" si="38"/>
        <v>7</v>
      </c>
      <c r="J338">
        <f t="shared" si="39"/>
        <v>5</v>
      </c>
      <c r="K338" t="s">
        <v>49</v>
      </c>
      <c r="M338">
        <f>VLOOKUP(F338,Treats!$A$1:$C$9,3,0)</f>
        <v>2</v>
      </c>
      <c r="N338">
        <v>14</v>
      </c>
      <c r="O338" t="s">
        <v>609</v>
      </c>
      <c r="P338" t="str">
        <f t="shared" si="40"/>
        <v>E:CER_P:P04_Tr1:MSD_Tr2:_TRA_2_D:5_M:7_Y:2022</v>
      </c>
      <c r="Q338">
        <v>0</v>
      </c>
      <c r="R338">
        <v>25</v>
      </c>
      <c r="S338">
        <v>0.9</v>
      </c>
      <c r="T338">
        <v>31</v>
      </c>
      <c r="U338">
        <v>33.5</v>
      </c>
      <c r="V338" t="s">
        <v>44</v>
      </c>
      <c r="W338" s="2">
        <v>0.47957175925925927</v>
      </c>
      <c r="X338">
        <v>0</v>
      </c>
      <c r="Y338" s="61">
        <f>VLOOKUP(C338,JN!$A$2:$J$865,8,0)</f>
        <v>1.2075</v>
      </c>
      <c r="Z338" s="62">
        <f>VLOOKUP(C338,JN!$A$2:$J$865,9,0)</f>
        <v>76.711641791044784</v>
      </c>
      <c r="AA338" s="63">
        <f>VLOOKUP(C338,JN!$A$2:$J$865,10,0)</f>
        <v>0.55332000000000003</v>
      </c>
      <c r="AB338">
        <v>33.6</v>
      </c>
    </row>
    <row r="339" spans="1:29" x14ac:dyDescent="0.3">
      <c r="A339">
        <v>323</v>
      </c>
      <c r="B339" s="1">
        <v>44747</v>
      </c>
      <c r="C339" t="str">
        <f t="shared" si="42"/>
        <v>CER-MSD_R2_t1_44747</v>
      </c>
      <c r="E339" t="s">
        <v>20</v>
      </c>
      <c r="F339" t="s">
        <v>34</v>
      </c>
      <c r="G339" t="s">
        <v>18</v>
      </c>
      <c r="H339">
        <f t="shared" si="37"/>
        <v>2022</v>
      </c>
      <c r="I339">
        <f t="shared" si="38"/>
        <v>7</v>
      </c>
      <c r="J339">
        <f t="shared" si="39"/>
        <v>5</v>
      </c>
      <c r="K339" t="s">
        <v>49</v>
      </c>
      <c r="M339">
        <f>VLOOKUP(F339,Treats!$A$1:$C$9,3,0)</f>
        <v>2</v>
      </c>
      <c r="N339">
        <v>14</v>
      </c>
      <c r="O339" t="s">
        <v>609</v>
      </c>
      <c r="P339" t="str">
        <f t="shared" si="40"/>
        <v>E:CER_P:P04_Tr1:MSD_Tr2:_TRA_2_D:5_M:7_Y:2022</v>
      </c>
      <c r="Q339">
        <v>0</v>
      </c>
      <c r="R339">
        <v>25</v>
      </c>
      <c r="S339">
        <v>0.9</v>
      </c>
      <c r="T339">
        <v>31</v>
      </c>
      <c r="U339">
        <v>33.5</v>
      </c>
      <c r="V339" t="s">
        <v>45</v>
      </c>
      <c r="W339" s="2">
        <f t="shared" si="41"/>
        <v>0.48651620370370369</v>
      </c>
      <c r="X339">
        <v>10</v>
      </c>
      <c r="Y339" s="61">
        <f>VLOOKUP(C339,JN!$A$2:$J$865,8,0)</f>
        <v>1.3574999999999999</v>
      </c>
      <c r="Z339" s="62">
        <f>VLOOKUP(C339,JN!$A$2:$J$865,9,0)</f>
        <v>60.956417910447762</v>
      </c>
      <c r="AA339" s="63">
        <f>VLOOKUP(C339,JN!$A$2:$J$865,10,0)</f>
        <v>0.50880000000000003</v>
      </c>
      <c r="AB339">
        <v>41.6</v>
      </c>
    </row>
    <row r="340" spans="1:29" x14ac:dyDescent="0.3">
      <c r="A340">
        <v>324</v>
      </c>
      <c r="B340" s="1">
        <v>44747</v>
      </c>
      <c r="C340" t="str">
        <f t="shared" si="42"/>
        <v>CER-MSD_R2_t2_44747</v>
      </c>
      <c r="E340" t="s">
        <v>20</v>
      </c>
      <c r="F340" t="s">
        <v>34</v>
      </c>
      <c r="G340" t="s">
        <v>18</v>
      </c>
      <c r="H340">
        <f t="shared" si="37"/>
        <v>2022</v>
      </c>
      <c r="I340">
        <f t="shared" si="38"/>
        <v>7</v>
      </c>
      <c r="J340">
        <f t="shared" si="39"/>
        <v>5</v>
      </c>
      <c r="K340" t="s">
        <v>49</v>
      </c>
      <c r="M340">
        <f>VLOOKUP(F340,Treats!$A$1:$C$9,3,0)</f>
        <v>2</v>
      </c>
      <c r="N340">
        <v>14</v>
      </c>
      <c r="O340" t="s">
        <v>609</v>
      </c>
      <c r="P340" t="str">
        <f t="shared" si="40"/>
        <v>E:CER_P:P04_Tr1:MSD_Tr2:_TRA_2_D:5_M:7_Y:2022</v>
      </c>
      <c r="Q340">
        <v>0</v>
      </c>
      <c r="R340">
        <v>25</v>
      </c>
      <c r="S340">
        <v>0.9</v>
      </c>
      <c r="T340">
        <v>31</v>
      </c>
      <c r="U340">
        <v>33.5</v>
      </c>
      <c r="V340" t="s">
        <v>46</v>
      </c>
      <c r="W340" s="2">
        <f t="shared" si="41"/>
        <v>0.49346064814814811</v>
      </c>
      <c r="X340">
        <v>20</v>
      </c>
      <c r="Y340" s="61">
        <f>VLOOKUP(C340,JN!$A$2:$J$865,8,0)</f>
        <v>1.5825</v>
      </c>
      <c r="Z340" s="62">
        <f>VLOOKUP(C340,JN!$A$2:$J$865,9,0)</f>
        <v>49.221492537313431</v>
      </c>
      <c r="AA340" s="63">
        <f>VLOOKUP(C340,JN!$A$2:$J$865,10,0)</f>
        <v>0.54696000000000011</v>
      </c>
      <c r="AB340">
        <v>43.2</v>
      </c>
    </row>
    <row r="341" spans="1:29" x14ac:dyDescent="0.3">
      <c r="A341">
        <v>325</v>
      </c>
      <c r="B341" s="1">
        <v>44747</v>
      </c>
      <c r="C341" t="str">
        <f t="shared" si="42"/>
        <v>CER-MSD_R2_t3_44747</v>
      </c>
      <c r="E341" t="s">
        <v>20</v>
      </c>
      <c r="F341" t="s">
        <v>34</v>
      </c>
      <c r="G341" t="s">
        <v>18</v>
      </c>
      <c r="H341">
        <f t="shared" si="37"/>
        <v>2022</v>
      </c>
      <c r="I341">
        <f t="shared" si="38"/>
        <v>7</v>
      </c>
      <c r="J341">
        <f t="shared" si="39"/>
        <v>5</v>
      </c>
      <c r="K341" t="s">
        <v>49</v>
      </c>
      <c r="M341">
        <f>VLOOKUP(F341,Treats!$A$1:$C$9,3,0)</f>
        <v>2</v>
      </c>
      <c r="N341">
        <v>14</v>
      </c>
      <c r="O341" t="s">
        <v>609</v>
      </c>
      <c r="P341" t="str">
        <f t="shared" si="40"/>
        <v>E:CER_P:P04_Tr1:MSD_Tr2:_TRA_2_D:5_M:7_Y:2022</v>
      </c>
      <c r="Q341">
        <v>0</v>
      </c>
      <c r="R341">
        <v>25</v>
      </c>
      <c r="S341">
        <v>0.9</v>
      </c>
      <c r="T341">
        <v>31</v>
      </c>
      <c r="U341">
        <v>33.5</v>
      </c>
      <c r="V341" t="s">
        <v>47</v>
      </c>
      <c r="W341" s="2">
        <f t="shared" si="41"/>
        <v>0.50040509259259258</v>
      </c>
      <c r="X341">
        <v>30</v>
      </c>
      <c r="Y341" s="61">
        <f>VLOOKUP(C341,JN!$A$2:$J$865,8,0)</f>
        <v>1.8075000000000001</v>
      </c>
      <c r="Z341" s="62">
        <f>VLOOKUP(C341,JN!$A$2:$J$865,9,0)</f>
        <v>34.98746268656717</v>
      </c>
      <c r="AA341" s="63">
        <f>VLOOKUP(C341,JN!$A$2:$J$865,10,0)</f>
        <v>0.53424000000000005</v>
      </c>
      <c r="AB341">
        <v>43.9</v>
      </c>
    </row>
    <row r="342" spans="1:29" x14ac:dyDescent="0.3">
      <c r="A342">
        <v>326</v>
      </c>
      <c r="B342" s="1">
        <v>44747</v>
      </c>
      <c r="C342" t="str">
        <f t="shared" si="42"/>
        <v>CER-AWD_R1_t0_44747</v>
      </c>
      <c r="E342" t="s">
        <v>20</v>
      </c>
      <c r="F342" t="s">
        <v>21</v>
      </c>
      <c r="G342" t="s">
        <v>607</v>
      </c>
      <c r="H342">
        <f t="shared" si="37"/>
        <v>2022</v>
      </c>
      <c r="I342">
        <f t="shared" si="38"/>
        <v>7</v>
      </c>
      <c r="J342">
        <f t="shared" si="39"/>
        <v>5</v>
      </c>
      <c r="K342" t="s">
        <v>50</v>
      </c>
      <c r="M342">
        <f>VLOOKUP(F342,Treats!$A$1:$C$9,3,0)</f>
        <v>1</v>
      </c>
      <c r="N342">
        <v>6</v>
      </c>
      <c r="O342" t="s">
        <v>19</v>
      </c>
      <c r="P342" t="str">
        <f t="shared" si="40"/>
        <v>E:CER_P:P01_Tr1:AWD_Tr2:_DK_1_D:5_M:7_Y:2022</v>
      </c>
      <c r="Q342">
        <v>2.5</v>
      </c>
      <c r="R342">
        <v>26</v>
      </c>
      <c r="S342">
        <v>0.85</v>
      </c>
      <c r="T342">
        <v>29.5</v>
      </c>
      <c r="U342">
        <v>31</v>
      </c>
      <c r="V342" t="s">
        <v>44</v>
      </c>
      <c r="W342" s="2">
        <v>0.41776620370370371</v>
      </c>
      <c r="X342">
        <v>0</v>
      </c>
      <c r="Y342" s="61"/>
      <c r="Z342" s="62"/>
      <c r="AA342" s="63"/>
      <c r="AB342">
        <v>30.5</v>
      </c>
      <c r="AC342" t="s">
        <v>610</v>
      </c>
    </row>
    <row r="343" spans="1:29" x14ac:dyDescent="0.3">
      <c r="A343">
        <v>327</v>
      </c>
      <c r="B343" s="1">
        <v>44747</v>
      </c>
      <c r="C343" t="str">
        <f t="shared" si="42"/>
        <v>CER-AWD_R1_t1_44747</v>
      </c>
      <c r="E343" t="s">
        <v>20</v>
      </c>
      <c r="F343" t="s">
        <v>21</v>
      </c>
      <c r="G343" t="s">
        <v>607</v>
      </c>
      <c r="H343">
        <f t="shared" si="37"/>
        <v>2022</v>
      </c>
      <c r="I343">
        <f t="shared" si="38"/>
        <v>7</v>
      </c>
      <c r="J343">
        <f t="shared" si="39"/>
        <v>5</v>
      </c>
      <c r="K343" t="s">
        <v>50</v>
      </c>
      <c r="M343">
        <f>VLOOKUP(F343,Treats!$A$1:$C$9,3,0)</f>
        <v>1</v>
      </c>
      <c r="N343">
        <v>6</v>
      </c>
      <c r="O343" t="s">
        <v>19</v>
      </c>
      <c r="P343" t="str">
        <f t="shared" si="40"/>
        <v>E:CER_P:P01_Tr1:AWD_Tr2:_DK_1_D:5_M:7_Y:2022</v>
      </c>
      <c r="Q343">
        <v>2.5</v>
      </c>
      <c r="R343">
        <v>26</v>
      </c>
      <c r="S343">
        <v>0.85</v>
      </c>
      <c r="T343">
        <v>29.5</v>
      </c>
      <c r="U343">
        <v>31</v>
      </c>
      <c r="V343" t="s">
        <v>45</v>
      </c>
      <c r="W343" s="2">
        <f t="shared" si="41"/>
        <v>0.42471064814814813</v>
      </c>
      <c r="X343">
        <v>10</v>
      </c>
      <c r="Y343" s="61"/>
      <c r="Z343" s="62"/>
      <c r="AA343" s="63"/>
      <c r="AB343">
        <v>34.1</v>
      </c>
      <c r="AC343" t="s">
        <v>610</v>
      </c>
    </row>
    <row r="344" spans="1:29" x14ac:dyDescent="0.3">
      <c r="A344">
        <v>328</v>
      </c>
      <c r="B344" s="1">
        <v>44747</v>
      </c>
      <c r="C344" t="str">
        <f t="shared" si="42"/>
        <v>CER-AWD_R1_t2_44747</v>
      </c>
      <c r="E344" t="s">
        <v>20</v>
      </c>
      <c r="F344" t="s">
        <v>21</v>
      </c>
      <c r="G344" t="s">
        <v>607</v>
      </c>
      <c r="H344">
        <f t="shared" si="37"/>
        <v>2022</v>
      </c>
      <c r="I344">
        <f t="shared" si="38"/>
        <v>7</v>
      </c>
      <c r="J344">
        <f t="shared" si="39"/>
        <v>5</v>
      </c>
      <c r="K344" t="s">
        <v>50</v>
      </c>
      <c r="M344">
        <f>VLOOKUP(F344,Treats!$A$1:$C$9,3,0)</f>
        <v>1</v>
      </c>
      <c r="N344">
        <v>6</v>
      </c>
      <c r="O344" t="s">
        <v>19</v>
      </c>
      <c r="P344" t="str">
        <f t="shared" si="40"/>
        <v>E:CER_P:P01_Tr1:AWD_Tr2:_DK_1_D:5_M:7_Y:2022</v>
      </c>
      <c r="Q344">
        <v>2.5</v>
      </c>
      <c r="R344">
        <v>26</v>
      </c>
      <c r="S344">
        <v>0.85</v>
      </c>
      <c r="T344">
        <v>29.5</v>
      </c>
      <c r="U344">
        <v>31</v>
      </c>
      <c r="V344" t="s">
        <v>46</v>
      </c>
      <c r="W344" s="2">
        <f t="shared" si="41"/>
        <v>0.43165509259259255</v>
      </c>
      <c r="X344">
        <v>20</v>
      </c>
      <c r="Y344" s="61"/>
      <c r="Z344" s="62"/>
      <c r="AA344" s="63"/>
      <c r="AB344">
        <v>35.6</v>
      </c>
      <c r="AC344" t="s">
        <v>610</v>
      </c>
    </row>
    <row r="345" spans="1:29" x14ac:dyDescent="0.3">
      <c r="A345">
        <v>329</v>
      </c>
      <c r="B345" s="1">
        <v>44747</v>
      </c>
      <c r="C345" t="str">
        <f t="shared" si="42"/>
        <v>CER-AWD_R1_t3_44747</v>
      </c>
      <c r="E345" t="s">
        <v>20</v>
      </c>
      <c r="F345" t="s">
        <v>21</v>
      </c>
      <c r="G345" t="s">
        <v>607</v>
      </c>
      <c r="H345">
        <f t="shared" si="37"/>
        <v>2022</v>
      </c>
      <c r="I345">
        <f t="shared" si="38"/>
        <v>7</v>
      </c>
      <c r="J345">
        <f t="shared" si="39"/>
        <v>5</v>
      </c>
      <c r="K345" t="s">
        <v>50</v>
      </c>
      <c r="M345">
        <f>VLOOKUP(F345,Treats!$A$1:$C$9,3,0)</f>
        <v>1</v>
      </c>
      <c r="N345">
        <v>6</v>
      </c>
      <c r="O345" t="s">
        <v>19</v>
      </c>
      <c r="P345" t="str">
        <f t="shared" si="40"/>
        <v>E:CER_P:P01_Tr1:AWD_Tr2:_DK_1_D:5_M:7_Y:2022</v>
      </c>
      <c r="Q345">
        <v>2.5</v>
      </c>
      <c r="R345">
        <v>26</v>
      </c>
      <c r="S345">
        <v>0.85</v>
      </c>
      <c r="T345">
        <v>29.5</v>
      </c>
      <c r="U345">
        <v>31</v>
      </c>
      <c r="V345" t="s">
        <v>47</v>
      </c>
      <c r="W345" s="2">
        <f t="shared" si="41"/>
        <v>0.43859953703703697</v>
      </c>
      <c r="X345">
        <v>30</v>
      </c>
      <c r="Y345" s="61"/>
      <c r="Z345" s="62"/>
      <c r="AA345" s="63"/>
      <c r="AB345">
        <v>36.799999999999997</v>
      </c>
      <c r="AC345" t="s">
        <v>610</v>
      </c>
    </row>
    <row r="346" spans="1:29" x14ac:dyDescent="0.3">
      <c r="A346">
        <v>330</v>
      </c>
      <c r="B346" s="1">
        <v>44747</v>
      </c>
      <c r="C346" t="str">
        <f t="shared" si="42"/>
        <v>CER-MSD_R1_t0_44747</v>
      </c>
      <c r="E346" t="s">
        <v>20</v>
      </c>
      <c r="F346" t="s">
        <v>22</v>
      </c>
      <c r="G346" t="s">
        <v>607</v>
      </c>
      <c r="H346">
        <f t="shared" si="37"/>
        <v>2022</v>
      </c>
      <c r="I346">
        <f t="shared" si="38"/>
        <v>7</v>
      </c>
      <c r="J346">
        <f t="shared" si="39"/>
        <v>5</v>
      </c>
      <c r="K346" t="s">
        <v>49</v>
      </c>
      <c r="M346">
        <f>VLOOKUP(F346,Treats!$A$1:$C$9,3,0)</f>
        <v>1</v>
      </c>
      <c r="N346">
        <v>6</v>
      </c>
      <c r="O346" t="s">
        <v>604</v>
      </c>
      <c r="P346" t="str">
        <f t="shared" si="40"/>
        <v>E:CER_P:P02_Tr1:MSD_Tr2:_DK_1_D:5_M:7_Y:2022</v>
      </c>
      <c r="Q346">
        <v>0</v>
      </c>
      <c r="R346">
        <v>24</v>
      </c>
      <c r="S346">
        <v>0.6</v>
      </c>
      <c r="T346">
        <v>31</v>
      </c>
      <c r="U346">
        <v>33</v>
      </c>
      <c r="V346" t="s">
        <v>44</v>
      </c>
      <c r="W346" s="2">
        <v>0.44988425925925929</v>
      </c>
      <c r="X346">
        <v>0</v>
      </c>
      <c r="Y346" s="61"/>
      <c r="Z346" s="62"/>
      <c r="AA346" s="63"/>
      <c r="AB346">
        <v>31.2</v>
      </c>
      <c r="AC346" t="s">
        <v>610</v>
      </c>
    </row>
    <row r="347" spans="1:29" x14ac:dyDescent="0.3">
      <c r="A347">
        <v>331</v>
      </c>
      <c r="B347" s="1">
        <v>44747</v>
      </c>
      <c r="C347" t="str">
        <f t="shared" si="42"/>
        <v>CER-MSD_R1_t1_44747</v>
      </c>
      <c r="E347" t="s">
        <v>20</v>
      </c>
      <c r="F347" t="s">
        <v>22</v>
      </c>
      <c r="G347" t="s">
        <v>607</v>
      </c>
      <c r="H347">
        <f t="shared" si="37"/>
        <v>2022</v>
      </c>
      <c r="I347">
        <f t="shared" si="38"/>
        <v>7</v>
      </c>
      <c r="J347">
        <f t="shared" si="39"/>
        <v>5</v>
      </c>
      <c r="K347" t="s">
        <v>49</v>
      </c>
      <c r="M347">
        <f>VLOOKUP(F347,Treats!$A$1:$C$9,3,0)</f>
        <v>1</v>
      </c>
      <c r="N347">
        <v>6</v>
      </c>
      <c r="O347" t="s">
        <v>604</v>
      </c>
      <c r="P347" t="str">
        <f t="shared" si="40"/>
        <v>E:CER_P:P02_Tr1:MSD_Tr2:_DK_1_D:5_M:7_Y:2022</v>
      </c>
      <c r="Q347">
        <v>0</v>
      </c>
      <c r="R347">
        <v>24</v>
      </c>
      <c r="S347">
        <v>0.6</v>
      </c>
      <c r="T347">
        <v>31</v>
      </c>
      <c r="U347">
        <v>33</v>
      </c>
      <c r="V347" t="s">
        <v>45</v>
      </c>
      <c r="W347" s="2">
        <f t="shared" si="41"/>
        <v>0.45682870370370371</v>
      </c>
      <c r="X347">
        <v>10</v>
      </c>
      <c r="Y347" s="61"/>
      <c r="Z347" s="62"/>
      <c r="AA347" s="63"/>
      <c r="AB347">
        <v>34.299999999999997</v>
      </c>
      <c r="AC347" t="s">
        <v>610</v>
      </c>
    </row>
    <row r="348" spans="1:29" x14ac:dyDescent="0.3">
      <c r="A348">
        <v>332</v>
      </c>
      <c r="B348" s="1">
        <v>44747</v>
      </c>
      <c r="C348" t="str">
        <f t="shared" si="42"/>
        <v>CER-MSD_R1_t2_44747</v>
      </c>
      <c r="E348" t="s">
        <v>20</v>
      </c>
      <c r="F348" t="s">
        <v>22</v>
      </c>
      <c r="G348" t="s">
        <v>607</v>
      </c>
      <c r="H348">
        <f t="shared" si="37"/>
        <v>2022</v>
      </c>
      <c r="I348">
        <f t="shared" si="38"/>
        <v>7</v>
      </c>
      <c r="J348">
        <f t="shared" si="39"/>
        <v>5</v>
      </c>
      <c r="K348" t="s">
        <v>49</v>
      </c>
      <c r="M348">
        <f>VLOOKUP(F348,Treats!$A$1:$C$9,3,0)</f>
        <v>1</v>
      </c>
      <c r="N348">
        <v>6</v>
      </c>
      <c r="O348" t="s">
        <v>604</v>
      </c>
      <c r="P348" t="str">
        <f t="shared" si="40"/>
        <v>E:CER_P:P02_Tr1:MSD_Tr2:_DK_1_D:5_M:7_Y:2022</v>
      </c>
      <c r="Q348">
        <v>0</v>
      </c>
      <c r="R348">
        <v>24</v>
      </c>
      <c r="S348">
        <v>0.6</v>
      </c>
      <c r="T348">
        <v>31</v>
      </c>
      <c r="U348">
        <v>33</v>
      </c>
      <c r="V348" t="s">
        <v>46</v>
      </c>
      <c r="W348" s="2">
        <f t="shared" si="41"/>
        <v>0.46377314814814813</v>
      </c>
      <c r="X348">
        <v>20</v>
      </c>
      <c r="Y348" s="61"/>
      <c r="Z348" s="62"/>
      <c r="AA348" s="63"/>
      <c r="AB348">
        <v>35.4</v>
      </c>
      <c r="AC348" t="s">
        <v>610</v>
      </c>
    </row>
    <row r="349" spans="1:29" x14ac:dyDescent="0.3">
      <c r="A349">
        <v>333</v>
      </c>
      <c r="B349" s="1">
        <v>44747</v>
      </c>
      <c r="C349" t="str">
        <f t="shared" si="42"/>
        <v>CER-MSD_R1_t3_44747</v>
      </c>
      <c r="E349" t="s">
        <v>20</v>
      </c>
      <c r="F349" t="s">
        <v>22</v>
      </c>
      <c r="G349" t="s">
        <v>607</v>
      </c>
      <c r="H349">
        <f t="shared" si="37"/>
        <v>2022</v>
      </c>
      <c r="I349">
        <f t="shared" si="38"/>
        <v>7</v>
      </c>
      <c r="J349">
        <f t="shared" si="39"/>
        <v>5</v>
      </c>
      <c r="K349" t="s">
        <v>49</v>
      </c>
      <c r="M349">
        <f>VLOOKUP(F349,Treats!$A$1:$C$9,3,0)</f>
        <v>1</v>
      </c>
      <c r="N349">
        <v>6</v>
      </c>
      <c r="O349" t="s">
        <v>604</v>
      </c>
      <c r="P349" t="str">
        <f t="shared" si="40"/>
        <v>E:CER_P:P02_Tr1:MSD_Tr2:_DK_1_D:5_M:7_Y:2022</v>
      </c>
      <c r="Q349">
        <v>0</v>
      </c>
      <c r="R349">
        <v>24</v>
      </c>
      <c r="S349">
        <v>0.6</v>
      </c>
      <c r="T349">
        <v>31</v>
      </c>
      <c r="U349">
        <v>33</v>
      </c>
      <c r="V349" t="s">
        <v>47</v>
      </c>
      <c r="W349" s="2">
        <f t="shared" si="41"/>
        <v>0.47071759259259255</v>
      </c>
      <c r="X349">
        <v>30</v>
      </c>
      <c r="Y349" s="61"/>
      <c r="Z349" s="62"/>
      <c r="AA349" s="63"/>
      <c r="AB349">
        <v>35.200000000000003</v>
      </c>
      <c r="AC349" t="s">
        <v>610</v>
      </c>
    </row>
    <row r="350" spans="1:29" x14ac:dyDescent="0.3">
      <c r="A350">
        <v>334</v>
      </c>
      <c r="B350" s="1">
        <v>44747</v>
      </c>
      <c r="C350" t="str">
        <f t="shared" si="42"/>
        <v>CER-CON_R1_t0_44747</v>
      </c>
      <c r="E350" t="s">
        <v>20</v>
      </c>
      <c r="F350" t="s">
        <v>39</v>
      </c>
      <c r="G350" t="s">
        <v>607</v>
      </c>
      <c r="H350">
        <f t="shared" si="37"/>
        <v>2022</v>
      </c>
      <c r="I350">
        <f t="shared" si="38"/>
        <v>7</v>
      </c>
      <c r="J350">
        <f t="shared" si="39"/>
        <v>5</v>
      </c>
      <c r="K350" t="s">
        <v>48</v>
      </c>
      <c r="M350">
        <f>VLOOKUP(F350,Treats!$A$1:$C$9,3,0)</f>
        <v>1</v>
      </c>
      <c r="N350">
        <v>8</v>
      </c>
      <c r="O350" t="s">
        <v>604</v>
      </c>
      <c r="P350" t="str">
        <f t="shared" si="40"/>
        <v>E:CER_P:P03_Tr1:CON_Tr2:_DK_1_D:5_M:7_Y:2022</v>
      </c>
      <c r="Q350">
        <v>12</v>
      </c>
      <c r="R350">
        <v>25</v>
      </c>
      <c r="S350">
        <v>0.7</v>
      </c>
      <c r="T350">
        <v>29.5</v>
      </c>
      <c r="U350">
        <v>31</v>
      </c>
      <c r="V350" t="s">
        <v>44</v>
      </c>
      <c r="W350" s="2">
        <v>0.41776620370370371</v>
      </c>
      <c r="X350">
        <v>0</v>
      </c>
      <c r="Y350" s="61"/>
      <c r="Z350" s="62"/>
      <c r="AA350" s="63"/>
      <c r="AB350">
        <v>31.1</v>
      </c>
      <c r="AC350" t="s">
        <v>610</v>
      </c>
    </row>
    <row r="351" spans="1:29" x14ac:dyDescent="0.3">
      <c r="A351">
        <v>335</v>
      </c>
      <c r="B351" s="1">
        <v>44747</v>
      </c>
      <c r="C351" t="str">
        <f t="shared" si="42"/>
        <v>CER-CON_R1_t1_44747</v>
      </c>
      <c r="E351" t="s">
        <v>20</v>
      </c>
      <c r="F351" t="s">
        <v>39</v>
      </c>
      <c r="G351" t="s">
        <v>607</v>
      </c>
      <c r="H351">
        <f t="shared" si="37"/>
        <v>2022</v>
      </c>
      <c r="I351">
        <f t="shared" si="38"/>
        <v>7</v>
      </c>
      <c r="J351">
        <f t="shared" si="39"/>
        <v>5</v>
      </c>
      <c r="K351" t="s">
        <v>48</v>
      </c>
      <c r="M351">
        <f>VLOOKUP(F351,Treats!$A$1:$C$9,3,0)</f>
        <v>1</v>
      </c>
      <c r="N351">
        <v>8</v>
      </c>
      <c r="O351" t="s">
        <v>604</v>
      </c>
      <c r="P351" t="str">
        <f t="shared" si="40"/>
        <v>E:CER_P:P03_Tr1:CON_Tr2:_DK_1_D:5_M:7_Y:2022</v>
      </c>
      <c r="Q351">
        <v>12</v>
      </c>
      <c r="R351">
        <v>25</v>
      </c>
      <c r="S351">
        <v>0.7</v>
      </c>
      <c r="T351">
        <v>29.5</v>
      </c>
      <c r="U351">
        <v>31</v>
      </c>
      <c r="V351" t="s">
        <v>45</v>
      </c>
      <c r="W351" s="2">
        <f t="shared" si="41"/>
        <v>0.42471064814814813</v>
      </c>
      <c r="X351">
        <v>10</v>
      </c>
      <c r="Y351" s="61"/>
      <c r="Z351" s="62"/>
      <c r="AA351" s="63"/>
      <c r="AB351">
        <v>34.1</v>
      </c>
      <c r="AC351" t="s">
        <v>610</v>
      </c>
    </row>
    <row r="352" spans="1:29" x14ac:dyDescent="0.3">
      <c r="A352">
        <v>336</v>
      </c>
      <c r="B352" s="1">
        <v>44747</v>
      </c>
      <c r="C352" t="str">
        <f t="shared" si="42"/>
        <v>CER-CON_R1_t2_44747</v>
      </c>
      <c r="E352" t="s">
        <v>20</v>
      </c>
      <c r="F352" t="s">
        <v>39</v>
      </c>
      <c r="G352" t="s">
        <v>607</v>
      </c>
      <c r="H352">
        <f t="shared" si="37"/>
        <v>2022</v>
      </c>
      <c r="I352">
        <f t="shared" si="38"/>
        <v>7</v>
      </c>
      <c r="J352">
        <f t="shared" si="39"/>
        <v>5</v>
      </c>
      <c r="K352" t="s">
        <v>48</v>
      </c>
      <c r="M352">
        <f>VLOOKUP(F352,Treats!$A$1:$C$9,3,0)</f>
        <v>1</v>
      </c>
      <c r="N352">
        <v>8</v>
      </c>
      <c r="O352" t="s">
        <v>604</v>
      </c>
      <c r="P352" t="str">
        <f t="shared" si="40"/>
        <v>E:CER_P:P03_Tr1:CON_Tr2:_DK_1_D:5_M:7_Y:2022</v>
      </c>
      <c r="Q352">
        <v>12</v>
      </c>
      <c r="R352">
        <v>25</v>
      </c>
      <c r="S352">
        <v>0.7</v>
      </c>
      <c r="T352">
        <v>29.5</v>
      </c>
      <c r="U352">
        <v>31</v>
      </c>
      <c r="V352" t="s">
        <v>46</v>
      </c>
      <c r="W352" s="2">
        <f t="shared" si="41"/>
        <v>0.43165509259259255</v>
      </c>
      <c r="X352">
        <v>20</v>
      </c>
      <c r="Y352" s="61"/>
      <c r="Z352" s="62"/>
      <c r="AA352" s="63"/>
      <c r="AB352">
        <v>35.299999999999997</v>
      </c>
      <c r="AC352" t="s">
        <v>610</v>
      </c>
    </row>
    <row r="353" spans="1:29" x14ac:dyDescent="0.3">
      <c r="A353">
        <v>337</v>
      </c>
      <c r="B353" s="1">
        <v>44747</v>
      </c>
      <c r="C353" t="str">
        <f t="shared" si="42"/>
        <v>CER-CON_R1_t3_44747</v>
      </c>
      <c r="E353" t="s">
        <v>20</v>
      </c>
      <c r="F353" t="s">
        <v>39</v>
      </c>
      <c r="G353" t="s">
        <v>607</v>
      </c>
      <c r="H353">
        <f t="shared" si="37"/>
        <v>2022</v>
      </c>
      <c r="I353">
        <f t="shared" si="38"/>
        <v>7</v>
      </c>
      <c r="J353">
        <f t="shared" si="39"/>
        <v>5</v>
      </c>
      <c r="K353" t="s">
        <v>48</v>
      </c>
      <c r="M353">
        <f>VLOOKUP(F353,Treats!$A$1:$C$9,3,0)</f>
        <v>1</v>
      </c>
      <c r="N353">
        <v>8</v>
      </c>
      <c r="O353" t="s">
        <v>604</v>
      </c>
      <c r="P353" t="str">
        <f t="shared" si="40"/>
        <v>E:CER_P:P03_Tr1:CON_Tr2:_DK_1_D:5_M:7_Y:2022</v>
      </c>
      <c r="Q353">
        <v>12</v>
      </c>
      <c r="R353">
        <v>25</v>
      </c>
      <c r="S353">
        <v>0.7</v>
      </c>
      <c r="T353">
        <v>29.5</v>
      </c>
      <c r="U353">
        <v>31</v>
      </c>
      <c r="V353" t="s">
        <v>47</v>
      </c>
      <c r="W353" s="2">
        <f t="shared" si="41"/>
        <v>0.43859953703703697</v>
      </c>
      <c r="X353">
        <v>30</v>
      </c>
      <c r="Y353" s="61"/>
      <c r="Z353" s="62"/>
      <c r="AA353" s="63"/>
      <c r="AB353">
        <v>37.5</v>
      </c>
      <c r="AC353" t="s">
        <v>610</v>
      </c>
    </row>
    <row r="354" spans="1:29" x14ac:dyDescent="0.3">
      <c r="A354">
        <v>338</v>
      </c>
      <c r="B354" s="1">
        <v>44747</v>
      </c>
      <c r="C354" t="str">
        <f t="shared" si="42"/>
        <v>CER-MSD_R2_t0_44747</v>
      </c>
      <c r="E354" t="s">
        <v>20</v>
      </c>
      <c r="F354" t="s">
        <v>34</v>
      </c>
      <c r="G354" t="s">
        <v>607</v>
      </c>
      <c r="H354">
        <f t="shared" si="37"/>
        <v>2022</v>
      </c>
      <c r="I354">
        <f t="shared" si="38"/>
        <v>7</v>
      </c>
      <c r="J354">
        <f t="shared" si="39"/>
        <v>5</v>
      </c>
      <c r="K354" t="s">
        <v>49</v>
      </c>
      <c r="M354">
        <f>VLOOKUP(F354,Treats!$A$1:$C$9,3,0)</f>
        <v>2</v>
      </c>
      <c r="N354">
        <v>6</v>
      </c>
      <c r="O354" t="s">
        <v>609</v>
      </c>
      <c r="P354" t="str">
        <f t="shared" si="40"/>
        <v>E:CER_P:P04_Tr1:MSD_Tr2:_DK_2_D:5_M:7_Y:2022</v>
      </c>
      <c r="Q354">
        <v>0</v>
      </c>
      <c r="R354">
        <v>25</v>
      </c>
      <c r="S354">
        <v>0.9</v>
      </c>
      <c r="T354">
        <v>31</v>
      </c>
      <c r="U354">
        <v>33.5</v>
      </c>
      <c r="V354" t="s">
        <v>44</v>
      </c>
      <c r="W354" s="2">
        <v>0.48130787037037037</v>
      </c>
      <c r="X354">
        <v>0</v>
      </c>
      <c r="Y354" s="61"/>
      <c r="Z354" s="62"/>
      <c r="AA354" s="63"/>
      <c r="AB354">
        <v>32.200000000000003</v>
      </c>
      <c r="AC354" t="s">
        <v>610</v>
      </c>
    </row>
    <row r="355" spans="1:29" x14ac:dyDescent="0.3">
      <c r="A355">
        <v>339</v>
      </c>
      <c r="B355" s="1">
        <v>44747</v>
      </c>
      <c r="C355" t="str">
        <f t="shared" si="42"/>
        <v>CER-MSD_R2_t1_44747</v>
      </c>
      <c r="E355" t="s">
        <v>20</v>
      </c>
      <c r="F355" t="s">
        <v>34</v>
      </c>
      <c r="G355" t="s">
        <v>607</v>
      </c>
      <c r="H355">
        <f t="shared" si="37"/>
        <v>2022</v>
      </c>
      <c r="I355">
        <f t="shared" si="38"/>
        <v>7</v>
      </c>
      <c r="J355">
        <f t="shared" si="39"/>
        <v>5</v>
      </c>
      <c r="K355" t="s">
        <v>49</v>
      </c>
      <c r="M355">
        <f>VLOOKUP(F355,Treats!$A$1:$C$9,3,0)</f>
        <v>2</v>
      </c>
      <c r="N355">
        <v>6</v>
      </c>
      <c r="O355" t="s">
        <v>609</v>
      </c>
      <c r="P355" t="str">
        <f t="shared" si="40"/>
        <v>E:CER_P:P04_Tr1:MSD_Tr2:_DK_2_D:5_M:7_Y:2022</v>
      </c>
      <c r="Q355">
        <v>0</v>
      </c>
      <c r="R355">
        <v>25</v>
      </c>
      <c r="S355">
        <v>0.9</v>
      </c>
      <c r="T355">
        <v>31</v>
      </c>
      <c r="U355">
        <v>33.5</v>
      </c>
      <c r="V355" t="s">
        <v>45</v>
      </c>
      <c r="W355" s="2">
        <f t="shared" si="41"/>
        <v>0.48825231481481479</v>
      </c>
      <c r="X355">
        <v>10</v>
      </c>
      <c r="Y355" s="61"/>
      <c r="Z355" s="62"/>
      <c r="AA355" s="63"/>
      <c r="AB355">
        <v>34.5</v>
      </c>
      <c r="AC355" t="s">
        <v>610</v>
      </c>
    </row>
    <row r="356" spans="1:29" x14ac:dyDescent="0.3">
      <c r="A356">
        <v>340</v>
      </c>
      <c r="B356" s="1">
        <v>44747</v>
      </c>
      <c r="C356" t="str">
        <f t="shared" si="42"/>
        <v>CER-MSD_R2_t2_44747</v>
      </c>
      <c r="E356" t="s">
        <v>20</v>
      </c>
      <c r="F356" t="s">
        <v>34</v>
      </c>
      <c r="G356" t="s">
        <v>607</v>
      </c>
      <c r="H356">
        <f t="shared" si="37"/>
        <v>2022</v>
      </c>
      <c r="I356">
        <f t="shared" si="38"/>
        <v>7</v>
      </c>
      <c r="J356">
        <f t="shared" si="39"/>
        <v>5</v>
      </c>
      <c r="K356" t="s">
        <v>49</v>
      </c>
      <c r="M356">
        <f>VLOOKUP(F356,Treats!$A$1:$C$9,3,0)</f>
        <v>2</v>
      </c>
      <c r="N356">
        <v>6</v>
      </c>
      <c r="O356" t="s">
        <v>609</v>
      </c>
      <c r="P356" t="str">
        <f t="shared" si="40"/>
        <v>E:CER_P:P04_Tr1:MSD_Tr2:_DK_2_D:5_M:7_Y:2022</v>
      </c>
      <c r="Q356">
        <v>0</v>
      </c>
      <c r="R356">
        <v>25</v>
      </c>
      <c r="S356">
        <v>0.9</v>
      </c>
      <c r="T356">
        <v>31</v>
      </c>
      <c r="U356">
        <v>33.5</v>
      </c>
      <c r="V356" t="s">
        <v>46</v>
      </c>
      <c r="W356" s="2">
        <f t="shared" si="41"/>
        <v>0.49519675925925921</v>
      </c>
      <c r="X356">
        <v>20</v>
      </c>
      <c r="Y356" s="61"/>
      <c r="Z356" s="62"/>
      <c r="AA356" s="63"/>
      <c r="AB356">
        <v>36.299999999999997</v>
      </c>
      <c r="AC356" t="s">
        <v>610</v>
      </c>
    </row>
    <row r="357" spans="1:29" x14ac:dyDescent="0.3">
      <c r="A357">
        <v>341</v>
      </c>
      <c r="B357" s="1">
        <v>44747</v>
      </c>
      <c r="C357" t="str">
        <f t="shared" si="42"/>
        <v>CER-MSD_R2_t3_44747</v>
      </c>
      <c r="E357" t="s">
        <v>20</v>
      </c>
      <c r="F357" t="s">
        <v>34</v>
      </c>
      <c r="G357" t="s">
        <v>607</v>
      </c>
      <c r="H357">
        <f t="shared" si="37"/>
        <v>2022</v>
      </c>
      <c r="I357">
        <f t="shared" si="38"/>
        <v>7</v>
      </c>
      <c r="J357">
        <f t="shared" si="39"/>
        <v>5</v>
      </c>
      <c r="K357" t="s">
        <v>49</v>
      </c>
      <c r="M357">
        <f>VLOOKUP(F357,Treats!$A$1:$C$9,3,0)</f>
        <v>2</v>
      </c>
      <c r="N357">
        <v>6</v>
      </c>
      <c r="O357" t="s">
        <v>609</v>
      </c>
      <c r="P357" t="str">
        <f t="shared" si="40"/>
        <v>E:CER_P:P04_Tr1:MSD_Tr2:_DK_2_D:5_M:7_Y:2022</v>
      </c>
      <c r="Q357">
        <v>0</v>
      </c>
      <c r="R357">
        <v>25</v>
      </c>
      <c r="S357">
        <v>0.9</v>
      </c>
      <c r="T357">
        <v>31</v>
      </c>
      <c r="U357">
        <v>33.5</v>
      </c>
      <c r="V357" t="s">
        <v>47</v>
      </c>
      <c r="W357" s="2">
        <f t="shared" si="41"/>
        <v>0.50214120370370363</v>
      </c>
      <c r="X357">
        <v>30</v>
      </c>
      <c r="Y357" s="61"/>
      <c r="Z357" s="62"/>
      <c r="AA357" s="63"/>
      <c r="AB357">
        <v>37.5</v>
      </c>
      <c r="AC357" t="s">
        <v>610</v>
      </c>
    </row>
    <row r="358" spans="1:29" x14ac:dyDescent="0.3">
      <c r="A358">
        <v>342</v>
      </c>
      <c r="B358" s="1">
        <v>44747</v>
      </c>
      <c r="C358" t="str">
        <f t="shared" si="42"/>
        <v>CER-AWD_R2_t0_44747</v>
      </c>
      <c r="E358" t="s">
        <v>20</v>
      </c>
      <c r="F358" t="s">
        <v>37</v>
      </c>
      <c r="G358" t="s">
        <v>18</v>
      </c>
      <c r="H358">
        <f t="shared" si="37"/>
        <v>2022</v>
      </c>
      <c r="I358">
        <f t="shared" si="38"/>
        <v>7</v>
      </c>
      <c r="J358">
        <f t="shared" si="39"/>
        <v>5</v>
      </c>
      <c r="K358" t="s">
        <v>50</v>
      </c>
      <c r="M358">
        <f>VLOOKUP(F358,Treats!$A$1:$C$9,3,0)</f>
        <v>2</v>
      </c>
      <c r="N358">
        <v>2</v>
      </c>
      <c r="O358" t="s">
        <v>604</v>
      </c>
      <c r="P358" t="str">
        <f t="shared" si="40"/>
        <v>E:CER_P:P05_Tr1:AWD_Tr2:_TRA_2_D:5_M:7_Y:2022</v>
      </c>
      <c r="Q358">
        <v>7</v>
      </c>
      <c r="R358">
        <v>27</v>
      </c>
      <c r="S358">
        <v>0.8</v>
      </c>
      <c r="T358">
        <v>31</v>
      </c>
      <c r="U358">
        <v>33</v>
      </c>
      <c r="V358" t="s">
        <v>44</v>
      </c>
      <c r="W358" s="2">
        <v>0.44826388888888885</v>
      </c>
      <c r="X358">
        <v>0</v>
      </c>
      <c r="Y358" s="61">
        <f>VLOOKUP(C358,JN!$A$2:$J$865,8,0)</f>
        <v>1.1325000000000001</v>
      </c>
      <c r="Z358" s="62">
        <f>VLOOKUP(C358,JN!$A$2:$J$865,9,0)</f>
        <v>79.21074626865672</v>
      </c>
      <c r="AA358" s="63">
        <f>VLOOKUP(C358,JN!$A$2:$J$865,10,0)</f>
        <v>0.58512000000000008</v>
      </c>
      <c r="AB358">
        <v>34.1</v>
      </c>
    </row>
    <row r="359" spans="1:29" x14ac:dyDescent="0.3">
      <c r="A359">
        <v>343</v>
      </c>
      <c r="B359" s="1">
        <v>44747</v>
      </c>
      <c r="C359" t="str">
        <f t="shared" si="42"/>
        <v>CER-AWD_R2_t1_44747</v>
      </c>
      <c r="E359" t="s">
        <v>20</v>
      </c>
      <c r="F359" t="s">
        <v>37</v>
      </c>
      <c r="G359" t="s">
        <v>18</v>
      </c>
      <c r="H359">
        <f t="shared" si="37"/>
        <v>2022</v>
      </c>
      <c r="I359">
        <f t="shared" si="38"/>
        <v>7</v>
      </c>
      <c r="J359">
        <f t="shared" si="39"/>
        <v>5</v>
      </c>
      <c r="K359" t="s">
        <v>50</v>
      </c>
      <c r="M359">
        <f>VLOOKUP(F359,Treats!$A$1:$C$9,3,0)</f>
        <v>2</v>
      </c>
      <c r="N359">
        <v>2</v>
      </c>
      <c r="O359" t="s">
        <v>604</v>
      </c>
      <c r="P359" t="str">
        <f t="shared" si="40"/>
        <v>E:CER_P:P05_Tr1:AWD_Tr2:_TRA_2_D:5_M:7_Y:2022</v>
      </c>
      <c r="Q359">
        <v>7</v>
      </c>
      <c r="R359">
        <v>27</v>
      </c>
      <c r="S359">
        <v>0.8</v>
      </c>
      <c r="T359">
        <v>31</v>
      </c>
      <c r="U359">
        <v>33</v>
      </c>
      <c r="V359" t="s">
        <v>45</v>
      </c>
      <c r="W359" s="2">
        <f t="shared" si="41"/>
        <v>0.45520833333333327</v>
      </c>
      <c r="X359">
        <v>10</v>
      </c>
      <c r="Y359" s="61">
        <f>VLOOKUP(C359,JN!$A$2:$J$865,8,0)</f>
        <v>1.2075</v>
      </c>
      <c r="Z359" s="62">
        <f>VLOOKUP(C359,JN!$A$2:$J$865,9,0)</f>
        <v>48.026268656716418</v>
      </c>
      <c r="AA359" s="63">
        <f>VLOOKUP(C359,JN!$A$2:$J$865,10,0)</f>
        <v>0.57876000000000005</v>
      </c>
      <c r="AB359">
        <v>44.2</v>
      </c>
    </row>
    <row r="360" spans="1:29" x14ac:dyDescent="0.3">
      <c r="A360">
        <v>344</v>
      </c>
      <c r="B360" s="1">
        <v>44747</v>
      </c>
      <c r="C360" t="str">
        <f t="shared" si="42"/>
        <v>CER-AWD_R2_t2_44747</v>
      </c>
      <c r="E360" t="s">
        <v>20</v>
      </c>
      <c r="F360" t="s">
        <v>37</v>
      </c>
      <c r="G360" t="s">
        <v>18</v>
      </c>
      <c r="H360">
        <f t="shared" si="37"/>
        <v>2022</v>
      </c>
      <c r="I360">
        <f t="shared" si="38"/>
        <v>7</v>
      </c>
      <c r="J360">
        <f t="shared" si="39"/>
        <v>5</v>
      </c>
      <c r="K360" t="s">
        <v>50</v>
      </c>
      <c r="M360">
        <f>VLOOKUP(F360,Treats!$A$1:$C$9,3,0)</f>
        <v>2</v>
      </c>
      <c r="N360">
        <v>2</v>
      </c>
      <c r="O360" t="s">
        <v>604</v>
      </c>
      <c r="P360" t="str">
        <f t="shared" si="40"/>
        <v>E:CER_P:P05_Tr1:AWD_Tr2:_TRA_2_D:5_M:7_Y:2022</v>
      </c>
      <c r="Q360">
        <v>7</v>
      </c>
      <c r="R360">
        <v>27</v>
      </c>
      <c r="S360">
        <v>0.8</v>
      </c>
      <c r="T360">
        <v>31</v>
      </c>
      <c r="U360">
        <v>33</v>
      </c>
      <c r="V360" t="s">
        <v>46</v>
      </c>
      <c r="W360" s="2">
        <f t="shared" si="41"/>
        <v>0.46215277777777769</v>
      </c>
      <c r="X360">
        <v>20</v>
      </c>
      <c r="Y360" s="61">
        <f>VLOOKUP(C360,JN!$A$2:$J$865,8,0)</f>
        <v>1.2075</v>
      </c>
      <c r="Z360" s="62">
        <f>VLOOKUP(C360,JN!$A$2:$J$865,9,0)</f>
        <v>40.094328358208955</v>
      </c>
      <c r="AA360" s="63">
        <f>VLOOKUP(C360,JN!$A$2:$J$865,10,0)</f>
        <v>0.53424000000000005</v>
      </c>
      <c r="AB360">
        <v>46.5</v>
      </c>
    </row>
    <row r="361" spans="1:29" x14ac:dyDescent="0.3">
      <c r="A361">
        <v>345</v>
      </c>
      <c r="B361" s="1">
        <v>44747</v>
      </c>
      <c r="C361" t="str">
        <f t="shared" si="42"/>
        <v>CER-AWD_R2_t3_44747</v>
      </c>
      <c r="E361" t="s">
        <v>20</v>
      </c>
      <c r="F361" t="s">
        <v>37</v>
      </c>
      <c r="G361" t="s">
        <v>18</v>
      </c>
      <c r="H361">
        <f t="shared" si="37"/>
        <v>2022</v>
      </c>
      <c r="I361">
        <f t="shared" si="38"/>
        <v>7</v>
      </c>
      <c r="J361">
        <f t="shared" si="39"/>
        <v>5</v>
      </c>
      <c r="K361" t="s">
        <v>50</v>
      </c>
      <c r="M361">
        <f>VLOOKUP(F361,Treats!$A$1:$C$9,3,0)</f>
        <v>2</v>
      </c>
      <c r="N361">
        <v>2</v>
      </c>
      <c r="O361" t="s">
        <v>604</v>
      </c>
      <c r="P361" t="str">
        <f t="shared" si="40"/>
        <v>E:CER_P:P05_Tr1:AWD_Tr2:_TRA_2_D:5_M:7_Y:2022</v>
      </c>
      <c r="Q361">
        <v>7</v>
      </c>
      <c r="R361">
        <v>27</v>
      </c>
      <c r="S361">
        <v>0.8</v>
      </c>
      <c r="T361">
        <v>31</v>
      </c>
      <c r="U361">
        <v>33</v>
      </c>
      <c r="V361" t="s">
        <v>47</v>
      </c>
      <c r="W361" s="2">
        <f t="shared" si="41"/>
        <v>0.46909722222222211</v>
      </c>
      <c r="X361">
        <v>30</v>
      </c>
      <c r="Y361" s="61">
        <f>VLOOKUP(C361,JN!$A$2:$J$865,8,0)</f>
        <v>1.2825</v>
      </c>
      <c r="Z361" s="62">
        <f>VLOOKUP(C361,JN!$A$2:$J$865,9,0)</f>
        <v>22.709253731343285</v>
      </c>
      <c r="AA361" s="63">
        <f>VLOOKUP(C361,JN!$A$2:$J$865,10,0)</f>
        <v>0.52788000000000002</v>
      </c>
      <c r="AB361">
        <v>46.5</v>
      </c>
    </row>
    <row r="362" spans="1:29" x14ac:dyDescent="0.3">
      <c r="A362">
        <v>346</v>
      </c>
      <c r="B362" s="1">
        <v>44747</v>
      </c>
      <c r="C362" t="str">
        <f t="shared" si="42"/>
        <v>CER-CON_R2_t0_44747</v>
      </c>
      <c r="E362" t="s">
        <v>20</v>
      </c>
      <c r="F362" t="s">
        <v>40</v>
      </c>
      <c r="G362" t="s">
        <v>18</v>
      </c>
      <c r="H362">
        <f t="shared" si="37"/>
        <v>2022</v>
      </c>
      <c r="I362">
        <f t="shared" si="38"/>
        <v>7</v>
      </c>
      <c r="J362">
        <f t="shared" si="39"/>
        <v>5</v>
      </c>
      <c r="K362" t="s">
        <v>48</v>
      </c>
      <c r="M362">
        <f>VLOOKUP(F362,Treats!$A$1:$C$9,3,0)</f>
        <v>2</v>
      </c>
      <c r="N362">
        <v>2</v>
      </c>
      <c r="O362" t="s">
        <v>604</v>
      </c>
      <c r="P362" t="str">
        <f t="shared" si="40"/>
        <v>E:CER_P:P06_Tr1:CON_Tr2:_TRA_2_D:5_M:7_Y:2022</v>
      </c>
      <c r="Q362">
        <v>14</v>
      </c>
      <c r="R362">
        <v>26</v>
      </c>
      <c r="S362">
        <v>0.7</v>
      </c>
      <c r="T362">
        <v>31</v>
      </c>
      <c r="U362">
        <v>33.5</v>
      </c>
      <c r="V362" t="s">
        <v>44</v>
      </c>
      <c r="W362" s="2">
        <v>0.47957175925925927</v>
      </c>
      <c r="X362">
        <v>0</v>
      </c>
      <c r="Y362" s="61">
        <f>VLOOKUP(C362,JN!$A$2:$J$865,8,0)</f>
        <v>1.2825</v>
      </c>
      <c r="Z362" s="62">
        <f>VLOOKUP(C362,JN!$A$2:$J$865,9,0)</f>
        <v>88.12059701492538</v>
      </c>
      <c r="AA362" s="63">
        <f>VLOOKUP(C362,JN!$A$2:$J$865,10,0)</f>
        <v>0.55332000000000003</v>
      </c>
      <c r="AB362">
        <v>34</v>
      </c>
    </row>
    <row r="363" spans="1:29" x14ac:dyDescent="0.3">
      <c r="A363">
        <v>347</v>
      </c>
      <c r="B363" s="1">
        <v>44747</v>
      </c>
      <c r="C363" t="str">
        <f t="shared" si="42"/>
        <v>CER-CON_R2_t1_44747</v>
      </c>
      <c r="E363" t="s">
        <v>20</v>
      </c>
      <c r="F363" t="s">
        <v>40</v>
      </c>
      <c r="G363" t="s">
        <v>18</v>
      </c>
      <c r="H363">
        <f t="shared" si="37"/>
        <v>2022</v>
      </c>
      <c r="I363">
        <f t="shared" si="38"/>
        <v>7</v>
      </c>
      <c r="J363">
        <f t="shared" si="39"/>
        <v>5</v>
      </c>
      <c r="K363" t="s">
        <v>48</v>
      </c>
      <c r="M363">
        <f>VLOOKUP(F363,Treats!$A$1:$C$9,3,0)</f>
        <v>2</v>
      </c>
      <c r="N363">
        <v>2</v>
      </c>
      <c r="O363" t="s">
        <v>604</v>
      </c>
      <c r="P363" t="str">
        <f t="shared" si="40"/>
        <v>E:CER_P:P06_Tr1:CON_Tr2:_TRA_2_D:5_M:7_Y:2022</v>
      </c>
      <c r="Q363">
        <v>14</v>
      </c>
      <c r="R363">
        <v>26</v>
      </c>
      <c r="S363">
        <v>0.7</v>
      </c>
      <c r="T363">
        <v>31</v>
      </c>
      <c r="U363">
        <v>33.5</v>
      </c>
      <c r="V363" t="s">
        <v>45</v>
      </c>
      <c r="W363" s="2">
        <f t="shared" si="41"/>
        <v>0.48651620370370369</v>
      </c>
      <c r="X363">
        <v>10</v>
      </c>
      <c r="Y363" s="61">
        <f>VLOOKUP(C363,JN!$A$2:$J$865,8,0)</f>
        <v>2.1074999999999999</v>
      </c>
      <c r="Z363" s="62">
        <f>VLOOKUP(C363,JN!$A$2:$J$865,9,0)</f>
        <v>27.164179104477615</v>
      </c>
      <c r="AA363" s="63">
        <f>VLOOKUP(C363,JN!$A$2:$J$865,10,0)</f>
        <v>0.54060000000000008</v>
      </c>
      <c r="AB363">
        <v>43.2</v>
      </c>
    </row>
    <row r="364" spans="1:29" x14ac:dyDescent="0.3">
      <c r="A364">
        <v>348</v>
      </c>
      <c r="B364" s="1">
        <v>44747</v>
      </c>
      <c r="C364" t="str">
        <f t="shared" si="42"/>
        <v>CER-CON_R2_t2_44747</v>
      </c>
      <c r="E364" t="s">
        <v>20</v>
      </c>
      <c r="F364" t="s">
        <v>40</v>
      </c>
      <c r="G364" t="s">
        <v>18</v>
      </c>
      <c r="H364">
        <f t="shared" si="37"/>
        <v>2022</v>
      </c>
      <c r="I364">
        <f t="shared" si="38"/>
        <v>7</v>
      </c>
      <c r="J364">
        <f t="shared" si="39"/>
        <v>5</v>
      </c>
      <c r="K364" t="s">
        <v>48</v>
      </c>
      <c r="M364">
        <f>VLOOKUP(F364,Treats!$A$1:$C$9,3,0)</f>
        <v>2</v>
      </c>
      <c r="N364">
        <v>2</v>
      </c>
      <c r="O364" t="s">
        <v>604</v>
      </c>
      <c r="P364" t="str">
        <f t="shared" si="40"/>
        <v>E:CER_P:P06_Tr1:CON_Tr2:_TRA_2_D:5_M:7_Y:2022</v>
      </c>
      <c r="Q364">
        <v>14</v>
      </c>
      <c r="R364">
        <v>26</v>
      </c>
      <c r="S364">
        <v>0.7</v>
      </c>
      <c r="T364">
        <v>31</v>
      </c>
      <c r="U364">
        <v>33.5</v>
      </c>
      <c r="V364" t="s">
        <v>46</v>
      </c>
      <c r="W364" s="2">
        <f t="shared" si="41"/>
        <v>0.49346064814814811</v>
      </c>
      <c r="X364">
        <v>20</v>
      </c>
      <c r="Y364" s="61">
        <f>VLOOKUP(C364,JN!$A$2:$J$865,8,0)</f>
        <v>2.9325000000000001</v>
      </c>
      <c r="Z364" s="62">
        <f>VLOOKUP(C364,JN!$A$2:$J$865,9,0)</f>
        <v>17.928358208955224</v>
      </c>
      <c r="AA364" s="63">
        <f>VLOOKUP(C364,JN!$A$2:$J$865,10,0)</f>
        <v>0.52152000000000009</v>
      </c>
      <c r="AB364">
        <v>45</v>
      </c>
    </row>
    <row r="365" spans="1:29" x14ac:dyDescent="0.3">
      <c r="A365">
        <v>349</v>
      </c>
      <c r="B365" s="1">
        <v>44747</v>
      </c>
      <c r="C365" t="str">
        <f t="shared" si="42"/>
        <v>CER-CON_R2_t3_44747</v>
      </c>
      <c r="E365" t="s">
        <v>20</v>
      </c>
      <c r="F365" t="s">
        <v>40</v>
      </c>
      <c r="G365" t="s">
        <v>18</v>
      </c>
      <c r="H365">
        <f t="shared" si="37"/>
        <v>2022</v>
      </c>
      <c r="I365">
        <f t="shared" si="38"/>
        <v>7</v>
      </c>
      <c r="J365">
        <f t="shared" si="39"/>
        <v>5</v>
      </c>
      <c r="K365" t="s">
        <v>48</v>
      </c>
      <c r="M365">
        <f>VLOOKUP(F365,Treats!$A$1:$C$9,3,0)</f>
        <v>2</v>
      </c>
      <c r="N365">
        <v>2</v>
      </c>
      <c r="O365" t="s">
        <v>604</v>
      </c>
      <c r="P365" t="str">
        <f t="shared" si="40"/>
        <v>E:CER_P:P06_Tr1:CON_Tr2:_TRA_2_D:5_M:7_Y:2022</v>
      </c>
      <c r="Q365">
        <v>14</v>
      </c>
      <c r="R365">
        <v>26</v>
      </c>
      <c r="S365">
        <v>0.7</v>
      </c>
      <c r="T365">
        <v>31</v>
      </c>
      <c r="U365">
        <v>33.5</v>
      </c>
      <c r="V365" t="s">
        <v>47</v>
      </c>
      <c r="W365" s="2">
        <f t="shared" si="41"/>
        <v>0.50040509259259258</v>
      </c>
      <c r="X365">
        <v>30</v>
      </c>
      <c r="Y365" s="61">
        <f>VLOOKUP(C365,JN!$A$2:$J$865,8,0)</f>
        <v>3.7574999999999998</v>
      </c>
      <c r="Z365" s="62">
        <f>VLOOKUP(C365,JN!$A$2:$J$865,9,0)</f>
        <v>4.3462686567164184</v>
      </c>
      <c r="AA365" s="63">
        <f>VLOOKUP(C365,JN!$A$2:$J$865,10,0)</f>
        <v>0.52788000000000002</v>
      </c>
      <c r="AB365">
        <v>45.1</v>
      </c>
    </row>
    <row r="366" spans="1:29" x14ac:dyDescent="0.3">
      <c r="A366">
        <v>350</v>
      </c>
      <c r="B366" s="1">
        <v>44747</v>
      </c>
      <c r="C366" t="str">
        <f t="shared" si="42"/>
        <v>CER-AWD_R2_t0_44747</v>
      </c>
      <c r="E366" t="s">
        <v>20</v>
      </c>
      <c r="F366" t="s">
        <v>37</v>
      </c>
      <c r="G366" t="s">
        <v>607</v>
      </c>
      <c r="H366">
        <f t="shared" si="37"/>
        <v>2022</v>
      </c>
      <c r="I366">
        <f t="shared" si="38"/>
        <v>7</v>
      </c>
      <c r="J366">
        <f t="shared" si="39"/>
        <v>5</v>
      </c>
      <c r="K366" t="s">
        <v>50</v>
      </c>
      <c r="M366">
        <f>VLOOKUP(F366,Treats!$A$1:$C$9,3,0)</f>
        <v>2</v>
      </c>
      <c r="N366">
        <v>8</v>
      </c>
      <c r="O366" t="s">
        <v>604</v>
      </c>
      <c r="P366" t="str">
        <f t="shared" si="40"/>
        <v>E:CER_P:P05_Tr1:AWD_Tr2:_DK_2_D:5_M:7_Y:2022</v>
      </c>
      <c r="Q366">
        <v>6</v>
      </c>
      <c r="R366">
        <v>27</v>
      </c>
      <c r="S366">
        <v>0.9</v>
      </c>
      <c r="T366">
        <v>31</v>
      </c>
      <c r="U366">
        <v>33</v>
      </c>
      <c r="V366" t="s">
        <v>44</v>
      </c>
      <c r="W366" s="2">
        <v>0.44988425925925929</v>
      </c>
      <c r="X366">
        <v>0</v>
      </c>
      <c r="Y366" s="61"/>
      <c r="Z366" s="62"/>
      <c r="AA366" s="63"/>
      <c r="AB366">
        <v>31.6</v>
      </c>
      <c r="AC366" t="s">
        <v>610</v>
      </c>
    </row>
    <row r="367" spans="1:29" x14ac:dyDescent="0.3">
      <c r="A367">
        <v>351</v>
      </c>
      <c r="B367" s="1">
        <v>44747</v>
      </c>
      <c r="C367" t="str">
        <f t="shared" si="42"/>
        <v>CER-AWD_R2_t1_44747</v>
      </c>
      <c r="E367" t="s">
        <v>20</v>
      </c>
      <c r="F367" t="s">
        <v>37</v>
      </c>
      <c r="G367" t="s">
        <v>607</v>
      </c>
      <c r="H367">
        <f t="shared" si="37"/>
        <v>2022</v>
      </c>
      <c r="I367">
        <f t="shared" si="38"/>
        <v>7</v>
      </c>
      <c r="J367">
        <f t="shared" si="39"/>
        <v>5</v>
      </c>
      <c r="K367" t="s">
        <v>50</v>
      </c>
      <c r="M367">
        <f>VLOOKUP(F367,Treats!$A$1:$C$9,3,0)</f>
        <v>2</v>
      </c>
      <c r="N367">
        <v>8</v>
      </c>
      <c r="O367" t="s">
        <v>604</v>
      </c>
      <c r="P367" t="str">
        <f t="shared" si="40"/>
        <v>E:CER_P:P05_Tr1:AWD_Tr2:_DK_2_D:5_M:7_Y:2022</v>
      </c>
      <c r="Q367">
        <v>6</v>
      </c>
      <c r="R367">
        <v>27</v>
      </c>
      <c r="S367">
        <v>0.9</v>
      </c>
      <c r="T367">
        <v>31</v>
      </c>
      <c r="U367">
        <v>33</v>
      </c>
      <c r="V367" t="s">
        <v>45</v>
      </c>
      <c r="W367" s="2">
        <f t="shared" si="41"/>
        <v>0.45682870370370371</v>
      </c>
      <c r="X367">
        <v>10</v>
      </c>
      <c r="Y367" s="61"/>
      <c r="Z367" s="62"/>
      <c r="AA367" s="63"/>
      <c r="AB367">
        <v>34.5</v>
      </c>
      <c r="AC367" t="s">
        <v>610</v>
      </c>
    </row>
    <row r="368" spans="1:29" x14ac:dyDescent="0.3">
      <c r="A368">
        <v>352</v>
      </c>
      <c r="B368" s="1">
        <v>44747</v>
      </c>
      <c r="C368" t="str">
        <f t="shared" si="42"/>
        <v>CER-AWD_R2_t2_44747</v>
      </c>
      <c r="E368" t="s">
        <v>20</v>
      </c>
      <c r="F368" t="s">
        <v>37</v>
      </c>
      <c r="G368" t="s">
        <v>607</v>
      </c>
      <c r="H368">
        <f t="shared" si="37"/>
        <v>2022</v>
      </c>
      <c r="I368">
        <f t="shared" si="38"/>
        <v>7</v>
      </c>
      <c r="J368">
        <f t="shared" si="39"/>
        <v>5</v>
      </c>
      <c r="K368" t="s">
        <v>50</v>
      </c>
      <c r="M368">
        <f>VLOOKUP(F368,Treats!$A$1:$C$9,3,0)</f>
        <v>2</v>
      </c>
      <c r="N368">
        <v>8</v>
      </c>
      <c r="O368" t="s">
        <v>604</v>
      </c>
      <c r="P368" t="str">
        <f t="shared" si="40"/>
        <v>E:CER_P:P05_Tr1:AWD_Tr2:_DK_2_D:5_M:7_Y:2022</v>
      </c>
      <c r="Q368">
        <v>6</v>
      </c>
      <c r="R368">
        <v>27</v>
      </c>
      <c r="S368">
        <v>0.9</v>
      </c>
      <c r="T368">
        <v>31</v>
      </c>
      <c r="U368">
        <v>33</v>
      </c>
      <c r="V368" t="s">
        <v>46</v>
      </c>
      <c r="W368" s="2">
        <f t="shared" si="41"/>
        <v>0.46377314814814813</v>
      </c>
      <c r="X368">
        <v>20</v>
      </c>
      <c r="Y368" s="61"/>
      <c r="Z368" s="62"/>
      <c r="AA368" s="63"/>
      <c r="AB368">
        <v>36</v>
      </c>
      <c r="AC368" t="s">
        <v>610</v>
      </c>
    </row>
    <row r="369" spans="1:29" x14ac:dyDescent="0.3">
      <c r="A369">
        <v>353</v>
      </c>
      <c r="B369" s="1">
        <v>44747</v>
      </c>
      <c r="C369" t="str">
        <f t="shared" si="42"/>
        <v>CER-AWD_R2_t3_44747</v>
      </c>
      <c r="E369" t="s">
        <v>20</v>
      </c>
      <c r="F369" t="s">
        <v>37</v>
      </c>
      <c r="G369" t="s">
        <v>607</v>
      </c>
      <c r="H369">
        <f t="shared" si="37"/>
        <v>2022</v>
      </c>
      <c r="I369">
        <f t="shared" si="38"/>
        <v>7</v>
      </c>
      <c r="J369">
        <f t="shared" si="39"/>
        <v>5</v>
      </c>
      <c r="K369" t="s">
        <v>50</v>
      </c>
      <c r="M369">
        <f>VLOOKUP(F369,Treats!$A$1:$C$9,3,0)</f>
        <v>2</v>
      </c>
      <c r="N369">
        <v>8</v>
      </c>
      <c r="O369" t="s">
        <v>604</v>
      </c>
      <c r="P369" t="str">
        <f t="shared" si="40"/>
        <v>E:CER_P:P05_Tr1:AWD_Tr2:_DK_2_D:5_M:7_Y:2022</v>
      </c>
      <c r="Q369">
        <v>6</v>
      </c>
      <c r="R369">
        <v>27</v>
      </c>
      <c r="S369">
        <v>0.9</v>
      </c>
      <c r="T369">
        <v>31</v>
      </c>
      <c r="U369">
        <v>33</v>
      </c>
      <c r="V369" t="s">
        <v>47</v>
      </c>
      <c r="W369" s="2">
        <f t="shared" si="41"/>
        <v>0.47071759259259255</v>
      </c>
      <c r="X369">
        <v>30</v>
      </c>
      <c r="Y369" s="61"/>
      <c r="Z369" s="62"/>
      <c r="AA369" s="63"/>
      <c r="AB369">
        <v>36.299999999999997</v>
      </c>
      <c r="AC369" t="s">
        <v>610</v>
      </c>
    </row>
    <row r="370" spans="1:29" x14ac:dyDescent="0.3">
      <c r="A370">
        <v>354</v>
      </c>
      <c r="B370" s="1">
        <v>44747</v>
      </c>
      <c r="C370" t="str">
        <f t="shared" si="42"/>
        <v>CER-CON_R2_t0_44747</v>
      </c>
      <c r="E370" t="s">
        <v>20</v>
      </c>
      <c r="F370" t="s">
        <v>40</v>
      </c>
      <c r="G370" t="s">
        <v>607</v>
      </c>
      <c r="H370">
        <f t="shared" si="37"/>
        <v>2022</v>
      </c>
      <c r="I370">
        <f t="shared" si="38"/>
        <v>7</v>
      </c>
      <c r="J370">
        <f t="shared" si="39"/>
        <v>5</v>
      </c>
      <c r="K370" t="s">
        <v>48</v>
      </c>
      <c r="M370">
        <f>VLOOKUP(F370,Treats!$A$1:$C$9,3,0)</f>
        <v>2</v>
      </c>
      <c r="N370">
        <v>8</v>
      </c>
      <c r="O370" t="s">
        <v>609</v>
      </c>
      <c r="P370" t="str">
        <f t="shared" si="40"/>
        <v>E:CER_P:P06_Tr1:CON_Tr2:_DK_2_D:5_M:7_Y:2022</v>
      </c>
      <c r="Q370">
        <v>14</v>
      </c>
      <c r="R370">
        <v>26</v>
      </c>
      <c r="S370">
        <v>0.8</v>
      </c>
      <c r="T370">
        <v>31</v>
      </c>
      <c r="U370">
        <v>33.5</v>
      </c>
      <c r="V370" t="s">
        <v>44</v>
      </c>
      <c r="W370" s="2">
        <v>0.48130787037037037</v>
      </c>
      <c r="X370">
        <v>0</v>
      </c>
      <c r="Y370" s="61"/>
      <c r="Z370" s="62"/>
      <c r="AA370" s="63"/>
      <c r="AB370">
        <v>31</v>
      </c>
      <c r="AC370" t="s">
        <v>610</v>
      </c>
    </row>
    <row r="371" spans="1:29" x14ac:dyDescent="0.3">
      <c r="A371">
        <v>355</v>
      </c>
      <c r="B371" s="1">
        <v>44747</v>
      </c>
      <c r="C371" t="str">
        <f t="shared" si="42"/>
        <v>CER-CON_R2_t1_44747</v>
      </c>
      <c r="E371" t="s">
        <v>20</v>
      </c>
      <c r="F371" t="s">
        <v>40</v>
      </c>
      <c r="G371" t="s">
        <v>607</v>
      </c>
      <c r="H371">
        <f t="shared" si="37"/>
        <v>2022</v>
      </c>
      <c r="I371">
        <f t="shared" si="38"/>
        <v>7</v>
      </c>
      <c r="J371">
        <f t="shared" si="39"/>
        <v>5</v>
      </c>
      <c r="K371" t="s">
        <v>48</v>
      </c>
      <c r="M371">
        <f>VLOOKUP(F371,Treats!$A$1:$C$9,3,0)</f>
        <v>2</v>
      </c>
      <c r="N371">
        <v>8</v>
      </c>
      <c r="O371" t="s">
        <v>609</v>
      </c>
      <c r="P371" t="str">
        <f t="shared" si="40"/>
        <v>E:CER_P:P06_Tr1:CON_Tr2:_DK_2_D:5_M:7_Y:2022</v>
      </c>
      <c r="Q371">
        <v>14</v>
      </c>
      <c r="R371">
        <v>26</v>
      </c>
      <c r="S371">
        <v>0.8</v>
      </c>
      <c r="T371">
        <v>31</v>
      </c>
      <c r="U371">
        <v>33.5</v>
      </c>
      <c r="V371" t="s">
        <v>45</v>
      </c>
      <c r="W371" s="2">
        <f t="shared" si="41"/>
        <v>0.48825231481481479</v>
      </c>
      <c r="X371">
        <v>10</v>
      </c>
      <c r="Y371" s="61"/>
      <c r="Z371" s="62"/>
      <c r="AA371" s="63"/>
      <c r="AB371">
        <v>35.200000000000003</v>
      </c>
      <c r="AC371" t="s">
        <v>610</v>
      </c>
    </row>
    <row r="372" spans="1:29" x14ac:dyDescent="0.3">
      <c r="A372">
        <v>356</v>
      </c>
      <c r="B372" s="1">
        <v>44747</v>
      </c>
      <c r="C372" t="str">
        <f t="shared" si="42"/>
        <v>CER-CON_R2_t2_44747</v>
      </c>
      <c r="E372" t="s">
        <v>20</v>
      </c>
      <c r="F372" t="s">
        <v>40</v>
      </c>
      <c r="G372" t="s">
        <v>607</v>
      </c>
      <c r="H372">
        <f t="shared" si="37"/>
        <v>2022</v>
      </c>
      <c r="I372">
        <f t="shared" si="38"/>
        <v>7</v>
      </c>
      <c r="J372">
        <f t="shared" si="39"/>
        <v>5</v>
      </c>
      <c r="K372" t="s">
        <v>48</v>
      </c>
      <c r="M372">
        <f>VLOOKUP(F372,Treats!$A$1:$C$9,3,0)</f>
        <v>2</v>
      </c>
      <c r="N372">
        <v>8</v>
      </c>
      <c r="O372" t="s">
        <v>609</v>
      </c>
      <c r="P372" t="str">
        <f t="shared" si="40"/>
        <v>E:CER_P:P06_Tr1:CON_Tr2:_DK_2_D:5_M:7_Y:2022</v>
      </c>
      <c r="Q372">
        <v>14</v>
      </c>
      <c r="R372">
        <v>26</v>
      </c>
      <c r="S372">
        <v>0.8</v>
      </c>
      <c r="T372">
        <v>31</v>
      </c>
      <c r="U372">
        <v>33.5</v>
      </c>
      <c r="V372" t="s">
        <v>46</v>
      </c>
      <c r="W372" s="2">
        <f t="shared" si="41"/>
        <v>0.49519675925925921</v>
      </c>
      <c r="X372">
        <v>20</v>
      </c>
      <c r="Y372" s="61"/>
      <c r="Z372" s="62"/>
      <c r="AA372" s="63"/>
      <c r="AB372">
        <v>31.5</v>
      </c>
      <c r="AC372" t="s">
        <v>610</v>
      </c>
    </row>
    <row r="373" spans="1:29" x14ac:dyDescent="0.3">
      <c r="A373">
        <v>357</v>
      </c>
      <c r="B373" s="1">
        <v>44747</v>
      </c>
      <c r="C373" t="str">
        <f t="shared" si="42"/>
        <v>CER-CON_R2_t3_44747</v>
      </c>
      <c r="E373" t="s">
        <v>20</v>
      </c>
      <c r="F373" t="s">
        <v>40</v>
      </c>
      <c r="G373" t="s">
        <v>607</v>
      </c>
      <c r="H373">
        <f t="shared" si="37"/>
        <v>2022</v>
      </c>
      <c r="I373">
        <f t="shared" si="38"/>
        <v>7</v>
      </c>
      <c r="J373">
        <f t="shared" si="39"/>
        <v>5</v>
      </c>
      <c r="K373" t="s">
        <v>48</v>
      </c>
      <c r="M373">
        <f>VLOOKUP(F373,Treats!$A$1:$C$9,3,0)</f>
        <v>2</v>
      </c>
      <c r="N373">
        <v>8</v>
      </c>
      <c r="O373" t="s">
        <v>609</v>
      </c>
      <c r="P373" t="str">
        <f t="shared" si="40"/>
        <v>E:CER_P:P06_Tr1:CON_Tr2:_DK_2_D:5_M:7_Y:2022</v>
      </c>
      <c r="Q373">
        <v>14</v>
      </c>
      <c r="R373">
        <v>26</v>
      </c>
      <c r="S373">
        <v>0.8</v>
      </c>
      <c r="T373">
        <v>31</v>
      </c>
      <c r="U373">
        <v>33.5</v>
      </c>
      <c r="V373" t="s">
        <v>47</v>
      </c>
      <c r="W373" s="2">
        <f t="shared" si="41"/>
        <v>0.50214120370370363</v>
      </c>
      <c r="X373">
        <v>30</v>
      </c>
      <c r="Y373" s="61"/>
      <c r="Z373" s="62"/>
      <c r="AA373" s="63"/>
      <c r="AB373">
        <v>38.299999999999997</v>
      </c>
      <c r="AC373" t="s">
        <v>610</v>
      </c>
    </row>
    <row r="374" spans="1:29" x14ac:dyDescent="0.3">
      <c r="A374">
        <v>358</v>
      </c>
      <c r="B374" s="1">
        <v>44747</v>
      </c>
      <c r="C374" t="str">
        <f t="shared" si="42"/>
        <v>CER-MSD_R3_t0_44747</v>
      </c>
      <c r="E374" t="s">
        <v>20</v>
      </c>
      <c r="F374" t="s">
        <v>35</v>
      </c>
      <c r="G374" t="s">
        <v>18</v>
      </c>
      <c r="H374">
        <f t="shared" si="37"/>
        <v>2022</v>
      </c>
      <c r="I374">
        <f t="shared" si="38"/>
        <v>7</v>
      </c>
      <c r="J374">
        <f t="shared" si="39"/>
        <v>5</v>
      </c>
      <c r="K374" t="s">
        <v>49</v>
      </c>
      <c r="M374">
        <f>VLOOKUP(F374,Treats!$A$1:$C$9,3,0)</f>
        <v>3</v>
      </c>
      <c r="N374">
        <v>1</v>
      </c>
      <c r="O374" t="s">
        <v>36</v>
      </c>
      <c r="P374" t="str">
        <f t="shared" si="40"/>
        <v>E:CER_P:P07_Tr1:MSD_Tr2:_TRA_3_D:5_M:7_Y:2022</v>
      </c>
      <c r="Q374">
        <v>0</v>
      </c>
      <c r="R374">
        <v>26</v>
      </c>
      <c r="S374">
        <v>0.9</v>
      </c>
      <c r="T374">
        <v>29.5</v>
      </c>
      <c r="U374">
        <v>31</v>
      </c>
      <c r="V374" t="s">
        <v>44</v>
      </c>
      <c r="W374" s="2">
        <v>0.41562499999999997</v>
      </c>
      <c r="X374">
        <v>0</v>
      </c>
      <c r="Y374" s="61">
        <f>VLOOKUP(C374,JN!$A$2:$J$865,8,0)</f>
        <v>1.2075</v>
      </c>
      <c r="Z374" s="62">
        <f>VLOOKUP(C374,JN!$A$2:$J$865,9,0)</f>
        <v>83.66567164179105</v>
      </c>
      <c r="AA374" s="63">
        <f>VLOOKUP(C374,JN!$A$2:$J$865,10,0)</f>
        <v>0.52788000000000002</v>
      </c>
      <c r="AB374">
        <v>33.6</v>
      </c>
    </row>
    <row r="375" spans="1:29" x14ac:dyDescent="0.3">
      <c r="A375">
        <v>359</v>
      </c>
      <c r="B375" s="1">
        <v>44747</v>
      </c>
      <c r="C375" t="str">
        <f t="shared" si="42"/>
        <v>CER-MSD_R3_t1_44747</v>
      </c>
      <c r="E375" t="s">
        <v>20</v>
      </c>
      <c r="F375" t="s">
        <v>35</v>
      </c>
      <c r="G375" t="s">
        <v>18</v>
      </c>
      <c r="H375">
        <f t="shared" si="37"/>
        <v>2022</v>
      </c>
      <c r="I375">
        <f t="shared" si="38"/>
        <v>7</v>
      </c>
      <c r="J375">
        <f t="shared" si="39"/>
        <v>5</v>
      </c>
      <c r="K375" t="s">
        <v>49</v>
      </c>
      <c r="M375">
        <f>VLOOKUP(F375,Treats!$A$1:$C$9,3,0)</f>
        <v>3</v>
      </c>
      <c r="N375">
        <v>1</v>
      </c>
      <c r="O375" t="s">
        <v>36</v>
      </c>
      <c r="P375" t="str">
        <f t="shared" si="40"/>
        <v>E:CER_P:P07_Tr1:MSD_Tr2:_TRA_3_D:5_M:7_Y:2022</v>
      </c>
      <c r="Q375">
        <v>0</v>
      </c>
      <c r="R375">
        <v>26</v>
      </c>
      <c r="S375">
        <v>0.9</v>
      </c>
      <c r="T375">
        <v>29.5</v>
      </c>
      <c r="U375">
        <v>31</v>
      </c>
      <c r="V375" t="s">
        <v>45</v>
      </c>
      <c r="W375" s="2">
        <f t="shared" si="41"/>
        <v>0.42256944444444439</v>
      </c>
      <c r="X375">
        <v>10</v>
      </c>
      <c r="Y375" s="61">
        <f>VLOOKUP(C375,JN!$A$2:$J$865,8,0)</f>
        <v>1.1325000000000001</v>
      </c>
      <c r="Z375" s="62">
        <f>VLOOKUP(C375,JN!$A$2:$J$865,9,0)</f>
        <v>60.195820895522388</v>
      </c>
      <c r="AA375" s="63">
        <f>VLOOKUP(C375,JN!$A$2:$J$865,10,0)</f>
        <v>0.48972000000000004</v>
      </c>
      <c r="AB375">
        <v>37.9</v>
      </c>
    </row>
    <row r="376" spans="1:29" x14ac:dyDescent="0.3">
      <c r="A376">
        <v>360</v>
      </c>
      <c r="B376" s="1">
        <v>44747</v>
      </c>
      <c r="C376" t="str">
        <f t="shared" si="42"/>
        <v>CER-MSD_R3_t2_44747</v>
      </c>
      <c r="E376" t="s">
        <v>20</v>
      </c>
      <c r="F376" t="s">
        <v>35</v>
      </c>
      <c r="G376" t="s">
        <v>18</v>
      </c>
      <c r="H376">
        <f t="shared" si="37"/>
        <v>2022</v>
      </c>
      <c r="I376">
        <f t="shared" si="38"/>
        <v>7</v>
      </c>
      <c r="J376">
        <f t="shared" si="39"/>
        <v>5</v>
      </c>
      <c r="K376" t="s">
        <v>49</v>
      </c>
      <c r="M376">
        <f>VLOOKUP(F376,Treats!$A$1:$C$9,3,0)</f>
        <v>3</v>
      </c>
      <c r="N376">
        <v>1</v>
      </c>
      <c r="O376" t="s">
        <v>36</v>
      </c>
      <c r="P376" t="str">
        <f t="shared" si="40"/>
        <v>E:CER_P:P07_Tr1:MSD_Tr2:_TRA_3_D:5_M:7_Y:2022</v>
      </c>
      <c r="Q376">
        <v>0</v>
      </c>
      <c r="R376">
        <v>26</v>
      </c>
      <c r="S376">
        <v>0.9</v>
      </c>
      <c r="T376">
        <v>29.5</v>
      </c>
      <c r="U376">
        <v>31</v>
      </c>
      <c r="V376" t="s">
        <v>46</v>
      </c>
      <c r="W376" s="2">
        <f t="shared" si="41"/>
        <v>0.42951388888888881</v>
      </c>
      <c r="X376">
        <v>20</v>
      </c>
      <c r="Y376" s="61">
        <f>VLOOKUP(C376,JN!$A$2:$J$865,8,0)</f>
        <v>1.2075</v>
      </c>
      <c r="Z376" s="62">
        <f>VLOOKUP(C376,JN!$A$2:$J$865,9,0)</f>
        <v>57.262089552238812</v>
      </c>
      <c r="AA376" s="63">
        <f>VLOOKUP(C376,JN!$A$2:$J$865,10,0)</f>
        <v>0.54060000000000008</v>
      </c>
      <c r="AB376">
        <v>40.200000000000003</v>
      </c>
    </row>
    <row r="377" spans="1:29" x14ac:dyDescent="0.3">
      <c r="A377">
        <v>361</v>
      </c>
      <c r="B377" s="1">
        <v>44747</v>
      </c>
      <c r="C377" t="str">
        <f t="shared" si="42"/>
        <v>CER-MSD_R3_t3_44747</v>
      </c>
      <c r="E377" t="s">
        <v>20</v>
      </c>
      <c r="F377" t="s">
        <v>35</v>
      </c>
      <c r="G377" t="s">
        <v>18</v>
      </c>
      <c r="H377">
        <f t="shared" si="37"/>
        <v>2022</v>
      </c>
      <c r="I377">
        <f t="shared" si="38"/>
        <v>7</v>
      </c>
      <c r="J377">
        <f t="shared" si="39"/>
        <v>5</v>
      </c>
      <c r="K377" t="s">
        <v>49</v>
      </c>
      <c r="M377">
        <f>VLOOKUP(F377,Treats!$A$1:$C$9,3,0)</f>
        <v>3</v>
      </c>
      <c r="N377">
        <v>1</v>
      </c>
      <c r="O377" t="s">
        <v>36</v>
      </c>
      <c r="P377" t="str">
        <f t="shared" si="40"/>
        <v>E:CER_P:P07_Tr1:MSD_Tr2:_TRA_3_D:5_M:7_Y:2022</v>
      </c>
      <c r="Q377">
        <v>0</v>
      </c>
      <c r="R377">
        <v>26</v>
      </c>
      <c r="S377">
        <v>0.9</v>
      </c>
      <c r="T377">
        <v>29.5</v>
      </c>
      <c r="U377">
        <v>31</v>
      </c>
      <c r="V377" t="s">
        <v>47</v>
      </c>
      <c r="W377" s="2">
        <f t="shared" si="41"/>
        <v>0.43645833333333323</v>
      </c>
      <c r="X377">
        <v>30</v>
      </c>
      <c r="Y377" s="61">
        <f>VLOOKUP(C377,JN!$A$2:$J$865,8,0)</f>
        <v>1.2075</v>
      </c>
      <c r="Z377" s="62">
        <f>VLOOKUP(C377,JN!$A$2:$J$865,9,0)</f>
        <v>38.790447761194031</v>
      </c>
      <c r="AA377" s="63">
        <f>VLOOKUP(C377,JN!$A$2:$J$865,10,0)</f>
        <v>0.54696000000000011</v>
      </c>
      <c r="AB377">
        <v>41.2</v>
      </c>
    </row>
    <row r="378" spans="1:29" x14ac:dyDescent="0.3">
      <c r="A378">
        <v>362</v>
      </c>
      <c r="B378" s="1">
        <v>44747</v>
      </c>
      <c r="C378" t="str">
        <f t="shared" si="42"/>
        <v>CER-CON_R3_t0_44747</v>
      </c>
      <c r="E378" t="s">
        <v>20</v>
      </c>
      <c r="F378" t="s">
        <v>33</v>
      </c>
      <c r="G378" t="s">
        <v>18</v>
      </c>
      <c r="H378">
        <f t="shared" si="37"/>
        <v>2022</v>
      </c>
      <c r="I378">
        <f t="shared" si="38"/>
        <v>7</v>
      </c>
      <c r="J378">
        <f t="shared" si="39"/>
        <v>5</v>
      </c>
      <c r="K378" t="s">
        <v>48</v>
      </c>
      <c r="M378">
        <f>VLOOKUP(F378,Treats!$A$1:$C$9,3,0)</f>
        <v>3</v>
      </c>
      <c r="N378">
        <v>9</v>
      </c>
      <c r="O378" t="s">
        <v>36</v>
      </c>
      <c r="P378" t="str">
        <f t="shared" si="40"/>
        <v>E:CER_P:P08_Tr1:CON_Tr2:_TRA_3_D:5_M:7_Y:2022</v>
      </c>
      <c r="Q378">
        <v>12</v>
      </c>
      <c r="R378">
        <v>27</v>
      </c>
      <c r="S378">
        <v>0.9</v>
      </c>
      <c r="T378">
        <v>31</v>
      </c>
      <c r="U378">
        <v>33.5</v>
      </c>
      <c r="V378" t="s">
        <v>44</v>
      </c>
      <c r="W378" s="2">
        <v>0.47957175925925927</v>
      </c>
      <c r="X378">
        <v>0</v>
      </c>
      <c r="Y378" s="61">
        <f>VLOOKUP(C378,JN!$A$2:$J$865,8,0)</f>
        <v>1.2825</v>
      </c>
      <c r="Z378" s="62">
        <f>VLOOKUP(C378,JN!$A$2:$J$865,9,0)</f>
        <v>108.1134328358209</v>
      </c>
      <c r="AA378" s="63">
        <f>VLOOKUP(C378,JN!$A$2:$J$865,10,0)</f>
        <v>0.54060000000000008</v>
      </c>
      <c r="AB378">
        <v>35.9</v>
      </c>
    </row>
    <row r="379" spans="1:29" x14ac:dyDescent="0.3">
      <c r="A379">
        <v>363</v>
      </c>
      <c r="B379" s="1">
        <v>44747</v>
      </c>
      <c r="C379" t="str">
        <f t="shared" si="42"/>
        <v>CER-CON_R3_t1_44747</v>
      </c>
      <c r="E379" t="s">
        <v>20</v>
      </c>
      <c r="F379" t="s">
        <v>33</v>
      </c>
      <c r="G379" t="s">
        <v>18</v>
      </c>
      <c r="H379">
        <f t="shared" si="37"/>
        <v>2022</v>
      </c>
      <c r="I379">
        <f t="shared" si="38"/>
        <v>7</v>
      </c>
      <c r="J379">
        <f t="shared" si="39"/>
        <v>5</v>
      </c>
      <c r="K379" t="s">
        <v>48</v>
      </c>
      <c r="M379">
        <f>VLOOKUP(F379,Treats!$A$1:$C$9,3,0)</f>
        <v>3</v>
      </c>
      <c r="N379">
        <v>9</v>
      </c>
      <c r="O379" t="s">
        <v>36</v>
      </c>
      <c r="P379" t="str">
        <f t="shared" si="40"/>
        <v>E:CER_P:P08_Tr1:CON_Tr2:_TRA_3_D:5_M:7_Y:2022</v>
      </c>
      <c r="Q379">
        <v>12</v>
      </c>
      <c r="R379">
        <v>27</v>
      </c>
      <c r="S379">
        <v>0.9</v>
      </c>
      <c r="T379">
        <v>31</v>
      </c>
      <c r="U379">
        <v>33.5</v>
      </c>
      <c r="V379" t="s">
        <v>45</v>
      </c>
      <c r="W379" s="2">
        <f t="shared" si="41"/>
        <v>0.48651620370370369</v>
      </c>
      <c r="X379">
        <v>10</v>
      </c>
      <c r="Y379" s="61">
        <f>VLOOKUP(C379,JN!$A$2:$J$865,8,0)</f>
        <v>2.8574999999999999</v>
      </c>
      <c r="Z379" s="62">
        <f>VLOOKUP(C379,JN!$A$2:$J$865,9,0)</f>
        <v>4.4549253731343281</v>
      </c>
      <c r="AA379" s="63">
        <f>VLOOKUP(C379,JN!$A$2:$J$865,10,0)</f>
        <v>0.54696000000000011</v>
      </c>
      <c r="AB379">
        <v>40.9</v>
      </c>
    </row>
    <row r="380" spans="1:29" x14ac:dyDescent="0.3">
      <c r="A380">
        <v>364</v>
      </c>
      <c r="B380" s="1">
        <v>44747</v>
      </c>
      <c r="C380" t="str">
        <f t="shared" si="42"/>
        <v>CER-CON_R3_t2_44747</v>
      </c>
      <c r="E380" t="s">
        <v>20</v>
      </c>
      <c r="F380" t="s">
        <v>33</v>
      </c>
      <c r="G380" t="s">
        <v>18</v>
      </c>
      <c r="H380">
        <f t="shared" si="37"/>
        <v>2022</v>
      </c>
      <c r="I380">
        <f t="shared" si="38"/>
        <v>7</v>
      </c>
      <c r="J380">
        <f t="shared" si="39"/>
        <v>5</v>
      </c>
      <c r="K380" t="s">
        <v>48</v>
      </c>
      <c r="M380">
        <f>VLOOKUP(F380,Treats!$A$1:$C$9,3,0)</f>
        <v>3</v>
      </c>
      <c r="N380">
        <v>9</v>
      </c>
      <c r="O380" t="s">
        <v>36</v>
      </c>
      <c r="P380" t="str">
        <f t="shared" si="40"/>
        <v>E:CER_P:P08_Tr1:CON_Tr2:_TRA_3_D:5_M:7_Y:2022</v>
      </c>
      <c r="Q380">
        <v>12</v>
      </c>
      <c r="R380">
        <v>27</v>
      </c>
      <c r="S380">
        <v>0.9</v>
      </c>
      <c r="T380">
        <v>31</v>
      </c>
      <c r="U380">
        <v>33.5</v>
      </c>
      <c r="V380" t="s">
        <v>46</v>
      </c>
      <c r="W380" s="2">
        <f t="shared" si="41"/>
        <v>0.49346064814814811</v>
      </c>
      <c r="X380">
        <v>20</v>
      </c>
      <c r="Y380" s="61">
        <f>VLOOKUP(C380,JN!$A$2:$J$865,8,0)</f>
        <v>4.2824999999999998</v>
      </c>
      <c r="Z380" s="62">
        <f>VLOOKUP(C380,JN!$A$2:$J$865,9,0)</f>
        <v>28.468059701492543</v>
      </c>
      <c r="AA380" s="63">
        <f>VLOOKUP(C380,JN!$A$2:$J$865,10,0)</f>
        <v>0.54060000000000008</v>
      </c>
      <c r="AB380">
        <v>42</v>
      </c>
    </row>
    <row r="381" spans="1:29" x14ac:dyDescent="0.3">
      <c r="A381">
        <v>365</v>
      </c>
      <c r="B381" s="1">
        <v>44747</v>
      </c>
      <c r="C381" t="str">
        <f t="shared" si="42"/>
        <v>CER-CON_R3_t3_44747</v>
      </c>
      <c r="E381" t="s">
        <v>20</v>
      </c>
      <c r="F381" t="s">
        <v>33</v>
      </c>
      <c r="G381" t="s">
        <v>18</v>
      </c>
      <c r="H381">
        <f t="shared" si="37"/>
        <v>2022</v>
      </c>
      <c r="I381">
        <f t="shared" si="38"/>
        <v>7</v>
      </c>
      <c r="J381">
        <f t="shared" si="39"/>
        <v>5</v>
      </c>
      <c r="K381" t="s">
        <v>48</v>
      </c>
      <c r="M381">
        <f>VLOOKUP(F381,Treats!$A$1:$C$9,3,0)</f>
        <v>3</v>
      </c>
      <c r="N381">
        <v>9</v>
      </c>
      <c r="O381" t="s">
        <v>36</v>
      </c>
      <c r="P381" t="str">
        <f t="shared" si="40"/>
        <v>E:CER_P:P08_Tr1:CON_Tr2:_TRA_3_D:5_M:7_Y:2022</v>
      </c>
      <c r="Q381">
        <v>12</v>
      </c>
      <c r="R381">
        <v>27</v>
      </c>
      <c r="S381">
        <v>0.9</v>
      </c>
      <c r="T381">
        <v>31</v>
      </c>
      <c r="U381">
        <v>33.5</v>
      </c>
      <c r="V381" t="s">
        <v>47</v>
      </c>
      <c r="W381" s="2">
        <f t="shared" si="41"/>
        <v>0.50040509259259258</v>
      </c>
      <c r="X381">
        <v>30</v>
      </c>
      <c r="Y381" s="61">
        <f>VLOOKUP(C381,JN!$A$2:$J$865,8,0)</f>
        <v>5.9324999999999992</v>
      </c>
      <c r="Z381" s="62">
        <f>VLOOKUP(C381,JN!$A$2:$J$865,9,0)</f>
        <v>7.9319402985074632</v>
      </c>
      <c r="AA381" s="63">
        <f>VLOOKUP(C381,JN!$A$2:$J$865,10,0)</f>
        <v>0.53424000000000005</v>
      </c>
      <c r="AB381">
        <f>AB380+(AB380-AB379)</f>
        <v>43.1</v>
      </c>
    </row>
    <row r="382" spans="1:29" x14ac:dyDescent="0.3">
      <c r="A382">
        <v>366</v>
      </c>
      <c r="B382" s="1">
        <v>44747</v>
      </c>
      <c r="C382" t="str">
        <f t="shared" si="42"/>
        <v>CER-MSD_R3_t0_44747</v>
      </c>
      <c r="E382" t="s">
        <v>20</v>
      </c>
      <c r="F382" t="s">
        <v>35</v>
      </c>
      <c r="G382" t="s">
        <v>607</v>
      </c>
      <c r="H382">
        <f t="shared" si="37"/>
        <v>2022</v>
      </c>
      <c r="I382">
        <f t="shared" si="38"/>
        <v>7</v>
      </c>
      <c r="J382">
        <f t="shared" si="39"/>
        <v>5</v>
      </c>
      <c r="K382" t="s">
        <v>49</v>
      </c>
      <c r="M382">
        <f>VLOOKUP(F382,Treats!$A$1:$C$9,3,0)</f>
        <v>3</v>
      </c>
      <c r="N382">
        <v>5</v>
      </c>
      <c r="O382" t="s">
        <v>36</v>
      </c>
      <c r="P382" t="str">
        <f t="shared" si="40"/>
        <v>E:CER_P:P07_Tr1:MSD_Tr2:_DK_3_D:5_M:7_Y:2022</v>
      </c>
      <c r="Q382">
        <v>0</v>
      </c>
      <c r="R382">
        <v>26</v>
      </c>
      <c r="S382">
        <v>0.9</v>
      </c>
      <c r="T382">
        <v>29.5</v>
      </c>
      <c r="U382">
        <v>31</v>
      </c>
      <c r="V382" t="s">
        <v>44</v>
      </c>
      <c r="W382" s="2">
        <v>0.41776620370370371</v>
      </c>
      <c r="X382">
        <v>0</v>
      </c>
      <c r="Y382" s="61"/>
      <c r="Z382" s="62"/>
      <c r="AA382" s="63"/>
      <c r="AB382">
        <v>29.7</v>
      </c>
      <c r="AC382" t="s">
        <v>610</v>
      </c>
    </row>
    <row r="383" spans="1:29" x14ac:dyDescent="0.3">
      <c r="A383">
        <v>367</v>
      </c>
      <c r="B383" s="1">
        <v>44747</v>
      </c>
      <c r="C383" t="str">
        <f t="shared" si="42"/>
        <v>CER-MSD_R3_t1_44747</v>
      </c>
      <c r="E383" t="s">
        <v>20</v>
      </c>
      <c r="F383" t="s">
        <v>35</v>
      </c>
      <c r="G383" t="s">
        <v>607</v>
      </c>
      <c r="H383">
        <f t="shared" si="37"/>
        <v>2022</v>
      </c>
      <c r="I383">
        <f t="shared" si="38"/>
        <v>7</v>
      </c>
      <c r="J383">
        <f t="shared" si="39"/>
        <v>5</v>
      </c>
      <c r="K383" t="s">
        <v>49</v>
      </c>
      <c r="M383">
        <f>VLOOKUP(F383,Treats!$A$1:$C$9,3,0)</f>
        <v>3</v>
      </c>
      <c r="N383">
        <v>5</v>
      </c>
      <c r="O383" t="s">
        <v>36</v>
      </c>
      <c r="P383" t="str">
        <f t="shared" si="40"/>
        <v>E:CER_P:P07_Tr1:MSD_Tr2:_DK_3_D:5_M:7_Y:2022</v>
      </c>
      <c r="Q383">
        <v>0</v>
      </c>
      <c r="R383">
        <v>26</v>
      </c>
      <c r="S383">
        <v>0.9</v>
      </c>
      <c r="T383">
        <v>29.5</v>
      </c>
      <c r="U383">
        <v>31</v>
      </c>
      <c r="V383" t="s">
        <v>45</v>
      </c>
      <c r="W383" s="2">
        <f t="shared" si="41"/>
        <v>0.42471064814814813</v>
      </c>
      <c r="X383">
        <v>10</v>
      </c>
      <c r="Y383" s="61"/>
      <c r="Z383" s="62"/>
      <c r="AA383" s="63"/>
      <c r="AB383">
        <v>33.200000000000003</v>
      </c>
      <c r="AC383" t="s">
        <v>610</v>
      </c>
    </row>
    <row r="384" spans="1:29" x14ac:dyDescent="0.3">
      <c r="A384">
        <v>368</v>
      </c>
      <c r="B384" s="1">
        <v>44747</v>
      </c>
      <c r="C384" t="str">
        <f t="shared" si="42"/>
        <v>CER-MSD_R3_t2_44747</v>
      </c>
      <c r="E384" t="s">
        <v>20</v>
      </c>
      <c r="F384" t="s">
        <v>35</v>
      </c>
      <c r="G384" t="s">
        <v>607</v>
      </c>
      <c r="H384">
        <f t="shared" si="37"/>
        <v>2022</v>
      </c>
      <c r="I384">
        <f t="shared" si="38"/>
        <v>7</v>
      </c>
      <c r="J384">
        <f t="shared" si="39"/>
        <v>5</v>
      </c>
      <c r="K384" t="s">
        <v>49</v>
      </c>
      <c r="M384">
        <f>VLOOKUP(F384,Treats!$A$1:$C$9,3,0)</f>
        <v>3</v>
      </c>
      <c r="N384">
        <v>5</v>
      </c>
      <c r="O384" t="s">
        <v>36</v>
      </c>
      <c r="P384" t="str">
        <f t="shared" si="40"/>
        <v>E:CER_P:P07_Tr1:MSD_Tr2:_DK_3_D:5_M:7_Y:2022</v>
      </c>
      <c r="Q384">
        <v>0</v>
      </c>
      <c r="R384">
        <v>26</v>
      </c>
      <c r="S384">
        <v>0.9</v>
      </c>
      <c r="T384">
        <v>29.5</v>
      </c>
      <c r="U384">
        <v>31</v>
      </c>
      <c r="V384" t="s">
        <v>46</v>
      </c>
      <c r="W384" s="2">
        <f t="shared" si="41"/>
        <v>0.43165509259259255</v>
      </c>
      <c r="X384">
        <v>20</v>
      </c>
      <c r="Y384" s="61"/>
      <c r="Z384" s="62"/>
      <c r="AA384" s="63"/>
      <c r="AB384">
        <v>34.5</v>
      </c>
      <c r="AC384" t="s">
        <v>610</v>
      </c>
    </row>
    <row r="385" spans="1:29" x14ac:dyDescent="0.3">
      <c r="A385">
        <v>369</v>
      </c>
      <c r="B385" s="1">
        <v>44747</v>
      </c>
      <c r="C385" t="str">
        <f t="shared" si="42"/>
        <v>CER-MSD_R3_t3_44747</v>
      </c>
      <c r="E385" t="s">
        <v>20</v>
      </c>
      <c r="F385" t="s">
        <v>35</v>
      </c>
      <c r="G385" t="s">
        <v>607</v>
      </c>
      <c r="H385">
        <f t="shared" si="37"/>
        <v>2022</v>
      </c>
      <c r="I385">
        <f t="shared" si="38"/>
        <v>7</v>
      </c>
      <c r="J385">
        <f t="shared" si="39"/>
        <v>5</v>
      </c>
      <c r="K385" t="s">
        <v>49</v>
      </c>
      <c r="M385">
        <f>VLOOKUP(F385,Treats!$A$1:$C$9,3,0)</f>
        <v>3</v>
      </c>
      <c r="N385">
        <v>5</v>
      </c>
      <c r="O385" t="s">
        <v>36</v>
      </c>
      <c r="P385" t="str">
        <f t="shared" si="40"/>
        <v>E:CER_P:P07_Tr1:MSD_Tr2:_DK_3_D:5_M:7_Y:2022</v>
      </c>
      <c r="Q385">
        <v>0</v>
      </c>
      <c r="R385">
        <v>26</v>
      </c>
      <c r="S385">
        <v>0.9</v>
      </c>
      <c r="T385">
        <v>29.5</v>
      </c>
      <c r="U385">
        <v>31</v>
      </c>
      <c r="V385" t="s">
        <v>47</v>
      </c>
      <c r="W385" s="2">
        <f t="shared" si="41"/>
        <v>0.43859953703703697</v>
      </c>
      <c r="X385">
        <v>30</v>
      </c>
      <c r="Y385" s="61"/>
      <c r="Z385" s="62"/>
      <c r="AA385" s="63"/>
      <c r="AB385">
        <v>36.299999999999997</v>
      </c>
      <c r="AC385" t="s">
        <v>610</v>
      </c>
    </row>
    <row r="386" spans="1:29" x14ac:dyDescent="0.3">
      <c r="A386">
        <v>370</v>
      </c>
      <c r="B386" s="1">
        <v>44747</v>
      </c>
      <c r="C386" t="str">
        <f t="shared" si="42"/>
        <v>CER-CON_R3_t0_44747</v>
      </c>
      <c r="E386" t="s">
        <v>20</v>
      </c>
      <c r="F386" t="s">
        <v>33</v>
      </c>
      <c r="G386" t="s">
        <v>607</v>
      </c>
      <c r="H386">
        <f t="shared" ref="H386:H434" si="43">YEAR(B386)</f>
        <v>2022</v>
      </c>
      <c r="I386">
        <f t="shared" ref="I386:I434" si="44">MONTH(B386)</f>
        <v>7</v>
      </c>
      <c r="J386">
        <f t="shared" ref="J386:J434" si="45">DAY(B386)</f>
        <v>5</v>
      </c>
      <c r="K386" t="s">
        <v>48</v>
      </c>
      <c r="M386">
        <f>VLOOKUP(F386,Treats!$A$1:$C$9,3,0)</f>
        <v>3</v>
      </c>
      <c r="N386">
        <v>5</v>
      </c>
      <c r="O386" t="s">
        <v>36</v>
      </c>
      <c r="P386" t="str">
        <f t="shared" si="40"/>
        <v>E:CER_P:P08_Tr1:CON_Tr2:_DK_3_D:5_M:7_Y:2022</v>
      </c>
      <c r="Q386">
        <v>12</v>
      </c>
      <c r="R386">
        <v>27</v>
      </c>
      <c r="S386">
        <v>0.9</v>
      </c>
      <c r="T386">
        <v>31</v>
      </c>
      <c r="U386">
        <v>33.5</v>
      </c>
      <c r="V386" t="s">
        <v>44</v>
      </c>
      <c r="W386" s="2">
        <v>0.48130787037037037</v>
      </c>
      <c r="X386">
        <v>0</v>
      </c>
      <c r="Y386" s="61"/>
      <c r="Z386" s="62"/>
      <c r="AA386" s="63"/>
      <c r="AB386">
        <v>35.9</v>
      </c>
      <c r="AC386" t="s">
        <v>610</v>
      </c>
    </row>
    <row r="387" spans="1:29" x14ac:dyDescent="0.3">
      <c r="A387">
        <v>371</v>
      </c>
      <c r="B387" s="1">
        <v>44747</v>
      </c>
      <c r="C387" t="str">
        <f t="shared" si="42"/>
        <v>CER-CON_R3_t1_44747</v>
      </c>
      <c r="E387" t="s">
        <v>20</v>
      </c>
      <c r="F387" t="s">
        <v>33</v>
      </c>
      <c r="G387" t="s">
        <v>607</v>
      </c>
      <c r="H387">
        <f t="shared" si="43"/>
        <v>2022</v>
      </c>
      <c r="I387">
        <f t="shared" si="44"/>
        <v>7</v>
      </c>
      <c r="J387">
        <f t="shared" si="45"/>
        <v>5</v>
      </c>
      <c r="K387" t="s">
        <v>48</v>
      </c>
      <c r="M387">
        <f>VLOOKUP(F387,Treats!$A$1:$C$9,3,0)</f>
        <v>3</v>
      </c>
      <c r="N387">
        <v>5</v>
      </c>
      <c r="O387" t="s">
        <v>36</v>
      </c>
      <c r="P387" t="str">
        <f t="shared" ref="P387:P409" si="46">"E:"&amp;E387&amp;"_P:"&amp;F387&amp;"_Tr1:"&amp;K387&amp;"_Tr2:"&amp;L387&amp;"_"&amp;G387&amp;"_"&amp;M387&amp;"_D:"&amp;J387&amp;"_M:"&amp;I387&amp;"_Y:"&amp;H387</f>
        <v>E:CER_P:P08_Tr1:CON_Tr2:_DK_3_D:5_M:7_Y:2022</v>
      </c>
      <c r="Q387">
        <v>12</v>
      </c>
      <c r="R387">
        <v>27</v>
      </c>
      <c r="S387">
        <v>0.9</v>
      </c>
      <c r="T387">
        <v>31</v>
      </c>
      <c r="U387">
        <v>33.5</v>
      </c>
      <c r="V387" t="s">
        <v>45</v>
      </c>
      <c r="W387" s="2">
        <f t="shared" ref="W387:W389" si="47">W386+TIME(0,10,0)</f>
        <v>0.48825231481481479</v>
      </c>
      <c r="X387">
        <v>10</v>
      </c>
      <c r="Y387" s="61"/>
      <c r="Z387" s="62"/>
      <c r="AA387" s="63"/>
      <c r="AB387">
        <v>36.799999999999997</v>
      </c>
      <c r="AC387" t="s">
        <v>610</v>
      </c>
    </row>
    <row r="388" spans="1:29" x14ac:dyDescent="0.3">
      <c r="A388">
        <v>372</v>
      </c>
      <c r="B388" s="1">
        <v>44747</v>
      </c>
      <c r="C388" t="str">
        <f t="shared" si="42"/>
        <v>CER-CON_R3_t2_44747</v>
      </c>
      <c r="E388" t="s">
        <v>20</v>
      </c>
      <c r="F388" t="s">
        <v>33</v>
      </c>
      <c r="G388" t="s">
        <v>607</v>
      </c>
      <c r="H388">
        <f t="shared" si="43"/>
        <v>2022</v>
      </c>
      <c r="I388">
        <f t="shared" si="44"/>
        <v>7</v>
      </c>
      <c r="J388">
        <f t="shared" si="45"/>
        <v>5</v>
      </c>
      <c r="K388" t="s">
        <v>48</v>
      </c>
      <c r="M388">
        <f>VLOOKUP(F388,Treats!$A$1:$C$9,3,0)</f>
        <v>3</v>
      </c>
      <c r="N388">
        <v>5</v>
      </c>
      <c r="O388" t="s">
        <v>36</v>
      </c>
      <c r="P388" t="str">
        <f t="shared" si="46"/>
        <v>E:CER_P:P08_Tr1:CON_Tr2:_DK_3_D:5_M:7_Y:2022</v>
      </c>
      <c r="Q388">
        <v>12</v>
      </c>
      <c r="R388">
        <v>27</v>
      </c>
      <c r="S388">
        <v>0.9</v>
      </c>
      <c r="T388">
        <v>31</v>
      </c>
      <c r="U388">
        <v>33.5</v>
      </c>
      <c r="V388" t="s">
        <v>46</v>
      </c>
      <c r="W388" s="2">
        <f t="shared" si="47"/>
        <v>0.49519675925925921</v>
      </c>
      <c r="X388">
        <v>20</v>
      </c>
      <c r="Y388" s="61"/>
      <c r="Z388" s="62"/>
      <c r="AA388" s="63"/>
      <c r="AB388">
        <v>38.299999999999997</v>
      </c>
      <c r="AC388" t="s">
        <v>610</v>
      </c>
    </row>
    <row r="389" spans="1:29" x14ac:dyDescent="0.3">
      <c r="A389">
        <v>373</v>
      </c>
      <c r="B389" s="1">
        <v>44747</v>
      </c>
      <c r="C389" t="str">
        <f t="shared" si="42"/>
        <v>CER-CON_R3_t3_44747</v>
      </c>
      <c r="E389" t="s">
        <v>20</v>
      </c>
      <c r="F389" t="s">
        <v>33</v>
      </c>
      <c r="G389" t="s">
        <v>607</v>
      </c>
      <c r="H389">
        <f t="shared" si="43"/>
        <v>2022</v>
      </c>
      <c r="I389">
        <f t="shared" si="44"/>
        <v>7</v>
      </c>
      <c r="J389">
        <f t="shared" si="45"/>
        <v>5</v>
      </c>
      <c r="K389" t="s">
        <v>48</v>
      </c>
      <c r="M389">
        <f>VLOOKUP(F389,Treats!$A$1:$C$9,3,0)</f>
        <v>3</v>
      </c>
      <c r="N389">
        <v>5</v>
      </c>
      <c r="O389" t="s">
        <v>36</v>
      </c>
      <c r="P389" t="str">
        <f t="shared" si="46"/>
        <v>E:CER_P:P08_Tr1:CON_Tr2:_DK_3_D:5_M:7_Y:2022</v>
      </c>
      <c r="Q389">
        <v>12</v>
      </c>
      <c r="R389">
        <v>27</v>
      </c>
      <c r="S389">
        <v>0.9</v>
      </c>
      <c r="T389">
        <v>31</v>
      </c>
      <c r="U389">
        <v>33.5</v>
      </c>
      <c r="V389" t="s">
        <v>47</v>
      </c>
      <c r="W389" s="2">
        <f t="shared" si="47"/>
        <v>0.50214120370370363</v>
      </c>
      <c r="X389">
        <v>30</v>
      </c>
      <c r="Y389" s="61"/>
      <c r="Z389" s="62"/>
      <c r="AA389" s="63"/>
      <c r="AB389">
        <v>39.299999999999997</v>
      </c>
      <c r="AC389" t="s">
        <v>610</v>
      </c>
    </row>
    <row r="390" spans="1:29" x14ac:dyDescent="0.3">
      <c r="A390">
        <v>374</v>
      </c>
      <c r="B390" s="1">
        <v>44747</v>
      </c>
      <c r="C390" t="str">
        <f t="shared" si="42"/>
        <v>CER-AWD_R3_t0_44747</v>
      </c>
      <c r="E390" t="s">
        <v>20</v>
      </c>
      <c r="F390" t="s">
        <v>38</v>
      </c>
      <c r="G390" t="s">
        <v>607</v>
      </c>
      <c r="H390">
        <f t="shared" si="43"/>
        <v>2022</v>
      </c>
      <c r="I390">
        <f t="shared" si="44"/>
        <v>7</v>
      </c>
      <c r="J390">
        <f t="shared" si="45"/>
        <v>5</v>
      </c>
      <c r="K390" t="s">
        <v>50</v>
      </c>
      <c r="M390">
        <f>VLOOKUP(F390,Treats!$A$1:$C$9,3,0)</f>
        <v>3</v>
      </c>
      <c r="N390">
        <v>5</v>
      </c>
      <c r="O390" t="s">
        <v>36</v>
      </c>
      <c r="P390" t="str">
        <f t="shared" si="46"/>
        <v>E:CER_P:P09_Tr1:AWD_Tr2:_DK_3_D:5_M:7_Y:2022</v>
      </c>
      <c r="Q390">
        <v>1</v>
      </c>
      <c r="R390">
        <v>27</v>
      </c>
      <c r="S390">
        <v>0.9</v>
      </c>
      <c r="T390">
        <v>31</v>
      </c>
      <c r="U390">
        <v>33.5</v>
      </c>
      <c r="V390" t="s">
        <v>44</v>
      </c>
      <c r="W390" s="2">
        <v>0.44988425925925929</v>
      </c>
      <c r="X390">
        <v>0</v>
      </c>
      <c r="Y390" s="61"/>
      <c r="Z390" s="62"/>
      <c r="AA390" s="63"/>
      <c r="AB390">
        <v>34.1</v>
      </c>
      <c r="AC390" t="s">
        <v>610</v>
      </c>
    </row>
    <row r="391" spans="1:29" x14ac:dyDescent="0.3">
      <c r="A391">
        <v>375</v>
      </c>
      <c r="B391" s="1">
        <v>44747</v>
      </c>
      <c r="C391" t="str">
        <f t="shared" si="42"/>
        <v>CER-AWD_R3_t1_44747</v>
      </c>
      <c r="E391" t="s">
        <v>20</v>
      </c>
      <c r="F391" t="s">
        <v>38</v>
      </c>
      <c r="G391" t="s">
        <v>607</v>
      </c>
      <c r="H391">
        <f t="shared" si="43"/>
        <v>2022</v>
      </c>
      <c r="I391">
        <f t="shared" si="44"/>
        <v>7</v>
      </c>
      <c r="J391">
        <f t="shared" si="45"/>
        <v>5</v>
      </c>
      <c r="K391" t="s">
        <v>50</v>
      </c>
      <c r="M391">
        <f>VLOOKUP(F391,Treats!$A$1:$C$9,3,0)</f>
        <v>3</v>
      </c>
      <c r="N391">
        <v>5</v>
      </c>
      <c r="O391" t="s">
        <v>36</v>
      </c>
      <c r="P391" t="str">
        <f t="shared" si="46"/>
        <v>E:CER_P:P09_Tr1:AWD_Tr2:_DK_3_D:5_M:7_Y:2022</v>
      </c>
      <c r="Q391">
        <v>1</v>
      </c>
      <c r="R391">
        <v>27</v>
      </c>
      <c r="S391">
        <v>0.9</v>
      </c>
      <c r="T391">
        <v>31</v>
      </c>
      <c r="U391">
        <v>33.5</v>
      </c>
      <c r="V391" t="s">
        <v>45</v>
      </c>
      <c r="W391" s="2">
        <f t="shared" ref="W391:W393" si="48">W390+TIME(0,10,0)</f>
        <v>0.45682870370370371</v>
      </c>
      <c r="X391">
        <v>10</v>
      </c>
      <c r="Y391" s="61"/>
      <c r="Z391" s="62"/>
      <c r="AA391" s="63"/>
      <c r="AB391">
        <v>36.9</v>
      </c>
      <c r="AC391" t="s">
        <v>610</v>
      </c>
    </row>
    <row r="392" spans="1:29" x14ac:dyDescent="0.3">
      <c r="A392">
        <v>376</v>
      </c>
      <c r="B392" s="1">
        <v>44747</v>
      </c>
      <c r="C392" t="str">
        <f t="shared" si="42"/>
        <v>CER-AWD_R3_t2_44747</v>
      </c>
      <c r="E392" t="s">
        <v>20</v>
      </c>
      <c r="F392" t="s">
        <v>38</v>
      </c>
      <c r="G392" t="s">
        <v>607</v>
      </c>
      <c r="H392">
        <f t="shared" si="43"/>
        <v>2022</v>
      </c>
      <c r="I392">
        <f t="shared" si="44"/>
        <v>7</v>
      </c>
      <c r="J392">
        <f t="shared" si="45"/>
        <v>5</v>
      </c>
      <c r="K392" t="s">
        <v>50</v>
      </c>
      <c r="M392">
        <f>VLOOKUP(F392,Treats!$A$1:$C$9,3,0)</f>
        <v>3</v>
      </c>
      <c r="N392">
        <v>5</v>
      </c>
      <c r="O392" t="s">
        <v>36</v>
      </c>
      <c r="P392" t="str">
        <f t="shared" si="46"/>
        <v>E:CER_P:P09_Tr1:AWD_Tr2:_DK_3_D:5_M:7_Y:2022</v>
      </c>
      <c r="Q392">
        <v>1</v>
      </c>
      <c r="R392">
        <v>27</v>
      </c>
      <c r="S392">
        <v>0.9</v>
      </c>
      <c r="T392">
        <v>31</v>
      </c>
      <c r="U392">
        <v>33.5</v>
      </c>
      <c r="V392" t="s">
        <v>46</v>
      </c>
      <c r="W392" s="2">
        <f t="shared" si="48"/>
        <v>0.46377314814814813</v>
      </c>
      <c r="X392">
        <v>20</v>
      </c>
      <c r="Y392" s="61"/>
      <c r="Z392" s="62"/>
      <c r="AA392" s="63"/>
      <c r="AB392">
        <v>37.5</v>
      </c>
      <c r="AC392" t="s">
        <v>610</v>
      </c>
    </row>
    <row r="393" spans="1:29" x14ac:dyDescent="0.3">
      <c r="A393">
        <v>377</v>
      </c>
      <c r="B393" s="1">
        <v>44747</v>
      </c>
      <c r="C393" t="str">
        <f t="shared" si="42"/>
        <v>CER-AWD_R3_t3_44747</v>
      </c>
      <c r="E393" t="s">
        <v>20</v>
      </c>
      <c r="F393" t="s">
        <v>38</v>
      </c>
      <c r="G393" t="s">
        <v>607</v>
      </c>
      <c r="H393">
        <f t="shared" si="43"/>
        <v>2022</v>
      </c>
      <c r="I393">
        <f t="shared" si="44"/>
        <v>7</v>
      </c>
      <c r="J393">
        <f t="shared" si="45"/>
        <v>5</v>
      </c>
      <c r="K393" t="s">
        <v>50</v>
      </c>
      <c r="M393">
        <f>VLOOKUP(F393,Treats!$A$1:$C$9,3,0)</f>
        <v>3</v>
      </c>
      <c r="N393">
        <v>5</v>
      </c>
      <c r="O393" t="s">
        <v>36</v>
      </c>
      <c r="P393" t="str">
        <f t="shared" si="46"/>
        <v>E:CER_P:P09_Tr1:AWD_Tr2:_DK_3_D:5_M:7_Y:2022</v>
      </c>
      <c r="Q393">
        <v>1</v>
      </c>
      <c r="R393">
        <v>27</v>
      </c>
      <c r="S393">
        <v>0.9</v>
      </c>
      <c r="T393">
        <v>31</v>
      </c>
      <c r="U393">
        <v>33.5</v>
      </c>
      <c r="V393" t="s">
        <v>47</v>
      </c>
      <c r="W393" s="2">
        <f t="shared" si="48"/>
        <v>0.47071759259259255</v>
      </c>
      <c r="X393">
        <v>30</v>
      </c>
      <c r="Y393" s="61"/>
      <c r="Z393" s="62"/>
      <c r="AA393" s="63"/>
      <c r="AB393">
        <v>37.4</v>
      </c>
      <c r="AC393" t="s">
        <v>610</v>
      </c>
    </row>
    <row r="394" spans="1:29" x14ac:dyDescent="0.3">
      <c r="A394">
        <v>378</v>
      </c>
      <c r="B394" s="1">
        <v>44747</v>
      </c>
      <c r="C394" t="str">
        <f t="shared" si="42"/>
        <v>CER-AWD_R3_t0_44747</v>
      </c>
      <c r="E394" t="s">
        <v>20</v>
      </c>
      <c r="F394" t="s">
        <v>38</v>
      </c>
      <c r="G394" t="s">
        <v>18</v>
      </c>
      <c r="H394">
        <f t="shared" si="43"/>
        <v>2022</v>
      </c>
      <c r="I394">
        <f t="shared" si="44"/>
        <v>7</v>
      </c>
      <c r="J394">
        <f t="shared" si="45"/>
        <v>5</v>
      </c>
      <c r="K394" t="s">
        <v>50</v>
      </c>
      <c r="M394">
        <f>VLOOKUP(F394,Treats!$A$1:$C$9,3,0)</f>
        <v>3</v>
      </c>
      <c r="N394">
        <v>9</v>
      </c>
      <c r="O394" t="s">
        <v>36</v>
      </c>
      <c r="P394" t="str">
        <f t="shared" si="46"/>
        <v>E:CER_P:P09_Tr1:AWD_Tr2:_TRA_3_D:5_M:7_Y:2022</v>
      </c>
      <c r="Q394">
        <v>1</v>
      </c>
      <c r="R394">
        <v>27</v>
      </c>
      <c r="S394">
        <v>0.9</v>
      </c>
      <c r="T394">
        <v>31</v>
      </c>
      <c r="U394">
        <v>33.5</v>
      </c>
      <c r="V394" t="s">
        <v>44</v>
      </c>
      <c r="W394" s="2">
        <v>0.44826388888888885</v>
      </c>
      <c r="X394">
        <v>0</v>
      </c>
      <c r="Y394" s="61">
        <f>VLOOKUP(C394,JN!$A$2:$J$865,8,0)</f>
        <v>1.1325000000000001</v>
      </c>
      <c r="Z394" s="62">
        <f>VLOOKUP(C394,JN!$A$2:$J$865,9,0)</f>
        <v>91.380298507462683</v>
      </c>
      <c r="AA394" s="63">
        <f>VLOOKUP(C394,JN!$A$2:$J$865,10,0)</f>
        <v>0.53424000000000005</v>
      </c>
      <c r="AB394">
        <v>35.5</v>
      </c>
    </row>
    <row r="395" spans="1:29" x14ac:dyDescent="0.3">
      <c r="A395">
        <v>379</v>
      </c>
      <c r="B395" s="1">
        <v>44747</v>
      </c>
      <c r="C395" t="str">
        <f t="shared" si="42"/>
        <v>CER-AWD_R3_t1_44747</v>
      </c>
      <c r="E395" t="s">
        <v>20</v>
      </c>
      <c r="F395" t="s">
        <v>38</v>
      </c>
      <c r="G395" t="s">
        <v>18</v>
      </c>
      <c r="H395">
        <f t="shared" si="43"/>
        <v>2022</v>
      </c>
      <c r="I395">
        <f t="shared" si="44"/>
        <v>7</v>
      </c>
      <c r="J395">
        <f t="shared" si="45"/>
        <v>5</v>
      </c>
      <c r="K395" t="s">
        <v>50</v>
      </c>
      <c r="M395">
        <f>VLOOKUP(F395,Treats!$A$1:$C$9,3,0)</f>
        <v>3</v>
      </c>
      <c r="N395">
        <v>9</v>
      </c>
      <c r="O395" t="s">
        <v>36</v>
      </c>
      <c r="P395" t="str">
        <f t="shared" si="46"/>
        <v>E:CER_P:P09_Tr1:AWD_Tr2:_TRA_3_D:5_M:7_Y:2022</v>
      </c>
      <c r="Q395">
        <v>1</v>
      </c>
      <c r="R395">
        <v>27</v>
      </c>
      <c r="S395">
        <v>0.9</v>
      </c>
      <c r="T395">
        <v>31</v>
      </c>
      <c r="U395">
        <v>33.5</v>
      </c>
      <c r="V395" t="s">
        <v>45</v>
      </c>
      <c r="W395" s="2">
        <f t="shared" ref="W395:W459" si="49">W394+TIME(0,10,0)</f>
        <v>0.45520833333333327</v>
      </c>
      <c r="X395">
        <v>10</v>
      </c>
      <c r="Y395" s="61">
        <f>VLOOKUP(C395,JN!$A$2:$J$865,8,0)</f>
        <v>1.2075</v>
      </c>
      <c r="Z395" s="62">
        <f>VLOOKUP(C395,JN!$A$2:$J$865,9,0)</f>
        <v>57.044776119402989</v>
      </c>
      <c r="AA395" s="63">
        <f>VLOOKUP(C395,JN!$A$2:$J$865,10,0)</f>
        <v>0.52152000000000009</v>
      </c>
      <c r="AB395">
        <v>43.5</v>
      </c>
    </row>
    <row r="396" spans="1:29" x14ac:dyDescent="0.3">
      <c r="A396">
        <v>380</v>
      </c>
      <c r="B396" s="1">
        <v>44747</v>
      </c>
      <c r="C396" t="str">
        <f t="shared" si="42"/>
        <v>CER-AWD_R3_t2_44747</v>
      </c>
      <c r="E396" t="s">
        <v>20</v>
      </c>
      <c r="F396" t="s">
        <v>38</v>
      </c>
      <c r="G396" t="s">
        <v>18</v>
      </c>
      <c r="H396">
        <f t="shared" si="43"/>
        <v>2022</v>
      </c>
      <c r="I396">
        <f t="shared" si="44"/>
        <v>7</v>
      </c>
      <c r="J396">
        <f t="shared" si="45"/>
        <v>5</v>
      </c>
      <c r="K396" t="s">
        <v>50</v>
      </c>
      <c r="M396">
        <f>VLOOKUP(F396,Treats!$A$1:$C$9,3,0)</f>
        <v>3</v>
      </c>
      <c r="N396">
        <v>9</v>
      </c>
      <c r="O396" t="s">
        <v>36</v>
      </c>
      <c r="P396" t="str">
        <f t="shared" si="46"/>
        <v>E:CER_P:P09_Tr1:AWD_Tr2:_TRA_3_D:5_M:7_Y:2022</v>
      </c>
      <c r="Q396">
        <v>1</v>
      </c>
      <c r="R396">
        <v>27</v>
      </c>
      <c r="S396">
        <v>0.9</v>
      </c>
      <c r="T396">
        <v>31</v>
      </c>
      <c r="U396">
        <v>33.5</v>
      </c>
      <c r="V396" t="s">
        <v>46</v>
      </c>
      <c r="W396" s="2">
        <f t="shared" si="49"/>
        <v>0.46215277777777769</v>
      </c>
      <c r="X396">
        <v>20</v>
      </c>
      <c r="Y396" s="61">
        <f>VLOOKUP(C396,JN!$A$2:$J$865,8,0)</f>
        <v>1.2825</v>
      </c>
      <c r="Z396" s="62">
        <f>VLOOKUP(C396,JN!$A$2:$J$865,9,0)</f>
        <v>41.398208955223879</v>
      </c>
      <c r="AA396" s="63">
        <f>VLOOKUP(C396,JN!$A$2:$J$865,10,0)</f>
        <v>0.48972000000000004</v>
      </c>
      <c r="AB396">
        <v>44.8</v>
      </c>
    </row>
    <row r="397" spans="1:29" x14ac:dyDescent="0.3">
      <c r="A397">
        <v>381</v>
      </c>
      <c r="B397" s="1">
        <v>44747</v>
      </c>
      <c r="C397" t="str">
        <f t="shared" si="42"/>
        <v>CER-AWD_R3_t3_44747</v>
      </c>
      <c r="E397" t="s">
        <v>20</v>
      </c>
      <c r="F397" t="s">
        <v>38</v>
      </c>
      <c r="G397" t="s">
        <v>18</v>
      </c>
      <c r="H397">
        <f t="shared" si="43"/>
        <v>2022</v>
      </c>
      <c r="I397">
        <f t="shared" si="44"/>
        <v>7</v>
      </c>
      <c r="J397">
        <f t="shared" si="45"/>
        <v>5</v>
      </c>
      <c r="K397" t="s">
        <v>50</v>
      </c>
      <c r="M397">
        <f>VLOOKUP(F397,Treats!$A$1:$C$9,3,0)</f>
        <v>3</v>
      </c>
      <c r="N397">
        <v>9</v>
      </c>
      <c r="O397" t="s">
        <v>36</v>
      </c>
      <c r="P397" t="str">
        <f t="shared" si="46"/>
        <v>E:CER_P:P09_Tr1:AWD_Tr2:_TRA_3_D:5_M:7_Y:2022</v>
      </c>
      <c r="Q397">
        <v>1</v>
      </c>
      <c r="R397">
        <v>27</v>
      </c>
      <c r="S397">
        <v>0.9</v>
      </c>
      <c r="T397">
        <v>31</v>
      </c>
      <c r="U397">
        <v>33.5</v>
      </c>
      <c r="V397" t="s">
        <v>47</v>
      </c>
      <c r="W397" s="2">
        <f t="shared" si="49"/>
        <v>0.46909722222222211</v>
      </c>
      <c r="X397">
        <v>30</v>
      </c>
      <c r="Y397" s="61">
        <f>VLOOKUP(C397,JN!$A$2:$J$865,8,0)</f>
        <v>1.3574999999999999</v>
      </c>
      <c r="Z397" s="62">
        <f>VLOOKUP(C397,JN!$A$2:$J$865,9,0)</f>
        <v>20.536119402985076</v>
      </c>
      <c r="AA397" s="63">
        <f>VLOOKUP(C397,JN!$A$2:$J$865,10,0)</f>
        <v>0.48972000000000004</v>
      </c>
      <c r="AB397">
        <v>44.6</v>
      </c>
    </row>
    <row r="398" spans="1:29" x14ac:dyDescent="0.3">
      <c r="A398">
        <v>382</v>
      </c>
      <c r="B398" s="1">
        <v>44749</v>
      </c>
      <c r="C398" t="str">
        <f t="shared" si="42"/>
        <v>CER-AWD_R1_t0_44749</v>
      </c>
      <c r="E398" t="s">
        <v>20</v>
      </c>
      <c r="F398" t="s">
        <v>21</v>
      </c>
      <c r="G398" t="s">
        <v>18</v>
      </c>
      <c r="H398">
        <f t="shared" si="43"/>
        <v>2022</v>
      </c>
      <c r="I398">
        <f t="shared" si="44"/>
        <v>7</v>
      </c>
      <c r="J398">
        <f t="shared" si="45"/>
        <v>7</v>
      </c>
      <c r="K398" t="s">
        <v>50</v>
      </c>
      <c r="M398">
        <f>VLOOKUP(F398,Treats!$A$1:$C$9,3,0)</f>
        <v>1</v>
      </c>
      <c r="N398">
        <v>14</v>
      </c>
      <c r="O398" t="s">
        <v>19</v>
      </c>
      <c r="P398" t="str">
        <f t="shared" si="46"/>
        <v>E:CER_P:P01_Tr1:AWD_Tr2:_TRA_1_D:7_M:7_Y:2022</v>
      </c>
      <c r="Q398">
        <v>0</v>
      </c>
      <c r="R398">
        <v>24</v>
      </c>
      <c r="S398">
        <v>0.55000000000000004</v>
      </c>
      <c r="T398">
        <v>24</v>
      </c>
      <c r="U398">
        <v>25.5</v>
      </c>
      <c r="V398" t="s">
        <v>44</v>
      </c>
      <c r="W398" s="2">
        <v>0.42204861111111108</v>
      </c>
      <c r="X398">
        <v>0</v>
      </c>
      <c r="Y398" s="61">
        <f>VLOOKUP(C398,JN!$A$2:$J$865,8,0)</f>
        <v>1.1325000000000001</v>
      </c>
      <c r="Z398" s="62">
        <f>VLOOKUP(C398,JN!$A$2:$J$865,9,0)</f>
        <v>109.74328358208956</v>
      </c>
      <c r="AA398" s="63">
        <f>VLOOKUP(C398,JN!$A$2:$J$865,10,0)</f>
        <v>0.54060000000000008</v>
      </c>
      <c r="AB398">
        <v>30.1</v>
      </c>
    </row>
    <row r="399" spans="1:29" x14ac:dyDescent="0.3">
      <c r="A399">
        <v>383</v>
      </c>
      <c r="B399" s="1">
        <v>44749</v>
      </c>
      <c r="C399" t="str">
        <f t="shared" si="42"/>
        <v>CER-AWD_R1_t1_44749</v>
      </c>
      <c r="E399" t="s">
        <v>20</v>
      </c>
      <c r="F399" t="s">
        <v>21</v>
      </c>
      <c r="G399" t="s">
        <v>18</v>
      </c>
      <c r="H399">
        <f t="shared" si="43"/>
        <v>2022</v>
      </c>
      <c r="I399">
        <f t="shared" si="44"/>
        <v>7</v>
      </c>
      <c r="J399">
        <f t="shared" si="45"/>
        <v>7</v>
      </c>
      <c r="K399" t="s">
        <v>50</v>
      </c>
      <c r="M399">
        <f>VLOOKUP(F399,Treats!$A$1:$C$9,3,0)</f>
        <v>1</v>
      </c>
      <c r="N399">
        <v>14</v>
      </c>
      <c r="O399" t="s">
        <v>19</v>
      </c>
      <c r="P399" t="str">
        <f t="shared" si="46"/>
        <v>E:CER_P:P01_Tr1:AWD_Tr2:_TRA_1_D:7_M:7_Y:2022</v>
      </c>
      <c r="Q399">
        <v>0</v>
      </c>
      <c r="R399">
        <v>24</v>
      </c>
      <c r="S399">
        <v>0.55000000000000004</v>
      </c>
      <c r="T399">
        <v>24</v>
      </c>
      <c r="U399">
        <v>25.5</v>
      </c>
      <c r="V399" t="s">
        <v>45</v>
      </c>
      <c r="W399" s="2">
        <f t="shared" si="49"/>
        <v>0.4289930555555555</v>
      </c>
      <c r="X399">
        <v>10</v>
      </c>
      <c r="Y399" s="61">
        <f>VLOOKUP(C399,JN!$A$2:$J$865,8,0)</f>
        <v>1.1325000000000001</v>
      </c>
      <c r="Z399" s="62">
        <f>VLOOKUP(C399,JN!$A$2:$J$865,9,0)</f>
        <v>81.492537313432848</v>
      </c>
      <c r="AA399" s="63">
        <f>VLOOKUP(C399,JN!$A$2:$J$865,10,0)</f>
        <v>0.59148000000000012</v>
      </c>
      <c r="AB399">
        <v>37.6</v>
      </c>
    </row>
    <row r="400" spans="1:29" x14ac:dyDescent="0.3">
      <c r="A400">
        <v>384</v>
      </c>
      <c r="B400" s="1">
        <v>44749</v>
      </c>
      <c r="C400" t="str">
        <f t="shared" si="42"/>
        <v>CER-AWD_R1_t2_44749</v>
      </c>
      <c r="E400" t="s">
        <v>20</v>
      </c>
      <c r="F400" t="s">
        <v>21</v>
      </c>
      <c r="G400" t="s">
        <v>18</v>
      </c>
      <c r="H400">
        <f t="shared" si="43"/>
        <v>2022</v>
      </c>
      <c r="I400">
        <f t="shared" si="44"/>
        <v>7</v>
      </c>
      <c r="J400">
        <f t="shared" si="45"/>
        <v>7</v>
      </c>
      <c r="K400" t="s">
        <v>50</v>
      </c>
      <c r="M400">
        <f>VLOOKUP(F400,Treats!$A$1:$C$9,3,0)</f>
        <v>1</v>
      </c>
      <c r="N400">
        <v>14</v>
      </c>
      <c r="O400" t="s">
        <v>19</v>
      </c>
      <c r="P400" t="str">
        <f t="shared" si="46"/>
        <v>E:CER_P:P01_Tr1:AWD_Tr2:_TRA_1_D:7_M:7_Y:2022</v>
      </c>
      <c r="Q400">
        <v>0</v>
      </c>
      <c r="R400">
        <v>24</v>
      </c>
      <c r="S400">
        <v>0.55000000000000004</v>
      </c>
      <c r="T400">
        <v>24</v>
      </c>
      <c r="U400">
        <v>25.5</v>
      </c>
      <c r="V400" t="s">
        <v>46</v>
      </c>
      <c r="W400" s="2">
        <f t="shared" si="49"/>
        <v>0.43593749999999992</v>
      </c>
      <c r="X400">
        <v>20</v>
      </c>
      <c r="Y400" s="61">
        <f>VLOOKUP(C400,JN!$A$2:$J$865,8,0)</f>
        <v>1.2075</v>
      </c>
      <c r="Z400" s="62">
        <f>VLOOKUP(C400,JN!$A$2:$J$865,9,0)</f>
        <v>28.685373134328362</v>
      </c>
      <c r="AA400" s="63">
        <f>VLOOKUP(C400,JN!$A$2:$J$865,10,0)</f>
        <v>0.48972000000000004</v>
      </c>
      <c r="AB400">
        <v>38.799999999999997</v>
      </c>
    </row>
    <row r="401" spans="1:28" x14ac:dyDescent="0.3">
      <c r="A401">
        <v>385</v>
      </c>
      <c r="B401" s="1">
        <v>44749</v>
      </c>
      <c r="C401" t="str">
        <f t="shared" ref="C401:C433" si="50">E401&amp;"-"&amp;K401&amp;"_"&amp;"R"&amp;M401&amp;"_"&amp;V401&amp;"_"&amp;B401</f>
        <v>CER-AWD_R1_t3_44749</v>
      </c>
      <c r="E401" t="s">
        <v>20</v>
      </c>
      <c r="F401" t="s">
        <v>21</v>
      </c>
      <c r="G401" t="s">
        <v>18</v>
      </c>
      <c r="H401">
        <f t="shared" si="43"/>
        <v>2022</v>
      </c>
      <c r="I401">
        <f t="shared" si="44"/>
        <v>7</v>
      </c>
      <c r="J401">
        <f t="shared" si="45"/>
        <v>7</v>
      </c>
      <c r="K401" t="s">
        <v>50</v>
      </c>
      <c r="M401">
        <f>VLOOKUP(F401,Treats!$A$1:$C$9,3,0)</f>
        <v>1</v>
      </c>
      <c r="N401">
        <v>14</v>
      </c>
      <c r="O401" t="s">
        <v>19</v>
      </c>
      <c r="P401" t="str">
        <f t="shared" si="46"/>
        <v>E:CER_P:P01_Tr1:AWD_Tr2:_TRA_1_D:7_M:7_Y:2022</v>
      </c>
      <c r="Q401">
        <v>0</v>
      </c>
      <c r="R401">
        <v>24</v>
      </c>
      <c r="S401">
        <v>0.55000000000000004</v>
      </c>
      <c r="T401">
        <v>24</v>
      </c>
      <c r="U401">
        <v>25.5</v>
      </c>
      <c r="V401" t="s">
        <v>47</v>
      </c>
      <c r="W401" s="2">
        <f t="shared" si="49"/>
        <v>0.44288194444444434</v>
      </c>
      <c r="X401">
        <v>30</v>
      </c>
      <c r="Y401" s="61">
        <f>VLOOKUP(C401,JN!$A$2:$J$865,8,0)</f>
        <v>1.2075</v>
      </c>
      <c r="Z401" s="62">
        <f>VLOOKUP(C401,JN!$A$2:$J$865,9,0)</f>
        <v>27.707462686567165</v>
      </c>
      <c r="AA401" s="63">
        <f>VLOOKUP(C401,JN!$A$2:$J$865,10,0)</f>
        <v>0.51516000000000006</v>
      </c>
      <c r="AB401">
        <v>39.6</v>
      </c>
    </row>
    <row r="402" spans="1:28" x14ac:dyDescent="0.3">
      <c r="A402">
        <v>386</v>
      </c>
      <c r="B402" s="1">
        <v>44749</v>
      </c>
      <c r="C402" t="str">
        <f t="shared" si="50"/>
        <v>CER-MSD_R1_t0_44749</v>
      </c>
      <c r="E402" t="s">
        <v>20</v>
      </c>
      <c r="F402" t="s">
        <v>22</v>
      </c>
      <c r="G402" t="s">
        <v>18</v>
      </c>
      <c r="H402">
        <f t="shared" si="43"/>
        <v>2022</v>
      </c>
      <c r="I402">
        <f t="shared" si="44"/>
        <v>7</v>
      </c>
      <c r="J402">
        <f t="shared" si="45"/>
        <v>7</v>
      </c>
      <c r="K402" t="s">
        <v>49</v>
      </c>
      <c r="M402">
        <f>VLOOKUP(F402,Treats!$A$1:$C$9,3,0)</f>
        <v>1</v>
      </c>
      <c r="N402">
        <v>1</v>
      </c>
      <c r="O402" t="s">
        <v>19</v>
      </c>
      <c r="P402" t="str">
        <f t="shared" si="46"/>
        <v>E:CER_P:P02_Tr1:MSD_Tr2:_TRA_1_D:7_M:7_Y:2022</v>
      </c>
      <c r="Q402">
        <v>0</v>
      </c>
      <c r="R402">
        <v>24</v>
      </c>
      <c r="S402">
        <v>0.6</v>
      </c>
      <c r="T402">
        <v>24</v>
      </c>
      <c r="U402">
        <v>25.5</v>
      </c>
      <c r="V402" t="s">
        <v>44</v>
      </c>
      <c r="W402" s="2">
        <v>0.42482638888888885</v>
      </c>
      <c r="X402">
        <v>0</v>
      </c>
      <c r="Y402" s="61">
        <f>VLOOKUP(C402,JN!$A$2:$J$865,8,0)</f>
        <v>1.1325000000000001</v>
      </c>
      <c r="Z402" s="62">
        <f>VLOOKUP(C402,JN!$A$2:$J$865,9,0)</f>
        <v>104.09313432835822</v>
      </c>
      <c r="AA402" s="63">
        <f>VLOOKUP(C402,JN!$A$2:$J$865,10,0)</f>
        <v>0.49608000000000002</v>
      </c>
      <c r="AB402">
        <v>29.7</v>
      </c>
    </row>
    <row r="403" spans="1:28" x14ac:dyDescent="0.3">
      <c r="A403">
        <v>387</v>
      </c>
      <c r="B403" s="1">
        <v>44749</v>
      </c>
      <c r="C403" t="str">
        <f t="shared" si="50"/>
        <v>CER-MSD_R1_t1_44749</v>
      </c>
      <c r="E403" t="s">
        <v>20</v>
      </c>
      <c r="F403" t="s">
        <v>22</v>
      </c>
      <c r="G403" t="s">
        <v>18</v>
      </c>
      <c r="H403">
        <f t="shared" si="43"/>
        <v>2022</v>
      </c>
      <c r="I403">
        <f t="shared" si="44"/>
        <v>7</v>
      </c>
      <c r="J403">
        <f t="shared" si="45"/>
        <v>7</v>
      </c>
      <c r="K403" t="s">
        <v>49</v>
      </c>
      <c r="M403">
        <f>VLOOKUP(F403,Treats!$A$1:$C$9,3,0)</f>
        <v>1</v>
      </c>
      <c r="N403">
        <v>1</v>
      </c>
      <c r="O403" t="s">
        <v>19</v>
      </c>
      <c r="P403" t="str">
        <f t="shared" si="46"/>
        <v>E:CER_P:P02_Tr1:MSD_Tr2:_TRA_1_D:7_M:7_Y:2022</v>
      </c>
      <c r="Q403">
        <v>0</v>
      </c>
      <c r="R403">
        <v>24</v>
      </c>
      <c r="S403">
        <v>0.6</v>
      </c>
      <c r="T403">
        <v>24</v>
      </c>
      <c r="U403">
        <v>25.5</v>
      </c>
      <c r="V403" t="s">
        <v>45</v>
      </c>
      <c r="W403" s="2">
        <f t="shared" si="49"/>
        <v>0.43177083333333327</v>
      </c>
      <c r="X403">
        <v>10</v>
      </c>
      <c r="Y403" s="61">
        <f>VLOOKUP(C403,JN!$A$2:$J$865,8,0)</f>
        <v>1.3574999999999999</v>
      </c>
      <c r="Z403" s="62">
        <f>VLOOKUP(C403,JN!$A$2:$J$865,9,0)</f>
        <v>56.0668656716418</v>
      </c>
      <c r="AA403" s="63">
        <f>VLOOKUP(C403,JN!$A$2:$J$865,10,0)</f>
        <v>0.53424000000000005</v>
      </c>
      <c r="AB403">
        <v>35.200000000000003</v>
      </c>
    </row>
    <row r="404" spans="1:28" x14ac:dyDescent="0.3">
      <c r="A404">
        <v>388</v>
      </c>
      <c r="B404" s="1">
        <v>44749</v>
      </c>
      <c r="C404" t="str">
        <f t="shared" si="50"/>
        <v>CER-MSD_R1_t2_44749</v>
      </c>
      <c r="E404" t="s">
        <v>20</v>
      </c>
      <c r="F404" t="s">
        <v>22</v>
      </c>
      <c r="G404" t="s">
        <v>18</v>
      </c>
      <c r="H404">
        <f t="shared" si="43"/>
        <v>2022</v>
      </c>
      <c r="I404">
        <f t="shared" si="44"/>
        <v>7</v>
      </c>
      <c r="J404">
        <f t="shared" si="45"/>
        <v>7</v>
      </c>
      <c r="K404" t="s">
        <v>49</v>
      </c>
      <c r="M404">
        <f>VLOOKUP(F404,Treats!$A$1:$C$9,3,0)</f>
        <v>1</v>
      </c>
      <c r="N404">
        <v>1</v>
      </c>
      <c r="O404" t="s">
        <v>19</v>
      </c>
      <c r="P404" t="str">
        <f t="shared" si="46"/>
        <v>E:CER_P:P02_Tr1:MSD_Tr2:_TRA_1_D:7_M:7_Y:2022</v>
      </c>
      <c r="Q404">
        <v>0</v>
      </c>
      <c r="R404">
        <v>24</v>
      </c>
      <c r="S404">
        <v>0.6</v>
      </c>
      <c r="T404">
        <v>24</v>
      </c>
      <c r="U404">
        <v>25.5</v>
      </c>
      <c r="V404" t="s">
        <v>46</v>
      </c>
      <c r="W404" s="2">
        <f t="shared" si="49"/>
        <v>0.43871527777777769</v>
      </c>
      <c r="X404">
        <v>20</v>
      </c>
      <c r="Y404" s="61">
        <f>VLOOKUP(C404,JN!$A$2:$J$865,8,0)</f>
        <v>1.5074999999999998</v>
      </c>
      <c r="Z404" s="62">
        <f>VLOOKUP(C404,JN!$A$2:$J$865,9,0)</f>
        <v>56.501492537313439</v>
      </c>
      <c r="AA404" s="63">
        <f>VLOOKUP(C404,JN!$A$2:$J$865,10,0)</f>
        <v>0.58512000000000008</v>
      </c>
      <c r="AB404">
        <v>35.9</v>
      </c>
    </row>
    <row r="405" spans="1:28" x14ac:dyDescent="0.3">
      <c r="A405">
        <v>389</v>
      </c>
      <c r="B405" s="1">
        <v>44749</v>
      </c>
      <c r="C405" t="str">
        <f t="shared" si="50"/>
        <v>CER-MSD_R1_t3_44749</v>
      </c>
      <c r="E405" t="s">
        <v>20</v>
      </c>
      <c r="F405" t="s">
        <v>22</v>
      </c>
      <c r="G405" t="s">
        <v>18</v>
      </c>
      <c r="H405">
        <f t="shared" si="43"/>
        <v>2022</v>
      </c>
      <c r="I405">
        <f t="shared" si="44"/>
        <v>7</v>
      </c>
      <c r="J405">
        <f t="shared" si="45"/>
        <v>7</v>
      </c>
      <c r="K405" t="s">
        <v>49</v>
      </c>
      <c r="M405">
        <f>VLOOKUP(F405,Treats!$A$1:$C$9,3,0)</f>
        <v>1</v>
      </c>
      <c r="N405">
        <v>1</v>
      </c>
      <c r="O405" t="s">
        <v>19</v>
      </c>
      <c r="P405" t="str">
        <f t="shared" si="46"/>
        <v>E:CER_P:P02_Tr1:MSD_Tr2:_TRA_1_D:7_M:7_Y:2022</v>
      </c>
      <c r="Q405">
        <v>0</v>
      </c>
      <c r="R405">
        <v>24</v>
      </c>
      <c r="S405">
        <v>0.6</v>
      </c>
      <c r="T405">
        <v>24</v>
      </c>
      <c r="U405">
        <v>25.5</v>
      </c>
      <c r="V405" t="s">
        <v>47</v>
      </c>
      <c r="W405" s="2">
        <f t="shared" si="49"/>
        <v>0.44565972222222211</v>
      </c>
      <c r="X405">
        <v>30</v>
      </c>
      <c r="Y405" s="61">
        <f>VLOOKUP(C405,JN!$A$2:$J$865,8,0)</f>
        <v>1.6575</v>
      </c>
      <c r="Z405" s="62">
        <f>VLOOKUP(C405,JN!$A$2:$J$865,9,0)</f>
        <v>46.287761194029855</v>
      </c>
      <c r="AA405" s="63">
        <f>VLOOKUP(C405,JN!$A$2:$J$865,10,0)</f>
        <v>0.61692000000000002</v>
      </c>
      <c r="AB405">
        <v>36.5</v>
      </c>
    </row>
    <row r="406" spans="1:28" x14ac:dyDescent="0.3">
      <c r="A406">
        <v>390</v>
      </c>
      <c r="B406" s="1">
        <v>44749</v>
      </c>
      <c r="C406" t="str">
        <f t="shared" si="50"/>
        <v>CER-CON_R1_t0_44749</v>
      </c>
      <c r="E406" t="s">
        <v>20</v>
      </c>
      <c r="F406" t="s">
        <v>39</v>
      </c>
      <c r="G406" t="s">
        <v>18</v>
      </c>
      <c r="H406">
        <f t="shared" si="43"/>
        <v>2022</v>
      </c>
      <c r="I406">
        <f t="shared" si="44"/>
        <v>7</v>
      </c>
      <c r="J406">
        <f t="shared" si="45"/>
        <v>7</v>
      </c>
      <c r="K406" t="s">
        <v>48</v>
      </c>
      <c r="M406">
        <f>VLOOKUP(F406,Treats!$A$1:$C$9,3,0)</f>
        <v>1</v>
      </c>
      <c r="N406">
        <v>9</v>
      </c>
      <c r="O406" t="s">
        <v>604</v>
      </c>
      <c r="P406" t="str">
        <f t="shared" si="46"/>
        <v>E:CER_P:P03_Tr1:CON_Tr2:_TRA_1_D:7_M:7_Y:2022</v>
      </c>
      <c r="Q406">
        <v>13</v>
      </c>
      <c r="R406">
        <v>25</v>
      </c>
      <c r="S406">
        <v>0.75</v>
      </c>
      <c r="T406">
        <v>24</v>
      </c>
      <c r="U406">
        <v>25.5</v>
      </c>
      <c r="V406" t="s">
        <v>44</v>
      </c>
      <c r="W406" s="2">
        <v>0.42204861111111108</v>
      </c>
      <c r="X406">
        <v>0</v>
      </c>
      <c r="Y406" s="61">
        <f>VLOOKUP(C406,JN!$A$2:$J$865,8,0)</f>
        <v>1.3574999999999999</v>
      </c>
      <c r="Z406" s="62">
        <f>VLOOKUP(C406,JN!$A$2:$J$865,9,0)</f>
        <v>103.00656716417912</v>
      </c>
      <c r="AA406" s="63">
        <f>VLOOKUP(C406,JN!$A$2:$J$865,10,0)</f>
        <v>0.50244</v>
      </c>
      <c r="AB406">
        <v>31.5</v>
      </c>
    </row>
    <row r="407" spans="1:28" x14ac:dyDescent="0.3">
      <c r="A407">
        <v>391</v>
      </c>
      <c r="B407" s="1">
        <v>44749</v>
      </c>
      <c r="C407" t="str">
        <f t="shared" si="50"/>
        <v>CER-CON_R1_t1_44749</v>
      </c>
      <c r="E407" t="s">
        <v>20</v>
      </c>
      <c r="F407" t="s">
        <v>39</v>
      </c>
      <c r="G407" t="s">
        <v>18</v>
      </c>
      <c r="H407">
        <f t="shared" si="43"/>
        <v>2022</v>
      </c>
      <c r="I407">
        <f t="shared" si="44"/>
        <v>7</v>
      </c>
      <c r="J407">
        <f t="shared" si="45"/>
        <v>7</v>
      </c>
      <c r="K407" t="s">
        <v>48</v>
      </c>
      <c r="M407">
        <f>VLOOKUP(F407,Treats!$A$1:$C$9,3,0)</f>
        <v>1</v>
      </c>
      <c r="N407">
        <v>9</v>
      </c>
      <c r="O407" t="s">
        <v>604</v>
      </c>
      <c r="P407" t="str">
        <f t="shared" si="46"/>
        <v>E:CER_P:P03_Tr1:CON_Tr2:_TRA_1_D:7_M:7_Y:2022</v>
      </c>
      <c r="Q407">
        <v>13</v>
      </c>
      <c r="R407">
        <v>25</v>
      </c>
      <c r="S407">
        <v>0.75</v>
      </c>
      <c r="T407">
        <v>24</v>
      </c>
      <c r="U407">
        <v>25.5</v>
      </c>
      <c r="V407" t="s">
        <v>45</v>
      </c>
      <c r="W407" s="2">
        <f t="shared" si="49"/>
        <v>0.4289930555555555</v>
      </c>
      <c r="X407">
        <v>10</v>
      </c>
      <c r="Y407" s="61">
        <f>VLOOKUP(C407,JN!$A$2:$J$865,8,0)</f>
        <v>2.8574999999999999</v>
      </c>
      <c r="Z407" s="62">
        <f>VLOOKUP(C407,JN!$A$2:$J$865,9,0)</f>
        <v>49.656119402985077</v>
      </c>
      <c r="AA407" s="63">
        <f>VLOOKUP(C407,JN!$A$2:$J$865,10,0)</f>
        <v>0.62327999999999995</v>
      </c>
      <c r="AB407">
        <v>36.700000000000003</v>
      </c>
    </row>
    <row r="408" spans="1:28" x14ac:dyDescent="0.3">
      <c r="A408">
        <v>392</v>
      </c>
      <c r="B408" s="1">
        <v>44749</v>
      </c>
      <c r="C408" t="str">
        <f t="shared" si="50"/>
        <v>CER-CON_R1_t2_44749</v>
      </c>
      <c r="E408" t="s">
        <v>20</v>
      </c>
      <c r="F408" t="s">
        <v>39</v>
      </c>
      <c r="G408" t="s">
        <v>18</v>
      </c>
      <c r="H408">
        <f t="shared" si="43"/>
        <v>2022</v>
      </c>
      <c r="I408">
        <f t="shared" si="44"/>
        <v>7</v>
      </c>
      <c r="J408">
        <f t="shared" si="45"/>
        <v>7</v>
      </c>
      <c r="K408" t="s">
        <v>48</v>
      </c>
      <c r="M408">
        <f>VLOOKUP(F408,Treats!$A$1:$C$9,3,0)</f>
        <v>1</v>
      </c>
      <c r="N408">
        <v>9</v>
      </c>
      <c r="O408" t="s">
        <v>604</v>
      </c>
      <c r="P408" t="str">
        <f t="shared" si="46"/>
        <v>E:CER_P:P03_Tr1:CON_Tr2:_TRA_1_D:7_M:7_Y:2022</v>
      </c>
      <c r="Q408">
        <v>13</v>
      </c>
      <c r="R408">
        <v>25</v>
      </c>
      <c r="S408">
        <v>0.75</v>
      </c>
      <c r="T408">
        <v>24</v>
      </c>
      <c r="U408">
        <v>25.5</v>
      </c>
      <c r="V408" t="s">
        <v>46</v>
      </c>
      <c r="W408" s="2">
        <f t="shared" si="49"/>
        <v>0.43593749999999992</v>
      </c>
      <c r="X408">
        <v>20</v>
      </c>
      <c r="Y408" s="61">
        <f>VLOOKUP(C408,JN!$A$2:$J$865,8,0)</f>
        <v>4.2075000000000005</v>
      </c>
      <c r="Z408" s="62">
        <f>VLOOKUP(C408,JN!$A$2:$J$865,9,0)</f>
        <v>48.352238805970153</v>
      </c>
      <c r="AA408" s="63">
        <f>VLOOKUP(C408,JN!$A$2:$J$865,10,0)</f>
        <v>0.47699999999999998</v>
      </c>
      <c r="AB408">
        <v>38</v>
      </c>
    </row>
    <row r="409" spans="1:28" x14ac:dyDescent="0.3">
      <c r="A409">
        <v>393</v>
      </c>
      <c r="B409" s="1">
        <v>44749</v>
      </c>
      <c r="C409" t="str">
        <f t="shared" si="50"/>
        <v>CER-CON_R1_t3_44749</v>
      </c>
      <c r="E409" t="s">
        <v>20</v>
      </c>
      <c r="F409" t="s">
        <v>39</v>
      </c>
      <c r="G409" t="s">
        <v>18</v>
      </c>
      <c r="H409">
        <f t="shared" si="43"/>
        <v>2022</v>
      </c>
      <c r="I409">
        <f t="shared" si="44"/>
        <v>7</v>
      </c>
      <c r="J409">
        <f t="shared" si="45"/>
        <v>7</v>
      </c>
      <c r="K409" t="s">
        <v>48</v>
      </c>
      <c r="M409">
        <f>VLOOKUP(F409,Treats!$A$1:$C$9,3,0)</f>
        <v>1</v>
      </c>
      <c r="N409">
        <v>9</v>
      </c>
      <c r="O409" t="s">
        <v>604</v>
      </c>
      <c r="P409" t="str">
        <f t="shared" si="46"/>
        <v>E:CER_P:P03_Tr1:CON_Tr2:_TRA_1_D:7_M:7_Y:2022</v>
      </c>
      <c r="Q409">
        <v>13</v>
      </c>
      <c r="R409">
        <v>25</v>
      </c>
      <c r="S409">
        <v>0.75</v>
      </c>
      <c r="T409">
        <v>24</v>
      </c>
      <c r="U409">
        <v>25.5</v>
      </c>
      <c r="V409" t="s">
        <v>47</v>
      </c>
      <c r="W409" s="2">
        <f t="shared" si="49"/>
        <v>0.44288194444444434</v>
      </c>
      <c r="X409">
        <v>30</v>
      </c>
      <c r="Y409" s="61">
        <f>VLOOKUP(C409,JN!$A$2:$J$865,8,0)</f>
        <v>5.7075000000000005</v>
      </c>
      <c r="Z409" s="62">
        <f>VLOOKUP(C409,JN!$A$2:$J$865,9,0)</f>
        <v>17.602388059701493</v>
      </c>
      <c r="AA409" s="63">
        <f>VLOOKUP(C409,JN!$A$2:$J$865,10,0)</f>
        <v>0.48336000000000001</v>
      </c>
      <c r="AB409">
        <v>37.799999999999997</v>
      </c>
    </row>
    <row r="410" spans="1:28" x14ac:dyDescent="0.3">
      <c r="A410">
        <v>394</v>
      </c>
      <c r="B410" s="1">
        <v>44749</v>
      </c>
      <c r="C410" t="str">
        <f t="shared" si="50"/>
        <v>CER-MSD_R2_t0_44749</v>
      </c>
      <c r="E410" t="s">
        <v>20</v>
      </c>
      <c r="F410" t="s">
        <v>34</v>
      </c>
      <c r="G410" t="s">
        <v>18</v>
      </c>
      <c r="H410">
        <f t="shared" si="43"/>
        <v>2022</v>
      </c>
      <c r="I410">
        <f t="shared" si="44"/>
        <v>7</v>
      </c>
      <c r="J410">
        <f t="shared" si="45"/>
        <v>7</v>
      </c>
      <c r="K410" t="s">
        <v>49</v>
      </c>
      <c r="M410">
        <f>VLOOKUP(F410,Treats!$A$1:$C$9,3,0)</f>
        <v>2</v>
      </c>
      <c r="N410">
        <v>1</v>
      </c>
      <c r="P410" t="str">
        <f t="shared" ref="P410:P434" si="51">"E:"&amp;E410&amp;"_P:"&amp;F410&amp;"_Tr1:"&amp;K410&amp;"_Tr2:"&amp;L410&amp;"_"&amp;G410&amp;"_"&amp;M410&amp;"_D:"&amp;J410&amp;"_M:"&amp;I410&amp;"_Y:"&amp;H410</f>
        <v>E:CER_P:P04_Tr1:MSD_Tr2:_TRA_2_D:7_M:7_Y:2022</v>
      </c>
      <c r="Q410">
        <v>0</v>
      </c>
      <c r="R410">
        <v>24</v>
      </c>
      <c r="S410">
        <v>0.4</v>
      </c>
      <c r="T410">
        <v>25.5</v>
      </c>
      <c r="U410">
        <v>26</v>
      </c>
      <c r="V410" t="s">
        <v>44</v>
      </c>
      <c r="W410" s="2">
        <v>0.45214120370370375</v>
      </c>
      <c r="X410">
        <v>0</v>
      </c>
      <c r="Y410" s="61">
        <f>VLOOKUP(C410,JN!$A$2:$J$865,8,0)</f>
        <v>1.1325000000000001</v>
      </c>
      <c r="Z410" s="62">
        <f>VLOOKUP(C410,JN!$A$2:$J$865,9,0)</f>
        <v>110.50388059701494</v>
      </c>
      <c r="AA410" s="63">
        <f>VLOOKUP(C410,JN!$A$2:$J$865,10,0)</f>
        <v>0.48336000000000001</v>
      </c>
      <c r="AB410">
        <v>30.7</v>
      </c>
    </row>
    <row r="411" spans="1:28" x14ac:dyDescent="0.3">
      <c r="A411">
        <v>395</v>
      </c>
      <c r="B411" s="1">
        <v>44749</v>
      </c>
      <c r="C411" t="str">
        <f t="shared" si="50"/>
        <v>CER-MSD_R2_t1_44749</v>
      </c>
      <c r="E411" t="s">
        <v>20</v>
      </c>
      <c r="F411" t="s">
        <v>34</v>
      </c>
      <c r="G411" t="s">
        <v>18</v>
      </c>
      <c r="H411">
        <f t="shared" si="43"/>
        <v>2022</v>
      </c>
      <c r="I411">
        <f t="shared" si="44"/>
        <v>7</v>
      </c>
      <c r="J411">
        <f t="shared" si="45"/>
        <v>7</v>
      </c>
      <c r="K411" t="s">
        <v>49</v>
      </c>
      <c r="M411">
        <f>VLOOKUP(F411,Treats!$A$1:$C$9,3,0)</f>
        <v>2</v>
      </c>
      <c r="N411">
        <v>1</v>
      </c>
      <c r="P411" t="str">
        <f t="shared" si="51"/>
        <v>E:CER_P:P04_Tr1:MSD_Tr2:_TRA_2_D:7_M:7_Y:2022</v>
      </c>
      <c r="Q411">
        <v>0</v>
      </c>
      <c r="R411">
        <v>24</v>
      </c>
      <c r="S411">
        <v>0.4</v>
      </c>
      <c r="T411">
        <v>25.5</v>
      </c>
      <c r="U411">
        <v>26</v>
      </c>
      <c r="V411" t="s">
        <v>45</v>
      </c>
      <c r="W411" s="2">
        <f t="shared" si="49"/>
        <v>0.45908564814814817</v>
      </c>
      <c r="X411">
        <v>10</v>
      </c>
      <c r="Y411" s="61">
        <f>VLOOKUP(C411,JN!$A$2:$J$865,8,0)</f>
        <v>1.2825</v>
      </c>
      <c r="Z411" s="62">
        <f>VLOOKUP(C411,JN!$A$2:$J$865,9,0)</f>
        <v>31.727761194029853</v>
      </c>
      <c r="AA411" s="63">
        <f>VLOOKUP(C411,JN!$A$2:$J$865,10,0)</f>
        <v>0.48972000000000004</v>
      </c>
      <c r="AB411">
        <v>36.9</v>
      </c>
    </row>
    <row r="412" spans="1:28" x14ac:dyDescent="0.3">
      <c r="A412">
        <v>396</v>
      </c>
      <c r="B412" s="1">
        <v>44749</v>
      </c>
      <c r="C412" t="str">
        <f t="shared" si="50"/>
        <v>CER-MSD_R2_t2_44749</v>
      </c>
      <c r="E412" t="s">
        <v>20</v>
      </c>
      <c r="F412" t="s">
        <v>34</v>
      </c>
      <c r="G412" t="s">
        <v>18</v>
      </c>
      <c r="H412">
        <f t="shared" si="43"/>
        <v>2022</v>
      </c>
      <c r="I412">
        <f t="shared" si="44"/>
        <v>7</v>
      </c>
      <c r="J412">
        <f t="shared" si="45"/>
        <v>7</v>
      </c>
      <c r="K412" t="s">
        <v>49</v>
      </c>
      <c r="M412">
        <f>VLOOKUP(F412,Treats!$A$1:$C$9,3,0)</f>
        <v>2</v>
      </c>
      <c r="N412">
        <v>1</v>
      </c>
      <c r="P412" t="str">
        <f t="shared" si="51"/>
        <v>E:CER_P:P04_Tr1:MSD_Tr2:_TRA_2_D:7_M:7_Y:2022</v>
      </c>
      <c r="Q412">
        <v>0</v>
      </c>
      <c r="R412">
        <v>24</v>
      </c>
      <c r="S412">
        <v>0.4</v>
      </c>
      <c r="T412">
        <v>25.5</v>
      </c>
      <c r="U412">
        <v>26</v>
      </c>
      <c r="V412" t="s">
        <v>46</v>
      </c>
      <c r="W412" s="2">
        <f t="shared" si="49"/>
        <v>0.46603009259259259</v>
      </c>
      <c r="X412">
        <v>20</v>
      </c>
      <c r="Y412" s="61">
        <f>VLOOKUP(C412,JN!$A$2:$J$865,8,0)</f>
        <v>1.4325000000000001</v>
      </c>
      <c r="Z412" s="62">
        <f>VLOOKUP(C412,JN!$A$2:$J$865,9,0)</f>
        <v>43.136716417910449</v>
      </c>
      <c r="AA412" s="63">
        <f>VLOOKUP(C412,JN!$A$2:$J$865,10,0)</f>
        <v>0.55968000000000007</v>
      </c>
      <c r="AB412">
        <v>38</v>
      </c>
    </row>
    <row r="413" spans="1:28" x14ac:dyDescent="0.3">
      <c r="A413">
        <v>397</v>
      </c>
      <c r="B413" s="1">
        <v>44749</v>
      </c>
      <c r="C413" t="str">
        <f t="shared" si="50"/>
        <v>CER-MSD_R2_t3_44749</v>
      </c>
      <c r="E413" t="s">
        <v>20</v>
      </c>
      <c r="F413" t="s">
        <v>34</v>
      </c>
      <c r="G413" t="s">
        <v>18</v>
      </c>
      <c r="H413">
        <f t="shared" si="43"/>
        <v>2022</v>
      </c>
      <c r="I413">
        <f t="shared" si="44"/>
        <v>7</v>
      </c>
      <c r="J413">
        <f t="shared" si="45"/>
        <v>7</v>
      </c>
      <c r="K413" t="s">
        <v>49</v>
      </c>
      <c r="M413">
        <f>VLOOKUP(F413,Treats!$A$1:$C$9,3,0)</f>
        <v>2</v>
      </c>
      <c r="N413">
        <v>1</v>
      </c>
      <c r="P413" t="str">
        <f t="shared" si="51"/>
        <v>E:CER_P:P04_Tr1:MSD_Tr2:_TRA_2_D:7_M:7_Y:2022</v>
      </c>
      <c r="Q413">
        <v>0</v>
      </c>
      <c r="R413">
        <v>24</v>
      </c>
      <c r="S413">
        <v>0.4</v>
      </c>
      <c r="T413">
        <v>25.5</v>
      </c>
      <c r="U413">
        <v>26</v>
      </c>
      <c r="V413" t="s">
        <v>47</v>
      </c>
      <c r="W413" s="2">
        <f t="shared" si="49"/>
        <v>0.47297453703703701</v>
      </c>
      <c r="X413">
        <v>30</v>
      </c>
      <c r="Y413" s="61">
        <f>VLOOKUP(C413,JN!$A$2:$J$865,8,0)</f>
        <v>1.6575</v>
      </c>
      <c r="Z413" s="62">
        <f>VLOOKUP(C413,JN!$A$2:$J$865,9,0)</f>
        <v>45.961791044776128</v>
      </c>
      <c r="AA413" s="63">
        <f>VLOOKUP(C413,JN!$A$2:$J$865,10,0)</f>
        <v>0.54060000000000008</v>
      </c>
      <c r="AB413">
        <v>38.299999999999997</v>
      </c>
    </row>
    <row r="414" spans="1:28" x14ac:dyDescent="0.3">
      <c r="A414">
        <v>398</v>
      </c>
      <c r="B414" s="1">
        <v>44749</v>
      </c>
      <c r="C414" t="str">
        <f t="shared" si="50"/>
        <v>CER-AWD_R2_t0_44749</v>
      </c>
      <c r="E414" t="s">
        <v>20</v>
      </c>
      <c r="F414" t="s">
        <v>37</v>
      </c>
      <c r="G414" t="s">
        <v>18</v>
      </c>
      <c r="H414">
        <f t="shared" si="43"/>
        <v>2022</v>
      </c>
      <c r="I414">
        <f t="shared" si="44"/>
        <v>7</v>
      </c>
      <c r="J414">
        <f t="shared" si="45"/>
        <v>7</v>
      </c>
      <c r="K414" t="s">
        <v>50</v>
      </c>
      <c r="M414">
        <f>VLOOKUP(F414,Treats!$A$1:$C$9,3,0)</f>
        <v>2</v>
      </c>
      <c r="N414">
        <v>2</v>
      </c>
      <c r="O414" t="s">
        <v>604</v>
      </c>
      <c r="P414" t="str">
        <f t="shared" si="51"/>
        <v>E:CER_P:P05_Tr1:AWD_Tr2:_TRA_2_D:7_M:7_Y:2022</v>
      </c>
      <c r="Q414">
        <v>0</v>
      </c>
      <c r="R414">
        <v>24</v>
      </c>
      <c r="S414">
        <v>0.6</v>
      </c>
      <c r="T414">
        <v>24</v>
      </c>
      <c r="U414">
        <v>25.5</v>
      </c>
      <c r="V414" t="s">
        <v>44</v>
      </c>
      <c r="W414" s="2">
        <v>0.42482638888888885</v>
      </c>
      <c r="X414">
        <v>0</v>
      </c>
      <c r="Y414" s="61">
        <f>VLOOKUP(C414,JN!$A$2:$J$865,8,0)</f>
        <v>1.1325000000000001</v>
      </c>
      <c r="Z414" s="62">
        <f>VLOOKUP(C414,JN!$A$2:$J$865,9,0)</f>
        <v>94.205373134328369</v>
      </c>
      <c r="AA414" s="63">
        <f>VLOOKUP(C414,JN!$A$2:$J$865,10,0)</f>
        <v>0.50880000000000003</v>
      </c>
      <c r="AB414">
        <v>31</v>
      </c>
    </row>
    <row r="415" spans="1:28" x14ac:dyDescent="0.3">
      <c r="A415">
        <v>399</v>
      </c>
      <c r="B415" s="1">
        <v>44749</v>
      </c>
      <c r="C415" t="str">
        <f t="shared" si="50"/>
        <v>CER-AWD_R2_t1_44749</v>
      </c>
      <c r="E415" t="s">
        <v>20</v>
      </c>
      <c r="F415" t="s">
        <v>37</v>
      </c>
      <c r="G415" t="s">
        <v>18</v>
      </c>
      <c r="H415">
        <f t="shared" si="43"/>
        <v>2022</v>
      </c>
      <c r="I415">
        <f t="shared" si="44"/>
        <v>7</v>
      </c>
      <c r="J415">
        <f t="shared" si="45"/>
        <v>7</v>
      </c>
      <c r="K415" t="s">
        <v>50</v>
      </c>
      <c r="M415">
        <f>VLOOKUP(F415,Treats!$A$1:$C$9,3,0)</f>
        <v>2</v>
      </c>
      <c r="N415">
        <v>2</v>
      </c>
      <c r="O415" t="s">
        <v>604</v>
      </c>
      <c r="P415" t="str">
        <f t="shared" si="51"/>
        <v>E:CER_P:P05_Tr1:AWD_Tr2:_TRA_2_D:7_M:7_Y:2022</v>
      </c>
      <c r="Q415">
        <v>0</v>
      </c>
      <c r="R415">
        <v>24</v>
      </c>
      <c r="S415">
        <v>0.6</v>
      </c>
      <c r="T415">
        <v>24</v>
      </c>
      <c r="U415">
        <v>25.5</v>
      </c>
      <c r="V415" t="s">
        <v>45</v>
      </c>
      <c r="W415" s="2">
        <f t="shared" si="49"/>
        <v>0.43177083333333327</v>
      </c>
      <c r="X415">
        <v>10</v>
      </c>
      <c r="Y415" s="61">
        <f>VLOOKUP(C415,JN!$A$2:$J$865,8,0)</f>
        <v>1.2075</v>
      </c>
      <c r="Z415" s="62">
        <f>VLOOKUP(C415,JN!$A$2:$J$865,9,0)</f>
        <v>77.47223880597015</v>
      </c>
      <c r="AA415" s="63">
        <f>VLOOKUP(C415,JN!$A$2:$J$865,10,0)</f>
        <v>0.54060000000000008</v>
      </c>
      <c r="AB415">
        <v>38.1</v>
      </c>
    </row>
    <row r="416" spans="1:28" x14ac:dyDescent="0.3">
      <c r="A416">
        <v>400</v>
      </c>
      <c r="B416" s="1">
        <v>44749</v>
      </c>
      <c r="C416" t="str">
        <f t="shared" si="50"/>
        <v>CER-AWD_R2_t2_44749</v>
      </c>
      <c r="E416" t="s">
        <v>20</v>
      </c>
      <c r="F416" t="s">
        <v>37</v>
      </c>
      <c r="G416" t="s">
        <v>18</v>
      </c>
      <c r="H416">
        <f t="shared" si="43"/>
        <v>2022</v>
      </c>
      <c r="I416">
        <f t="shared" si="44"/>
        <v>7</v>
      </c>
      <c r="J416">
        <f t="shared" si="45"/>
        <v>7</v>
      </c>
      <c r="K416" t="s">
        <v>50</v>
      </c>
      <c r="M416">
        <f>VLOOKUP(F416,Treats!$A$1:$C$9,3,0)</f>
        <v>2</v>
      </c>
      <c r="N416">
        <v>2</v>
      </c>
      <c r="O416" t="s">
        <v>604</v>
      </c>
      <c r="P416" t="str">
        <f t="shared" si="51"/>
        <v>E:CER_P:P05_Tr1:AWD_Tr2:_TRA_2_D:7_M:7_Y:2022</v>
      </c>
      <c r="Q416">
        <v>0</v>
      </c>
      <c r="R416">
        <v>24</v>
      </c>
      <c r="S416">
        <v>0.6</v>
      </c>
      <c r="T416">
        <v>24</v>
      </c>
      <c r="U416">
        <v>25.5</v>
      </c>
      <c r="V416" t="s">
        <v>46</v>
      </c>
      <c r="W416" s="2">
        <f t="shared" si="49"/>
        <v>0.43871527777777769</v>
      </c>
      <c r="X416">
        <v>20</v>
      </c>
      <c r="Y416" s="61">
        <f>VLOOKUP(C416,JN!$A$2:$J$865,8,0)</f>
        <v>1.1325000000000001</v>
      </c>
      <c r="Z416" s="62">
        <f>VLOOKUP(C416,JN!$A$2:$J$865,9,0)</f>
        <v>53.459104477611945</v>
      </c>
      <c r="AA416" s="63">
        <f>VLOOKUP(C416,JN!$A$2:$J$865,10,0)</f>
        <v>0.52152000000000009</v>
      </c>
      <c r="AB416">
        <v>39.5</v>
      </c>
    </row>
    <row r="417" spans="1:28" x14ac:dyDescent="0.3">
      <c r="A417">
        <v>401</v>
      </c>
      <c r="B417" s="1">
        <v>44749</v>
      </c>
      <c r="C417" t="str">
        <f t="shared" si="50"/>
        <v>CER-AWD_R2_t3_44749</v>
      </c>
      <c r="E417" t="s">
        <v>20</v>
      </c>
      <c r="F417" t="s">
        <v>37</v>
      </c>
      <c r="G417" t="s">
        <v>18</v>
      </c>
      <c r="H417">
        <f t="shared" si="43"/>
        <v>2022</v>
      </c>
      <c r="I417">
        <f t="shared" si="44"/>
        <v>7</v>
      </c>
      <c r="J417">
        <f t="shared" si="45"/>
        <v>7</v>
      </c>
      <c r="K417" t="s">
        <v>50</v>
      </c>
      <c r="M417">
        <f>VLOOKUP(F417,Treats!$A$1:$C$9,3,0)</f>
        <v>2</v>
      </c>
      <c r="N417">
        <v>2</v>
      </c>
      <c r="O417" t="s">
        <v>604</v>
      </c>
      <c r="P417" t="str">
        <f t="shared" si="51"/>
        <v>E:CER_P:P05_Tr1:AWD_Tr2:_TRA_2_D:7_M:7_Y:2022</v>
      </c>
      <c r="Q417">
        <v>0</v>
      </c>
      <c r="R417">
        <v>24</v>
      </c>
      <c r="S417">
        <v>0.6</v>
      </c>
      <c r="T417">
        <v>24</v>
      </c>
      <c r="U417">
        <v>25.5</v>
      </c>
      <c r="V417" t="s">
        <v>47</v>
      </c>
      <c r="W417" s="2">
        <f t="shared" si="49"/>
        <v>0.44565972222222211</v>
      </c>
      <c r="X417">
        <v>30</v>
      </c>
      <c r="Y417" s="61">
        <f>VLOOKUP(C417,JN!$A$2:$J$865,8,0)</f>
        <v>1.2075</v>
      </c>
      <c r="Z417" s="62">
        <f>VLOOKUP(C417,JN!$A$2:$J$865,9,0)</f>
        <v>47.265671641791052</v>
      </c>
      <c r="AA417" s="63">
        <f>VLOOKUP(C417,JN!$A$2:$J$865,10,0)</f>
        <v>0.55332000000000003</v>
      </c>
      <c r="AB417">
        <v>42.9</v>
      </c>
    </row>
    <row r="418" spans="1:28" x14ac:dyDescent="0.3">
      <c r="A418">
        <v>402</v>
      </c>
      <c r="B418" s="1">
        <v>44749</v>
      </c>
      <c r="C418" t="str">
        <f t="shared" si="50"/>
        <v>CER-CON_R2_t0_44749</v>
      </c>
      <c r="E418" t="s">
        <v>20</v>
      </c>
      <c r="F418" t="s">
        <v>40</v>
      </c>
      <c r="G418" t="s">
        <v>18</v>
      </c>
      <c r="H418">
        <f t="shared" si="43"/>
        <v>2022</v>
      </c>
      <c r="I418">
        <f t="shared" si="44"/>
        <v>7</v>
      </c>
      <c r="J418">
        <f t="shared" si="45"/>
        <v>7</v>
      </c>
      <c r="K418" t="s">
        <v>48</v>
      </c>
      <c r="M418">
        <f>VLOOKUP(F418,Treats!$A$1:$C$9,3,0)</f>
        <v>2</v>
      </c>
      <c r="N418">
        <v>2</v>
      </c>
      <c r="O418" t="s">
        <v>604</v>
      </c>
      <c r="P418" t="str">
        <f t="shared" si="51"/>
        <v>E:CER_P:P06_Tr1:CON_Tr2:_TRA_2_D:7_M:7_Y:2022</v>
      </c>
      <c r="Q418">
        <v>14</v>
      </c>
      <c r="R418">
        <v>25</v>
      </c>
      <c r="S418">
        <v>0.6</v>
      </c>
      <c r="T418">
        <v>25.5</v>
      </c>
      <c r="U418">
        <v>26</v>
      </c>
      <c r="V418" t="s">
        <v>44</v>
      </c>
      <c r="W418" s="2">
        <v>0.45214120370370375</v>
      </c>
      <c r="X418">
        <v>0</v>
      </c>
      <c r="Y418" s="61">
        <f>VLOOKUP(C418,JN!$A$2:$J$865,8,0)</f>
        <v>1.2075</v>
      </c>
      <c r="Z418" s="62">
        <f>VLOOKUP(C418,JN!$A$2:$J$865,9,0)</f>
        <v>122.99940298507464</v>
      </c>
      <c r="AA418" s="63">
        <f>VLOOKUP(C418,JN!$A$2:$J$865,10,0)</f>
        <v>0.48336000000000001</v>
      </c>
      <c r="AB418">
        <v>32.5</v>
      </c>
    </row>
    <row r="419" spans="1:28" x14ac:dyDescent="0.3">
      <c r="A419">
        <v>403</v>
      </c>
      <c r="B419" s="1">
        <v>44749</v>
      </c>
      <c r="C419" t="str">
        <f t="shared" si="50"/>
        <v>CER-CON_R2_t1_44749</v>
      </c>
      <c r="E419" t="s">
        <v>20</v>
      </c>
      <c r="F419" t="s">
        <v>40</v>
      </c>
      <c r="G419" t="s">
        <v>18</v>
      </c>
      <c r="H419">
        <f t="shared" si="43"/>
        <v>2022</v>
      </c>
      <c r="I419">
        <f t="shared" si="44"/>
        <v>7</v>
      </c>
      <c r="J419">
        <f t="shared" si="45"/>
        <v>7</v>
      </c>
      <c r="K419" t="s">
        <v>48</v>
      </c>
      <c r="M419">
        <f>VLOOKUP(F419,Treats!$A$1:$C$9,3,0)</f>
        <v>2</v>
      </c>
      <c r="N419">
        <v>2</v>
      </c>
      <c r="O419" t="s">
        <v>604</v>
      </c>
      <c r="P419" t="str">
        <f t="shared" si="51"/>
        <v>E:CER_P:P06_Tr1:CON_Tr2:_TRA_2_D:7_M:7_Y:2022</v>
      </c>
      <c r="Q419">
        <v>14</v>
      </c>
      <c r="R419">
        <v>25</v>
      </c>
      <c r="S419">
        <v>0.6</v>
      </c>
      <c r="T419">
        <v>25.5</v>
      </c>
      <c r="U419">
        <v>26</v>
      </c>
      <c r="V419" t="s">
        <v>45</v>
      </c>
      <c r="W419" s="2">
        <f t="shared" si="49"/>
        <v>0.45908564814814817</v>
      </c>
      <c r="X419">
        <v>10</v>
      </c>
      <c r="Y419" s="61">
        <f>VLOOKUP(C419,JN!$A$2:$J$865,8,0)</f>
        <v>1.7324999999999999</v>
      </c>
      <c r="Z419" s="62">
        <f>VLOOKUP(C419,JN!$A$2:$J$865,9,0)</f>
        <v>41.615522388059709</v>
      </c>
      <c r="AA419" s="63">
        <f>VLOOKUP(C419,JN!$A$2:$J$865,10,0)</f>
        <v>1.4437200000000001</v>
      </c>
      <c r="AB419">
        <v>38.5</v>
      </c>
    </row>
    <row r="420" spans="1:28" x14ac:dyDescent="0.3">
      <c r="A420">
        <v>404</v>
      </c>
      <c r="B420" s="1">
        <v>44749</v>
      </c>
      <c r="C420" t="str">
        <f t="shared" si="50"/>
        <v>CER-CON_R2_t2_44749</v>
      </c>
      <c r="E420" t="s">
        <v>20</v>
      </c>
      <c r="F420" t="s">
        <v>40</v>
      </c>
      <c r="G420" t="s">
        <v>18</v>
      </c>
      <c r="H420">
        <f t="shared" si="43"/>
        <v>2022</v>
      </c>
      <c r="I420">
        <f t="shared" si="44"/>
        <v>7</v>
      </c>
      <c r="J420">
        <f t="shared" si="45"/>
        <v>7</v>
      </c>
      <c r="K420" t="s">
        <v>48</v>
      </c>
      <c r="M420">
        <f>VLOOKUP(F420,Treats!$A$1:$C$9,3,0)</f>
        <v>2</v>
      </c>
      <c r="N420">
        <v>2</v>
      </c>
      <c r="O420" t="s">
        <v>604</v>
      </c>
      <c r="P420" t="str">
        <f t="shared" si="51"/>
        <v>E:CER_P:P06_Tr1:CON_Tr2:_TRA_2_D:7_M:7_Y:2022</v>
      </c>
      <c r="Q420">
        <v>14</v>
      </c>
      <c r="R420">
        <v>25</v>
      </c>
      <c r="S420">
        <v>0.6</v>
      </c>
      <c r="T420">
        <v>25.5</v>
      </c>
      <c r="U420">
        <v>26</v>
      </c>
      <c r="V420" t="s">
        <v>46</v>
      </c>
      <c r="W420" s="2">
        <f t="shared" si="49"/>
        <v>0.46603009259259259</v>
      </c>
      <c r="X420">
        <v>20</v>
      </c>
      <c r="Y420" s="61">
        <f>VLOOKUP(C420,JN!$A$2:$J$865,8,0)</f>
        <v>2.3325</v>
      </c>
      <c r="Z420" s="62">
        <f>VLOOKUP(C420,JN!$A$2:$J$865,9,0)</f>
        <v>43.462686567164177</v>
      </c>
      <c r="AA420" s="63">
        <f>VLOOKUP(C420,JN!$A$2:$J$865,10,0)</f>
        <v>0.47064</v>
      </c>
      <c r="AB420">
        <v>39.700000000000003</v>
      </c>
    </row>
    <row r="421" spans="1:28" x14ac:dyDescent="0.3">
      <c r="A421">
        <v>405</v>
      </c>
      <c r="B421" s="1">
        <v>44749</v>
      </c>
      <c r="C421" t="str">
        <f t="shared" si="50"/>
        <v>CER-CON_R2_t3_44749</v>
      </c>
      <c r="E421" t="s">
        <v>20</v>
      </c>
      <c r="F421" t="s">
        <v>40</v>
      </c>
      <c r="G421" t="s">
        <v>18</v>
      </c>
      <c r="H421">
        <f t="shared" si="43"/>
        <v>2022</v>
      </c>
      <c r="I421">
        <f t="shared" si="44"/>
        <v>7</v>
      </c>
      <c r="J421">
        <f t="shared" si="45"/>
        <v>7</v>
      </c>
      <c r="K421" t="s">
        <v>48</v>
      </c>
      <c r="M421">
        <f>VLOOKUP(F421,Treats!$A$1:$C$9,3,0)</f>
        <v>2</v>
      </c>
      <c r="N421">
        <v>2</v>
      </c>
      <c r="O421" t="s">
        <v>604</v>
      </c>
      <c r="P421" t="str">
        <f t="shared" si="51"/>
        <v>E:CER_P:P06_Tr1:CON_Tr2:_TRA_2_D:7_M:7_Y:2022</v>
      </c>
      <c r="Q421">
        <v>14</v>
      </c>
      <c r="R421">
        <v>25</v>
      </c>
      <c r="S421">
        <v>0.6</v>
      </c>
      <c r="T421">
        <v>25.5</v>
      </c>
      <c r="U421">
        <v>26</v>
      </c>
      <c r="V421" t="s">
        <v>47</v>
      </c>
      <c r="W421" s="2">
        <f t="shared" si="49"/>
        <v>0.47297453703703701</v>
      </c>
      <c r="X421">
        <v>30</v>
      </c>
      <c r="Y421" s="61">
        <f>VLOOKUP(C421,JN!$A$2:$J$865,8,0)</f>
        <v>3.0074999999999998</v>
      </c>
      <c r="Z421" s="62">
        <f>VLOOKUP(C421,JN!$A$2:$J$865,9,0)</f>
        <v>14.777313432835822</v>
      </c>
      <c r="AA421" s="63">
        <f>VLOOKUP(C421,JN!$A$2:$J$865,10,0)</f>
        <v>0.5660400000000001</v>
      </c>
      <c r="AB421">
        <v>40.700000000000003</v>
      </c>
    </row>
    <row r="422" spans="1:28" x14ac:dyDescent="0.3">
      <c r="A422">
        <v>406</v>
      </c>
      <c r="B422" s="1">
        <v>44749</v>
      </c>
      <c r="C422" t="str">
        <f t="shared" si="50"/>
        <v>CER-MSD_R3_t0_44749</v>
      </c>
      <c r="E422" t="s">
        <v>20</v>
      </c>
      <c r="F422" t="s">
        <v>35</v>
      </c>
      <c r="G422" t="s">
        <v>18</v>
      </c>
      <c r="H422">
        <f t="shared" si="43"/>
        <v>2022</v>
      </c>
      <c r="I422">
        <f t="shared" si="44"/>
        <v>7</v>
      </c>
      <c r="J422">
        <f t="shared" si="45"/>
        <v>7</v>
      </c>
      <c r="K422" t="s">
        <v>49</v>
      </c>
      <c r="M422">
        <f>VLOOKUP(F422,Treats!$A$1:$C$9,3,0)</f>
        <v>3</v>
      </c>
      <c r="N422">
        <v>11</v>
      </c>
      <c r="O422" t="s">
        <v>36</v>
      </c>
      <c r="P422" t="str">
        <f t="shared" si="51"/>
        <v>E:CER_P:P07_Tr1:MSD_Tr2:_TRA_3_D:7_M:7_Y:2022</v>
      </c>
      <c r="Q422">
        <v>0</v>
      </c>
      <c r="R422">
        <v>25</v>
      </c>
      <c r="S422">
        <v>0.9</v>
      </c>
      <c r="T422">
        <v>24</v>
      </c>
      <c r="V422" t="s">
        <v>44</v>
      </c>
      <c r="W422" s="2">
        <v>0.42204861111111108</v>
      </c>
      <c r="X422">
        <v>0</v>
      </c>
      <c r="Y422" s="61">
        <f>VLOOKUP(C422,JN!$A$2:$J$865,8,0)</f>
        <v>1.1325000000000001</v>
      </c>
      <c r="Z422" s="62">
        <f>VLOOKUP(C422,JN!$A$2:$J$865,9,0)</f>
        <v>97.682388059701495</v>
      </c>
      <c r="AA422" s="63">
        <f>VLOOKUP(C422,JN!$A$2:$J$865,10,0)</f>
        <v>0.73776000000000008</v>
      </c>
      <c r="AB422">
        <v>28</v>
      </c>
    </row>
    <row r="423" spans="1:28" x14ac:dyDescent="0.3">
      <c r="A423">
        <v>407</v>
      </c>
      <c r="B423" s="1">
        <v>44749</v>
      </c>
      <c r="C423" t="str">
        <f t="shared" si="50"/>
        <v>CER-MSD_R3_t1_44749</v>
      </c>
      <c r="E423" t="s">
        <v>20</v>
      </c>
      <c r="F423" t="s">
        <v>35</v>
      </c>
      <c r="G423" t="s">
        <v>18</v>
      </c>
      <c r="H423">
        <f t="shared" si="43"/>
        <v>2022</v>
      </c>
      <c r="I423">
        <f t="shared" si="44"/>
        <v>7</v>
      </c>
      <c r="J423">
        <f t="shared" si="45"/>
        <v>7</v>
      </c>
      <c r="K423" t="s">
        <v>49</v>
      </c>
      <c r="M423">
        <f>VLOOKUP(F423,Treats!$A$1:$C$9,3,0)</f>
        <v>3</v>
      </c>
      <c r="N423">
        <v>11</v>
      </c>
      <c r="O423" t="s">
        <v>36</v>
      </c>
      <c r="P423" t="str">
        <f t="shared" si="51"/>
        <v>E:CER_P:P07_Tr1:MSD_Tr2:_TRA_3_D:7_M:7_Y:2022</v>
      </c>
      <c r="Q423">
        <v>0</v>
      </c>
      <c r="R423">
        <v>25</v>
      </c>
      <c r="S423">
        <v>0.9</v>
      </c>
      <c r="T423">
        <v>24</v>
      </c>
      <c r="V423" t="s">
        <v>45</v>
      </c>
      <c r="W423" s="2">
        <f t="shared" si="49"/>
        <v>0.4289930555555555</v>
      </c>
      <c r="X423">
        <v>10</v>
      </c>
      <c r="Y423" s="61">
        <f>VLOOKUP(C423,JN!$A$2:$J$865,8,0)</f>
        <v>1.1325000000000001</v>
      </c>
      <c r="Z423" s="62">
        <f>VLOOKUP(C423,JN!$A$2:$J$865,9,0)</f>
        <v>79.645373134328366</v>
      </c>
      <c r="AA423" s="63">
        <f>VLOOKUP(C423,JN!$A$2:$J$865,10,0)</f>
        <v>0.58512000000000008</v>
      </c>
      <c r="AB423">
        <v>34.4</v>
      </c>
    </row>
    <row r="424" spans="1:28" x14ac:dyDescent="0.3">
      <c r="A424">
        <v>408</v>
      </c>
      <c r="B424" s="1">
        <v>44749</v>
      </c>
      <c r="C424" t="str">
        <f t="shared" si="50"/>
        <v>CER-MSD_R3_t2_44749</v>
      </c>
      <c r="E424" t="s">
        <v>20</v>
      </c>
      <c r="F424" t="s">
        <v>35</v>
      </c>
      <c r="G424" t="s">
        <v>18</v>
      </c>
      <c r="H424">
        <f t="shared" si="43"/>
        <v>2022</v>
      </c>
      <c r="I424">
        <f t="shared" si="44"/>
        <v>7</v>
      </c>
      <c r="J424">
        <f t="shared" si="45"/>
        <v>7</v>
      </c>
      <c r="K424" t="s">
        <v>49</v>
      </c>
      <c r="M424">
        <f>VLOOKUP(F424,Treats!$A$1:$C$9,3,0)</f>
        <v>3</v>
      </c>
      <c r="N424">
        <v>11</v>
      </c>
      <c r="O424" t="s">
        <v>36</v>
      </c>
      <c r="P424" t="str">
        <f t="shared" si="51"/>
        <v>E:CER_P:P07_Tr1:MSD_Tr2:_TRA_3_D:7_M:7_Y:2022</v>
      </c>
      <c r="Q424">
        <v>0</v>
      </c>
      <c r="R424">
        <v>25</v>
      </c>
      <c r="S424">
        <v>0.9</v>
      </c>
      <c r="T424">
        <v>24</v>
      </c>
      <c r="V424" t="s">
        <v>46</v>
      </c>
      <c r="W424" s="2">
        <f t="shared" si="49"/>
        <v>0.43593749999999992</v>
      </c>
      <c r="X424">
        <v>20</v>
      </c>
      <c r="Y424" s="61">
        <f>VLOOKUP(C424,JN!$A$2:$J$865,8,0)</f>
        <v>1.2075</v>
      </c>
      <c r="Z424" s="62">
        <f>VLOOKUP(C424,JN!$A$2:$J$865,9,0)</f>
        <v>101.81134328358209</v>
      </c>
      <c r="AA424" s="63">
        <f>VLOOKUP(C424,JN!$A$2:$J$865,10,0)</f>
        <v>0.57240000000000013</v>
      </c>
      <c r="AB424">
        <v>35.4</v>
      </c>
    </row>
    <row r="425" spans="1:28" x14ac:dyDescent="0.3">
      <c r="A425">
        <v>409</v>
      </c>
      <c r="B425" s="1">
        <v>44749</v>
      </c>
      <c r="C425" t="str">
        <f t="shared" si="50"/>
        <v>CER-MSD_R3_t3_44749</v>
      </c>
      <c r="E425" t="s">
        <v>20</v>
      </c>
      <c r="F425" t="s">
        <v>35</v>
      </c>
      <c r="G425" t="s">
        <v>18</v>
      </c>
      <c r="H425">
        <f t="shared" si="43"/>
        <v>2022</v>
      </c>
      <c r="I425">
        <f t="shared" si="44"/>
        <v>7</v>
      </c>
      <c r="J425">
        <f t="shared" si="45"/>
        <v>7</v>
      </c>
      <c r="K425" t="s">
        <v>49</v>
      </c>
      <c r="M425">
        <f>VLOOKUP(F425,Treats!$A$1:$C$9,3,0)</f>
        <v>3</v>
      </c>
      <c r="N425">
        <v>11</v>
      </c>
      <c r="O425" t="s">
        <v>36</v>
      </c>
      <c r="P425" t="str">
        <f t="shared" si="51"/>
        <v>E:CER_P:P07_Tr1:MSD_Tr2:_TRA_3_D:7_M:7_Y:2022</v>
      </c>
      <c r="Q425">
        <v>0</v>
      </c>
      <c r="R425">
        <v>25</v>
      </c>
      <c r="S425">
        <v>0.9</v>
      </c>
      <c r="T425">
        <v>24</v>
      </c>
      <c r="V425" t="s">
        <v>47</v>
      </c>
      <c r="W425" s="2">
        <f t="shared" si="49"/>
        <v>0.44288194444444434</v>
      </c>
      <c r="X425">
        <v>30</v>
      </c>
      <c r="Y425" s="61">
        <f>VLOOKUP(C425,JN!$A$2:$J$865,8,0)</f>
        <v>1.1325000000000001</v>
      </c>
      <c r="Z425" s="62">
        <f>VLOOKUP(C425,JN!$A$2:$J$865,9,0)</f>
        <v>53.459104477611945</v>
      </c>
      <c r="AA425" s="63">
        <f>VLOOKUP(C425,JN!$A$2:$J$865,10,0)</f>
        <v>0.52152000000000009</v>
      </c>
      <c r="AB425">
        <v>36.200000000000003</v>
      </c>
    </row>
    <row r="426" spans="1:28" x14ac:dyDescent="0.3">
      <c r="A426">
        <v>410</v>
      </c>
      <c r="B426" s="1">
        <v>44749</v>
      </c>
      <c r="C426" t="str">
        <f t="shared" si="50"/>
        <v>CER-CON_R3_t0_44749</v>
      </c>
      <c r="E426" t="s">
        <v>20</v>
      </c>
      <c r="F426" t="s">
        <v>33</v>
      </c>
      <c r="G426" t="s">
        <v>18</v>
      </c>
      <c r="H426">
        <f t="shared" si="43"/>
        <v>2022</v>
      </c>
      <c r="I426">
        <f t="shared" si="44"/>
        <v>7</v>
      </c>
      <c r="J426">
        <f t="shared" si="45"/>
        <v>7</v>
      </c>
      <c r="K426" t="s">
        <v>48</v>
      </c>
      <c r="M426">
        <f>VLOOKUP(F426,Treats!$A$1:$C$9,3,0)</f>
        <v>3</v>
      </c>
      <c r="N426">
        <v>11</v>
      </c>
      <c r="O426" t="s">
        <v>36</v>
      </c>
      <c r="P426" t="str">
        <f t="shared" si="51"/>
        <v>E:CER_P:P08_Tr1:CON_Tr2:_TRA_3_D:7_M:7_Y:2022</v>
      </c>
      <c r="Q426">
        <v>14</v>
      </c>
      <c r="R426">
        <v>24.5</v>
      </c>
      <c r="S426">
        <v>0.6</v>
      </c>
      <c r="T426">
        <v>25.5</v>
      </c>
      <c r="U426">
        <v>26</v>
      </c>
      <c r="V426" t="s">
        <v>44</v>
      </c>
      <c r="W426" s="2">
        <v>0.45214120370370375</v>
      </c>
      <c r="X426">
        <v>0</v>
      </c>
      <c r="Y426" s="61">
        <f>VLOOKUP(C426,JN!$A$2:$J$865,8,0)</f>
        <v>1.1325000000000001</v>
      </c>
      <c r="Z426" s="62">
        <f>VLOOKUP(C426,JN!$A$2:$J$865,9,0)</f>
        <v>148.75104477611941</v>
      </c>
      <c r="AA426" s="63">
        <f>VLOOKUP(C426,JN!$A$2:$J$865,10,0)</f>
        <v>0.45155999999999996</v>
      </c>
      <c r="AB426">
        <v>31.3</v>
      </c>
    </row>
    <row r="427" spans="1:28" x14ac:dyDescent="0.3">
      <c r="A427">
        <v>411</v>
      </c>
      <c r="B427" s="1">
        <v>44749</v>
      </c>
      <c r="C427" t="str">
        <f t="shared" si="50"/>
        <v>CER-CON_R3_t1_44749</v>
      </c>
      <c r="E427" t="s">
        <v>20</v>
      </c>
      <c r="F427" t="s">
        <v>33</v>
      </c>
      <c r="G427" t="s">
        <v>18</v>
      </c>
      <c r="H427">
        <f t="shared" si="43"/>
        <v>2022</v>
      </c>
      <c r="I427">
        <f t="shared" si="44"/>
        <v>7</v>
      </c>
      <c r="J427">
        <f t="shared" si="45"/>
        <v>7</v>
      </c>
      <c r="K427" t="s">
        <v>48</v>
      </c>
      <c r="M427">
        <f>VLOOKUP(F427,Treats!$A$1:$C$9,3,0)</f>
        <v>3</v>
      </c>
      <c r="N427">
        <v>11</v>
      </c>
      <c r="O427" t="s">
        <v>36</v>
      </c>
      <c r="P427" t="str">
        <f t="shared" si="51"/>
        <v>E:CER_P:P08_Tr1:CON_Tr2:_TRA_3_D:7_M:7_Y:2022</v>
      </c>
      <c r="Q427">
        <v>14</v>
      </c>
      <c r="R427">
        <v>24.5</v>
      </c>
      <c r="S427">
        <v>0.6</v>
      </c>
      <c r="T427">
        <v>25.5</v>
      </c>
      <c r="U427">
        <v>26</v>
      </c>
      <c r="V427" t="s">
        <v>45</v>
      </c>
      <c r="W427" s="2">
        <f t="shared" si="49"/>
        <v>0.45908564814814817</v>
      </c>
      <c r="X427">
        <v>10</v>
      </c>
      <c r="Y427" s="61">
        <f>VLOOKUP(C427,JN!$A$2:$J$865,8,0)</f>
        <v>1.8075000000000001</v>
      </c>
      <c r="Z427" s="62">
        <f>VLOOKUP(C427,JN!$A$2:$J$865,9,0)</f>
        <v>53.459104477611945</v>
      </c>
      <c r="AA427" s="63">
        <f>VLOOKUP(C427,JN!$A$2:$J$865,10,0)</f>
        <v>0.62963999999999998</v>
      </c>
      <c r="AB427">
        <v>35.1</v>
      </c>
    </row>
    <row r="428" spans="1:28" x14ac:dyDescent="0.3">
      <c r="A428">
        <v>412</v>
      </c>
      <c r="B428" s="1">
        <v>44749</v>
      </c>
      <c r="C428" t="str">
        <f t="shared" si="50"/>
        <v>CER-CON_R3_t2_44749</v>
      </c>
      <c r="E428" t="s">
        <v>20</v>
      </c>
      <c r="F428" t="s">
        <v>33</v>
      </c>
      <c r="G428" t="s">
        <v>18</v>
      </c>
      <c r="H428">
        <f t="shared" si="43"/>
        <v>2022</v>
      </c>
      <c r="I428">
        <f t="shared" si="44"/>
        <v>7</v>
      </c>
      <c r="J428">
        <f t="shared" si="45"/>
        <v>7</v>
      </c>
      <c r="K428" t="s">
        <v>48</v>
      </c>
      <c r="M428">
        <f>VLOOKUP(F428,Treats!$A$1:$C$9,3,0)</f>
        <v>3</v>
      </c>
      <c r="N428">
        <v>11</v>
      </c>
      <c r="O428" t="s">
        <v>36</v>
      </c>
      <c r="P428" t="str">
        <f t="shared" si="51"/>
        <v>E:CER_P:P08_Tr1:CON_Tr2:_TRA_3_D:7_M:7_Y:2022</v>
      </c>
      <c r="Q428">
        <v>14</v>
      </c>
      <c r="R428">
        <v>24.5</v>
      </c>
      <c r="S428">
        <v>0.6</v>
      </c>
      <c r="T428">
        <v>25.5</v>
      </c>
      <c r="U428">
        <v>26</v>
      </c>
      <c r="V428" t="s">
        <v>46</v>
      </c>
      <c r="W428" s="2">
        <f t="shared" si="49"/>
        <v>0.46603009259259259</v>
      </c>
      <c r="X428">
        <v>20</v>
      </c>
      <c r="Y428" s="61">
        <f>VLOOKUP(C428,JN!$A$2:$J$865,8,0)</f>
        <v>2.5575000000000001</v>
      </c>
      <c r="Z428" s="62">
        <f>VLOOKUP(C428,JN!$A$2:$J$865,9,0)</f>
        <v>45.201194029850754</v>
      </c>
      <c r="AA428" s="63">
        <f>VLOOKUP(C428,JN!$A$2:$J$865,10,0)</f>
        <v>0.45791999999999999</v>
      </c>
      <c r="AB428">
        <v>36.200000000000003</v>
      </c>
    </row>
    <row r="429" spans="1:28" x14ac:dyDescent="0.3">
      <c r="A429">
        <v>413</v>
      </c>
      <c r="B429" s="1">
        <v>44749</v>
      </c>
      <c r="C429" t="str">
        <f t="shared" si="50"/>
        <v>CER-CON_R3_t3_44749</v>
      </c>
      <c r="E429" t="s">
        <v>20</v>
      </c>
      <c r="F429" t="s">
        <v>33</v>
      </c>
      <c r="G429" t="s">
        <v>18</v>
      </c>
      <c r="H429">
        <f t="shared" si="43"/>
        <v>2022</v>
      </c>
      <c r="I429">
        <f t="shared" si="44"/>
        <v>7</v>
      </c>
      <c r="J429">
        <f t="shared" si="45"/>
        <v>7</v>
      </c>
      <c r="K429" t="s">
        <v>48</v>
      </c>
      <c r="M429">
        <f>VLOOKUP(F429,Treats!$A$1:$C$9,3,0)</f>
        <v>3</v>
      </c>
      <c r="N429">
        <v>11</v>
      </c>
      <c r="O429" t="s">
        <v>36</v>
      </c>
      <c r="P429" t="str">
        <f t="shared" si="51"/>
        <v>E:CER_P:P08_Tr1:CON_Tr2:_TRA_3_D:7_M:7_Y:2022</v>
      </c>
      <c r="Q429">
        <v>14</v>
      </c>
      <c r="R429">
        <v>24.5</v>
      </c>
      <c r="S429">
        <v>0.6</v>
      </c>
      <c r="T429">
        <v>25.5</v>
      </c>
      <c r="U429">
        <v>26</v>
      </c>
      <c r="V429" t="s">
        <v>47</v>
      </c>
      <c r="W429" s="2">
        <f t="shared" si="49"/>
        <v>0.47297453703703701</v>
      </c>
      <c r="X429">
        <v>30</v>
      </c>
      <c r="Y429" s="61">
        <f>VLOOKUP(C429,JN!$A$2:$J$865,8,0)</f>
        <v>3.2324999999999999</v>
      </c>
      <c r="Z429" s="62">
        <f>VLOOKUP(C429,JN!$A$2:$J$865,9,0)</f>
        <v>0</v>
      </c>
      <c r="AA429" s="63">
        <f>VLOOKUP(C429,JN!$A$2:$J$865,10,0)</f>
        <v>0.48972000000000004</v>
      </c>
      <c r="AB429">
        <v>35.799999999999997</v>
      </c>
    </row>
    <row r="430" spans="1:28" x14ac:dyDescent="0.3">
      <c r="A430">
        <v>414</v>
      </c>
      <c r="B430" s="1">
        <v>44749</v>
      </c>
      <c r="C430" t="str">
        <f t="shared" si="50"/>
        <v>CER-AWD_R3_t0_44749</v>
      </c>
      <c r="E430" t="s">
        <v>20</v>
      </c>
      <c r="F430" t="s">
        <v>38</v>
      </c>
      <c r="G430" t="s">
        <v>18</v>
      </c>
      <c r="H430">
        <f t="shared" si="43"/>
        <v>2022</v>
      </c>
      <c r="I430">
        <f t="shared" si="44"/>
        <v>7</v>
      </c>
      <c r="J430">
        <f t="shared" si="45"/>
        <v>7</v>
      </c>
      <c r="K430" t="s">
        <v>50</v>
      </c>
      <c r="M430">
        <f>VLOOKUP(F430,Treats!$A$1:$C$9,3,0)</f>
        <v>3</v>
      </c>
      <c r="N430">
        <v>3</v>
      </c>
      <c r="O430" t="s">
        <v>36</v>
      </c>
      <c r="P430" t="str">
        <f t="shared" si="51"/>
        <v>E:CER_P:P09_Tr1:AWD_Tr2:_TRA_3_D:7_M:7_Y:2022</v>
      </c>
      <c r="Q430">
        <v>0</v>
      </c>
      <c r="R430">
        <v>25</v>
      </c>
      <c r="S430">
        <v>0.9</v>
      </c>
      <c r="T430">
        <v>24</v>
      </c>
      <c r="U430">
        <v>25.5</v>
      </c>
      <c r="V430" t="s">
        <v>44</v>
      </c>
      <c r="W430" s="2">
        <v>0.42482638888888885</v>
      </c>
      <c r="X430">
        <v>0</v>
      </c>
      <c r="Y430" s="61">
        <f>VLOOKUP(C430,JN!$A$2:$J$865,8,0)</f>
        <v>1.1325000000000001</v>
      </c>
      <c r="Z430" s="62">
        <f>VLOOKUP(C430,JN!$A$2:$J$865,9,0)</f>
        <v>120.82626865671644</v>
      </c>
      <c r="AA430" s="63">
        <f>VLOOKUP(C430,JN!$A$2:$J$865,10,0)</f>
        <v>0.51516000000000006</v>
      </c>
      <c r="AB430">
        <v>29.2</v>
      </c>
    </row>
    <row r="431" spans="1:28" x14ac:dyDescent="0.3">
      <c r="A431">
        <v>415</v>
      </c>
      <c r="B431" s="1">
        <v>44749</v>
      </c>
      <c r="C431" t="str">
        <f t="shared" si="50"/>
        <v>CER-AWD_R3_t1_44749</v>
      </c>
      <c r="E431" t="s">
        <v>20</v>
      </c>
      <c r="F431" t="s">
        <v>38</v>
      </c>
      <c r="G431" t="s">
        <v>18</v>
      </c>
      <c r="H431">
        <f t="shared" si="43"/>
        <v>2022</v>
      </c>
      <c r="I431">
        <f t="shared" si="44"/>
        <v>7</v>
      </c>
      <c r="J431">
        <f t="shared" si="45"/>
        <v>7</v>
      </c>
      <c r="K431" t="s">
        <v>50</v>
      </c>
      <c r="M431">
        <f>VLOOKUP(F431,Treats!$A$1:$C$9,3,0)</f>
        <v>3</v>
      </c>
      <c r="N431">
        <v>3</v>
      </c>
      <c r="O431" t="s">
        <v>36</v>
      </c>
      <c r="P431" t="str">
        <f t="shared" si="51"/>
        <v>E:CER_P:P09_Tr1:AWD_Tr2:_TRA_3_D:7_M:7_Y:2022</v>
      </c>
      <c r="Q431">
        <v>0</v>
      </c>
      <c r="R431">
        <v>25</v>
      </c>
      <c r="S431">
        <v>0.9</v>
      </c>
      <c r="T431">
        <v>24</v>
      </c>
      <c r="U431">
        <v>25.5</v>
      </c>
      <c r="V431" t="s">
        <v>45</v>
      </c>
      <c r="W431" s="2">
        <f t="shared" si="49"/>
        <v>0.43177083333333327</v>
      </c>
      <c r="X431">
        <v>10</v>
      </c>
      <c r="Y431" s="61">
        <f>VLOOKUP(C431,JN!$A$2:$J$865,8,0)</f>
        <v>1.1325000000000001</v>
      </c>
      <c r="Z431" s="62">
        <f>VLOOKUP(C431,JN!$A$2:$J$865,9,0)</f>
        <v>72.908656716417923</v>
      </c>
      <c r="AA431" s="63">
        <f>VLOOKUP(C431,JN!$A$2:$J$865,10,0)</f>
        <v>0.55968000000000007</v>
      </c>
      <c r="AB431">
        <v>38.299999999999997</v>
      </c>
    </row>
    <row r="432" spans="1:28" x14ac:dyDescent="0.3">
      <c r="A432">
        <v>416</v>
      </c>
      <c r="B432" s="1">
        <v>44749</v>
      </c>
      <c r="C432" t="str">
        <f t="shared" si="50"/>
        <v>CER-AWD_R3_t2_44749</v>
      </c>
      <c r="E432" t="s">
        <v>20</v>
      </c>
      <c r="F432" t="s">
        <v>38</v>
      </c>
      <c r="G432" t="s">
        <v>18</v>
      </c>
      <c r="H432">
        <f t="shared" si="43"/>
        <v>2022</v>
      </c>
      <c r="I432">
        <f t="shared" si="44"/>
        <v>7</v>
      </c>
      <c r="J432">
        <f t="shared" si="45"/>
        <v>7</v>
      </c>
      <c r="K432" t="s">
        <v>50</v>
      </c>
      <c r="M432">
        <f>VLOOKUP(F432,Treats!$A$1:$C$9,3,0)</f>
        <v>3</v>
      </c>
      <c r="N432">
        <v>3</v>
      </c>
      <c r="O432" t="s">
        <v>36</v>
      </c>
      <c r="P432" t="str">
        <f t="shared" si="51"/>
        <v>E:CER_P:P09_Tr1:AWD_Tr2:_TRA_3_D:7_M:7_Y:2022</v>
      </c>
      <c r="Q432">
        <v>0</v>
      </c>
      <c r="R432">
        <v>25</v>
      </c>
      <c r="S432">
        <v>0.9</v>
      </c>
      <c r="T432">
        <v>24</v>
      </c>
      <c r="U432">
        <v>25.5</v>
      </c>
      <c r="V432" t="s">
        <v>46</v>
      </c>
      <c r="W432" s="2">
        <f t="shared" si="49"/>
        <v>0.43871527777777769</v>
      </c>
      <c r="X432">
        <v>20</v>
      </c>
      <c r="Y432" s="61">
        <f>VLOOKUP(C432,JN!$A$2:$J$865,8,0)</f>
        <v>1.1325000000000001</v>
      </c>
      <c r="Z432" s="62">
        <f>VLOOKUP(C432,JN!$A$2:$J$865,9,0)</f>
        <v>55.523582089552242</v>
      </c>
      <c r="AA432" s="63">
        <f>VLOOKUP(C432,JN!$A$2:$J$865,10,0)</f>
        <v>0.60419999999999996</v>
      </c>
      <c r="AB432">
        <v>39.4</v>
      </c>
    </row>
    <row r="433" spans="1:28" x14ac:dyDescent="0.3">
      <c r="A433">
        <v>417</v>
      </c>
      <c r="B433" s="1">
        <v>44749</v>
      </c>
      <c r="C433" t="str">
        <f t="shared" si="50"/>
        <v>CER-AWD_R3_t3_44749</v>
      </c>
      <c r="E433" t="s">
        <v>20</v>
      </c>
      <c r="F433" t="s">
        <v>38</v>
      </c>
      <c r="G433" t="s">
        <v>18</v>
      </c>
      <c r="H433">
        <f t="shared" si="43"/>
        <v>2022</v>
      </c>
      <c r="I433">
        <f t="shared" si="44"/>
        <v>7</v>
      </c>
      <c r="J433">
        <f t="shared" si="45"/>
        <v>7</v>
      </c>
      <c r="K433" t="s">
        <v>50</v>
      </c>
      <c r="M433">
        <f>VLOOKUP(F433,Treats!$A$1:$C$9,3,0)</f>
        <v>3</v>
      </c>
      <c r="N433">
        <v>3</v>
      </c>
      <c r="O433" t="s">
        <v>36</v>
      </c>
      <c r="P433" t="str">
        <f t="shared" si="51"/>
        <v>E:CER_P:P09_Tr1:AWD_Tr2:_TRA_3_D:7_M:7_Y:2022</v>
      </c>
      <c r="Q433">
        <v>0</v>
      </c>
      <c r="R433">
        <v>25</v>
      </c>
      <c r="S433">
        <v>0.9</v>
      </c>
      <c r="T433">
        <v>24</v>
      </c>
      <c r="U433">
        <v>25.5</v>
      </c>
      <c r="V433" t="s">
        <v>47</v>
      </c>
      <c r="W433" s="2">
        <f t="shared" si="49"/>
        <v>0.44565972222222211</v>
      </c>
      <c r="X433">
        <v>30</v>
      </c>
      <c r="Y433" s="61">
        <f>VLOOKUP(C433,JN!$A$2:$J$865,8,0)</f>
        <v>1.1325000000000001</v>
      </c>
      <c r="Z433" s="62">
        <f>VLOOKUP(C433,JN!$A$2:$J$865,9,0)</f>
        <v>64.324776119402998</v>
      </c>
      <c r="AA433" s="63">
        <f>VLOOKUP(C433,JN!$A$2:$J$865,10,0)</f>
        <v>0.61692000000000002</v>
      </c>
      <c r="AB433">
        <v>39.299999999999997</v>
      </c>
    </row>
    <row r="434" spans="1:28" x14ac:dyDescent="0.3">
      <c r="A434">
        <v>418</v>
      </c>
      <c r="B434" s="1">
        <v>44756</v>
      </c>
      <c r="C434" t="str">
        <f>E434&amp;"-"&amp;K434&amp;"_"&amp;"R"&amp;M434&amp;"_"&amp;V434&amp;"_"&amp;B434</f>
        <v>CER-AWD_R1_t0_44756</v>
      </c>
      <c r="E434" t="s">
        <v>20</v>
      </c>
      <c r="F434" t="s">
        <v>21</v>
      </c>
      <c r="G434" t="s">
        <v>18</v>
      </c>
      <c r="H434">
        <f t="shared" si="43"/>
        <v>2022</v>
      </c>
      <c r="I434">
        <f t="shared" si="44"/>
        <v>7</v>
      </c>
      <c r="J434">
        <f t="shared" si="45"/>
        <v>14</v>
      </c>
      <c r="K434" t="s">
        <v>50</v>
      </c>
      <c r="M434">
        <f>VLOOKUP(F434,Treats!$A$1:$C$9,3,0)</f>
        <v>1</v>
      </c>
      <c r="N434">
        <v>1</v>
      </c>
      <c r="O434" t="s">
        <v>19</v>
      </c>
      <c r="P434" t="str">
        <f t="shared" si="51"/>
        <v>E:CER_P:P01_Tr1:AWD_Tr2:_TRA_1_D:14_M:7_Y:2022</v>
      </c>
      <c r="Q434">
        <v>1</v>
      </c>
      <c r="R434">
        <v>26</v>
      </c>
      <c r="S434">
        <v>0.5</v>
      </c>
      <c r="T434">
        <v>27</v>
      </c>
      <c r="U434">
        <v>30</v>
      </c>
      <c r="V434" t="s">
        <v>44</v>
      </c>
      <c r="W434" s="2">
        <v>0.40717592592592594</v>
      </c>
      <c r="X434">
        <v>0</v>
      </c>
      <c r="Y434" s="61">
        <f>VLOOKUP(C434,JN!$A$2:$J$865,8,0)</f>
        <v>1.5074999999999998</v>
      </c>
      <c r="Z434" s="62">
        <f>VLOOKUP(C434,JN!$A$2:$J$865,9,0)</f>
        <v>133.41755432466979</v>
      </c>
      <c r="AA434" s="63">
        <f>VLOOKUP(C434,JN!$A$2:$J$865,10,0)</f>
        <v>1.1956800000000001</v>
      </c>
      <c r="AB434">
        <v>28</v>
      </c>
    </row>
    <row r="435" spans="1:28" x14ac:dyDescent="0.3">
      <c r="A435">
        <v>419</v>
      </c>
      <c r="B435" s="1">
        <v>44756</v>
      </c>
      <c r="C435" t="str">
        <f t="shared" ref="C435:C498" si="52">E435&amp;"-"&amp;K435&amp;"_"&amp;"R"&amp;M435&amp;"_"&amp;V435&amp;"_"&amp;B435</f>
        <v>CER-AWD_R1_t1_44756</v>
      </c>
      <c r="E435" t="s">
        <v>20</v>
      </c>
      <c r="F435" t="s">
        <v>21</v>
      </c>
      <c r="G435" t="s">
        <v>18</v>
      </c>
      <c r="H435">
        <f t="shared" ref="H435:H498" si="53">YEAR(B435)</f>
        <v>2022</v>
      </c>
      <c r="I435">
        <f t="shared" ref="I435:I498" si="54">MONTH(B435)</f>
        <v>7</v>
      </c>
      <c r="J435">
        <f t="shared" ref="J435:J498" si="55">DAY(B435)</f>
        <v>14</v>
      </c>
      <c r="K435" t="s">
        <v>50</v>
      </c>
      <c r="M435">
        <f>VLOOKUP(F435,Treats!$A$1:$C$9,3,0)</f>
        <v>1</v>
      </c>
      <c r="N435">
        <v>1</v>
      </c>
      <c r="O435" t="s">
        <v>19</v>
      </c>
      <c r="P435" t="str">
        <f t="shared" ref="P435:P498" si="56">"E:"&amp;E435&amp;"_P:"&amp;F435&amp;"_Tr1:"&amp;K435&amp;"_Tr2:"&amp;L435&amp;"_"&amp;G435&amp;"_"&amp;M435&amp;"_D:"&amp;J435&amp;"_M:"&amp;I435&amp;"_Y:"&amp;H435</f>
        <v>E:CER_P:P01_Tr1:AWD_Tr2:_TRA_1_D:14_M:7_Y:2022</v>
      </c>
      <c r="Q435">
        <v>1</v>
      </c>
      <c r="R435">
        <v>26</v>
      </c>
      <c r="S435">
        <v>0.5</v>
      </c>
      <c r="T435">
        <v>27</v>
      </c>
      <c r="U435">
        <v>30</v>
      </c>
      <c r="V435" t="s">
        <v>45</v>
      </c>
      <c r="W435" s="2">
        <f t="shared" si="49"/>
        <v>0.41412037037037036</v>
      </c>
      <c r="X435">
        <v>10</v>
      </c>
      <c r="Y435" s="61">
        <f>VLOOKUP(C435,JN!$A$2:$J$865,8,0)</f>
        <v>1.3574999999999999</v>
      </c>
      <c r="Z435" s="62">
        <f>VLOOKUP(C435,JN!$A$2:$J$865,9,0)</f>
        <v>99.801448657861116</v>
      </c>
      <c r="AA435" s="63">
        <f>VLOOKUP(C435,JN!$A$2:$J$865,10,0)</f>
        <v>1.00488</v>
      </c>
      <c r="AB435">
        <v>31.6</v>
      </c>
    </row>
    <row r="436" spans="1:28" x14ac:dyDescent="0.3">
      <c r="A436">
        <v>420</v>
      </c>
      <c r="B436" s="1">
        <v>44756</v>
      </c>
      <c r="C436" t="str">
        <f t="shared" si="52"/>
        <v>CER-AWD_R1_t2_44756</v>
      </c>
      <c r="E436" t="s">
        <v>20</v>
      </c>
      <c r="F436" t="s">
        <v>21</v>
      </c>
      <c r="G436" t="s">
        <v>18</v>
      </c>
      <c r="H436">
        <f t="shared" si="53"/>
        <v>2022</v>
      </c>
      <c r="I436">
        <f t="shared" si="54"/>
        <v>7</v>
      </c>
      <c r="J436">
        <f t="shared" si="55"/>
        <v>14</v>
      </c>
      <c r="K436" t="s">
        <v>50</v>
      </c>
      <c r="M436">
        <f>VLOOKUP(F436,Treats!$A$1:$C$9,3,0)</f>
        <v>1</v>
      </c>
      <c r="N436">
        <v>1</v>
      </c>
      <c r="O436" t="s">
        <v>19</v>
      </c>
      <c r="P436" t="str">
        <f t="shared" si="56"/>
        <v>E:CER_P:P01_Tr1:AWD_Tr2:_TRA_1_D:14_M:7_Y:2022</v>
      </c>
      <c r="Q436">
        <v>1</v>
      </c>
      <c r="R436">
        <v>26</v>
      </c>
      <c r="S436">
        <v>0.5</v>
      </c>
      <c r="T436">
        <v>27</v>
      </c>
      <c r="U436">
        <v>30</v>
      </c>
      <c r="V436" t="s">
        <v>46</v>
      </c>
      <c r="W436" s="2">
        <f t="shared" si="49"/>
        <v>0.42106481481481478</v>
      </c>
      <c r="X436">
        <v>20</v>
      </c>
      <c r="Y436" s="61">
        <f>VLOOKUP(C436,JN!$A$2:$J$865,8,0)</f>
        <v>1.3574999999999999</v>
      </c>
      <c r="Z436" s="62">
        <f>VLOOKUP(C436,JN!$A$2:$J$865,9,0)</f>
        <v>49.319130805283343</v>
      </c>
      <c r="AA436" s="63">
        <f>VLOOKUP(C436,JN!$A$2:$J$865,10,0)</f>
        <v>1.0303200000000001</v>
      </c>
      <c r="AB436">
        <v>42.7</v>
      </c>
    </row>
    <row r="437" spans="1:28" x14ac:dyDescent="0.3">
      <c r="A437">
        <v>421</v>
      </c>
      <c r="B437" s="1">
        <v>44756</v>
      </c>
      <c r="C437" t="str">
        <f t="shared" si="52"/>
        <v>CER-AWD_R1_t3_44756</v>
      </c>
      <c r="E437" t="s">
        <v>20</v>
      </c>
      <c r="F437" t="s">
        <v>21</v>
      </c>
      <c r="G437" t="s">
        <v>18</v>
      </c>
      <c r="H437">
        <f t="shared" si="53"/>
        <v>2022</v>
      </c>
      <c r="I437">
        <f t="shared" si="54"/>
        <v>7</v>
      </c>
      <c r="J437">
        <f t="shared" si="55"/>
        <v>14</v>
      </c>
      <c r="K437" t="s">
        <v>50</v>
      </c>
      <c r="M437">
        <f>VLOOKUP(F437,Treats!$A$1:$C$9,3,0)</f>
        <v>1</v>
      </c>
      <c r="N437">
        <v>1</v>
      </c>
      <c r="O437" t="s">
        <v>19</v>
      </c>
      <c r="P437" t="str">
        <f t="shared" si="56"/>
        <v>E:CER_P:P01_Tr1:AWD_Tr2:_TRA_1_D:14_M:7_Y:2022</v>
      </c>
      <c r="Q437">
        <v>1</v>
      </c>
      <c r="R437">
        <v>26</v>
      </c>
      <c r="S437">
        <v>0.5</v>
      </c>
      <c r="T437">
        <v>27</v>
      </c>
      <c r="U437">
        <v>30</v>
      </c>
      <c r="V437" t="s">
        <v>47</v>
      </c>
      <c r="W437" s="2">
        <f t="shared" si="49"/>
        <v>0.4280092592592592</v>
      </c>
      <c r="X437">
        <v>30</v>
      </c>
      <c r="Y437" s="61">
        <f>VLOOKUP(C437,JN!$A$2:$J$865,8,0)</f>
        <v>1.2825</v>
      </c>
      <c r="Z437" s="62">
        <f>VLOOKUP(C437,JN!$A$2:$J$865,9,0)</f>
        <v>40.944184064763533</v>
      </c>
      <c r="AA437" s="63">
        <f>VLOOKUP(C437,JN!$A$2:$J$865,10,0)</f>
        <v>1.0494000000000001</v>
      </c>
      <c r="AB437">
        <v>42.5</v>
      </c>
    </row>
    <row r="438" spans="1:28" x14ac:dyDescent="0.3">
      <c r="A438">
        <v>422</v>
      </c>
      <c r="B438" s="1">
        <v>44756</v>
      </c>
      <c r="C438" t="str">
        <f t="shared" si="52"/>
        <v>CER-MSD_R1_t0_44756</v>
      </c>
      <c r="E438" t="s">
        <v>20</v>
      </c>
      <c r="F438" t="s">
        <v>22</v>
      </c>
      <c r="G438" t="s">
        <v>18</v>
      </c>
      <c r="H438">
        <f t="shared" si="53"/>
        <v>2022</v>
      </c>
      <c r="I438">
        <f t="shared" si="54"/>
        <v>7</v>
      </c>
      <c r="J438">
        <f t="shared" si="55"/>
        <v>14</v>
      </c>
      <c r="K438" t="s">
        <v>49</v>
      </c>
      <c r="M438">
        <f>VLOOKUP(F438,Treats!$A$1:$C$9,3,0)</f>
        <v>1</v>
      </c>
      <c r="N438">
        <v>2</v>
      </c>
      <c r="O438" t="s">
        <v>19</v>
      </c>
      <c r="P438" t="str">
        <f t="shared" si="56"/>
        <v>E:CER_P:P02_Tr1:MSD_Tr2:_TRA_1_D:14_M:7_Y:2022</v>
      </c>
      <c r="Q438">
        <v>1</v>
      </c>
      <c r="S438">
        <v>0.45</v>
      </c>
      <c r="T438">
        <v>27</v>
      </c>
      <c r="U438">
        <v>30</v>
      </c>
      <c r="V438" t="s">
        <v>44</v>
      </c>
      <c r="W438" s="2">
        <v>0.40908564814814818</v>
      </c>
      <c r="X438">
        <v>0</v>
      </c>
      <c r="Y438" s="61">
        <f>VLOOKUP(C438,JN!$A$2:$J$865,8,0)</f>
        <v>1.2825</v>
      </c>
      <c r="Z438" s="62">
        <f>VLOOKUP(C438,JN!$A$2:$J$865,9,0)</f>
        <v>129.23008095440991</v>
      </c>
      <c r="AA438" s="63">
        <f>VLOOKUP(C438,JN!$A$2:$J$865,10,0)</f>
        <v>0.9158400000000001</v>
      </c>
      <c r="AB438">
        <v>28.7</v>
      </c>
    </row>
    <row r="439" spans="1:28" x14ac:dyDescent="0.3">
      <c r="A439">
        <v>423</v>
      </c>
      <c r="B439" s="1">
        <v>44756</v>
      </c>
      <c r="C439" t="str">
        <f t="shared" si="52"/>
        <v>CER-MSD_R1_t1_44756</v>
      </c>
      <c r="E439" t="s">
        <v>20</v>
      </c>
      <c r="F439" t="s">
        <v>22</v>
      </c>
      <c r="G439" t="s">
        <v>18</v>
      </c>
      <c r="H439">
        <f t="shared" si="53"/>
        <v>2022</v>
      </c>
      <c r="I439">
        <f t="shared" si="54"/>
        <v>7</v>
      </c>
      <c r="J439">
        <f t="shared" si="55"/>
        <v>14</v>
      </c>
      <c r="K439" t="s">
        <v>49</v>
      </c>
      <c r="M439">
        <f>VLOOKUP(F439,Treats!$A$1:$C$9,3,0)</f>
        <v>1</v>
      </c>
      <c r="N439">
        <v>2</v>
      </c>
      <c r="O439" t="s">
        <v>19</v>
      </c>
      <c r="P439" t="str">
        <f t="shared" si="56"/>
        <v>E:CER_P:P02_Tr1:MSD_Tr2:_TRA_1_D:14_M:7_Y:2022</v>
      </c>
      <c r="Q439">
        <v>1</v>
      </c>
      <c r="S439">
        <v>0.45</v>
      </c>
      <c r="T439">
        <v>27</v>
      </c>
      <c r="U439">
        <v>30</v>
      </c>
      <c r="V439" t="s">
        <v>45</v>
      </c>
      <c r="W439" s="2">
        <f t="shared" si="49"/>
        <v>0.4160300925925926</v>
      </c>
      <c r="X439">
        <v>10</v>
      </c>
      <c r="Y439" s="61">
        <f>VLOOKUP(C439,JN!$A$2:$J$865,8,0)</f>
        <v>1.5074999999999998</v>
      </c>
      <c r="Z439" s="62">
        <f>VLOOKUP(C439,JN!$A$2:$J$865,9,0)</f>
        <v>105.50106518960376</v>
      </c>
      <c r="AA439" s="63">
        <f>VLOOKUP(C439,JN!$A$2:$J$865,10,0)</f>
        <v>0.85860000000000003</v>
      </c>
      <c r="AB439">
        <v>34.799999999999997</v>
      </c>
    </row>
    <row r="440" spans="1:28" x14ac:dyDescent="0.3">
      <c r="A440">
        <v>424</v>
      </c>
      <c r="B440" s="1">
        <v>44756</v>
      </c>
      <c r="C440" t="str">
        <f t="shared" si="52"/>
        <v>CER-MSD_R1_t2_44756</v>
      </c>
      <c r="E440" t="s">
        <v>20</v>
      </c>
      <c r="F440" t="s">
        <v>22</v>
      </c>
      <c r="G440" t="s">
        <v>18</v>
      </c>
      <c r="H440">
        <f t="shared" si="53"/>
        <v>2022</v>
      </c>
      <c r="I440">
        <f t="shared" si="54"/>
        <v>7</v>
      </c>
      <c r="J440">
        <f t="shared" si="55"/>
        <v>14</v>
      </c>
      <c r="K440" t="s">
        <v>49</v>
      </c>
      <c r="M440">
        <f>VLOOKUP(F440,Treats!$A$1:$C$9,3,0)</f>
        <v>1</v>
      </c>
      <c r="N440">
        <v>2</v>
      </c>
      <c r="O440" t="s">
        <v>19</v>
      </c>
      <c r="P440" t="str">
        <f t="shared" si="56"/>
        <v>E:CER_P:P02_Tr1:MSD_Tr2:_TRA_1_D:14_M:7_Y:2022</v>
      </c>
      <c r="Q440">
        <v>1</v>
      </c>
      <c r="S440">
        <v>0.45</v>
      </c>
      <c r="T440">
        <v>27</v>
      </c>
      <c r="U440">
        <v>30</v>
      </c>
      <c r="V440" t="s">
        <v>46</v>
      </c>
      <c r="W440" s="2">
        <f t="shared" si="49"/>
        <v>0.42297453703703702</v>
      </c>
      <c r="X440">
        <v>20</v>
      </c>
      <c r="Y440" s="61">
        <f>VLOOKUP(C440,JN!$A$2:$J$865,8,0)</f>
        <v>1.7324999999999999</v>
      </c>
      <c r="Z440" s="62">
        <f>VLOOKUP(C440,JN!$A$2:$J$865,9,0)</f>
        <v>61.067319982956974</v>
      </c>
      <c r="AA440" s="63">
        <f>VLOOKUP(C440,JN!$A$2:$J$865,10,0)</f>
        <v>0.86496000000000006</v>
      </c>
      <c r="AB440">
        <v>41.1</v>
      </c>
    </row>
    <row r="441" spans="1:28" x14ac:dyDescent="0.3">
      <c r="A441">
        <v>425</v>
      </c>
      <c r="B441" s="1">
        <v>44756</v>
      </c>
      <c r="C441" t="str">
        <f t="shared" si="52"/>
        <v>CER-MSD_R1_t3_44756</v>
      </c>
      <c r="E441" t="s">
        <v>20</v>
      </c>
      <c r="F441" t="s">
        <v>22</v>
      </c>
      <c r="G441" t="s">
        <v>18</v>
      </c>
      <c r="H441">
        <f t="shared" si="53"/>
        <v>2022</v>
      </c>
      <c r="I441">
        <f t="shared" si="54"/>
        <v>7</v>
      </c>
      <c r="J441">
        <f t="shared" si="55"/>
        <v>14</v>
      </c>
      <c r="K441" t="s">
        <v>49</v>
      </c>
      <c r="M441">
        <f>VLOOKUP(F441,Treats!$A$1:$C$9,3,0)</f>
        <v>1</v>
      </c>
      <c r="N441">
        <v>2</v>
      </c>
      <c r="O441" t="s">
        <v>19</v>
      </c>
      <c r="P441" t="str">
        <f t="shared" si="56"/>
        <v>E:CER_P:P02_Tr1:MSD_Tr2:_TRA_1_D:14_M:7_Y:2022</v>
      </c>
      <c r="Q441">
        <v>1</v>
      </c>
      <c r="S441">
        <v>0.45</v>
      </c>
      <c r="T441">
        <v>27</v>
      </c>
      <c r="U441">
        <v>30</v>
      </c>
      <c r="V441" t="s">
        <v>47</v>
      </c>
      <c r="W441" s="2">
        <f t="shared" si="49"/>
        <v>0.42991898148148144</v>
      </c>
      <c r="X441">
        <v>30</v>
      </c>
      <c r="Y441" s="61">
        <f>VLOOKUP(C441,JN!$A$2:$J$865,8,0)</f>
        <v>1.8075000000000001</v>
      </c>
      <c r="Z441" s="62">
        <f>VLOOKUP(C441,JN!$A$2:$J$865,9,0)</f>
        <v>46.527481891776745</v>
      </c>
      <c r="AA441" s="63">
        <f>VLOOKUP(C441,JN!$A$2:$J$865,10,0)</f>
        <v>0.83316000000000001</v>
      </c>
      <c r="AB441">
        <v>40.4</v>
      </c>
    </row>
    <row r="442" spans="1:28" x14ac:dyDescent="0.3">
      <c r="A442">
        <v>426</v>
      </c>
      <c r="B442" s="1">
        <v>44756</v>
      </c>
      <c r="C442" t="str">
        <f t="shared" si="52"/>
        <v>CER-CON_R1_t0_44756</v>
      </c>
      <c r="E442" t="s">
        <v>20</v>
      </c>
      <c r="F442" t="s">
        <v>39</v>
      </c>
      <c r="G442" t="s">
        <v>18</v>
      </c>
      <c r="H442">
        <f t="shared" si="53"/>
        <v>2022</v>
      </c>
      <c r="I442">
        <f t="shared" si="54"/>
        <v>7</v>
      </c>
      <c r="J442">
        <f t="shared" si="55"/>
        <v>14</v>
      </c>
      <c r="K442" t="s">
        <v>48</v>
      </c>
      <c r="M442">
        <f>VLOOKUP(F442,Treats!$A$1:$C$9,3,0)</f>
        <v>1</v>
      </c>
      <c r="N442">
        <v>14</v>
      </c>
      <c r="O442" t="s">
        <v>604</v>
      </c>
      <c r="P442" t="str">
        <f t="shared" si="56"/>
        <v>E:CER_P:P03_Tr1:CON_Tr2:_TRA_1_D:14_M:7_Y:2022</v>
      </c>
      <c r="R442">
        <v>27</v>
      </c>
      <c r="S442">
        <v>0.8</v>
      </c>
      <c r="T442">
        <v>27</v>
      </c>
      <c r="U442">
        <v>30</v>
      </c>
      <c r="V442" t="s">
        <v>44</v>
      </c>
      <c r="W442" s="2">
        <v>0.40717592592592594</v>
      </c>
      <c r="X442">
        <v>0</v>
      </c>
      <c r="Y442" s="61">
        <f>VLOOKUP(C442,JN!$A$2:$J$865,8,0)</f>
        <v>1.5825</v>
      </c>
      <c r="Z442" s="62">
        <f>VLOOKUP(C442,JN!$A$2:$J$865,9,0)</f>
        <v>107.82743928419259</v>
      </c>
      <c r="AA442" s="63">
        <f>VLOOKUP(C442,JN!$A$2:$J$865,10,0)</f>
        <v>1.6027200000000001</v>
      </c>
      <c r="AB442">
        <v>27.1</v>
      </c>
    </row>
    <row r="443" spans="1:28" x14ac:dyDescent="0.3">
      <c r="A443">
        <v>427</v>
      </c>
      <c r="B443" s="1">
        <v>44756</v>
      </c>
      <c r="C443" t="str">
        <f t="shared" si="52"/>
        <v>CER-CON_R1_t1_44756</v>
      </c>
      <c r="E443" t="s">
        <v>20</v>
      </c>
      <c r="F443" t="s">
        <v>39</v>
      </c>
      <c r="G443" t="s">
        <v>18</v>
      </c>
      <c r="H443">
        <f t="shared" si="53"/>
        <v>2022</v>
      </c>
      <c r="I443">
        <f t="shared" si="54"/>
        <v>7</v>
      </c>
      <c r="J443">
        <f t="shared" si="55"/>
        <v>14</v>
      </c>
      <c r="K443" t="s">
        <v>48</v>
      </c>
      <c r="M443">
        <f>VLOOKUP(F443,Treats!$A$1:$C$9,3,0)</f>
        <v>1</v>
      </c>
      <c r="N443">
        <v>14</v>
      </c>
      <c r="O443" t="s">
        <v>604</v>
      </c>
      <c r="P443" t="str">
        <f t="shared" si="56"/>
        <v>E:CER_P:P03_Tr1:CON_Tr2:_TRA_1_D:14_M:7_Y:2022</v>
      </c>
      <c r="R443">
        <v>27</v>
      </c>
      <c r="S443">
        <v>0.8</v>
      </c>
      <c r="T443">
        <v>27</v>
      </c>
      <c r="U443">
        <v>30</v>
      </c>
      <c r="V443" t="s">
        <v>45</v>
      </c>
      <c r="W443" s="2">
        <f t="shared" si="49"/>
        <v>0.41412037037037036</v>
      </c>
      <c r="X443">
        <v>10</v>
      </c>
      <c r="Y443" s="61">
        <f>VLOOKUP(C443,JN!$A$2:$J$865,8,0)</f>
        <v>4.9575000000000005</v>
      </c>
      <c r="Z443" s="62">
        <f>VLOOKUP(C443,JN!$A$2:$J$865,9,0)</f>
        <v>125.74051981252664</v>
      </c>
      <c r="AA443" s="63">
        <f>VLOOKUP(C443,JN!$A$2:$J$865,10,0)</f>
        <v>0.81408000000000003</v>
      </c>
      <c r="AB443">
        <v>37.9</v>
      </c>
    </row>
    <row r="444" spans="1:28" x14ac:dyDescent="0.3">
      <c r="A444">
        <v>428</v>
      </c>
      <c r="B444" s="1">
        <v>44756</v>
      </c>
      <c r="C444" t="str">
        <f t="shared" si="52"/>
        <v>CER-CON_R1_t2_44756</v>
      </c>
      <c r="E444" t="s">
        <v>20</v>
      </c>
      <c r="F444" t="s">
        <v>39</v>
      </c>
      <c r="G444" t="s">
        <v>18</v>
      </c>
      <c r="H444">
        <f t="shared" si="53"/>
        <v>2022</v>
      </c>
      <c r="I444">
        <f t="shared" si="54"/>
        <v>7</v>
      </c>
      <c r="J444">
        <f t="shared" si="55"/>
        <v>14</v>
      </c>
      <c r="K444" t="s">
        <v>48</v>
      </c>
      <c r="M444">
        <f>VLOOKUP(F444,Treats!$A$1:$C$9,3,0)</f>
        <v>1</v>
      </c>
      <c r="N444">
        <v>14</v>
      </c>
      <c r="O444" t="s">
        <v>604</v>
      </c>
      <c r="P444" t="str">
        <f t="shared" si="56"/>
        <v>E:CER_P:P03_Tr1:CON_Tr2:_TRA_1_D:14_M:7_Y:2022</v>
      </c>
      <c r="R444">
        <v>27</v>
      </c>
      <c r="S444">
        <v>0.8</v>
      </c>
      <c r="T444">
        <v>27</v>
      </c>
      <c r="U444">
        <v>30</v>
      </c>
      <c r="V444" t="s">
        <v>46</v>
      </c>
      <c r="W444" s="2">
        <f t="shared" si="49"/>
        <v>0.42106481481481478</v>
      </c>
      <c r="X444">
        <v>20</v>
      </c>
      <c r="Y444" s="61">
        <f>VLOOKUP(C444,JN!$A$2:$J$865,8,0)</f>
        <v>7.1325000000000012</v>
      </c>
      <c r="Z444" s="62">
        <f>VLOOKUP(C444,JN!$A$2:$J$865,9,0)</f>
        <v>49.319130805283343</v>
      </c>
      <c r="AA444" s="63">
        <f>VLOOKUP(C444,JN!$A$2:$J$865,10,0)</f>
        <v>0.81408000000000003</v>
      </c>
      <c r="AB444">
        <v>41.6</v>
      </c>
    </row>
    <row r="445" spans="1:28" x14ac:dyDescent="0.3">
      <c r="A445">
        <v>429</v>
      </c>
      <c r="B445" s="1">
        <v>44756</v>
      </c>
      <c r="C445" t="str">
        <f t="shared" si="52"/>
        <v>CER-CON_R1_t3_44756</v>
      </c>
      <c r="E445" t="s">
        <v>20</v>
      </c>
      <c r="F445" t="s">
        <v>39</v>
      </c>
      <c r="G445" t="s">
        <v>18</v>
      </c>
      <c r="H445">
        <f t="shared" si="53"/>
        <v>2022</v>
      </c>
      <c r="I445">
        <f t="shared" si="54"/>
        <v>7</v>
      </c>
      <c r="J445">
        <f t="shared" si="55"/>
        <v>14</v>
      </c>
      <c r="K445" t="s">
        <v>48</v>
      </c>
      <c r="M445">
        <f>VLOOKUP(F445,Treats!$A$1:$C$9,3,0)</f>
        <v>1</v>
      </c>
      <c r="N445">
        <v>14</v>
      </c>
      <c r="O445" t="s">
        <v>604</v>
      </c>
      <c r="P445" t="str">
        <f t="shared" si="56"/>
        <v>E:CER_P:P03_Tr1:CON_Tr2:_TRA_1_D:14_M:7_Y:2022</v>
      </c>
      <c r="R445">
        <v>27</v>
      </c>
      <c r="S445">
        <v>0.8</v>
      </c>
      <c r="T445">
        <v>27</v>
      </c>
      <c r="U445">
        <v>30</v>
      </c>
      <c r="V445" t="s">
        <v>47</v>
      </c>
      <c r="W445" s="2">
        <f t="shared" si="49"/>
        <v>0.4280092592592592</v>
      </c>
      <c r="X445">
        <v>30</v>
      </c>
      <c r="Y445" s="61">
        <f>VLOOKUP(C445,JN!$A$2:$J$865,8,0)</f>
        <v>8.8574999999999999</v>
      </c>
      <c r="Z445" s="62">
        <f>VLOOKUP(C445,JN!$A$2:$J$865,9,0)</f>
        <v>36.407754580315299</v>
      </c>
      <c r="AA445" s="63">
        <f>VLOOKUP(C445,JN!$A$2:$J$865,10,0)</f>
        <v>0.78864000000000001</v>
      </c>
      <c r="AB445">
        <v>42.7</v>
      </c>
    </row>
    <row r="446" spans="1:28" x14ac:dyDescent="0.3">
      <c r="A446">
        <v>430</v>
      </c>
      <c r="B446" s="1">
        <v>44756</v>
      </c>
      <c r="C446" t="str">
        <f t="shared" si="52"/>
        <v>CER-MSD_R2_t0_44756</v>
      </c>
      <c r="E446" t="s">
        <v>20</v>
      </c>
      <c r="F446" t="s">
        <v>34</v>
      </c>
      <c r="G446" t="s">
        <v>18</v>
      </c>
      <c r="H446">
        <f t="shared" si="53"/>
        <v>2022</v>
      </c>
      <c r="I446">
        <f t="shared" si="54"/>
        <v>7</v>
      </c>
      <c r="J446">
        <f t="shared" si="55"/>
        <v>14</v>
      </c>
      <c r="K446" t="s">
        <v>49</v>
      </c>
      <c r="M446">
        <f>VLOOKUP(F446,Treats!$A$1:$C$9,3,0)</f>
        <v>2</v>
      </c>
      <c r="N446">
        <v>2</v>
      </c>
      <c r="O446" t="s">
        <v>19</v>
      </c>
      <c r="P446" t="str">
        <f t="shared" si="56"/>
        <v>E:CER_P:P04_Tr1:MSD_Tr2:_TRA_2_D:14_M:7_Y:2022</v>
      </c>
      <c r="Q446">
        <v>1</v>
      </c>
      <c r="R446">
        <v>26</v>
      </c>
      <c r="S446">
        <v>0.8</v>
      </c>
      <c r="T446">
        <v>30</v>
      </c>
      <c r="U446">
        <v>30</v>
      </c>
      <c r="V446" t="s">
        <v>44</v>
      </c>
      <c r="W446" s="2">
        <v>0.4309027777777778</v>
      </c>
      <c r="X446">
        <v>0</v>
      </c>
      <c r="Y446" s="61">
        <f>VLOOKUP(C446,JN!$A$2:$J$865,8,0)</f>
        <v>1.2075</v>
      </c>
      <c r="Z446" s="62">
        <f>VLOOKUP(C446,JN!$A$2:$J$865,9,0)</f>
        <v>126.08947592671497</v>
      </c>
      <c r="AA446" s="63">
        <f>VLOOKUP(C446,JN!$A$2:$J$865,10,0)</f>
        <v>0.80136000000000007</v>
      </c>
      <c r="AB446">
        <v>34.200000000000003</v>
      </c>
    </row>
    <row r="447" spans="1:28" x14ac:dyDescent="0.3">
      <c r="A447">
        <v>431</v>
      </c>
      <c r="B447" s="1">
        <v>44756</v>
      </c>
      <c r="C447" t="str">
        <f t="shared" si="52"/>
        <v>CER-MSD_R2_t1_44756</v>
      </c>
      <c r="E447" t="s">
        <v>20</v>
      </c>
      <c r="F447" t="s">
        <v>34</v>
      </c>
      <c r="G447" t="s">
        <v>18</v>
      </c>
      <c r="H447">
        <f t="shared" si="53"/>
        <v>2022</v>
      </c>
      <c r="I447">
        <f t="shared" si="54"/>
        <v>7</v>
      </c>
      <c r="J447">
        <f t="shared" si="55"/>
        <v>14</v>
      </c>
      <c r="K447" t="s">
        <v>49</v>
      </c>
      <c r="M447">
        <f>VLOOKUP(F447,Treats!$A$1:$C$9,3,0)</f>
        <v>2</v>
      </c>
      <c r="N447">
        <v>2</v>
      </c>
      <c r="O447" t="s">
        <v>19</v>
      </c>
      <c r="P447" t="str">
        <f t="shared" si="56"/>
        <v>E:CER_P:P04_Tr1:MSD_Tr2:_TRA_2_D:14_M:7_Y:2022</v>
      </c>
      <c r="Q447">
        <v>1</v>
      </c>
      <c r="R447">
        <v>26</v>
      </c>
      <c r="S447">
        <v>0.8</v>
      </c>
      <c r="T447">
        <v>30</v>
      </c>
      <c r="U447">
        <v>30</v>
      </c>
      <c r="V447" t="s">
        <v>45</v>
      </c>
      <c r="W447" s="2">
        <f t="shared" si="49"/>
        <v>0.43784722222222222</v>
      </c>
      <c r="X447">
        <v>10</v>
      </c>
      <c r="Y447" s="61">
        <f>VLOOKUP(C447,JN!$A$2:$J$865,8,0)</f>
        <v>1.2075</v>
      </c>
      <c r="Z447" s="62">
        <f>VLOOKUP(C447,JN!$A$2:$J$865,9,0)</f>
        <v>72.11759693225396</v>
      </c>
      <c r="AA447" s="63">
        <f>VLOOKUP(C447,JN!$A$2:$J$865,10,0)</f>
        <v>0.80771999999999999</v>
      </c>
      <c r="AB447">
        <v>41.6</v>
      </c>
    </row>
    <row r="448" spans="1:28" x14ac:dyDescent="0.3">
      <c r="A448">
        <v>432</v>
      </c>
      <c r="B448" s="1">
        <v>44756</v>
      </c>
      <c r="C448" t="str">
        <f t="shared" si="52"/>
        <v>CER-MSD_R2_t2_44756</v>
      </c>
      <c r="E448" t="s">
        <v>20</v>
      </c>
      <c r="F448" t="s">
        <v>34</v>
      </c>
      <c r="G448" t="s">
        <v>18</v>
      </c>
      <c r="H448">
        <f t="shared" si="53"/>
        <v>2022</v>
      </c>
      <c r="I448">
        <f t="shared" si="54"/>
        <v>7</v>
      </c>
      <c r="J448">
        <f t="shared" si="55"/>
        <v>14</v>
      </c>
      <c r="K448" t="s">
        <v>49</v>
      </c>
      <c r="M448">
        <f>VLOOKUP(F448,Treats!$A$1:$C$9,3,0)</f>
        <v>2</v>
      </c>
      <c r="N448">
        <v>2</v>
      </c>
      <c r="O448" t="s">
        <v>19</v>
      </c>
      <c r="P448" t="str">
        <f t="shared" si="56"/>
        <v>E:CER_P:P04_Tr1:MSD_Tr2:_TRA_2_D:14_M:7_Y:2022</v>
      </c>
      <c r="Q448">
        <v>1</v>
      </c>
      <c r="R448">
        <v>26</v>
      </c>
      <c r="S448">
        <v>0.8</v>
      </c>
      <c r="T448">
        <v>30</v>
      </c>
      <c r="U448">
        <v>30</v>
      </c>
      <c r="V448" t="s">
        <v>46</v>
      </c>
      <c r="W448" s="2">
        <f t="shared" si="49"/>
        <v>0.44479166666666664</v>
      </c>
      <c r="X448">
        <v>20</v>
      </c>
      <c r="Y448" s="61">
        <f>VLOOKUP(C448,JN!$A$2:$J$865,8,0)</f>
        <v>1.2825</v>
      </c>
      <c r="Z448" s="62">
        <f>VLOOKUP(C448,JN!$A$2:$J$865,9,0)</f>
        <v>42.921602045164043</v>
      </c>
      <c r="AA448" s="63">
        <f>VLOOKUP(C448,JN!$A$2:$J$865,10,0)</f>
        <v>1.1002799999999999</v>
      </c>
      <c r="AB448">
        <v>43.4</v>
      </c>
    </row>
    <row r="449" spans="1:29" x14ac:dyDescent="0.3">
      <c r="A449">
        <v>433</v>
      </c>
      <c r="B449" s="1">
        <v>44756</v>
      </c>
      <c r="C449" t="str">
        <f t="shared" si="52"/>
        <v>CER-MSD_R2_t3_44756</v>
      </c>
      <c r="E449" t="s">
        <v>20</v>
      </c>
      <c r="F449" t="s">
        <v>34</v>
      </c>
      <c r="G449" t="s">
        <v>18</v>
      </c>
      <c r="H449">
        <f t="shared" si="53"/>
        <v>2022</v>
      </c>
      <c r="I449">
        <f t="shared" si="54"/>
        <v>7</v>
      </c>
      <c r="J449">
        <f t="shared" si="55"/>
        <v>14</v>
      </c>
      <c r="K449" t="s">
        <v>49</v>
      </c>
      <c r="M449">
        <f>VLOOKUP(F449,Treats!$A$1:$C$9,3,0)</f>
        <v>2</v>
      </c>
      <c r="N449">
        <v>2</v>
      </c>
      <c r="O449" t="s">
        <v>19</v>
      </c>
      <c r="P449" t="str">
        <f t="shared" si="56"/>
        <v>E:CER_P:P04_Tr1:MSD_Tr2:_TRA_2_D:14_M:7_Y:2022</v>
      </c>
      <c r="Q449">
        <v>1</v>
      </c>
      <c r="R449">
        <v>26</v>
      </c>
      <c r="S449">
        <v>0.8</v>
      </c>
      <c r="T449">
        <v>30</v>
      </c>
      <c r="U449">
        <v>30</v>
      </c>
      <c r="V449" t="s">
        <v>47</v>
      </c>
      <c r="W449" s="2">
        <f t="shared" si="49"/>
        <v>0.45173611111111106</v>
      </c>
      <c r="X449">
        <v>30</v>
      </c>
      <c r="Y449" s="61">
        <f>VLOOKUP(C449,JN!$A$2:$J$865,8,0)</f>
        <v>1.3574999999999999</v>
      </c>
      <c r="Z449" s="62">
        <f>VLOOKUP(C449,JN!$A$2:$J$865,9,0)</f>
        <v>25.82275244993609</v>
      </c>
      <c r="AA449" s="63">
        <f>VLOOKUP(C449,JN!$A$2:$J$865,10,0)</f>
        <v>0.78864000000000001</v>
      </c>
      <c r="AB449">
        <v>40.6</v>
      </c>
    </row>
    <row r="450" spans="1:29" x14ac:dyDescent="0.3">
      <c r="A450">
        <v>434</v>
      </c>
      <c r="B450" s="1">
        <v>44756</v>
      </c>
      <c r="C450" t="str">
        <f t="shared" si="52"/>
        <v>CER-AWD_R2_t0_44756</v>
      </c>
      <c r="E450" t="s">
        <v>20</v>
      </c>
      <c r="F450" t="s">
        <v>37</v>
      </c>
      <c r="G450" t="s">
        <v>18</v>
      </c>
      <c r="H450">
        <f t="shared" si="53"/>
        <v>2022</v>
      </c>
      <c r="I450">
        <f t="shared" si="54"/>
        <v>7</v>
      </c>
      <c r="J450">
        <f t="shared" si="55"/>
        <v>14</v>
      </c>
      <c r="K450" t="s">
        <v>50</v>
      </c>
      <c r="M450">
        <f>VLOOKUP(F450,Treats!$A$1:$C$9,3,0)</f>
        <v>2</v>
      </c>
      <c r="N450">
        <v>3</v>
      </c>
      <c r="P450" t="str">
        <f t="shared" si="56"/>
        <v>E:CER_P:P05_Tr1:AWD_Tr2:_TRA_2_D:14_M:7_Y:2022</v>
      </c>
      <c r="R450">
        <v>26</v>
      </c>
      <c r="S450">
        <v>0.7</v>
      </c>
      <c r="T450">
        <v>27</v>
      </c>
      <c r="U450">
        <v>30</v>
      </c>
      <c r="V450" t="s">
        <v>44</v>
      </c>
      <c r="W450" s="2">
        <v>0.40908564814814818</v>
      </c>
      <c r="X450">
        <v>0</v>
      </c>
      <c r="Y450" s="61">
        <f>VLOOKUP(C450,JN!$A$2:$J$865,8,0)</f>
        <v>1.2075</v>
      </c>
      <c r="Z450" s="62">
        <f>VLOOKUP(C450,JN!$A$2:$J$865,9,0)</f>
        <v>112.24755006391139</v>
      </c>
      <c r="AA450" s="63">
        <f>VLOOKUP(C450,JN!$A$2:$J$865,10,0)</f>
        <v>1.0176000000000001</v>
      </c>
      <c r="AB450">
        <v>28.7</v>
      </c>
    </row>
    <row r="451" spans="1:29" x14ac:dyDescent="0.3">
      <c r="A451">
        <v>435</v>
      </c>
      <c r="B451" s="1">
        <v>44756</v>
      </c>
      <c r="C451" t="str">
        <f t="shared" si="52"/>
        <v>CER-AWD_R2_t1_44756</v>
      </c>
      <c r="E451" t="s">
        <v>20</v>
      </c>
      <c r="F451" t="s">
        <v>37</v>
      </c>
      <c r="G451" t="s">
        <v>18</v>
      </c>
      <c r="H451">
        <f t="shared" si="53"/>
        <v>2022</v>
      </c>
      <c r="I451">
        <f t="shared" si="54"/>
        <v>7</v>
      </c>
      <c r="J451">
        <f t="shared" si="55"/>
        <v>14</v>
      </c>
      <c r="K451" t="s">
        <v>50</v>
      </c>
      <c r="M451">
        <f>VLOOKUP(F451,Treats!$A$1:$C$9,3,0)</f>
        <v>2</v>
      </c>
      <c r="N451">
        <v>3</v>
      </c>
      <c r="P451" t="str">
        <f t="shared" si="56"/>
        <v>E:CER_P:P05_Tr1:AWD_Tr2:_TRA_2_D:14_M:7_Y:2022</v>
      </c>
      <c r="R451">
        <v>26</v>
      </c>
      <c r="S451">
        <v>0.7</v>
      </c>
      <c r="T451">
        <v>27</v>
      </c>
      <c r="U451">
        <v>30</v>
      </c>
      <c r="V451" t="s">
        <v>45</v>
      </c>
      <c r="W451" s="2">
        <f t="shared" si="49"/>
        <v>0.4160300925925926</v>
      </c>
      <c r="X451">
        <v>10</v>
      </c>
      <c r="Y451" s="61">
        <f>VLOOKUP(C451,JN!$A$2:$J$865,8,0)</f>
        <v>1.2825</v>
      </c>
      <c r="Z451" s="62">
        <f>VLOOKUP(C451,JN!$A$2:$J$865,9,0)</f>
        <v>73.513421389007249</v>
      </c>
      <c r="AA451" s="63">
        <f>VLOOKUP(C451,JN!$A$2:$J$865,10,0)</f>
        <v>0.96672000000000002</v>
      </c>
      <c r="AB451">
        <v>34.6</v>
      </c>
    </row>
    <row r="452" spans="1:29" x14ac:dyDescent="0.3">
      <c r="A452">
        <v>436</v>
      </c>
      <c r="B452" s="1">
        <v>44756</v>
      </c>
      <c r="C452" t="str">
        <f t="shared" si="52"/>
        <v>CER-AWD_R2_t2_44756</v>
      </c>
      <c r="E452" t="s">
        <v>20</v>
      </c>
      <c r="F452" t="s">
        <v>37</v>
      </c>
      <c r="G452" t="s">
        <v>18</v>
      </c>
      <c r="H452">
        <f t="shared" si="53"/>
        <v>2022</v>
      </c>
      <c r="I452">
        <f t="shared" si="54"/>
        <v>7</v>
      </c>
      <c r="J452">
        <f t="shared" si="55"/>
        <v>14</v>
      </c>
      <c r="K452" t="s">
        <v>50</v>
      </c>
      <c r="M452">
        <f>VLOOKUP(F452,Treats!$A$1:$C$9,3,0)</f>
        <v>2</v>
      </c>
      <c r="N452">
        <v>3</v>
      </c>
      <c r="P452" t="str">
        <f t="shared" si="56"/>
        <v>E:CER_P:P05_Tr1:AWD_Tr2:_TRA_2_D:14_M:7_Y:2022</v>
      </c>
      <c r="R452">
        <v>26</v>
      </c>
      <c r="S452">
        <v>0.7</v>
      </c>
      <c r="T452">
        <v>27</v>
      </c>
      <c r="U452">
        <v>30</v>
      </c>
      <c r="V452" t="s">
        <v>46</v>
      </c>
      <c r="W452" s="2">
        <f t="shared" si="49"/>
        <v>0.42297453703703702</v>
      </c>
      <c r="X452">
        <v>20</v>
      </c>
      <c r="Y452" s="61">
        <f>VLOOKUP(C452,JN!$A$2:$J$865,8,0)</f>
        <v>1.2825</v>
      </c>
      <c r="Z452" s="62">
        <f>VLOOKUP(C452,JN!$A$2:$J$865,9,0)</f>
        <v>34.314017895185344</v>
      </c>
      <c r="AA452" s="63">
        <f>VLOOKUP(C452,JN!$A$2:$J$865,10,0)</f>
        <v>0.90948000000000007</v>
      </c>
      <c r="AB452">
        <v>44</v>
      </c>
    </row>
    <row r="453" spans="1:29" x14ac:dyDescent="0.3">
      <c r="A453">
        <v>437</v>
      </c>
      <c r="B453" s="1">
        <v>44756</v>
      </c>
      <c r="C453" t="str">
        <f t="shared" si="52"/>
        <v>CER-AWD_R2_t3_44756</v>
      </c>
      <c r="E453" t="s">
        <v>20</v>
      </c>
      <c r="F453" t="s">
        <v>37</v>
      </c>
      <c r="G453" t="s">
        <v>18</v>
      </c>
      <c r="H453">
        <f t="shared" si="53"/>
        <v>2022</v>
      </c>
      <c r="I453">
        <f t="shared" si="54"/>
        <v>7</v>
      </c>
      <c r="J453">
        <f t="shared" si="55"/>
        <v>14</v>
      </c>
      <c r="K453" t="s">
        <v>50</v>
      </c>
      <c r="M453">
        <f>VLOOKUP(F453,Treats!$A$1:$C$9,3,0)</f>
        <v>2</v>
      </c>
      <c r="N453">
        <v>3</v>
      </c>
      <c r="P453" t="str">
        <f t="shared" si="56"/>
        <v>E:CER_P:P05_Tr1:AWD_Tr2:_TRA_2_D:14_M:7_Y:2022</v>
      </c>
      <c r="R453">
        <v>26</v>
      </c>
      <c r="S453">
        <v>0.7</v>
      </c>
      <c r="T453">
        <v>27</v>
      </c>
      <c r="U453">
        <v>30</v>
      </c>
      <c r="V453" t="s">
        <v>47</v>
      </c>
      <c r="W453" s="2">
        <f t="shared" si="49"/>
        <v>0.42991898148148144</v>
      </c>
      <c r="X453">
        <v>30</v>
      </c>
      <c r="Y453" s="61">
        <f>VLOOKUP(C453,JN!$A$2:$J$865,8,0)</f>
        <v>1.3574999999999999</v>
      </c>
      <c r="Z453" s="62">
        <f>VLOOKUP(C453,JN!$A$2:$J$865,9,0)</f>
        <v>21.170004260758418</v>
      </c>
      <c r="AA453" s="63">
        <f>VLOOKUP(C453,JN!$A$2:$J$865,10,0)</f>
        <v>0.94128000000000001</v>
      </c>
      <c r="AB453">
        <v>43.2</v>
      </c>
    </row>
    <row r="454" spans="1:29" x14ac:dyDescent="0.3">
      <c r="A454">
        <v>438</v>
      </c>
      <c r="B454" s="1">
        <v>44756</v>
      </c>
      <c r="C454" t="str">
        <f t="shared" si="52"/>
        <v>CER-CON_R2_t0_44756</v>
      </c>
      <c r="E454" t="s">
        <v>20</v>
      </c>
      <c r="F454" t="s">
        <v>40</v>
      </c>
      <c r="G454" t="s">
        <v>18</v>
      </c>
      <c r="H454">
        <f t="shared" si="53"/>
        <v>2022</v>
      </c>
      <c r="I454">
        <f t="shared" si="54"/>
        <v>7</v>
      </c>
      <c r="J454">
        <f t="shared" si="55"/>
        <v>14</v>
      </c>
      <c r="K454" t="s">
        <v>48</v>
      </c>
      <c r="M454">
        <f>VLOOKUP(F454,Treats!$A$1:$C$9,3,0)</f>
        <v>2</v>
      </c>
      <c r="N454">
        <v>11</v>
      </c>
      <c r="O454" t="s">
        <v>604</v>
      </c>
      <c r="P454" t="str">
        <f t="shared" si="56"/>
        <v>E:CER_P:P06_Tr1:CON_Tr2:_TRA_2_D:14_M:7_Y:2022</v>
      </c>
      <c r="Q454">
        <v>10</v>
      </c>
      <c r="R454">
        <v>26</v>
      </c>
      <c r="S454">
        <v>0.7</v>
      </c>
      <c r="T454">
        <v>30</v>
      </c>
      <c r="U454">
        <v>30</v>
      </c>
      <c r="V454" t="s">
        <v>44</v>
      </c>
      <c r="W454" s="2">
        <v>0.43645833333333334</v>
      </c>
      <c r="X454">
        <v>0</v>
      </c>
      <c r="Y454" s="61">
        <f>VLOOKUP(C454,JN!$A$2:$J$865,8,0)</f>
        <v>1.3574999999999999</v>
      </c>
      <c r="Z454" s="62">
        <f>VLOOKUP(C454,JN!$A$2:$J$865,9,0)</f>
        <v>127.36898167873883</v>
      </c>
      <c r="AA454" s="63">
        <f>VLOOKUP(C454,JN!$A$2:$J$865,10,0)</f>
        <v>0.85860000000000003</v>
      </c>
      <c r="AB454">
        <v>32.6</v>
      </c>
      <c r="AC454" t="s">
        <v>611</v>
      </c>
    </row>
    <row r="455" spans="1:29" x14ac:dyDescent="0.3">
      <c r="A455">
        <v>439</v>
      </c>
      <c r="B455" s="1">
        <v>44756</v>
      </c>
      <c r="C455" t="str">
        <f t="shared" si="52"/>
        <v>CER-CON_R2_t1_44756</v>
      </c>
      <c r="E455" t="s">
        <v>20</v>
      </c>
      <c r="F455" t="s">
        <v>40</v>
      </c>
      <c r="G455" t="s">
        <v>18</v>
      </c>
      <c r="H455">
        <f t="shared" si="53"/>
        <v>2022</v>
      </c>
      <c r="I455">
        <f t="shared" si="54"/>
        <v>7</v>
      </c>
      <c r="J455">
        <f t="shared" si="55"/>
        <v>14</v>
      </c>
      <c r="K455" t="s">
        <v>48</v>
      </c>
      <c r="M455">
        <f>VLOOKUP(F455,Treats!$A$1:$C$9,3,0)</f>
        <v>2</v>
      </c>
      <c r="N455">
        <v>11</v>
      </c>
      <c r="O455" t="s">
        <v>604</v>
      </c>
      <c r="P455" t="str">
        <f t="shared" si="56"/>
        <v>E:CER_P:P06_Tr1:CON_Tr2:_TRA_2_D:14_M:7_Y:2022</v>
      </c>
      <c r="Q455">
        <v>10</v>
      </c>
      <c r="R455">
        <v>26</v>
      </c>
      <c r="S455">
        <v>0.7</v>
      </c>
      <c r="T455">
        <v>30</v>
      </c>
      <c r="U455">
        <v>30</v>
      </c>
      <c r="V455" t="s">
        <v>45</v>
      </c>
      <c r="W455" s="2">
        <f t="shared" si="49"/>
        <v>0.44340277777777776</v>
      </c>
      <c r="X455">
        <v>10</v>
      </c>
      <c r="Y455" s="61">
        <f>VLOOKUP(C455,JN!$A$2:$J$865,8,0)</f>
        <v>2.3325</v>
      </c>
      <c r="Z455" s="62">
        <f>VLOOKUP(C455,JN!$A$2:$J$865,9,0)</f>
        <v>82.004686834256503</v>
      </c>
      <c r="AA455" s="63">
        <f>VLOOKUP(C455,JN!$A$2:$J$865,10,0)</f>
        <v>0.80136000000000007</v>
      </c>
      <c r="AB455">
        <v>39.200000000000003</v>
      </c>
      <c r="AC455" t="s">
        <v>611</v>
      </c>
    </row>
    <row r="456" spans="1:29" x14ac:dyDescent="0.3">
      <c r="A456">
        <v>440</v>
      </c>
      <c r="B456" s="1">
        <v>44756</v>
      </c>
      <c r="C456" t="str">
        <f t="shared" si="52"/>
        <v>CER-CON_R2_t2_44756</v>
      </c>
      <c r="E456" t="s">
        <v>20</v>
      </c>
      <c r="F456" t="s">
        <v>40</v>
      </c>
      <c r="G456" t="s">
        <v>18</v>
      </c>
      <c r="H456">
        <f t="shared" si="53"/>
        <v>2022</v>
      </c>
      <c r="I456">
        <f t="shared" si="54"/>
        <v>7</v>
      </c>
      <c r="J456">
        <f t="shared" si="55"/>
        <v>14</v>
      </c>
      <c r="K456" t="s">
        <v>48</v>
      </c>
      <c r="M456">
        <f>VLOOKUP(F456,Treats!$A$1:$C$9,3,0)</f>
        <v>2</v>
      </c>
      <c r="N456">
        <v>11</v>
      </c>
      <c r="O456" t="s">
        <v>604</v>
      </c>
      <c r="P456" t="str">
        <f t="shared" si="56"/>
        <v>E:CER_P:P06_Tr1:CON_Tr2:_TRA_2_D:14_M:7_Y:2022</v>
      </c>
      <c r="Q456">
        <v>10</v>
      </c>
      <c r="R456">
        <v>26</v>
      </c>
      <c r="S456">
        <v>0.7</v>
      </c>
      <c r="T456">
        <v>30</v>
      </c>
      <c r="U456">
        <v>30</v>
      </c>
      <c r="V456" t="s">
        <v>46</v>
      </c>
      <c r="W456" s="2">
        <f t="shared" si="49"/>
        <v>0.45034722222222218</v>
      </c>
      <c r="X456">
        <v>20</v>
      </c>
      <c r="Y456" s="61">
        <f>VLOOKUP(C456,JN!$A$2:$J$865,8,0)</f>
        <v>3.4575000000000005</v>
      </c>
      <c r="Z456" s="62">
        <f>VLOOKUP(C456,JN!$A$2:$J$865,9,0)</f>
        <v>47.806987643800603</v>
      </c>
      <c r="AA456" s="63">
        <f>VLOOKUP(C456,JN!$A$2:$J$865,10,0)</f>
        <v>0.75684000000000007</v>
      </c>
      <c r="AB456">
        <v>40.9</v>
      </c>
      <c r="AC456" t="s">
        <v>611</v>
      </c>
    </row>
    <row r="457" spans="1:29" x14ac:dyDescent="0.3">
      <c r="A457">
        <v>441</v>
      </c>
      <c r="B457" s="1">
        <v>44756</v>
      </c>
      <c r="C457" t="str">
        <f t="shared" si="52"/>
        <v>CER-CON_R2_t3_44756</v>
      </c>
      <c r="E457" t="s">
        <v>20</v>
      </c>
      <c r="F457" t="s">
        <v>40</v>
      </c>
      <c r="G457" t="s">
        <v>18</v>
      </c>
      <c r="H457">
        <f t="shared" si="53"/>
        <v>2022</v>
      </c>
      <c r="I457">
        <f t="shared" si="54"/>
        <v>7</v>
      </c>
      <c r="J457">
        <f t="shared" si="55"/>
        <v>14</v>
      </c>
      <c r="K457" t="s">
        <v>48</v>
      </c>
      <c r="M457">
        <f>VLOOKUP(F457,Treats!$A$1:$C$9,3,0)</f>
        <v>2</v>
      </c>
      <c r="N457">
        <v>11</v>
      </c>
      <c r="O457" t="s">
        <v>604</v>
      </c>
      <c r="P457" t="str">
        <f t="shared" si="56"/>
        <v>E:CER_P:P06_Tr1:CON_Tr2:_TRA_2_D:14_M:7_Y:2022</v>
      </c>
      <c r="Q457">
        <v>10</v>
      </c>
      <c r="R457">
        <v>26</v>
      </c>
      <c r="S457">
        <v>0.7</v>
      </c>
      <c r="T457">
        <v>30</v>
      </c>
      <c r="U457">
        <v>30</v>
      </c>
      <c r="V457" t="s">
        <v>47</v>
      </c>
      <c r="W457" s="2">
        <f t="shared" si="49"/>
        <v>0.4572916666666666</v>
      </c>
      <c r="X457">
        <v>30</v>
      </c>
      <c r="Y457" s="61">
        <f>VLOOKUP(C457,JN!$A$2:$J$865,8,0)</f>
        <v>4.5075000000000003</v>
      </c>
      <c r="Z457" s="62">
        <f>VLOOKUP(C457,JN!$A$2:$J$865,9,0)</f>
        <v>34.081380485726463</v>
      </c>
      <c r="AA457" s="63">
        <f>VLOOKUP(C457,JN!$A$2:$J$865,10,0)</f>
        <v>0.75048000000000015</v>
      </c>
      <c r="AB457">
        <v>38.700000000000003</v>
      </c>
      <c r="AC457" t="s">
        <v>611</v>
      </c>
    </row>
    <row r="458" spans="1:29" x14ac:dyDescent="0.3">
      <c r="A458">
        <v>442</v>
      </c>
      <c r="B458" s="1">
        <v>44756</v>
      </c>
      <c r="C458" t="str">
        <f t="shared" si="52"/>
        <v>CER-MSD_R3_t0_44756</v>
      </c>
      <c r="E458" t="s">
        <v>20</v>
      </c>
      <c r="F458" t="s">
        <v>35</v>
      </c>
      <c r="G458" t="s">
        <v>18</v>
      </c>
      <c r="H458">
        <f t="shared" si="53"/>
        <v>2022</v>
      </c>
      <c r="I458">
        <f t="shared" si="54"/>
        <v>7</v>
      </c>
      <c r="J458">
        <f t="shared" si="55"/>
        <v>14</v>
      </c>
      <c r="K458" t="s">
        <v>49</v>
      </c>
      <c r="M458">
        <f>VLOOKUP(F458,Treats!$A$1:$C$9,3,0)</f>
        <v>3</v>
      </c>
      <c r="N458">
        <v>11</v>
      </c>
      <c r="O458" t="s">
        <v>36</v>
      </c>
      <c r="P458" t="str">
        <f t="shared" si="56"/>
        <v>E:CER_P:P07_Tr1:MSD_Tr2:_TRA_3_D:14_M:7_Y:2022</v>
      </c>
      <c r="Q458">
        <v>1</v>
      </c>
      <c r="R458">
        <v>26</v>
      </c>
      <c r="S458">
        <v>0.9</v>
      </c>
      <c r="T458">
        <v>27</v>
      </c>
      <c r="V458" t="s">
        <v>44</v>
      </c>
      <c r="W458" s="2">
        <v>0.40717592592592594</v>
      </c>
      <c r="X458">
        <v>0</v>
      </c>
      <c r="Y458" s="61">
        <f>VLOOKUP(C458,JN!$A$2:$J$865,8,0)</f>
        <v>1.2075</v>
      </c>
      <c r="Z458" s="62">
        <f>VLOOKUP(C458,JN!$A$2:$J$865,9,0)</f>
        <v>147.14316148274395</v>
      </c>
      <c r="AA458" s="63">
        <f>VLOOKUP(C458,JN!$A$2:$J$865,10,0)</f>
        <v>0.82680000000000009</v>
      </c>
      <c r="AB458">
        <v>27.2</v>
      </c>
    </row>
    <row r="459" spans="1:29" x14ac:dyDescent="0.3">
      <c r="A459">
        <v>443</v>
      </c>
      <c r="B459" s="1">
        <v>44756</v>
      </c>
      <c r="C459" t="str">
        <f t="shared" si="52"/>
        <v>CER-MSD_R3_t1_44756</v>
      </c>
      <c r="E459" t="s">
        <v>20</v>
      </c>
      <c r="F459" t="s">
        <v>35</v>
      </c>
      <c r="G459" t="s">
        <v>18</v>
      </c>
      <c r="H459">
        <f t="shared" si="53"/>
        <v>2022</v>
      </c>
      <c r="I459">
        <f t="shared" si="54"/>
        <v>7</v>
      </c>
      <c r="J459">
        <f t="shared" si="55"/>
        <v>14</v>
      </c>
      <c r="K459" t="s">
        <v>49</v>
      </c>
      <c r="M459">
        <f>VLOOKUP(F459,Treats!$A$1:$C$9,3,0)</f>
        <v>3</v>
      </c>
      <c r="N459">
        <v>11</v>
      </c>
      <c r="O459" t="s">
        <v>36</v>
      </c>
      <c r="P459" t="str">
        <f t="shared" si="56"/>
        <v>E:CER_P:P07_Tr1:MSD_Tr2:_TRA_3_D:14_M:7_Y:2022</v>
      </c>
      <c r="Q459">
        <v>1</v>
      </c>
      <c r="R459">
        <v>26</v>
      </c>
      <c r="S459">
        <v>0.9</v>
      </c>
      <c r="T459">
        <v>27</v>
      </c>
      <c r="V459" t="s">
        <v>45</v>
      </c>
      <c r="W459" s="2">
        <f t="shared" si="49"/>
        <v>0.41412037037037036</v>
      </c>
      <c r="X459">
        <v>10</v>
      </c>
      <c r="Y459" s="61">
        <f>VLOOKUP(C459,JN!$A$2:$J$865,8,0)</f>
        <v>1.2825</v>
      </c>
      <c r="Z459" s="62">
        <f>VLOOKUP(C459,JN!$A$2:$J$865,9,0)</f>
        <v>111.78227524499361</v>
      </c>
      <c r="AA459" s="63">
        <f>VLOOKUP(C459,JN!$A$2:$J$865,10,0)</f>
        <v>0.82680000000000009</v>
      </c>
      <c r="AB459">
        <v>31.2</v>
      </c>
    </row>
    <row r="460" spans="1:29" x14ac:dyDescent="0.3">
      <c r="A460">
        <v>444</v>
      </c>
      <c r="B460" s="1">
        <v>44756</v>
      </c>
      <c r="C460" t="str">
        <f t="shared" si="52"/>
        <v>CER-MSD_R3_t2_44756</v>
      </c>
      <c r="E460" t="s">
        <v>20</v>
      </c>
      <c r="F460" t="s">
        <v>35</v>
      </c>
      <c r="G460" t="s">
        <v>18</v>
      </c>
      <c r="H460">
        <f t="shared" si="53"/>
        <v>2022</v>
      </c>
      <c r="I460">
        <f t="shared" si="54"/>
        <v>7</v>
      </c>
      <c r="J460">
        <f t="shared" si="55"/>
        <v>14</v>
      </c>
      <c r="K460" t="s">
        <v>49</v>
      </c>
      <c r="M460">
        <f>VLOOKUP(F460,Treats!$A$1:$C$9,3,0)</f>
        <v>3</v>
      </c>
      <c r="N460">
        <v>11</v>
      </c>
      <c r="O460" t="s">
        <v>36</v>
      </c>
      <c r="P460" t="str">
        <f t="shared" si="56"/>
        <v>E:CER_P:P07_Tr1:MSD_Tr2:_TRA_3_D:14_M:7_Y:2022</v>
      </c>
      <c r="Q460">
        <v>1</v>
      </c>
      <c r="R460">
        <v>26</v>
      </c>
      <c r="S460">
        <v>0.9</v>
      </c>
      <c r="T460">
        <v>27</v>
      </c>
      <c r="V460" t="s">
        <v>46</v>
      </c>
      <c r="W460" s="2">
        <f t="shared" ref="W460:W465" si="57">W459+TIME(0,10,0)</f>
        <v>0.42106481481481478</v>
      </c>
      <c r="X460">
        <v>20</v>
      </c>
      <c r="Y460" s="61">
        <f>VLOOKUP(C460,JN!$A$2:$J$865,8,0)</f>
        <v>1.2075</v>
      </c>
      <c r="Z460" s="62">
        <f>VLOOKUP(C460,JN!$A$2:$J$865,9,0)</f>
        <v>76.886663826161055</v>
      </c>
      <c r="AA460" s="63">
        <f>VLOOKUP(C460,JN!$A$2:$J$865,10,0)</f>
        <v>0.76319999999999999</v>
      </c>
      <c r="AB460">
        <v>36.700000000000003</v>
      </c>
    </row>
    <row r="461" spans="1:29" x14ac:dyDescent="0.3">
      <c r="A461">
        <v>445</v>
      </c>
      <c r="B461" s="1">
        <v>44756</v>
      </c>
      <c r="C461" t="str">
        <f t="shared" si="52"/>
        <v>CER-MSD_R3_t3_44756</v>
      </c>
      <c r="E461" t="s">
        <v>20</v>
      </c>
      <c r="F461" t="s">
        <v>35</v>
      </c>
      <c r="G461" t="s">
        <v>18</v>
      </c>
      <c r="H461">
        <f t="shared" si="53"/>
        <v>2022</v>
      </c>
      <c r="I461">
        <f t="shared" si="54"/>
        <v>7</v>
      </c>
      <c r="J461">
        <f t="shared" si="55"/>
        <v>14</v>
      </c>
      <c r="K461" t="s">
        <v>49</v>
      </c>
      <c r="M461">
        <f>VLOOKUP(F461,Treats!$A$1:$C$9,3,0)</f>
        <v>3</v>
      </c>
      <c r="N461">
        <v>11</v>
      </c>
      <c r="O461" t="s">
        <v>36</v>
      </c>
      <c r="P461" t="str">
        <f t="shared" si="56"/>
        <v>E:CER_P:P07_Tr1:MSD_Tr2:_TRA_3_D:14_M:7_Y:2022</v>
      </c>
      <c r="Q461">
        <v>1</v>
      </c>
      <c r="R461">
        <v>26</v>
      </c>
      <c r="S461">
        <v>0.9</v>
      </c>
      <c r="T461">
        <v>27</v>
      </c>
      <c r="V461" t="s">
        <v>47</v>
      </c>
      <c r="W461" s="2">
        <f t="shared" si="57"/>
        <v>0.4280092592592592</v>
      </c>
      <c r="X461">
        <v>30</v>
      </c>
      <c r="Y461" s="61">
        <f>VLOOKUP(C461,JN!$A$2:$J$865,8,0)</f>
        <v>1.2825</v>
      </c>
      <c r="Z461" s="62">
        <f>VLOOKUP(C461,JN!$A$2:$J$865,9,0)</f>
        <v>31.871325095867068</v>
      </c>
      <c r="AA461" s="63">
        <f>VLOOKUP(C461,JN!$A$2:$J$865,10,0)</f>
        <v>0.77591999999999994</v>
      </c>
      <c r="AB461">
        <v>39.5</v>
      </c>
    </row>
    <row r="462" spans="1:29" x14ac:dyDescent="0.3">
      <c r="A462">
        <v>446</v>
      </c>
      <c r="B462" s="1">
        <v>44756</v>
      </c>
      <c r="C462" t="str">
        <f t="shared" si="52"/>
        <v>CER-CON_R3_t0_44756</v>
      </c>
      <c r="E462" t="s">
        <v>20</v>
      </c>
      <c r="F462" t="s">
        <v>33</v>
      </c>
      <c r="G462" t="s">
        <v>18</v>
      </c>
      <c r="H462">
        <f t="shared" si="53"/>
        <v>2022</v>
      </c>
      <c r="I462">
        <f t="shared" si="54"/>
        <v>7</v>
      </c>
      <c r="J462">
        <f t="shared" si="55"/>
        <v>14</v>
      </c>
      <c r="K462" t="s">
        <v>48</v>
      </c>
      <c r="M462">
        <f>VLOOKUP(F462,Treats!$A$1:$C$9,3,0)</f>
        <v>3</v>
      </c>
      <c r="N462">
        <v>9</v>
      </c>
      <c r="O462" t="s">
        <v>36</v>
      </c>
      <c r="P462" t="str">
        <f t="shared" si="56"/>
        <v>E:CER_P:P08_Tr1:CON_Tr2:_TRA_3_D:14_M:7_Y:2022</v>
      </c>
      <c r="Q462">
        <v>0</v>
      </c>
      <c r="R462">
        <v>26</v>
      </c>
      <c r="S462">
        <v>0.9</v>
      </c>
      <c r="T462">
        <v>30</v>
      </c>
      <c r="U462">
        <v>30</v>
      </c>
      <c r="V462" t="s">
        <v>44</v>
      </c>
      <c r="W462" s="2">
        <v>0.43738425925925922</v>
      </c>
      <c r="X462">
        <v>0</v>
      </c>
      <c r="Y462" s="61">
        <f>VLOOKUP(C462,JN!$A$2:$J$865,8,0)</f>
        <v>1.2075</v>
      </c>
      <c r="Z462" s="62">
        <f>VLOOKUP(C462,JN!$A$2:$J$865,9,0)</f>
        <v>129.92799318278657</v>
      </c>
      <c r="AA462" s="63">
        <f>VLOOKUP(C462,JN!$A$2:$J$865,10,0)</f>
        <v>0.76956000000000002</v>
      </c>
      <c r="AB462">
        <v>32.9</v>
      </c>
    </row>
    <row r="463" spans="1:29" x14ac:dyDescent="0.3">
      <c r="A463">
        <v>447</v>
      </c>
      <c r="B463" s="1">
        <v>44756</v>
      </c>
      <c r="C463" t="str">
        <f t="shared" si="52"/>
        <v>CER-CON_R3_t1_44756</v>
      </c>
      <c r="E463" t="s">
        <v>20</v>
      </c>
      <c r="F463" t="s">
        <v>33</v>
      </c>
      <c r="G463" t="s">
        <v>18</v>
      </c>
      <c r="H463">
        <f t="shared" si="53"/>
        <v>2022</v>
      </c>
      <c r="I463">
        <f t="shared" si="54"/>
        <v>7</v>
      </c>
      <c r="J463">
        <f t="shared" si="55"/>
        <v>14</v>
      </c>
      <c r="K463" t="s">
        <v>48</v>
      </c>
      <c r="M463">
        <f>VLOOKUP(F463,Treats!$A$1:$C$9,3,0)</f>
        <v>3</v>
      </c>
      <c r="N463">
        <v>9</v>
      </c>
      <c r="O463" t="s">
        <v>36</v>
      </c>
      <c r="P463" t="str">
        <f t="shared" si="56"/>
        <v>E:CER_P:P08_Tr1:CON_Tr2:_TRA_3_D:14_M:7_Y:2022</v>
      </c>
      <c r="Q463">
        <v>0</v>
      </c>
      <c r="R463">
        <v>26</v>
      </c>
      <c r="S463">
        <v>0.9</v>
      </c>
      <c r="T463">
        <v>30</v>
      </c>
      <c r="U463">
        <v>30</v>
      </c>
      <c r="V463" t="s">
        <v>45</v>
      </c>
      <c r="W463" s="2">
        <f t="shared" si="57"/>
        <v>0.44432870370370364</v>
      </c>
      <c r="X463">
        <v>10</v>
      </c>
      <c r="Y463" s="61">
        <f>VLOOKUP(C463,JN!$A$2:$J$865,8,0)</f>
        <v>2.4074999999999998</v>
      </c>
      <c r="Z463" s="62">
        <f>VLOOKUP(C463,JN!$A$2:$J$865,9,0)</f>
        <v>94.21815083084789</v>
      </c>
      <c r="AA463" s="63">
        <f>VLOOKUP(C463,JN!$A$2:$J$865,10,0)</f>
        <v>0.73140000000000005</v>
      </c>
      <c r="AB463">
        <v>39.700000000000003</v>
      </c>
    </row>
    <row r="464" spans="1:29" x14ac:dyDescent="0.3">
      <c r="A464">
        <v>448</v>
      </c>
      <c r="B464" s="1">
        <v>44756</v>
      </c>
      <c r="C464" t="str">
        <f t="shared" si="52"/>
        <v>CER-CON_R3_t2_44756</v>
      </c>
      <c r="E464" t="s">
        <v>20</v>
      </c>
      <c r="F464" t="s">
        <v>33</v>
      </c>
      <c r="G464" t="s">
        <v>18</v>
      </c>
      <c r="H464">
        <f t="shared" si="53"/>
        <v>2022</v>
      </c>
      <c r="I464">
        <f t="shared" si="54"/>
        <v>7</v>
      </c>
      <c r="J464">
        <f t="shared" si="55"/>
        <v>14</v>
      </c>
      <c r="K464" t="s">
        <v>48</v>
      </c>
      <c r="M464">
        <f>VLOOKUP(F464,Treats!$A$1:$C$9,3,0)</f>
        <v>3</v>
      </c>
      <c r="N464">
        <v>9</v>
      </c>
      <c r="O464" t="s">
        <v>36</v>
      </c>
      <c r="P464" t="str">
        <f t="shared" si="56"/>
        <v>E:CER_P:P08_Tr1:CON_Tr2:_TRA_3_D:14_M:7_Y:2022</v>
      </c>
      <c r="Q464">
        <v>0</v>
      </c>
      <c r="R464">
        <v>26</v>
      </c>
      <c r="S464">
        <v>0.9</v>
      </c>
      <c r="T464">
        <v>30</v>
      </c>
      <c r="U464">
        <v>30</v>
      </c>
      <c r="V464" t="s">
        <v>46</v>
      </c>
      <c r="W464" s="2">
        <f t="shared" si="57"/>
        <v>0.45127314814814806</v>
      </c>
      <c r="X464">
        <v>20</v>
      </c>
      <c r="Y464" s="61">
        <f>VLOOKUP(C464,JN!$A$2:$J$865,8,0)</f>
        <v>3.0074999999999998</v>
      </c>
      <c r="Z464" s="62">
        <f>VLOOKUP(C464,JN!$A$2:$J$865,9,0)</f>
        <v>67.464848743076274</v>
      </c>
      <c r="AA464" s="63">
        <f>VLOOKUP(C464,JN!$A$2:$J$865,10,0)</f>
        <v>0.77591999999999994</v>
      </c>
      <c r="AB464">
        <v>39.799999999999997</v>
      </c>
    </row>
    <row r="465" spans="1:28" x14ac:dyDescent="0.3">
      <c r="A465">
        <v>449</v>
      </c>
      <c r="B465" s="1">
        <v>44756</v>
      </c>
      <c r="C465" t="str">
        <f t="shared" si="52"/>
        <v>CER-CON_R3_t3_44756</v>
      </c>
      <c r="E465" t="s">
        <v>20</v>
      </c>
      <c r="F465" t="s">
        <v>33</v>
      </c>
      <c r="G465" t="s">
        <v>18</v>
      </c>
      <c r="H465">
        <f t="shared" si="53"/>
        <v>2022</v>
      </c>
      <c r="I465">
        <f t="shared" si="54"/>
        <v>7</v>
      </c>
      <c r="J465">
        <f t="shared" si="55"/>
        <v>14</v>
      </c>
      <c r="K465" t="s">
        <v>48</v>
      </c>
      <c r="M465">
        <f>VLOOKUP(F465,Treats!$A$1:$C$9,3,0)</f>
        <v>3</v>
      </c>
      <c r="N465">
        <v>9</v>
      </c>
      <c r="O465" t="s">
        <v>36</v>
      </c>
      <c r="P465" t="str">
        <f t="shared" si="56"/>
        <v>E:CER_P:P08_Tr1:CON_Tr2:_TRA_3_D:14_M:7_Y:2022</v>
      </c>
      <c r="Q465">
        <v>0</v>
      </c>
      <c r="R465">
        <v>26</v>
      </c>
      <c r="S465">
        <v>0.9</v>
      </c>
      <c r="T465">
        <v>30</v>
      </c>
      <c r="U465">
        <v>30</v>
      </c>
      <c r="V465" t="s">
        <v>47</v>
      </c>
      <c r="W465" s="2">
        <f t="shared" si="57"/>
        <v>0.45821759259259248</v>
      </c>
      <c r="X465">
        <v>30</v>
      </c>
      <c r="Y465" s="61">
        <f>VLOOKUP(C465,JN!$A$2:$J$865,8,0)</f>
        <v>3.4575000000000005</v>
      </c>
      <c r="Z465" s="62">
        <f>VLOOKUP(C465,JN!$A$2:$J$865,9,0)</f>
        <v>47.225394120153389</v>
      </c>
      <c r="AA465" s="63">
        <f>VLOOKUP(C465,JN!$A$2:$J$865,10,0)</f>
        <v>0.74412000000000011</v>
      </c>
      <c r="AB465">
        <v>40.299999999999997</v>
      </c>
    </row>
    <row r="466" spans="1:28" x14ac:dyDescent="0.3">
      <c r="A466">
        <v>450</v>
      </c>
      <c r="B466" s="1">
        <v>44756</v>
      </c>
      <c r="C466" t="str">
        <f t="shared" si="52"/>
        <v>CER-AWD_R3_t0_44756</v>
      </c>
      <c r="E466" t="s">
        <v>20</v>
      </c>
      <c r="F466" t="s">
        <v>38</v>
      </c>
      <c r="G466" t="s">
        <v>18</v>
      </c>
      <c r="H466">
        <f t="shared" si="53"/>
        <v>2022</v>
      </c>
      <c r="I466">
        <f t="shared" si="54"/>
        <v>7</v>
      </c>
      <c r="J466">
        <f t="shared" si="55"/>
        <v>14</v>
      </c>
      <c r="K466" t="s">
        <v>50</v>
      </c>
      <c r="M466">
        <f>VLOOKUP(F466,Treats!$A$1:$C$9,3,0)</f>
        <v>3</v>
      </c>
      <c r="N466">
        <v>9</v>
      </c>
      <c r="O466" t="s">
        <v>36</v>
      </c>
      <c r="P466" t="str">
        <f t="shared" si="56"/>
        <v>E:CER_P:P09_Tr1:AWD_Tr2:_TRA_3_D:14_M:7_Y:2022</v>
      </c>
      <c r="Q466">
        <v>0</v>
      </c>
      <c r="R466">
        <v>26</v>
      </c>
      <c r="S466">
        <v>0.9</v>
      </c>
      <c r="T466">
        <v>27</v>
      </c>
      <c r="V466" t="s">
        <v>44</v>
      </c>
      <c r="W466" s="2">
        <v>0.40908564814814818</v>
      </c>
      <c r="X466">
        <v>0</v>
      </c>
      <c r="Y466" s="61">
        <f>VLOOKUP(C466,JN!$A$2:$J$865,8,0)</f>
        <v>1.2825</v>
      </c>
      <c r="Z466" s="62">
        <f>VLOOKUP(C466,JN!$A$2:$J$865,9,0)</f>
        <v>115.50447379633577</v>
      </c>
      <c r="AA466" s="63">
        <f>VLOOKUP(C466,JN!$A$2:$J$865,10,0)</f>
        <v>0.88404000000000005</v>
      </c>
      <c r="AB466">
        <v>27.8</v>
      </c>
    </row>
    <row r="467" spans="1:28" x14ac:dyDescent="0.3">
      <c r="A467">
        <v>451</v>
      </c>
      <c r="B467" s="1">
        <v>44756</v>
      </c>
      <c r="C467" t="str">
        <f t="shared" si="52"/>
        <v>CER-AWD_R3_t1_44756</v>
      </c>
      <c r="E467" t="s">
        <v>20</v>
      </c>
      <c r="F467" t="s">
        <v>38</v>
      </c>
      <c r="G467" t="s">
        <v>18</v>
      </c>
      <c r="H467">
        <f t="shared" si="53"/>
        <v>2022</v>
      </c>
      <c r="I467">
        <f t="shared" si="54"/>
        <v>7</v>
      </c>
      <c r="J467">
        <f t="shared" si="55"/>
        <v>14</v>
      </c>
      <c r="K467" t="s">
        <v>50</v>
      </c>
      <c r="M467">
        <f>VLOOKUP(F467,Treats!$A$1:$C$9,3,0)</f>
        <v>3</v>
      </c>
      <c r="N467">
        <v>9</v>
      </c>
      <c r="O467" t="s">
        <v>36</v>
      </c>
      <c r="P467" t="str">
        <f t="shared" si="56"/>
        <v>E:CER_P:P09_Tr1:AWD_Tr2:_TRA_3_D:14_M:7_Y:2022</v>
      </c>
      <c r="Q467">
        <v>0</v>
      </c>
      <c r="R467">
        <v>26</v>
      </c>
      <c r="S467">
        <v>0.9</v>
      </c>
      <c r="T467">
        <v>27</v>
      </c>
      <c r="V467" t="s">
        <v>45</v>
      </c>
      <c r="W467" s="2">
        <f t="shared" ref="W467:W531" si="58">W466+TIME(0,10,0)</f>
        <v>0.4160300925925926</v>
      </c>
      <c r="X467">
        <v>10</v>
      </c>
      <c r="Y467" s="61">
        <f>VLOOKUP(C467,JN!$A$2:$J$865,8,0)</f>
        <v>1.3574999999999999</v>
      </c>
      <c r="Z467" s="62">
        <f>VLOOKUP(C467,JN!$A$2:$J$865,9,0)</f>
        <v>86.657435023434175</v>
      </c>
      <c r="AA467" s="63">
        <f>VLOOKUP(C467,JN!$A$2:$J$865,10,0)</f>
        <v>0.88404000000000005</v>
      </c>
      <c r="AB467">
        <v>35.6</v>
      </c>
    </row>
    <row r="468" spans="1:28" x14ac:dyDescent="0.3">
      <c r="A468">
        <v>452</v>
      </c>
      <c r="B468" s="1">
        <v>44756</v>
      </c>
      <c r="C468" t="str">
        <f t="shared" si="52"/>
        <v>CER-AWD_R3_t2_44756</v>
      </c>
      <c r="E468" t="s">
        <v>20</v>
      </c>
      <c r="F468" t="s">
        <v>38</v>
      </c>
      <c r="G468" t="s">
        <v>18</v>
      </c>
      <c r="H468">
        <f t="shared" si="53"/>
        <v>2022</v>
      </c>
      <c r="I468">
        <f t="shared" si="54"/>
        <v>7</v>
      </c>
      <c r="J468">
        <f t="shared" si="55"/>
        <v>14</v>
      </c>
      <c r="K468" t="s">
        <v>50</v>
      </c>
      <c r="M468">
        <f>VLOOKUP(F468,Treats!$A$1:$C$9,3,0)</f>
        <v>3</v>
      </c>
      <c r="N468">
        <v>9</v>
      </c>
      <c r="O468" t="s">
        <v>36</v>
      </c>
      <c r="P468" t="str">
        <f t="shared" si="56"/>
        <v>E:CER_P:P09_Tr1:AWD_Tr2:_TRA_3_D:14_M:7_Y:2022</v>
      </c>
      <c r="Q468">
        <v>0</v>
      </c>
      <c r="R468">
        <v>26</v>
      </c>
      <c r="S468">
        <v>0.9</v>
      </c>
      <c r="T468">
        <v>27</v>
      </c>
      <c r="V468" t="s">
        <v>46</v>
      </c>
      <c r="W468" s="2">
        <f t="shared" si="58"/>
        <v>0.42297453703703702</v>
      </c>
      <c r="X468">
        <v>20</v>
      </c>
      <c r="Y468" s="61">
        <f>VLOOKUP(C468,JN!$A$2:$J$865,8,0)</f>
        <v>1.3574999999999999</v>
      </c>
      <c r="Z468" s="62">
        <f>VLOOKUP(C468,JN!$A$2:$J$865,9,0)</f>
        <v>62.46314443971027</v>
      </c>
      <c r="AA468" s="63">
        <f>VLOOKUP(C468,JN!$A$2:$J$865,10,0)</f>
        <v>1.6599599999999999</v>
      </c>
      <c r="AB468">
        <v>44</v>
      </c>
    </row>
    <row r="469" spans="1:28" x14ac:dyDescent="0.3">
      <c r="A469">
        <v>453</v>
      </c>
      <c r="B469" s="1">
        <v>44756</v>
      </c>
      <c r="C469" t="str">
        <f t="shared" si="52"/>
        <v>CER-AWD_R3_t3_44756</v>
      </c>
      <c r="E469" t="s">
        <v>20</v>
      </c>
      <c r="F469" t="s">
        <v>38</v>
      </c>
      <c r="G469" t="s">
        <v>18</v>
      </c>
      <c r="H469">
        <f t="shared" si="53"/>
        <v>2022</v>
      </c>
      <c r="I469">
        <f t="shared" si="54"/>
        <v>7</v>
      </c>
      <c r="J469">
        <f t="shared" si="55"/>
        <v>14</v>
      </c>
      <c r="K469" t="s">
        <v>50</v>
      </c>
      <c r="M469">
        <f>VLOOKUP(F469,Treats!$A$1:$C$9,3,0)</f>
        <v>3</v>
      </c>
      <c r="N469">
        <v>9</v>
      </c>
      <c r="O469" t="s">
        <v>36</v>
      </c>
      <c r="P469" t="str">
        <f t="shared" si="56"/>
        <v>E:CER_P:P09_Tr1:AWD_Tr2:_TRA_3_D:14_M:7_Y:2022</v>
      </c>
      <c r="Q469">
        <v>0</v>
      </c>
      <c r="R469">
        <v>26</v>
      </c>
      <c r="S469">
        <v>0.9</v>
      </c>
      <c r="T469">
        <v>27</v>
      </c>
      <c r="V469" t="s">
        <v>47</v>
      </c>
      <c r="W469" s="2">
        <f t="shared" si="58"/>
        <v>0.42991898148148144</v>
      </c>
      <c r="X469">
        <v>30</v>
      </c>
      <c r="Y469" s="61">
        <f>VLOOKUP(C469,JN!$A$2:$J$865,8,0)</f>
        <v>1.3574999999999999</v>
      </c>
      <c r="Z469" s="62">
        <f>VLOOKUP(C469,JN!$A$2:$J$865,9,0)</f>
        <v>44.899020025564553</v>
      </c>
      <c r="AA469" s="63">
        <f>VLOOKUP(C469,JN!$A$2:$J$865,10,0)</f>
        <v>0.92220000000000002</v>
      </c>
      <c r="AB469">
        <v>43.7</v>
      </c>
    </row>
    <row r="470" spans="1:28" x14ac:dyDescent="0.3">
      <c r="A470">
        <v>454</v>
      </c>
      <c r="B470" s="1">
        <v>44761</v>
      </c>
      <c r="C470" t="str">
        <f t="shared" si="52"/>
        <v>CER-AWD_R1_t0_44761</v>
      </c>
      <c r="E470" t="s">
        <v>20</v>
      </c>
      <c r="F470" t="s">
        <v>21</v>
      </c>
      <c r="G470" t="s">
        <v>18</v>
      </c>
      <c r="H470">
        <f t="shared" si="53"/>
        <v>2022</v>
      </c>
      <c r="I470">
        <f t="shared" si="54"/>
        <v>7</v>
      </c>
      <c r="J470">
        <f t="shared" si="55"/>
        <v>19</v>
      </c>
      <c r="K470" t="s">
        <v>50</v>
      </c>
      <c r="M470">
        <f>VLOOKUP(F470,Treats!$A$1:$C$9,3,0)</f>
        <v>1</v>
      </c>
      <c r="N470">
        <v>11</v>
      </c>
      <c r="O470" t="s">
        <v>605</v>
      </c>
      <c r="P470" t="str">
        <f t="shared" si="56"/>
        <v>E:CER_P:P01_Tr1:AWD_Tr2:_TRA_1_D:19_M:7_Y:2022</v>
      </c>
      <c r="Q470">
        <v>4</v>
      </c>
      <c r="R470">
        <v>27</v>
      </c>
      <c r="S470">
        <v>0.9</v>
      </c>
      <c r="T470">
        <v>30</v>
      </c>
      <c r="U470">
        <v>29</v>
      </c>
      <c r="V470" t="s">
        <v>44</v>
      </c>
      <c r="W470" s="2">
        <v>0.39479166666666665</v>
      </c>
      <c r="X470">
        <v>0</v>
      </c>
      <c r="Y470" s="61">
        <f>VLOOKUP(C470,JN!$A$2:$J$865,8,0)</f>
        <v>1.4325000000000001</v>
      </c>
      <c r="Z470" s="62">
        <f>VLOOKUP(C470,JN!$A$2:$J$865,9,0)</f>
        <v>87.880087823002881</v>
      </c>
      <c r="AA470" s="63">
        <f>VLOOKUP(C470,JN!$A$2:$J$865,10,0)</f>
        <v>1.6663199999999998</v>
      </c>
      <c r="AB470">
        <v>33.700000000000003</v>
      </c>
    </row>
    <row r="471" spans="1:28" x14ac:dyDescent="0.3">
      <c r="A471">
        <v>455</v>
      </c>
      <c r="B471" s="1">
        <v>44761</v>
      </c>
      <c r="C471" t="str">
        <f t="shared" si="52"/>
        <v>CER-AWD_R1_t1_44761</v>
      </c>
      <c r="E471" t="s">
        <v>20</v>
      </c>
      <c r="F471" t="s">
        <v>21</v>
      </c>
      <c r="G471" t="s">
        <v>18</v>
      </c>
      <c r="H471">
        <f t="shared" si="53"/>
        <v>2022</v>
      </c>
      <c r="I471">
        <f t="shared" si="54"/>
        <v>7</v>
      </c>
      <c r="J471">
        <f t="shared" si="55"/>
        <v>19</v>
      </c>
      <c r="K471" t="s">
        <v>50</v>
      </c>
      <c r="M471">
        <f>VLOOKUP(F471,Treats!$A$1:$C$9,3,0)</f>
        <v>1</v>
      </c>
      <c r="N471">
        <v>11</v>
      </c>
      <c r="O471" t="s">
        <v>605</v>
      </c>
      <c r="P471" t="str">
        <f t="shared" si="56"/>
        <v>E:CER_P:P01_Tr1:AWD_Tr2:_TRA_1_D:19_M:7_Y:2022</v>
      </c>
      <c r="Q471">
        <v>4</v>
      </c>
      <c r="R471">
        <v>27</v>
      </c>
      <c r="S471">
        <v>0.9</v>
      </c>
      <c r="T471">
        <v>30</v>
      </c>
      <c r="U471">
        <v>29</v>
      </c>
      <c r="V471" t="s">
        <v>45</v>
      </c>
      <c r="W471" s="2">
        <f t="shared" si="58"/>
        <v>0.40173611111111107</v>
      </c>
      <c r="X471">
        <v>10</v>
      </c>
      <c r="Y471" s="61">
        <f>VLOOKUP(C471,JN!$A$2:$J$865,8,0)</f>
        <v>1.4325000000000001</v>
      </c>
      <c r="Z471" s="62">
        <f>VLOOKUP(C471,JN!$A$2:$J$865,9,0)</f>
        <v>49.703428474919782</v>
      </c>
      <c r="AA471" s="63">
        <f>VLOOKUP(C471,JN!$A$2:$J$865,10,0)</f>
        <v>1.59</v>
      </c>
      <c r="AB471">
        <v>40</v>
      </c>
    </row>
    <row r="472" spans="1:28" x14ac:dyDescent="0.3">
      <c r="A472">
        <v>456</v>
      </c>
      <c r="B472" s="1">
        <v>44761</v>
      </c>
      <c r="C472" t="str">
        <f t="shared" si="52"/>
        <v>CER-AWD_R1_t2_44761</v>
      </c>
      <c r="E472" t="s">
        <v>20</v>
      </c>
      <c r="F472" t="s">
        <v>21</v>
      </c>
      <c r="G472" t="s">
        <v>18</v>
      </c>
      <c r="H472">
        <f t="shared" si="53"/>
        <v>2022</v>
      </c>
      <c r="I472">
        <f t="shared" si="54"/>
        <v>7</v>
      </c>
      <c r="J472">
        <f t="shared" si="55"/>
        <v>19</v>
      </c>
      <c r="K472" t="s">
        <v>50</v>
      </c>
      <c r="M472">
        <f>VLOOKUP(F472,Treats!$A$1:$C$9,3,0)</f>
        <v>1</v>
      </c>
      <c r="N472">
        <v>11</v>
      </c>
      <c r="O472" t="s">
        <v>605</v>
      </c>
      <c r="P472" t="str">
        <f t="shared" si="56"/>
        <v>E:CER_P:P01_Tr1:AWD_Tr2:_TRA_1_D:19_M:7_Y:2022</v>
      </c>
      <c r="Q472">
        <v>4</v>
      </c>
      <c r="R472">
        <v>27</v>
      </c>
      <c r="S472">
        <v>0.9</v>
      </c>
      <c r="T472">
        <v>30</v>
      </c>
      <c r="U472">
        <v>29</v>
      </c>
      <c r="V472" t="s">
        <v>46</v>
      </c>
      <c r="W472" s="2">
        <f t="shared" si="58"/>
        <v>0.40868055555555549</v>
      </c>
      <c r="X472">
        <v>20</v>
      </c>
      <c r="Y472" s="61">
        <f>VLOOKUP(C472,JN!$A$2:$J$865,8,0)</f>
        <v>1.5074999999999998</v>
      </c>
      <c r="Z472" s="62">
        <f>VLOOKUP(C472,JN!$A$2:$J$865,9,0)</f>
        <v>32.551596014186792</v>
      </c>
      <c r="AA472" s="63">
        <f>VLOOKUP(C472,JN!$A$2:$J$865,10,0)</f>
        <v>1.4627999999999999</v>
      </c>
      <c r="AB472">
        <v>37.799999999999997</v>
      </c>
    </row>
    <row r="473" spans="1:28" x14ac:dyDescent="0.3">
      <c r="A473">
        <v>457</v>
      </c>
      <c r="B473" s="1">
        <v>44761</v>
      </c>
      <c r="C473" t="str">
        <f t="shared" si="52"/>
        <v>CER-AWD_R1_t3_44761</v>
      </c>
      <c r="E473" t="s">
        <v>20</v>
      </c>
      <c r="F473" t="s">
        <v>21</v>
      </c>
      <c r="G473" t="s">
        <v>18</v>
      </c>
      <c r="H473">
        <f t="shared" si="53"/>
        <v>2022</v>
      </c>
      <c r="I473">
        <f t="shared" si="54"/>
        <v>7</v>
      </c>
      <c r="J473">
        <f t="shared" si="55"/>
        <v>19</v>
      </c>
      <c r="K473" t="s">
        <v>50</v>
      </c>
      <c r="M473">
        <f>VLOOKUP(F473,Treats!$A$1:$C$9,3,0)</f>
        <v>1</v>
      </c>
      <c r="N473">
        <v>11</v>
      </c>
      <c r="O473" t="s">
        <v>605</v>
      </c>
      <c r="P473" t="str">
        <f t="shared" si="56"/>
        <v>E:CER_P:P01_Tr1:AWD_Tr2:_TRA_1_D:19_M:7_Y:2022</v>
      </c>
      <c r="Q473">
        <v>4</v>
      </c>
      <c r="R473">
        <v>27</v>
      </c>
      <c r="S473">
        <v>0.9</v>
      </c>
      <c r="T473">
        <v>30</v>
      </c>
      <c r="U473">
        <v>29</v>
      </c>
      <c r="V473" t="s">
        <v>47</v>
      </c>
      <c r="W473" s="2">
        <f t="shared" si="58"/>
        <v>0.41562499999999991</v>
      </c>
      <c r="X473">
        <v>30</v>
      </c>
      <c r="Y473" s="61">
        <f>VLOOKUP(C473,JN!$A$2:$J$865,8,0)</f>
        <v>1.5825</v>
      </c>
      <c r="Z473" s="62">
        <f>VLOOKUP(C473,JN!$A$2:$J$865,9,0)</f>
        <v>7.8382030062489445</v>
      </c>
      <c r="AA473" s="63">
        <f>VLOOKUP(C473,JN!$A$2:$J$865,10,0)</f>
        <v>2.4104399999999999</v>
      </c>
      <c r="AB473">
        <v>37.200000000000003</v>
      </c>
    </row>
    <row r="474" spans="1:28" x14ac:dyDescent="0.3">
      <c r="A474">
        <v>458</v>
      </c>
      <c r="B474" s="1">
        <v>44761</v>
      </c>
      <c r="C474" t="str">
        <f t="shared" si="52"/>
        <v>CER-MSD_R1_t0_44761</v>
      </c>
      <c r="E474" t="s">
        <v>20</v>
      </c>
      <c r="F474" t="s">
        <v>22</v>
      </c>
      <c r="G474" t="s">
        <v>18</v>
      </c>
      <c r="H474">
        <f t="shared" si="53"/>
        <v>2022</v>
      </c>
      <c r="I474">
        <f t="shared" si="54"/>
        <v>7</v>
      </c>
      <c r="J474">
        <f t="shared" si="55"/>
        <v>19</v>
      </c>
      <c r="K474" t="s">
        <v>49</v>
      </c>
      <c r="M474">
        <f>VLOOKUP(F474,Treats!$A$1:$C$9,3,0)</f>
        <v>1</v>
      </c>
      <c r="N474">
        <v>1</v>
      </c>
      <c r="O474" t="s">
        <v>605</v>
      </c>
      <c r="P474" t="str">
        <f t="shared" si="56"/>
        <v>E:CER_P:P02_Tr1:MSD_Tr2:_TRA_1_D:19_M:7_Y:2022</v>
      </c>
      <c r="Q474">
        <v>8</v>
      </c>
      <c r="R474">
        <v>28</v>
      </c>
      <c r="S474">
        <v>0.85</v>
      </c>
      <c r="T474">
        <v>30</v>
      </c>
      <c r="U474">
        <v>29</v>
      </c>
      <c r="V474" t="s">
        <v>44</v>
      </c>
      <c r="W474" s="2">
        <v>0.39635416666666662</v>
      </c>
      <c r="X474">
        <v>0</v>
      </c>
      <c r="Y474" s="61">
        <f>VLOOKUP(C474,JN!$A$2:$J$865,8,0)</f>
        <v>1.4325000000000001</v>
      </c>
      <c r="Z474" s="62">
        <f>VLOOKUP(C474,JN!$A$2:$J$865,9,0)</f>
        <v>83.546022631312269</v>
      </c>
      <c r="AA474" s="63">
        <f>VLOOKUP(C474,JN!$A$2:$J$865,10,0)</f>
        <v>1.0176000000000001</v>
      </c>
      <c r="AB474">
        <v>33.9</v>
      </c>
    </row>
    <row r="475" spans="1:28" x14ac:dyDescent="0.3">
      <c r="A475">
        <v>459</v>
      </c>
      <c r="B475" s="1">
        <v>44761</v>
      </c>
      <c r="C475" t="str">
        <f t="shared" si="52"/>
        <v>CER-MSD_R1_t1_44761</v>
      </c>
      <c r="E475" t="s">
        <v>20</v>
      </c>
      <c r="F475" t="s">
        <v>22</v>
      </c>
      <c r="G475" t="s">
        <v>18</v>
      </c>
      <c r="H475">
        <f t="shared" si="53"/>
        <v>2022</v>
      </c>
      <c r="I475">
        <f t="shared" si="54"/>
        <v>7</v>
      </c>
      <c r="J475">
        <f t="shared" si="55"/>
        <v>19</v>
      </c>
      <c r="K475" t="s">
        <v>49</v>
      </c>
      <c r="M475">
        <f>VLOOKUP(F475,Treats!$A$1:$C$9,3,0)</f>
        <v>1</v>
      </c>
      <c r="N475">
        <v>1</v>
      </c>
      <c r="O475" t="s">
        <v>605</v>
      </c>
      <c r="P475" t="str">
        <f t="shared" si="56"/>
        <v>E:CER_P:P02_Tr1:MSD_Tr2:_TRA_1_D:19_M:7_Y:2022</v>
      </c>
      <c r="Q475">
        <v>8</v>
      </c>
      <c r="R475">
        <v>28</v>
      </c>
      <c r="S475">
        <v>0.85</v>
      </c>
      <c r="T475">
        <v>30</v>
      </c>
      <c r="U475">
        <v>29</v>
      </c>
      <c r="V475" t="s">
        <v>45</v>
      </c>
      <c r="W475" s="2">
        <f t="shared" si="58"/>
        <v>0.40329861111111104</v>
      </c>
      <c r="X475">
        <v>10</v>
      </c>
      <c r="Y475" s="61">
        <f>VLOOKUP(C475,JN!$A$2:$J$865,8,0)</f>
        <v>1.8075000000000001</v>
      </c>
      <c r="Z475" s="62">
        <f>VLOOKUP(C475,JN!$A$2:$J$865,9,0)</f>
        <v>38.545515960141863</v>
      </c>
      <c r="AA475" s="63">
        <f>VLOOKUP(C475,JN!$A$2:$J$865,10,0)</f>
        <v>0.95399999999999996</v>
      </c>
      <c r="AB475">
        <v>38.6</v>
      </c>
    </row>
    <row r="476" spans="1:28" x14ac:dyDescent="0.3">
      <c r="A476">
        <v>460</v>
      </c>
      <c r="B476" s="1">
        <v>44761</v>
      </c>
      <c r="C476" t="str">
        <f t="shared" si="52"/>
        <v>CER-MSD_R1_t2_44761</v>
      </c>
      <c r="E476" t="s">
        <v>20</v>
      </c>
      <c r="F476" t="s">
        <v>22</v>
      </c>
      <c r="G476" t="s">
        <v>18</v>
      </c>
      <c r="H476">
        <f t="shared" si="53"/>
        <v>2022</v>
      </c>
      <c r="I476">
        <f t="shared" si="54"/>
        <v>7</v>
      </c>
      <c r="J476">
        <f t="shared" si="55"/>
        <v>19</v>
      </c>
      <c r="K476" t="s">
        <v>49</v>
      </c>
      <c r="M476">
        <f>VLOOKUP(F476,Treats!$A$1:$C$9,3,0)</f>
        <v>1</v>
      </c>
      <c r="N476">
        <v>1</v>
      </c>
      <c r="O476" t="s">
        <v>605</v>
      </c>
      <c r="P476" t="str">
        <f t="shared" si="56"/>
        <v>E:CER_P:P02_Tr1:MSD_Tr2:_TRA_1_D:19_M:7_Y:2022</v>
      </c>
      <c r="Q476">
        <v>8</v>
      </c>
      <c r="R476">
        <v>28</v>
      </c>
      <c r="S476">
        <v>0.85</v>
      </c>
      <c r="T476">
        <v>30</v>
      </c>
      <c r="U476">
        <v>29</v>
      </c>
      <c r="V476" t="s">
        <v>46</v>
      </c>
      <c r="W476" s="2">
        <f t="shared" si="58"/>
        <v>0.41024305555555546</v>
      </c>
      <c r="X476">
        <v>20</v>
      </c>
      <c r="Y476" s="61">
        <f>VLOOKUP(C476,JN!$A$2:$J$865,8,0)</f>
        <v>2.4074999999999998</v>
      </c>
      <c r="Z476" s="62">
        <f>VLOOKUP(C476,JN!$A$2:$J$865,9,0)</f>
        <v>40.482013173450426</v>
      </c>
      <c r="AA476" s="63">
        <f>VLOOKUP(C476,JN!$A$2:$J$865,10,0)</f>
        <v>0.99852000000000007</v>
      </c>
      <c r="AB476">
        <v>35.9</v>
      </c>
    </row>
    <row r="477" spans="1:28" x14ac:dyDescent="0.3">
      <c r="A477">
        <v>461</v>
      </c>
      <c r="B477" s="1">
        <v>44761</v>
      </c>
      <c r="C477" t="str">
        <f t="shared" si="52"/>
        <v>CER-MSD_R1_t3_44761</v>
      </c>
      <c r="E477" t="s">
        <v>20</v>
      </c>
      <c r="F477" t="s">
        <v>22</v>
      </c>
      <c r="G477" t="s">
        <v>18</v>
      </c>
      <c r="H477">
        <f t="shared" si="53"/>
        <v>2022</v>
      </c>
      <c r="I477">
        <f t="shared" si="54"/>
        <v>7</v>
      </c>
      <c r="J477">
        <f t="shared" si="55"/>
        <v>19</v>
      </c>
      <c r="K477" t="s">
        <v>49</v>
      </c>
      <c r="M477">
        <f>VLOOKUP(F477,Treats!$A$1:$C$9,3,0)</f>
        <v>1</v>
      </c>
      <c r="N477">
        <v>1</v>
      </c>
      <c r="O477" t="s">
        <v>605</v>
      </c>
      <c r="P477" t="str">
        <f t="shared" si="56"/>
        <v>E:CER_P:P02_Tr1:MSD_Tr2:_TRA_1_D:19_M:7_Y:2022</v>
      </c>
      <c r="Q477">
        <v>8</v>
      </c>
      <c r="R477">
        <v>28</v>
      </c>
      <c r="S477">
        <v>0.85</v>
      </c>
      <c r="T477">
        <v>30</v>
      </c>
      <c r="U477">
        <v>29</v>
      </c>
      <c r="V477" t="s">
        <v>47</v>
      </c>
      <c r="W477" s="2">
        <f t="shared" si="58"/>
        <v>0.41718749999999988</v>
      </c>
      <c r="X477">
        <v>30</v>
      </c>
      <c r="Y477" s="61">
        <f>VLOOKUP(C477,JN!$A$2:$J$865,8,0)</f>
        <v>2.8574999999999999</v>
      </c>
      <c r="Z477" s="62">
        <f>VLOOKUP(C477,JN!$A$2:$J$865,9,0)</f>
        <v>7.1004897821313975</v>
      </c>
      <c r="AA477" s="63">
        <f>VLOOKUP(C477,JN!$A$2:$J$865,10,0)</f>
        <v>0.94128000000000001</v>
      </c>
      <c r="AB477">
        <v>31.2</v>
      </c>
    </row>
    <row r="478" spans="1:28" x14ac:dyDescent="0.3">
      <c r="A478">
        <v>462</v>
      </c>
      <c r="B478" s="1">
        <v>44761</v>
      </c>
      <c r="C478" t="str">
        <f t="shared" si="52"/>
        <v>CER-CON_R1_t0_44761</v>
      </c>
      <c r="E478" t="s">
        <v>20</v>
      </c>
      <c r="F478" t="s">
        <v>39</v>
      </c>
      <c r="G478" t="s">
        <v>18</v>
      </c>
      <c r="H478">
        <f t="shared" si="53"/>
        <v>2022</v>
      </c>
      <c r="I478">
        <f t="shared" si="54"/>
        <v>7</v>
      </c>
      <c r="J478">
        <f t="shared" si="55"/>
        <v>19</v>
      </c>
      <c r="K478" t="s">
        <v>48</v>
      </c>
      <c r="M478">
        <f>VLOOKUP(F478,Treats!$A$1:$C$9,3,0)</f>
        <v>1</v>
      </c>
      <c r="N478">
        <v>3</v>
      </c>
      <c r="O478" t="s">
        <v>604</v>
      </c>
      <c r="P478" t="str">
        <f t="shared" si="56"/>
        <v>E:CER_P:P03_Tr1:CON_Tr2:_TRA_1_D:19_M:7_Y:2022</v>
      </c>
      <c r="Q478">
        <v>10</v>
      </c>
      <c r="R478">
        <v>28</v>
      </c>
      <c r="S478">
        <v>0.8</v>
      </c>
      <c r="T478">
        <v>30</v>
      </c>
      <c r="U478">
        <v>29</v>
      </c>
      <c r="V478" t="s">
        <v>44</v>
      </c>
      <c r="W478" s="2">
        <v>0.39479166666666665</v>
      </c>
      <c r="X478">
        <v>0</v>
      </c>
      <c r="Y478" s="61">
        <f>VLOOKUP(C478,JN!$A$2:$J$865,8,0)</f>
        <v>2.5575000000000001</v>
      </c>
      <c r="Z478" s="62">
        <f>VLOOKUP(C478,JN!$A$2:$J$865,9,0)</f>
        <v>90.554298260428993</v>
      </c>
      <c r="AA478" s="63">
        <f>VLOOKUP(C478,JN!$A$2:$J$865,10,0)</f>
        <v>1.20204</v>
      </c>
      <c r="AB478">
        <v>34.1</v>
      </c>
    </row>
    <row r="479" spans="1:28" x14ac:dyDescent="0.3">
      <c r="A479">
        <v>463</v>
      </c>
      <c r="B479" s="1">
        <v>44761</v>
      </c>
      <c r="C479" t="str">
        <f t="shared" si="52"/>
        <v>CER-CON_R1_t1_44761</v>
      </c>
      <c r="E479" t="s">
        <v>20</v>
      </c>
      <c r="F479" t="s">
        <v>39</v>
      </c>
      <c r="G479" t="s">
        <v>18</v>
      </c>
      <c r="H479">
        <f t="shared" si="53"/>
        <v>2022</v>
      </c>
      <c r="I479">
        <f t="shared" si="54"/>
        <v>7</v>
      </c>
      <c r="J479">
        <f t="shared" si="55"/>
        <v>19</v>
      </c>
      <c r="K479" t="s">
        <v>48</v>
      </c>
      <c r="M479">
        <f>VLOOKUP(F479,Treats!$A$1:$C$9,3,0)</f>
        <v>1</v>
      </c>
      <c r="N479">
        <v>3</v>
      </c>
      <c r="O479" t="s">
        <v>604</v>
      </c>
      <c r="P479" t="str">
        <f t="shared" si="56"/>
        <v>E:CER_P:P03_Tr1:CON_Tr2:_TRA_1_D:19_M:7_Y:2022</v>
      </c>
      <c r="Q479">
        <v>10</v>
      </c>
      <c r="R479">
        <v>28</v>
      </c>
      <c r="S479">
        <v>0.8</v>
      </c>
      <c r="T479">
        <v>30</v>
      </c>
      <c r="U479">
        <v>29</v>
      </c>
      <c r="V479" t="s">
        <v>45</v>
      </c>
      <c r="W479" s="2">
        <f t="shared" si="58"/>
        <v>0.40173611111111107</v>
      </c>
      <c r="X479">
        <v>10</v>
      </c>
      <c r="Y479" s="61">
        <f>VLOOKUP(C479,JN!$A$2:$J$865,8,0)</f>
        <v>6.0825000000000014</v>
      </c>
      <c r="Z479" s="62">
        <f>VLOOKUP(C479,JN!$A$2:$J$865,9,0)</f>
        <v>56.988346563080562</v>
      </c>
      <c r="AA479" s="63">
        <f>VLOOKUP(C479,JN!$A$2:$J$865,10,0)</f>
        <v>1.5073199999999998</v>
      </c>
      <c r="AB479">
        <v>41.3</v>
      </c>
    </row>
    <row r="480" spans="1:28" x14ac:dyDescent="0.3">
      <c r="A480">
        <v>464</v>
      </c>
      <c r="B480" s="1">
        <v>44761</v>
      </c>
      <c r="C480" t="str">
        <f t="shared" si="52"/>
        <v>CER-CON_R1_t2_44761</v>
      </c>
      <c r="E480" t="s">
        <v>20</v>
      </c>
      <c r="F480" t="s">
        <v>39</v>
      </c>
      <c r="G480" t="s">
        <v>18</v>
      </c>
      <c r="H480">
        <f t="shared" si="53"/>
        <v>2022</v>
      </c>
      <c r="I480">
        <f t="shared" si="54"/>
        <v>7</v>
      </c>
      <c r="J480">
        <f t="shared" si="55"/>
        <v>19</v>
      </c>
      <c r="K480" t="s">
        <v>48</v>
      </c>
      <c r="M480">
        <f>VLOOKUP(F480,Treats!$A$1:$C$9,3,0)</f>
        <v>1</v>
      </c>
      <c r="N480">
        <v>3</v>
      </c>
      <c r="O480" t="s">
        <v>604</v>
      </c>
      <c r="P480" t="str">
        <f t="shared" si="56"/>
        <v>E:CER_P:P03_Tr1:CON_Tr2:_TRA_1_D:19_M:7_Y:2022</v>
      </c>
      <c r="Q480">
        <v>10</v>
      </c>
      <c r="R480">
        <v>28</v>
      </c>
      <c r="S480">
        <v>0.8</v>
      </c>
      <c r="T480">
        <v>30</v>
      </c>
      <c r="U480">
        <v>29</v>
      </c>
      <c r="V480" t="s">
        <v>46</v>
      </c>
      <c r="W480" s="2">
        <f t="shared" si="58"/>
        <v>0.40868055555555549</v>
      </c>
      <c r="X480">
        <v>20</v>
      </c>
      <c r="Y480" s="61">
        <f>VLOOKUP(C480,JN!$A$2:$J$865,8,0)</f>
        <v>9.2324999999999999</v>
      </c>
      <c r="Z480" s="62">
        <f>VLOOKUP(C480,JN!$A$2:$J$865,9,0)</f>
        <v>36.147947981759835</v>
      </c>
      <c r="AA480" s="63">
        <f>VLOOKUP(C480,JN!$A$2:$J$865,10,0)</f>
        <v>1.5709199999999999</v>
      </c>
      <c r="AB480">
        <v>37.700000000000003</v>
      </c>
    </row>
    <row r="481" spans="1:28" x14ac:dyDescent="0.3">
      <c r="A481">
        <v>465</v>
      </c>
      <c r="B481" s="1">
        <v>44761</v>
      </c>
      <c r="C481" t="str">
        <f t="shared" si="52"/>
        <v>CER-CON_R1_t3_44761</v>
      </c>
      <c r="E481" t="s">
        <v>20</v>
      </c>
      <c r="F481" t="s">
        <v>39</v>
      </c>
      <c r="G481" t="s">
        <v>18</v>
      </c>
      <c r="H481">
        <f t="shared" si="53"/>
        <v>2022</v>
      </c>
      <c r="I481">
        <f t="shared" si="54"/>
        <v>7</v>
      </c>
      <c r="J481">
        <f t="shared" si="55"/>
        <v>19</v>
      </c>
      <c r="K481" t="s">
        <v>48</v>
      </c>
      <c r="M481">
        <f>VLOOKUP(F481,Treats!$A$1:$C$9,3,0)</f>
        <v>1</v>
      </c>
      <c r="N481">
        <v>3</v>
      </c>
      <c r="O481" t="s">
        <v>604</v>
      </c>
      <c r="P481" t="str">
        <f t="shared" si="56"/>
        <v>E:CER_P:P03_Tr1:CON_Tr2:_TRA_1_D:19_M:7_Y:2022</v>
      </c>
      <c r="Q481">
        <v>10</v>
      </c>
      <c r="R481">
        <v>28</v>
      </c>
      <c r="S481">
        <v>0.8</v>
      </c>
      <c r="T481">
        <v>30</v>
      </c>
      <c r="U481">
        <v>29</v>
      </c>
      <c r="V481" t="s">
        <v>47</v>
      </c>
      <c r="W481" s="2">
        <f t="shared" si="58"/>
        <v>0.41562499999999991</v>
      </c>
      <c r="X481">
        <v>30</v>
      </c>
      <c r="Y481" s="61">
        <f>VLOOKUP(C481,JN!$A$2:$J$865,8,0)</f>
        <v>12.3825</v>
      </c>
      <c r="Z481" s="62">
        <f>VLOOKUP(C481,JN!$A$2:$J$865,9,0)</f>
        <v>8.9447728424252659</v>
      </c>
      <c r="AA481" s="63">
        <f>VLOOKUP(C481,JN!$A$2:$J$865,10,0)</f>
        <v>1.43736</v>
      </c>
      <c r="AB481">
        <v>32.799999999999997</v>
      </c>
    </row>
    <row r="482" spans="1:28" x14ac:dyDescent="0.3">
      <c r="A482">
        <v>466</v>
      </c>
      <c r="B482" s="1">
        <v>44761</v>
      </c>
      <c r="C482" t="str">
        <f t="shared" si="52"/>
        <v>CER-MSD_R2_t0_44761</v>
      </c>
      <c r="E482" t="s">
        <v>20</v>
      </c>
      <c r="F482" t="s">
        <v>34</v>
      </c>
      <c r="G482" t="s">
        <v>18</v>
      </c>
      <c r="H482">
        <f t="shared" si="53"/>
        <v>2022</v>
      </c>
      <c r="I482">
        <f t="shared" si="54"/>
        <v>7</v>
      </c>
      <c r="J482">
        <f t="shared" si="55"/>
        <v>19</v>
      </c>
      <c r="K482" t="s">
        <v>49</v>
      </c>
      <c r="M482">
        <f>VLOOKUP(F482,Treats!$A$1:$C$9,3,0)</f>
        <v>2</v>
      </c>
      <c r="N482">
        <v>1</v>
      </c>
      <c r="O482" t="s">
        <v>605</v>
      </c>
      <c r="P482" t="str">
        <f t="shared" si="56"/>
        <v>E:CER_P:P04_Tr1:MSD_Tr2:_TRA_2_D:19_M:7_Y:2022</v>
      </c>
      <c r="Q482">
        <v>8.5</v>
      </c>
      <c r="R482">
        <v>28</v>
      </c>
      <c r="S482">
        <v>0.8</v>
      </c>
      <c r="T482">
        <v>29</v>
      </c>
      <c r="U482">
        <v>33</v>
      </c>
      <c r="V482" t="s">
        <v>44</v>
      </c>
      <c r="W482" s="2">
        <v>0.4236111111111111</v>
      </c>
      <c r="X482">
        <v>0</v>
      </c>
      <c r="Y482" s="61">
        <f>VLOOKUP(C482,JN!$A$2:$J$865,8,0)</f>
        <v>1.5074999999999998</v>
      </c>
      <c r="Z482" s="62">
        <f>VLOOKUP(C482,JN!$A$2:$J$865,9,0)</f>
        <v>100.3289984799865</v>
      </c>
      <c r="AA482" s="63">
        <f>VLOOKUP(C482,JN!$A$2:$J$865,10,0)</f>
        <v>0.92855999999999994</v>
      </c>
      <c r="AB482">
        <v>29</v>
      </c>
    </row>
    <row r="483" spans="1:28" x14ac:dyDescent="0.3">
      <c r="A483">
        <v>467</v>
      </c>
      <c r="B483" s="1">
        <v>44761</v>
      </c>
      <c r="C483" t="str">
        <f t="shared" si="52"/>
        <v>CER-MSD_R2_t1_44761</v>
      </c>
      <c r="E483" t="s">
        <v>20</v>
      </c>
      <c r="F483" t="s">
        <v>34</v>
      </c>
      <c r="G483" t="s">
        <v>18</v>
      </c>
      <c r="H483">
        <f t="shared" si="53"/>
        <v>2022</v>
      </c>
      <c r="I483">
        <f t="shared" si="54"/>
        <v>7</v>
      </c>
      <c r="J483">
        <f t="shared" si="55"/>
        <v>19</v>
      </c>
      <c r="K483" t="s">
        <v>49</v>
      </c>
      <c r="M483">
        <f>VLOOKUP(F483,Treats!$A$1:$C$9,3,0)</f>
        <v>2</v>
      </c>
      <c r="N483">
        <v>1</v>
      </c>
      <c r="O483" t="s">
        <v>605</v>
      </c>
      <c r="P483" t="str">
        <f t="shared" si="56"/>
        <v>E:CER_P:P04_Tr1:MSD_Tr2:_TRA_2_D:19_M:7_Y:2022</v>
      </c>
      <c r="Q483">
        <v>8.5</v>
      </c>
      <c r="R483">
        <v>28</v>
      </c>
      <c r="S483">
        <v>0.8</v>
      </c>
      <c r="T483">
        <v>29</v>
      </c>
      <c r="U483">
        <v>33</v>
      </c>
      <c r="V483" t="s">
        <v>45</v>
      </c>
      <c r="W483" s="2">
        <f t="shared" si="58"/>
        <v>0.43055555555555552</v>
      </c>
      <c r="X483">
        <v>10</v>
      </c>
      <c r="Y483" s="61">
        <f>VLOOKUP(C483,JN!$A$2:$J$865,8,0)</f>
        <v>1.6575</v>
      </c>
      <c r="Z483" s="62">
        <f>VLOOKUP(C483,JN!$A$2:$J$865,9,0)</f>
        <v>70.267184597196419</v>
      </c>
      <c r="AA483" s="63">
        <f>VLOOKUP(C483,JN!$A$2:$J$865,10,0)</f>
        <v>1.1193600000000001</v>
      </c>
      <c r="AB483">
        <v>35.1</v>
      </c>
    </row>
    <row r="484" spans="1:28" x14ac:dyDescent="0.3">
      <c r="A484">
        <v>468</v>
      </c>
      <c r="B484" s="1">
        <v>44761</v>
      </c>
      <c r="C484" t="str">
        <f t="shared" si="52"/>
        <v>CER-MSD_R2_t2_44761</v>
      </c>
      <c r="E484" t="s">
        <v>20</v>
      </c>
      <c r="F484" t="s">
        <v>34</v>
      </c>
      <c r="G484" t="s">
        <v>18</v>
      </c>
      <c r="H484">
        <f t="shared" si="53"/>
        <v>2022</v>
      </c>
      <c r="I484">
        <f t="shared" si="54"/>
        <v>7</v>
      </c>
      <c r="J484">
        <f t="shared" si="55"/>
        <v>19</v>
      </c>
      <c r="K484" t="s">
        <v>49</v>
      </c>
      <c r="M484">
        <f>VLOOKUP(F484,Treats!$A$1:$C$9,3,0)</f>
        <v>2</v>
      </c>
      <c r="N484">
        <v>1</v>
      </c>
      <c r="O484" t="s">
        <v>605</v>
      </c>
      <c r="P484" t="str">
        <f t="shared" si="56"/>
        <v>E:CER_P:P04_Tr1:MSD_Tr2:_TRA_2_D:19_M:7_Y:2022</v>
      </c>
      <c r="Q484">
        <v>8.5</v>
      </c>
      <c r="R484">
        <v>28</v>
      </c>
      <c r="S484">
        <v>0.8</v>
      </c>
      <c r="T484">
        <v>29</v>
      </c>
      <c r="U484">
        <v>33</v>
      </c>
      <c r="V484" t="s">
        <v>46</v>
      </c>
      <c r="W484" s="2">
        <f t="shared" si="58"/>
        <v>0.43749999999999994</v>
      </c>
      <c r="X484">
        <v>20</v>
      </c>
      <c r="Y484" s="61">
        <f>VLOOKUP(C484,JN!$A$2:$J$865,8,0)</f>
        <v>1.8075000000000001</v>
      </c>
      <c r="Z484" s="62">
        <f>VLOOKUP(C484,JN!$A$2:$J$865,9,0)</f>
        <v>41.58858300962676</v>
      </c>
      <c r="AA484" s="63">
        <f>VLOOKUP(C484,JN!$A$2:$J$865,10,0)</f>
        <v>0.93491999999999997</v>
      </c>
      <c r="AB484">
        <v>43.9</v>
      </c>
    </row>
    <row r="485" spans="1:28" x14ac:dyDescent="0.3">
      <c r="A485">
        <v>469</v>
      </c>
      <c r="B485" s="1">
        <v>44761</v>
      </c>
      <c r="C485" t="str">
        <f t="shared" si="52"/>
        <v>CER-MSD_R2_t3_44761</v>
      </c>
      <c r="E485" t="s">
        <v>20</v>
      </c>
      <c r="F485" t="s">
        <v>34</v>
      </c>
      <c r="G485" t="s">
        <v>18</v>
      </c>
      <c r="H485">
        <f t="shared" si="53"/>
        <v>2022</v>
      </c>
      <c r="I485">
        <f t="shared" si="54"/>
        <v>7</v>
      </c>
      <c r="J485">
        <f t="shared" si="55"/>
        <v>19</v>
      </c>
      <c r="K485" t="s">
        <v>49</v>
      </c>
      <c r="M485">
        <f>VLOOKUP(F485,Treats!$A$1:$C$9,3,0)</f>
        <v>2</v>
      </c>
      <c r="N485">
        <v>1</v>
      </c>
      <c r="O485" t="s">
        <v>605</v>
      </c>
      <c r="P485" t="str">
        <f t="shared" si="56"/>
        <v>E:CER_P:P04_Tr1:MSD_Tr2:_TRA_2_D:19_M:7_Y:2022</v>
      </c>
      <c r="Q485">
        <v>8.5</v>
      </c>
      <c r="R485">
        <v>28</v>
      </c>
      <c r="S485">
        <v>0.8</v>
      </c>
      <c r="T485">
        <v>29</v>
      </c>
      <c r="U485">
        <v>33</v>
      </c>
      <c r="V485" t="s">
        <v>47</v>
      </c>
      <c r="W485" s="2">
        <f t="shared" si="58"/>
        <v>0.44444444444444436</v>
      </c>
      <c r="X485">
        <v>30</v>
      </c>
      <c r="Y485" s="61">
        <f>VLOOKUP(C485,JN!$A$2:$J$865,8,0)</f>
        <v>2.0324999999999998</v>
      </c>
      <c r="Z485" s="62">
        <f>VLOOKUP(C485,JN!$A$2:$J$865,9,0)</f>
        <v>25.912176997128867</v>
      </c>
      <c r="AA485" s="63">
        <f>VLOOKUP(C485,JN!$A$2:$J$865,10,0)</f>
        <v>0.95399999999999996</v>
      </c>
      <c r="AB485">
        <v>43.3</v>
      </c>
    </row>
    <row r="486" spans="1:28" x14ac:dyDescent="0.3">
      <c r="A486">
        <v>470</v>
      </c>
      <c r="B486" s="1">
        <v>44761</v>
      </c>
      <c r="C486" t="str">
        <f t="shared" si="52"/>
        <v>CER-AWD_R2_t0_44761</v>
      </c>
      <c r="E486" t="s">
        <v>20</v>
      </c>
      <c r="F486" t="s">
        <v>37</v>
      </c>
      <c r="G486" t="s">
        <v>18</v>
      </c>
      <c r="H486">
        <f t="shared" si="53"/>
        <v>2022</v>
      </c>
      <c r="I486">
        <f t="shared" si="54"/>
        <v>7</v>
      </c>
      <c r="J486">
        <f t="shared" si="55"/>
        <v>19</v>
      </c>
      <c r="K486" t="s">
        <v>50</v>
      </c>
      <c r="M486">
        <f>VLOOKUP(F486,Treats!$A$1:$C$9,3,0)</f>
        <v>2</v>
      </c>
      <c r="N486">
        <v>14</v>
      </c>
      <c r="O486" t="s">
        <v>604</v>
      </c>
      <c r="P486" t="str">
        <f t="shared" si="56"/>
        <v>E:CER_P:P05_Tr1:AWD_Tr2:_TRA_2_D:19_M:7_Y:2022</v>
      </c>
      <c r="Q486">
        <v>10</v>
      </c>
      <c r="R486">
        <v>28</v>
      </c>
      <c r="S486">
        <v>0.8</v>
      </c>
      <c r="T486">
        <v>30</v>
      </c>
      <c r="U486">
        <v>29</v>
      </c>
      <c r="V486" t="s">
        <v>44</v>
      </c>
      <c r="W486" s="2">
        <v>0.39635416666666662</v>
      </c>
      <c r="X486">
        <v>0</v>
      </c>
      <c r="Y486" s="61">
        <f>VLOOKUP(C486,JN!$A$2:$J$865,8,0)</f>
        <v>1.4325000000000001</v>
      </c>
      <c r="Z486" s="62">
        <f>VLOOKUP(C486,JN!$A$2:$J$865,9,0)</f>
        <v>82.439452795135963</v>
      </c>
      <c r="AA486" s="63">
        <f>VLOOKUP(C486,JN!$A$2:$J$865,10,0)</f>
        <v>1.43736</v>
      </c>
      <c r="AB486">
        <v>34.6</v>
      </c>
    </row>
    <row r="487" spans="1:28" x14ac:dyDescent="0.3">
      <c r="A487">
        <v>471</v>
      </c>
      <c r="B487" s="1">
        <v>44761</v>
      </c>
      <c r="C487" t="str">
        <f t="shared" si="52"/>
        <v>CER-AWD_R2_t1_44761</v>
      </c>
      <c r="E487" t="s">
        <v>20</v>
      </c>
      <c r="F487" t="s">
        <v>37</v>
      </c>
      <c r="G487" t="s">
        <v>18</v>
      </c>
      <c r="H487">
        <f t="shared" si="53"/>
        <v>2022</v>
      </c>
      <c r="I487">
        <f t="shared" si="54"/>
        <v>7</v>
      </c>
      <c r="J487">
        <f t="shared" si="55"/>
        <v>19</v>
      </c>
      <c r="K487" t="s">
        <v>50</v>
      </c>
      <c r="M487">
        <f>VLOOKUP(F487,Treats!$A$1:$C$9,3,0)</f>
        <v>2</v>
      </c>
      <c r="N487">
        <v>14</v>
      </c>
      <c r="O487" t="s">
        <v>604</v>
      </c>
      <c r="P487" t="str">
        <f t="shared" si="56"/>
        <v>E:CER_P:P05_Tr1:AWD_Tr2:_TRA_2_D:19_M:7_Y:2022</v>
      </c>
      <c r="Q487">
        <v>10</v>
      </c>
      <c r="R487">
        <v>28</v>
      </c>
      <c r="S487">
        <v>0.8</v>
      </c>
      <c r="T487">
        <v>30</v>
      </c>
      <c r="U487">
        <v>29</v>
      </c>
      <c r="V487" t="s">
        <v>45</v>
      </c>
      <c r="W487" s="2">
        <f t="shared" si="58"/>
        <v>0.40329861111111104</v>
      </c>
      <c r="X487">
        <v>10</v>
      </c>
      <c r="Y487" s="61">
        <f>VLOOKUP(C487,JN!$A$2:$J$865,8,0)</f>
        <v>1.4325000000000001</v>
      </c>
      <c r="Z487" s="62">
        <f>VLOOKUP(C487,JN!$A$2:$J$865,9,0)</f>
        <v>37.900016889039016</v>
      </c>
      <c r="AA487" s="63">
        <f>VLOOKUP(C487,JN!$A$2:$J$865,10,0)</f>
        <v>1.6217999999999999</v>
      </c>
      <c r="AB487">
        <v>42.1</v>
      </c>
    </row>
    <row r="488" spans="1:28" x14ac:dyDescent="0.3">
      <c r="A488">
        <v>472</v>
      </c>
      <c r="B488" s="1">
        <v>44761</v>
      </c>
      <c r="C488" t="str">
        <f t="shared" si="52"/>
        <v>CER-AWD_R2_t2_44761</v>
      </c>
      <c r="E488" t="s">
        <v>20</v>
      </c>
      <c r="F488" t="s">
        <v>37</v>
      </c>
      <c r="G488" t="s">
        <v>18</v>
      </c>
      <c r="H488">
        <f t="shared" si="53"/>
        <v>2022</v>
      </c>
      <c r="I488">
        <f t="shared" si="54"/>
        <v>7</v>
      </c>
      <c r="J488">
        <f t="shared" si="55"/>
        <v>19</v>
      </c>
      <c r="K488" t="s">
        <v>50</v>
      </c>
      <c r="M488">
        <f>VLOOKUP(F488,Treats!$A$1:$C$9,3,0)</f>
        <v>2</v>
      </c>
      <c r="N488">
        <v>14</v>
      </c>
      <c r="O488" t="s">
        <v>604</v>
      </c>
      <c r="P488" t="str">
        <f t="shared" si="56"/>
        <v>E:CER_P:P05_Tr1:AWD_Tr2:_TRA_2_D:19_M:7_Y:2022</v>
      </c>
      <c r="Q488">
        <v>10</v>
      </c>
      <c r="R488">
        <v>28</v>
      </c>
      <c r="S488">
        <v>0.8</v>
      </c>
      <c r="T488">
        <v>30</v>
      </c>
      <c r="U488">
        <v>29</v>
      </c>
      <c r="V488" t="s">
        <v>46</v>
      </c>
      <c r="W488" s="2">
        <f t="shared" si="58"/>
        <v>0.41024305555555546</v>
      </c>
      <c r="X488">
        <v>20</v>
      </c>
      <c r="Y488" s="61">
        <f>VLOOKUP(C488,JN!$A$2:$J$865,8,0)</f>
        <v>1.5074999999999998</v>
      </c>
      <c r="Z488" s="62">
        <f>VLOOKUP(C488,JN!$A$2:$J$865,9,0)</f>
        <v>31.352812024995778</v>
      </c>
      <c r="AA488" s="63">
        <f>VLOOKUP(C488,JN!$A$2:$J$865,10,0)</f>
        <v>1.57728</v>
      </c>
      <c r="AB488">
        <v>38.9</v>
      </c>
    </row>
    <row r="489" spans="1:28" x14ac:dyDescent="0.3">
      <c r="A489">
        <v>473</v>
      </c>
      <c r="B489" s="1">
        <v>44761</v>
      </c>
      <c r="C489" t="str">
        <f t="shared" si="52"/>
        <v>CER-AWD_R2_t3_44761</v>
      </c>
      <c r="E489" t="s">
        <v>20</v>
      </c>
      <c r="F489" t="s">
        <v>37</v>
      </c>
      <c r="G489" t="s">
        <v>18</v>
      </c>
      <c r="H489">
        <f t="shared" si="53"/>
        <v>2022</v>
      </c>
      <c r="I489">
        <f t="shared" si="54"/>
        <v>7</v>
      </c>
      <c r="J489">
        <f t="shared" si="55"/>
        <v>19</v>
      </c>
      <c r="K489" t="s">
        <v>50</v>
      </c>
      <c r="M489">
        <f>VLOOKUP(F489,Treats!$A$1:$C$9,3,0)</f>
        <v>2</v>
      </c>
      <c r="N489">
        <v>14</v>
      </c>
      <c r="O489" t="s">
        <v>604</v>
      </c>
      <c r="P489" t="str">
        <f t="shared" si="56"/>
        <v>E:CER_P:P05_Tr1:AWD_Tr2:_TRA_2_D:19_M:7_Y:2022</v>
      </c>
      <c r="Q489">
        <v>10</v>
      </c>
      <c r="R489">
        <v>28</v>
      </c>
      <c r="S489">
        <v>0.8</v>
      </c>
      <c r="T489">
        <v>30</v>
      </c>
      <c r="U489">
        <v>29</v>
      </c>
      <c r="V489" t="s">
        <v>47</v>
      </c>
      <c r="W489" s="2">
        <f t="shared" si="58"/>
        <v>0.41718749999999988</v>
      </c>
      <c r="X489">
        <v>30</v>
      </c>
      <c r="Y489" s="61">
        <f>VLOOKUP(C489,JN!$A$2:$J$865,8,0)</f>
        <v>1.5825</v>
      </c>
      <c r="Z489" s="62">
        <f>VLOOKUP(C489,JN!$A$2:$J$865,9,0)</f>
        <v>23.053538253673366</v>
      </c>
      <c r="AA489" s="63">
        <f>VLOOKUP(C489,JN!$A$2:$J$865,10,0)</f>
        <v>1.5518399999999999</v>
      </c>
      <c r="AB489">
        <v>33.799999999999997</v>
      </c>
    </row>
    <row r="490" spans="1:28" x14ac:dyDescent="0.3">
      <c r="A490">
        <v>474</v>
      </c>
      <c r="B490" s="1">
        <v>44761</v>
      </c>
      <c r="C490" t="str">
        <f t="shared" si="52"/>
        <v>CER-CON_R2_t0_44761</v>
      </c>
      <c r="E490" t="s">
        <v>20</v>
      </c>
      <c r="F490" t="s">
        <v>40</v>
      </c>
      <c r="G490" t="s">
        <v>18</v>
      </c>
      <c r="H490">
        <f t="shared" si="53"/>
        <v>2022</v>
      </c>
      <c r="I490">
        <f t="shared" si="54"/>
        <v>7</v>
      </c>
      <c r="J490">
        <f t="shared" si="55"/>
        <v>19</v>
      </c>
      <c r="K490" t="s">
        <v>48</v>
      </c>
      <c r="M490">
        <f>VLOOKUP(F490,Treats!$A$1:$C$9,3,0)</f>
        <v>2</v>
      </c>
      <c r="N490">
        <v>3</v>
      </c>
      <c r="P490" t="str">
        <f t="shared" si="56"/>
        <v>E:CER_P:P06_Tr1:CON_Tr2:_TRA_2_D:19_M:7_Y:2022</v>
      </c>
      <c r="Q490">
        <v>13</v>
      </c>
      <c r="R490">
        <v>28</v>
      </c>
      <c r="S490">
        <v>0.7</v>
      </c>
      <c r="T490">
        <v>29</v>
      </c>
      <c r="U490">
        <v>33</v>
      </c>
      <c r="V490" t="s">
        <v>44</v>
      </c>
      <c r="W490" s="2">
        <v>0.4236111111111111</v>
      </c>
      <c r="X490">
        <v>0</v>
      </c>
      <c r="Y490" s="61">
        <f>VLOOKUP(C490,JN!$A$2:$J$865,8,0)</f>
        <v>1.6575</v>
      </c>
      <c r="Z490" s="62">
        <f>VLOOKUP(C490,JN!$A$2:$J$865,9,0)</f>
        <v>94.058436074987341</v>
      </c>
      <c r="AA490" s="63">
        <f>VLOOKUP(C490,JN!$A$2:$J$865,10,0)</f>
        <v>1.41828</v>
      </c>
      <c r="AB490">
        <v>29.5</v>
      </c>
    </row>
    <row r="491" spans="1:28" x14ac:dyDescent="0.3">
      <c r="A491">
        <v>475</v>
      </c>
      <c r="B491" s="1">
        <v>44761</v>
      </c>
      <c r="C491" t="str">
        <f t="shared" si="52"/>
        <v>CER-CON_R2_t1_44761</v>
      </c>
      <c r="E491" t="s">
        <v>20</v>
      </c>
      <c r="F491" t="s">
        <v>40</v>
      </c>
      <c r="G491" t="s">
        <v>18</v>
      </c>
      <c r="H491">
        <f t="shared" si="53"/>
        <v>2022</v>
      </c>
      <c r="I491">
        <f t="shared" si="54"/>
        <v>7</v>
      </c>
      <c r="J491">
        <f t="shared" si="55"/>
        <v>19</v>
      </c>
      <c r="K491" t="s">
        <v>48</v>
      </c>
      <c r="M491">
        <f>VLOOKUP(F491,Treats!$A$1:$C$9,3,0)</f>
        <v>2</v>
      </c>
      <c r="N491">
        <v>3</v>
      </c>
      <c r="P491" t="str">
        <f t="shared" si="56"/>
        <v>E:CER_P:P06_Tr1:CON_Tr2:_TRA_2_D:19_M:7_Y:2022</v>
      </c>
      <c r="Q491">
        <v>13</v>
      </c>
      <c r="R491">
        <v>28</v>
      </c>
      <c r="S491">
        <v>0.7</v>
      </c>
      <c r="T491">
        <v>29</v>
      </c>
      <c r="U491">
        <v>33</v>
      </c>
      <c r="V491" t="s">
        <v>45</v>
      </c>
      <c r="W491" s="2">
        <f t="shared" si="58"/>
        <v>0.43055555555555552</v>
      </c>
      <c r="X491">
        <v>10</v>
      </c>
      <c r="Y491" s="61">
        <f>VLOOKUP(C491,JN!$A$2:$J$865,8,0)</f>
        <v>3.0074999999999998</v>
      </c>
      <c r="Z491" s="62">
        <f>VLOOKUP(C491,JN!$A$2:$J$865,9,0)</f>
        <v>60.676912683668299</v>
      </c>
      <c r="AA491" s="63">
        <f>VLOOKUP(C491,JN!$A$2:$J$865,10,0)</f>
        <v>1.7871600000000001</v>
      </c>
      <c r="AB491">
        <v>34.6</v>
      </c>
    </row>
    <row r="492" spans="1:28" x14ac:dyDescent="0.3">
      <c r="A492">
        <v>476</v>
      </c>
      <c r="B492" s="1">
        <v>44761</v>
      </c>
      <c r="C492" t="str">
        <f t="shared" si="52"/>
        <v>CER-CON_R2_t2_44761</v>
      </c>
      <c r="E492" t="s">
        <v>20</v>
      </c>
      <c r="F492" t="s">
        <v>40</v>
      </c>
      <c r="G492" t="s">
        <v>18</v>
      </c>
      <c r="H492">
        <f t="shared" si="53"/>
        <v>2022</v>
      </c>
      <c r="I492">
        <f t="shared" si="54"/>
        <v>7</v>
      </c>
      <c r="J492">
        <f t="shared" si="55"/>
        <v>19</v>
      </c>
      <c r="K492" t="s">
        <v>48</v>
      </c>
      <c r="M492">
        <f>VLOOKUP(F492,Treats!$A$1:$C$9,3,0)</f>
        <v>2</v>
      </c>
      <c r="N492">
        <v>3</v>
      </c>
      <c r="P492" t="str">
        <f t="shared" si="56"/>
        <v>E:CER_P:P06_Tr1:CON_Tr2:_TRA_2_D:19_M:7_Y:2022</v>
      </c>
      <c r="Q492">
        <v>13</v>
      </c>
      <c r="R492">
        <v>28</v>
      </c>
      <c r="S492">
        <v>0.7</v>
      </c>
      <c r="T492">
        <v>29</v>
      </c>
      <c r="U492">
        <v>33</v>
      </c>
      <c r="V492" t="s">
        <v>46</v>
      </c>
      <c r="W492" s="2">
        <f t="shared" si="58"/>
        <v>0.43749999999999994</v>
      </c>
      <c r="X492">
        <v>20</v>
      </c>
      <c r="Y492" s="61">
        <f>VLOOKUP(C492,JN!$A$2:$J$865,8,0)</f>
        <v>4.8075000000000001</v>
      </c>
      <c r="Z492" s="62">
        <f>VLOOKUP(C492,JN!$A$2:$J$865,9,0)</f>
        <v>40.389799020435738</v>
      </c>
      <c r="AA492" s="63">
        <f>VLOOKUP(C492,JN!$A$2:$J$865,10,0)</f>
        <v>1.13208</v>
      </c>
      <c r="AB492">
        <v>43.1</v>
      </c>
    </row>
    <row r="493" spans="1:28" x14ac:dyDescent="0.3">
      <c r="A493">
        <v>477</v>
      </c>
      <c r="B493" s="1">
        <v>44761</v>
      </c>
      <c r="C493" t="str">
        <f t="shared" si="52"/>
        <v>CER-CON_R2_t3_44761</v>
      </c>
      <c r="E493" t="s">
        <v>20</v>
      </c>
      <c r="F493" t="s">
        <v>40</v>
      </c>
      <c r="G493" t="s">
        <v>18</v>
      </c>
      <c r="H493">
        <f t="shared" si="53"/>
        <v>2022</v>
      </c>
      <c r="I493">
        <f t="shared" si="54"/>
        <v>7</v>
      </c>
      <c r="J493">
        <f t="shared" si="55"/>
        <v>19</v>
      </c>
      <c r="K493" t="s">
        <v>48</v>
      </c>
      <c r="M493">
        <f>VLOOKUP(F493,Treats!$A$1:$C$9,3,0)</f>
        <v>2</v>
      </c>
      <c r="N493">
        <v>3</v>
      </c>
      <c r="P493" t="str">
        <f t="shared" si="56"/>
        <v>E:CER_P:P06_Tr1:CON_Tr2:_TRA_2_D:19_M:7_Y:2022</v>
      </c>
      <c r="Q493">
        <v>13</v>
      </c>
      <c r="R493">
        <v>28</v>
      </c>
      <c r="S493">
        <v>0.7</v>
      </c>
      <c r="T493">
        <v>29</v>
      </c>
      <c r="U493">
        <v>33</v>
      </c>
      <c r="V493" t="s">
        <v>47</v>
      </c>
      <c r="W493" s="2">
        <f t="shared" si="58"/>
        <v>0.44444444444444436</v>
      </c>
      <c r="X493">
        <v>30</v>
      </c>
      <c r="Y493" s="61">
        <f>VLOOKUP(C493,JN!$A$2:$J$865,8,0)</f>
        <v>6.9075000000000006</v>
      </c>
      <c r="Z493" s="62">
        <f>VLOOKUP(C493,JN!$A$2:$J$865,9,0)</f>
        <v>17.889545684850532</v>
      </c>
      <c r="AA493" s="63">
        <f>VLOOKUP(C493,JN!$A$2:$J$865,10,0)</f>
        <v>1.4246399999999999</v>
      </c>
      <c r="AB493">
        <v>42.6</v>
      </c>
    </row>
    <row r="494" spans="1:28" x14ac:dyDescent="0.3">
      <c r="A494">
        <v>478</v>
      </c>
      <c r="B494" s="1">
        <v>44761</v>
      </c>
      <c r="C494" t="str">
        <f t="shared" si="52"/>
        <v>CER-MSD_R3_t0_44761</v>
      </c>
      <c r="E494" t="s">
        <v>20</v>
      </c>
      <c r="F494" t="s">
        <v>35</v>
      </c>
      <c r="G494" t="s">
        <v>18</v>
      </c>
      <c r="H494">
        <f t="shared" si="53"/>
        <v>2022</v>
      </c>
      <c r="I494">
        <f t="shared" si="54"/>
        <v>7</v>
      </c>
      <c r="J494">
        <f t="shared" si="55"/>
        <v>19</v>
      </c>
      <c r="K494" t="s">
        <v>49</v>
      </c>
      <c r="M494">
        <f>VLOOKUP(F494,Treats!$A$1:$C$9,3,0)</f>
        <v>3</v>
      </c>
      <c r="N494">
        <v>2</v>
      </c>
      <c r="O494" t="s">
        <v>36</v>
      </c>
      <c r="P494" t="str">
        <f t="shared" si="56"/>
        <v>E:CER_P:P07_Tr1:MSD_Tr2:_TRA_3_D:19_M:7_Y:2022</v>
      </c>
      <c r="Q494">
        <v>10</v>
      </c>
      <c r="R494">
        <v>27</v>
      </c>
      <c r="S494">
        <v>0.9</v>
      </c>
      <c r="T494">
        <v>30</v>
      </c>
      <c r="U494">
        <v>29</v>
      </c>
      <c r="V494" t="s">
        <v>44</v>
      </c>
      <c r="W494" s="2">
        <v>0.39479166666666665</v>
      </c>
      <c r="X494">
        <v>0</v>
      </c>
      <c r="Y494" s="61">
        <f>VLOOKUP(C494,JN!$A$2:$J$865,8,0)</f>
        <v>1.5074999999999998</v>
      </c>
      <c r="Z494" s="62">
        <f>VLOOKUP(C494,JN!$A$2:$J$865,9,0)</f>
        <v>94.150650228002021</v>
      </c>
      <c r="AA494" s="63">
        <f>VLOOKUP(C494,JN!$A$2:$J$865,10,0)</f>
        <v>0.98580000000000001</v>
      </c>
      <c r="AB494">
        <v>33.5</v>
      </c>
    </row>
    <row r="495" spans="1:28" x14ac:dyDescent="0.3">
      <c r="A495">
        <v>479</v>
      </c>
      <c r="B495" s="1">
        <v>44761</v>
      </c>
      <c r="C495" t="str">
        <f t="shared" si="52"/>
        <v>CER-MSD_R3_t1_44761</v>
      </c>
      <c r="E495" t="s">
        <v>20</v>
      </c>
      <c r="F495" t="s">
        <v>35</v>
      </c>
      <c r="G495" t="s">
        <v>18</v>
      </c>
      <c r="H495">
        <f t="shared" si="53"/>
        <v>2022</v>
      </c>
      <c r="I495">
        <f t="shared" si="54"/>
        <v>7</v>
      </c>
      <c r="J495">
        <f t="shared" si="55"/>
        <v>19</v>
      </c>
      <c r="K495" t="s">
        <v>49</v>
      </c>
      <c r="M495">
        <f>VLOOKUP(F495,Treats!$A$1:$C$9,3,0)</f>
        <v>3</v>
      </c>
      <c r="N495">
        <v>2</v>
      </c>
      <c r="O495" t="s">
        <v>36</v>
      </c>
      <c r="P495" t="str">
        <f t="shared" si="56"/>
        <v>E:CER_P:P07_Tr1:MSD_Tr2:_TRA_3_D:19_M:7_Y:2022</v>
      </c>
      <c r="Q495">
        <v>10</v>
      </c>
      <c r="R495">
        <v>27</v>
      </c>
      <c r="S495">
        <v>0.9</v>
      </c>
      <c r="T495">
        <v>30</v>
      </c>
      <c r="U495">
        <v>29</v>
      </c>
      <c r="V495" t="s">
        <v>45</v>
      </c>
      <c r="W495" s="2">
        <f t="shared" si="58"/>
        <v>0.40173611111111107</v>
      </c>
      <c r="X495">
        <v>10</v>
      </c>
      <c r="Y495" s="61">
        <f>VLOOKUP(C495,JN!$A$2:$J$865,8,0)</f>
        <v>1.5825</v>
      </c>
      <c r="Z495" s="62">
        <f>VLOOKUP(C495,JN!$A$2:$J$865,9,0)</f>
        <v>35.963519675730453</v>
      </c>
      <c r="AA495" s="63">
        <f>VLOOKUP(C495,JN!$A$2:$J$865,10,0)</f>
        <v>1.8125999999999998</v>
      </c>
      <c r="AB495">
        <v>37.700000000000003</v>
      </c>
    </row>
    <row r="496" spans="1:28" x14ac:dyDescent="0.3">
      <c r="A496">
        <v>480</v>
      </c>
      <c r="B496" s="1">
        <v>44761</v>
      </c>
      <c r="C496" t="str">
        <f t="shared" si="52"/>
        <v>CER-MSD_R3_t2_44761</v>
      </c>
      <c r="E496" t="s">
        <v>20</v>
      </c>
      <c r="F496" t="s">
        <v>35</v>
      </c>
      <c r="G496" t="s">
        <v>18</v>
      </c>
      <c r="H496">
        <f t="shared" si="53"/>
        <v>2022</v>
      </c>
      <c r="I496">
        <f t="shared" si="54"/>
        <v>7</v>
      </c>
      <c r="J496">
        <f t="shared" si="55"/>
        <v>19</v>
      </c>
      <c r="K496" t="s">
        <v>49</v>
      </c>
      <c r="M496">
        <f>VLOOKUP(F496,Treats!$A$1:$C$9,3,0)</f>
        <v>3</v>
      </c>
      <c r="N496">
        <v>2</v>
      </c>
      <c r="O496" t="s">
        <v>36</v>
      </c>
      <c r="P496" t="str">
        <f t="shared" si="56"/>
        <v>E:CER_P:P07_Tr1:MSD_Tr2:_TRA_3_D:19_M:7_Y:2022</v>
      </c>
      <c r="Q496">
        <v>10</v>
      </c>
      <c r="R496">
        <v>27</v>
      </c>
      <c r="S496">
        <v>0.9</v>
      </c>
      <c r="T496">
        <v>30</v>
      </c>
      <c r="U496">
        <v>29</v>
      </c>
      <c r="V496" t="s">
        <v>46</v>
      </c>
      <c r="W496" s="2">
        <f t="shared" si="58"/>
        <v>0.40868055555555549</v>
      </c>
      <c r="X496">
        <v>20</v>
      </c>
      <c r="Y496" s="61">
        <f>VLOOKUP(C496,JN!$A$2:$J$865,8,0)</f>
        <v>1.5825</v>
      </c>
      <c r="Z496" s="62">
        <f>VLOOKUP(C496,JN!$A$2:$J$865,9,0)</f>
        <v>38.545515960141863</v>
      </c>
      <c r="AA496" s="63">
        <f>VLOOKUP(C496,JN!$A$2:$J$865,10,0)</f>
        <v>1.0176000000000001</v>
      </c>
      <c r="AB496">
        <v>35.799999999999997</v>
      </c>
    </row>
    <row r="497" spans="1:28" x14ac:dyDescent="0.3">
      <c r="A497">
        <v>481</v>
      </c>
      <c r="B497" s="1">
        <v>44761</v>
      </c>
      <c r="C497" t="str">
        <f t="shared" si="52"/>
        <v>CER-MSD_R3_t3_44761</v>
      </c>
      <c r="E497" t="s">
        <v>20</v>
      </c>
      <c r="F497" t="s">
        <v>35</v>
      </c>
      <c r="G497" t="s">
        <v>18</v>
      </c>
      <c r="H497">
        <f t="shared" si="53"/>
        <v>2022</v>
      </c>
      <c r="I497">
        <f t="shared" si="54"/>
        <v>7</v>
      </c>
      <c r="J497">
        <f t="shared" si="55"/>
        <v>19</v>
      </c>
      <c r="K497" t="s">
        <v>49</v>
      </c>
      <c r="M497">
        <f>VLOOKUP(F497,Treats!$A$1:$C$9,3,0)</f>
        <v>3</v>
      </c>
      <c r="N497">
        <v>2</v>
      </c>
      <c r="O497" t="s">
        <v>36</v>
      </c>
      <c r="P497" t="str">
        <f t="shared" si="56"/>
        <v>E:CER_P:P07_Tr1:MSD_Tr2:_TRA_3_D:19_M:7_Y:2022</v>
      </c>
      <c r="Q497">
        <v>10</v>
      </c>
      <c r="R497">
        <v>27</v>
      </c>
      <c r="S497">
        <v>0.9</v>
      </c>
      <c r="T497">
        <v>30</v>
      </c>
      <c r="U497">
        <v>29</v>
      </c>
      <c r="V497" t="s">
        <v>47</v>
      </c>
      <c r="W497" s="2">
        <f t="shared" si="58"/>
        <v>0.41562499999999991</v>
      </c>
      <c r="X497">
        <v>30</v>
      </c>
      <c r="Y497" s="61">
        <f>VLOOKUP(C497,JN!$A$2:$J$865,8,0)</f>
        <v>1.6575</v>
      </c>
      <c r="Z497" s="62">
        <f>VLOOKUP(C497,JN!$A$2:$J$865,9,0)</f>
        <v>30.799527106907618</v>
      </c>
      <c r="AA497" s="63">
        <f>VLOOKUP(C497,JN!$A$2:$J$865,10,0)</f>
        <v>0.9158400000000001</v>
      </c>
      <c r="AB497">
        <v>35.6</v>
      </c>
    </row>
    <row r="498" spans="1:28" x14ac:dyDescent="0.3">
      <c r="A498">
        <v>482</v>
      </c>
      <c r="B498" s="1">
        <v>44761</v>
      </c>
      <c r="C498" t="str">
        <f t="shared" si="52"/>
        <v>CER-CON_R3_t0_44761</v>
      </c>
      <c r="E498" t="s">
        <v>20</v>
      </c>
      <c r="F498" t="s">
        <v>33</v>
      </c>
      <c r="G498" t="s">
        <v>18</v>
      </c>
      <c r="H498">
        <f t="shared" si="53"/>
        <v>2022</v>
      </c>
      <c r="I498">
        <f t="shared" si="54"/>
        <v>7</v>
      </c>
      <c r="J498">
        <f t="shared" si="55"/>
        <v>19</v>
      </c>
      <c r="K498" t="s">
        <v>48</v>
      </c>
      <c r="M498">
        <f>VLOOKUP(F498,Treats!$A$1:$C$9,3,0)</f>
        <v>3</v>
      </c>
      <c r="N498">
        <v>9</v>
      </c>
      <c r="O498" t="s">
        <v>36</v>
      </c>
      <c r="P498" t="str">
        <f t="shared" si="56"/>
        <v>E:CER_P:P08_Tr1:CON_Tr2:_TRA_3_D:19_M:7_Y:2022</v>
      </c>
      <c r="Q498">
        <v>10</v>
      </c>
      <c r="R498">
        <v>28</v>
      </c>
      <c r="S498">
        <v>0.9</v>
      </c>
      <c r="T498">
        <v>29</v>
      </c>
      <c r="U498">
        <v>33</v>
      </c>
      <c r="V498" t="s">
        <v>44</v>
      </c>
      <c r="W498" s="2">
        <v>0.4236111111111111</v>
      </c>
      <c r="X498">
        <v>0</v>
      </c>
      <c r="Y498" s="61">
        <f>VLOOKUP(C498,JN!$A$2:$J$865,8,0)</f>
        <v>1.5074999999999998</v>
      </c>
      <c r="Z498" s="62">
        <f>VLOOKUP(C498,JN!$A$2:$J$865,9,0)</f>
        <v>78.843100827562907</v>
      </c>
      <c r="AA498" s="63">
        <f>VLOOKUP(C498,JN!$A$2:$J$865,10,0)</f>
        <v>1.2847200000000001</v>
      </c>
      <c r="AB498">
        <v>29.4</v>
      </c>
    </row>
    <row r="499" spans="1:28" x14ac:dyDescent="0.3">
      <c r="A499">
        <v>483</v>
      </c>
      <c r="B499" s="1">
        <v>44761</v>
      </c>
      <c r="C499" t="str">
        <f t="shared" ref="C499:C562" si="59">E499&amp;"-"&amp;K499&amp;"_"&amp;"R"&amp;M499&amp;"_"&amp;V499&amp;"_"&amp;B499</f>
        <v>CER-CON_R3_t1_44761</v>
      </c>
      <c r="E499" t="s">
        <v>20</v>
      </c>
      <c r="F499" t="s">
        <v>33</v>
      </c>
      <c r="G499" t="s">
        <v>18</v>
      </c>
      <c r="H499">
        <f t="shared" ref="H499:H562" si="60">YEAR(B499)</f>
        <v>2022</v>
      </c>
      <c r="I499">
        <f t="shared" ref="I499:I562" si="61">MONTH(B499)</f>
        <v>7</v>
      </c>
      <c r="J499">
        <f t="shared" ref="J499:J562" si="62">DAY(B499)</f>
        <v>19</v>
      </c>
      <c r="K499" t="s">
        <v>48</v>
      </c>
      <c r="M499">
        <f>VLOOKUP(F499,Treats!$A$1:$C$9,3,0)</f>
        <v>3</v>
      </c>
      <c r="N499">
        <v>9</v>
      </c>
      <c r="O499" t="s">
        <v>36</v>
      </c>
      <c r="P499" t="str">
        <f t="shared" ref="P499:P562" si="63">"E:"&amp;E499&amp;"_P:"&amp;F499&amp;"_Tr1:"&amp;K499&amp;"_Tr2:"&amp;L499&amp;"_"&amp;G499&amp;"_"&amp;M499&amp;"_D:"&amp;J499&amp;"_M:"&amp;I499&amp;"_Y:"&amp;H499</f>
        <v>E:CER_P:P08_Tr1:CON_Tr2:_TRA_3_D:19_M:7_Y:2022</v>
      </c>
      <c r="Q499">
        <v>10</v>
      </c>
      <c r="R499">
        <v>28</v>
      </c>
      <c r="S499">
        <v>0.9</v>
      </c>
      <c r="T499">
        <v>29</v>
      </c>
      <c r="U499">
        <v>33</v>
      </c>
      <c r="V499" t="s">
        <v>45</v>
      </c>
      <c r="W499" s="2">
        <f t="shared" si="58"/>
        <v>0.43055555555555552</v>
      </c>
      <c r="X499">
        <v>10</v>
      </c>
      <c r="Y499" s="61">
        <f>VLOOKUP(C499,JN!$A$2:$J$865,8,0)</f>
        <v>3.0074999999999998</v>
      </c>
      <c r="Z499" s="62">
        <f>VLOOKUP(C499,JN!$A$2:$J$865,9,0)</f>
        <v>52.2854247593312</v>
      </c>
      <c r="AA499" s="63">
        <f>VLOOKUP(C499,JN!$A$2:$J$865,10,0)</f>
        <v>1.02396</v>
      </c>
      <c r="AB499">
        <v>34.4</v>
      </c>
    </row>
    <row r="500" spans="1:28" x14ac:dyDescent="0.3">
      <c r="A500">
        <v>484</v>
      </c>
      <c r="B500" s="1">
        <v>44761</v>
      </c>
      <c r="C500" t="str">
        <f t="shared" si="59"/>
        <v>CER-CON_R3_t2_44761</v>
      </c>
      <c r="E500" t="s">
        <v>20</v>
      </c>
      <c r="F500" t="s">
        <v>33</v>
      </c>
      <c r="G500" t="s">
        <v>18</v>
      </c>
      <c r="H500">
        <f t="shared" si="60"/>
        <v>2022</v>
      </c>
      <c r="I500">
        <f t="shared" si="61"/>
        <v>7</v>
      </c>
      <c r="J500">
        <f t="shared" si="62"/>
        <v>19</v>
      </c>
      <c r="K500" t="s">
        <v>48</v>
      </c>
      <c r="M500">
        <f>VLOOKUP(F500,Treats!$A$1:$C$9,3,0)</f>
        <v>3</v>
      </c>
      <c r="N500">
        <v>9</v>
      </c>
      <c r="O500" t="s">
        <v>36</v>
      </c>
      <c r="P500" t="str">
        <f t="shared" si="63"/>
        <v>E:CER_P:P08_Tr1:CON_Tr2:_TRA_3_D:19_M:7_Y:2022</v>
      </c>
      <c r="Q500">
        <v>10</v>
      </c>
      <c r="R500">
        <v>28</v>
      </c>
      <c r="S500">
        <v>0.9</v>
      </c>
      <c r="T500">
        <v>29</v>
      </c>
      <c r="U500">
        <v>33</v>
      </c>
      <c r="V500" t="s">
        <v>46</v>
      </c>
      <c r="W500" s="2">
        <f t="shared" si="58"/>
        <v>0.43749999999999994</v>
      </c>
      <c r="X500">
        <v>20</v>
      </c>
      <c r="Y500" s="61">
        <f>VLOOKUP(C500,JN!$A$2:$J$865,8,0)</f>
        <v>4.5075000000000003</v>
      </c>
      <c r="Z500" s="62">
        <f>VLOOKUP(C500,JN!$A$2:$J$865,9,0)</f>
        <v>42.326296233744301</v>
      </c>
      <c r="AA500" s="63">
        <f>VLOOKUP(C500,JN!$A$2:$J$865,10,0)</f>
        <v>1.1257200000000001</v>
      </c>
      <c r="AB500">
        <v>42.5</v>
      </c>
    </row>
    <row r="501" spans="1:28" x14ac:dyDescent="0.3">
      <c r="A501">
        <v>485</v>
      </c>
      <c r="B501" s="1">
        <v>44761</v>
      </c>
      <c r="C501" t="str">
        <f t="shared" si="59"/>
        <v>CER-CON_R3_t3_44761</v>
      </c>
      <c r="E501" t="s">
        <v>20</v>
      </c>
      <c r="F501" t="s">
        <v>33</v>
      </c>
      <c r="G501" t="s">
        <v>18</v>
      </c>
      <c r="H501">
        <f t="shared" si="60"/>
        <v>2022</v>
      </c>
      <c r="I501">
        <f t="shared" si="61"/>
        <v>7</v>
      </c>
      <c r="J501">
        <f t="shared" si="62"/>
        <v>19</v>
      </c>
      <c r="K501" t="s">
        <v>48</v>
      </c>
      <c r="M501">
        <f>VLOOKUP(F501,Treats!$A$1:$C$9,3,0)</f>
        <v>3</v>
      </c>
      <c r="N501">
        <v>9</v>
      </c>
      <c r="O501" t="s">
        <v>36</v>
      </c>
      <c r="P501" t="str">
        <f t="shared" si="63"/>
        <v>E:CER_P:P08_Tr1:CON_Tr2:_TRA_3_D:19_M:7_Y:2022</v>
      </c>
      <c r="Q501">
        <v>10</v>
      </c>
      <c r="R501">
        <v>28</v>
      </c>
      <c r="S501">
        <v>0.9</v>
      </c>
      <c r="T501">
        <v>29</v>
      </c>
      <c r="U501">
        <v>33</v>
      </c>
      <c r="V501" t="s">
        <v>47</v>
      </c>
      <c r="W501" s="2">
        <f t="shared" si="58"/>
        <v>0.44444444444444436</v>
      </c>
      <c r="X501">
        <v>30</v>
      </c>
      <c r="Y501" s="61">
        <f>VLOOKUP(C501,JN!$A$2:$J$865,8,0)</f>
        <v>6.3075000000000001</v>
      </c>
      <c r="Z501" s="62">
        <f>VLOOKUP(C501,JN!$A$2:$J$865,9,0)</f>
        <v>5.1639925688228336</v>
      </c>
      <c r="AA501" s="63">
        <f>VLOOKUP(C501,JN!$A$2:$J$865,10,0)</f>
        <v>1.02396</v>
      </c>
      <c r="AB501">
        <f>AB500</f>
        <v>42.5</v>
      </c>
    </row>
    <row r="502" spans="1:28" x14ac:dyDescent="0.3">
      <c r="A502">
        <v>486</v>
      </c>
      <c r="B502" s="1">
        <v>44761</v>
      </c>
      <c r="C502" t="str">
        <f t="shared" si="59"/>
        <v>CER-AWD_R3_t0_44761</v>
      </c>
      <c r="E502" t="s">
        <v>20</v>
      </c>
      <c r="F502" t="s">
        <v>38</v>
      </c>
      <c r="G502" t="s">
        <v>18</v>
      </c>
      <c r="H502">
        <f t="shared" si="60"/>
        <v>2022</v>
      </c>
      <c r="I502">
        <f t="shared" si="61"/>
        <v>7</v>
      </c>
      <c r="J502">
        <f t="shared" si="62"/>
        <v>19</v>
      </c>
      <c r="K502" t="s">
        <v>50</v>
      </c>
      <c r="M502">
        <f>VLOOKUP(F502,Treats!$A$1:$C$9,3,0)</f>
        <v>3</v>
      </c>
      <c r="N502">
        <v>9</v>
      </c>
      <c r="O502" t="s">
        <v>36</v>
      </c>
      <c r="P502" t="str">
        <f t="shared" si="63"/>
        <v>E:CER_P:P09_Tr1:AWD_Tr2:_TRA_3_D:19_M:7_Y:2022</v>
      </c>
      <c r="Q502">
        <v>12</v>
      </c>
      <c r="R502">
        <v>27</v>
      </c>
      <c r="S502">
        <v>0.9</v>
      </c>
      <c r="T502">
        <v>30</v>
      </c>
      <c r="U502">
        <v>29</v>
      </c>
      <c r="V502" t="s">
        <v>44</v>
      </c>
      <c r="W502" s="2">
        <v>0.39635416666666662</v>
      </c>
      <c r="X502">
        <v>0</v>
      </c>
      <c r="Y502" s="61">
        <f>VLOOKUP(C502,JN!$A$2:$J$865,8,0)</f>
        <v>1.4325000000000001</v>
      </c>
      <c r="Z502" s="62">
        <f>VLOOKUP(C502,JN!$A$2:$J$865,9,0)</f>
        <v>100.3289984799865</v>
      </c>
      <c r="AA502" s="63">
        <f>VLOOKUP(C502,JN!$A$2:$J$865,10,0)</f>
        <v>1.3546799999999999</v>
      </c>
      <c r="AB502">
        <v>34.200000000000003</v>
      </c>
    </row>
    <row r="503" spans="1:28" x14ac:dyDescent="0.3">
      <c r="A503">
        <v>487</v>
      </c>
      <c r="B503" s="1">
        <v>44761</v>
      </c>
      <c r="C503" t="str">
        <f t="shared" si="59"/>
        <v>CER-AWD_R3_t1_44761</v>
      </c>
      <c r="E503" t="s">
        <v>20</v>
      </c>
      <c r="F503" t="s">
        <v>38</v>
      </c>
      <c r="G503" t="s">
        <v>18</v>
      </c>
      <c r="H503">
        <f t="shared" si="60"/>
        <v>2022</v>
      </c>
      <c r="I503">
        <f t="shared" si="61"/>
        <v>7</v>
      </c>
      <c r="J503">
        <f t="shared" si="62"/>
        <v>19</v>
      </c>
      <c r="K503" t="s">
        <v>50</v>
      </c>
      <c r="M503">
        <f>VLOOKUP(F503,Treats!$A$1:$C$9,3,0)</f>
        <v>3</v>
      </c>
      <c r="N503">
        <v>9</v>
      </c>
      <c r="O503" t="s">
        <v>36</v>
      </c>
      <c r="P503" t="str">
        <f t="shared" si="63"/>
        <v>E:CER_P:P09_Tr1:AWD_Tr2:_TRA_3_D:19_M:7_Y:2022</v>
      </c>
      <c r="Q503">
        <v>12</v>
      </c>
      <c r="R503">
        <v>27</v>
      </c>
      <c r="S503">
        <v>0.9</v>
      </c>
      <c r="T503">
        <v>30</v>
      </c>
      <c r="U503">
        <v>29</v>
      </c>
      <c r="V503" t="s">
        <v>45</v>
      </c>
      <c r="W503" s="2">
        <f t="shared" si="58"/>
        <v>0.40329861111111104</v>
      </c>
      <c r="X503">
        <v>10</v>
      </c>
      <c r="Y503" s="61">
        <f>VLOOKUP(C503,JN!$A$2:$J$865,8,0)</f>
        <v>1.4325000000000001</v>
      </c>
      <c r="Z503" s="62">
        <f>VLOOKUP(C503,JN!$A$2:$J$865,9,0)</f>
        <v>49.334571862861004</v>
      </c>
      <c r="AA503" s="63">
        <f>VLOOKUP(C503,JN!$A$2:$J$865,10,0)</f>
        <v>1.31016</v>
      </c>
      <c r="AB503">
        <v>42.3</v>
      </c>
    </row>
    <row r="504" spans="1:28" x14ac:dyDescent="0.3">
      <c r="A504">
        <v>488</v>
      </c>
      <c r="B504" s="1">
        <v>44761</v>
      </c>
      <c r="C504" t="str">
        <f t="shared" si="59"/>
        <v>CER-AWD_R3_t2_44761</v>
      </c>
      <c r="E504" t="s">
        <v>20</v>
      </c>
      <c r="F504" t="s">
        <v>38</v>
      </c>
      <c r="G504" t="s">
        <v>18</v>
      </c>
      <c r="H504">
        <f t="shared" si="60"/>
        <v>2022</v>
      </c>
      <c r="I504">
        <f t="shared" si="61"/>
        <v>7</v>
      </c>
      <c r="J504">
        <f t="shared" si="62"/>
        <v>19</v>
      </c>
      <c r="K504" t="s">
        <v>50</v>
      </c>
      <c r="M504">
        <f>VLOOKUP(F504,Treats!$A$1:$C$9,3,0)</f>
        <v>3</v>
      </c>
      <c r="N504">
        <v>9</v>
      </c>
      <c r="O504" t="s">
        <v>36</v>
      </c>
      <c r="P504" t="str">
        <f t="shared" si="63"/>
        <v>E:CER_P:P09_Tr1:AWD_Tr2:_TRA_3_D:19_M:7_Y:2022</v>
      </c>
      <c r="Q504">
        <v>12</v>
      </c>
      <c r="R504">
        <v>27</v>
      </c>
      <c r="S504">
        <v>0.9</v>
      </c>
      <c r="T504">
        <v>30</v>
      </c>
      <c r="U504">
        <v>29</v>
      </c>
      <c r="V504" t="s">
        <v>46</v>
      </c>
      <c r="W504" s="2">
        <f t="shared" si="58"/>
        <v>0.41024305555555546</v>
      </c>
      <c r="X504">
        <v>20</v>
      </c>
      <c r="Y504" s="61">
        <f>VLOOKUP(C504,JN!$A$2:$J$865,8,0)</f>
        <v>1.6575</v>
      </c>
      <c r="Z504" s="62">
        <f>VLOOKUP(C504,JN!$A$2:$J$865,9,0)</f>
        <v>30.983955412937004</v>
      </c>
      <c r="AA504" s="63">
        <f>VLOOKUP(C504,JN!$A$2:$J$865,10,0)</f>
        <v>1.2147600000000001</v>
      </c>
      <c r="AB504">
        <v>38.1</v>
      </c>
    </row>
    <row r="505" spans="1:28" x14ac:dyDescent="0.3">
      <c r="A505">
        <v>489</v>
      </c>
      <c r="B505" s="1">
        <v>44761</v>
      </c>
      <c r="C505" t="str">
        <f t="shared" si="59"/>
        <v>CER-AWD_R3_t3_44761</v>
      </c>
      <c r="E505" t="s">
        <v>20</v>
      </c>
      <c r="F505" t="s">
        <v>38</v>
      </c>
      <c r="G505" t="s">
        <v>18</v>
      </c>
      <c r="H505">
        <f t="shared" si="60"/>
        <v>2022</v>
      </c>
      <c r="I505">
        <f t="shared" si="61"/>
        <v>7</v>
      </c>
      <c r="J505">
        <f t="shared" si="62"/>
        <v>19</v>
      </c>
      <c r="K505" t="s">
        <v>50</v>
      </c>
      <c r="M505">
        <f>VLOOKUP(F505,Treats!$A$1:$C$9,3,0)</f>
        <v>3</v>
      </c>
      <c r="N505">
        <v>9</v>
      </c>
      <c r="O505" t="s">
        <v>36</v>
      </c>
      <c r="P505" t="str">
        <f t="shared" si="63"/>
        <v>E:CER_P:P09_Tr1:AWD_Tr2:_TRA_3_D:19_M:7_Y:2022</v>
      </c>
      <c r="Q505">
        <v>12</v>
      </c>
      <c r="R505">
        <v>27</v>
      </c>
      <c r="S505">
        <v>0.9</v>
      </c>
      <c r="T505">
        <v>30</v>
      </c>
      <c r="U505">
        <v>29</v>
      </c>
      <c r="V505" t="s">
        <v>47</v>
      </c>
      <c r="W505" s="2">
        <f t="shared" si="58"/>
        <v>0.41718749999999988</v>
      </c>
      <c r="X505">
        <v>30</v>
      </c>
      <c r="Y505" s="61">
        <f>VLOOKUP(C505,JN!$A$2:$J$865,8,0)</f>
        <v>1.8075000000000001</v>
      </c>
      <c r="Z505" s="62">
        <f>VLOOKUP(C505,JN!$A$2:$J$865,9,0)</f>
        <v>9.9591285255868929</v>
      </c>
      <c r="AA505" s="63">
        <f>VLOOKUP(C505,JN!$A$2:$J$865,10,0)</f>
        <v>1.8889199999999999</v>
      </c>
      <c r="AB505">
        <v>33</v>
      </c>
    </row>
    <row r="506" spans="1:28" x14ac:dyDescent="0.3">
      <c r="A506">
        <v>490</v>
      </c>
      <c r="B506" s="1">
        <v>44763</v>
      </c>
      <c r="C506" t="str">
        <f t="shared" si="59"/>
        <v>CER-AWD_R1_t0_44763</v>
      </c>
      <c r="E506" t="s">
        <v>20</v>
      </c>
      <c r="F506" t="s">
        <v>21</v>
      </c>
      <c r="G506" t="s">
        <v>18</v>
      </c>
      <c r="H506">
        <f t="shared" si="60"/>
        <v>2022</v>
      </c>
      <c r="I506">
        <f t="shared" si="61"/>
        <v>7</v>
      </c>
      <c r="J506">
        <f t="shared" si="62"/>
        <v>21</v>
      </c>
      <c r="K506" t="s">
        <v>50</v>
      </c>
      <c r="M506">
        <f>VLOOKUP(F506,Treats!$A$1:$C$9,3,0)</f>
        <v>1</v>
      </c>
      <c r="N506">
        <v>14</v>
      </c>
      <c r="O506" t="s">
        <v>19</v>
      </c>
      <c r="P506" t="str">
        <f t="shared" si="63"/>
        <v>E:CER_P:P01_Tr1:AWD_Tr2:_TRA_1_D:21_M:7_Y:2022</v>
      </c>
      <c r="Q506">
        <v>0.5</v>
      </c>
      <c r="R506">
        <v>27</v>
      </c>
      <c r="S506">
        <v>0.8</v>
      </c>
      <c r="T506">
        <v>29.5</v>
      </c>
      <c r="U506">
        <v>30.5</v>
      </c>
      <c r="V506" t="s">
        <v>44</v>
      </c>
      <c r="W506" s="2">
        <v>0.38171296296296298</v>
      </c>
      <c r="X506">
        <v>0</v>
      </c>
      <c r="Y506" s="61">
        <f>VLOOKUP(C506,JN!$A$2:$J$865,8,0)</f>
        <v>1.3574999999999999</v>
      </c>
      <c r="Z506" s="62">
        <f>VLOOKUP(C506,JN!$A$2:$J$865,9,0)</f>
        <v>105.30856274277993</v>
      </c>
      <c r="AA506" s="63">
        <f>VLOOKUP(C506,JN!$A$2:$J$865,10,0)</f>
        <v>0.90948000000000007</v>
      </c>
      <c r="AB506">
        <v>33.4</v>
      </c>
    </row>
    <row r="507" spans="1:28" x14ac:dyDescent="0.3">
      <c r="A507">
        <v>491</v>
      </c>
      <c r="B507" s="1">
        <v>44763</v>
      </c>
      <c r="C507" t="str">
        <f t="shared" si="59"/>
        <v>CER-AWD_R1_t1_44763</v>
      </c>
      <c r="E507" t="s">
        <v>20</v>
      </c>
      <c r="F507" t="s">
        <v>21</v>
      </c>
      <c r="G507" t="s">
        <v>18</v>
      </c>
      <c r="H507">
        <f t="shared" si="60"/>
        <v>2022</v>
      </c>
      <c r="I507">
        <f t="shared" si="61"/>
        <v>7</v>
      </c>
      <c r="J507">
        <f t="shared" si="62"/>
        <v>21</v>
      </c>
      <c r="K507" t="s">
        <v>50</v>
      </c>
      <c r="M507">
        <f>VLOOKUP(F507,Treats!$A$1:$C$9,3,0)</f>
        <v>1</v>
      </c>
      <c r="N507">
        <v>14</v>
      </c>
      <c r="O507" t="s">
        <v>19</v>
      </c>
      <c r="P507" t="str">
        <f t="shared" si="63"/>
        <v>E:CER_P:P01_Tr1:AWD_Tr2:_TRA_1_D:21_M:7_Y:2022</v>
      </c>
      <c r="Q507">
        <v>0.5</v>
      </c>
      <c r="R507">
        <v>27</v>
      </c>
      <c r="S507">
        <v>0.8</v>
      </c>
      <c r="T507">
        <v>29.5</v>
      </c>
      <c r="U507">
        <v>30.5</v>
      </c>
      <c r="V507" t="s">
        <v>45</v>
      </c>
      <c r="W507" s="2">
        <f t="shared" si="58"/>
        <v>0.3886574074074074</v>
      </c>
      <c r="X507">
        <v>10</v>
      </c>
      <c r="Y507" s="61">
        <f>VLOOKUP(C507,JN!$A$2:$J$865,8,0)</f>
        <v>1.4325000000000001</v>
      </c>
      <c r="Z507" s="62">
        <f>VLOOKUP(C507,JN!$A$2:$J$865,9,0)</f>
        <v>90.36986995439959</v>
      </c>
      <c r="AA507" s="63">
        <f>VLOOKUP(C507,JN!$A$2:$J$865,10,0)</f>
        <v>1.56456</v>
      </c>
      <c r="AB507">
        <v>38.6</v>
      </c>
    </row>
    <row r="508" spans="1:28" x14ac:dyDescent="0.3">
      <c r="A508">
        <v>492</v>
      </c>
      <c r="B508" s="1">
        <v>44763</v>
      </c>
      <c r="C508" t="str">
        <f t="shared" si="59"/>
        <v>CER-AWD_R1_t2_44763</v>
      </c>
      <c r="E508" t="s">
        <v>20</v>
      </c>
      <c r="F508" t="s">
        <v>21</v>
      </c>
      <c r="G508" t="s">
        <v>18</v>
      </c>
      <c r="H508">
        <f t="shared" si="60"/>
        <v>2022</v>
      </c>
      <c r="I508">
        <f t="shared" si="61"/>
        <v>7</v>
      </c>
      <c r="J508">
        <f t="shared" si="62"/>
        <v>21</v>
      </c>
      <c r="K508" t="s">
        <v>50</v>
      </c>
      <c r="M508">
        <f>VLOOKUP(F508,Treats!$A$1:$C$9,3,0)</f>
        <v>1</v>
      </c>
      <c r="N508">
        <v>14</v>
      </c>
      <c r="O508" t="s">
        <v>19</v>
      </c>
      <c r="P508" t="str">
        <f t="shared" si="63"/>
        <v>E:CER_P:P01_Tr1:AWD_Tr2:_TRA_1_D:21_M:7_Y:2022</v>
      </c>
      <c r="Q508">
        <v>0.5</v>
      </c>
      <c r="R508">
        <v>27</v>
      </c>
      <c r="S508">
        <v>0.8</v>
      </c>
      <c r="T508">
        <v>29.5</v>
      </c>
      <c r="U508">
        <v>30.5</v>
      </c>
      <c r="V508" t="s">
        <v>46</v>
      </c>
      <c r="W508" s="2">
        <f t="shared" si="58"/>
        <v>0.39560185185185182</v>
      </c>
      <c r="X508">
        <v>20</v>
      </c>
      <c r="Y508" s="61">
        <f>VLOOKUP(C508,JN!$A$2:$J$865,8,0)</f>
        <v>1.3574999999999999</v>
      </c>
      <c r="Z508" s="62">
        <f>VLOOKUP(C508,JN!$A$2:$J$865,9,0)</f>
        <v>38.729944266171252</v>
      </c>
      <c r="AA508" s="63">
        <f>VLOOKUP(C508,JN!$A$2:$J$865,10,0)</f>
        <v>0.89040000000000008</v>
      </c>
      <c r="AB508">
        <v>40.299999999999997</v>
      </c>
    </row>
    <row r="509" spans="1:28" x14ac:dyDescent="0.3">
      <c r="A509">
        <v>493</v>
      </c>
      <c r="B509" s="1">
        <v>44763</v>
      </c>
      <c r="C509" t="str">
        <f t="shared" si="59"/>
        <v>CER-AWD_R1_t3_44763</v>
      </c>
      <c r="E509" t="s">
        <v>20</v>
      </c>
      <c r="F509" t="s">
        <v>21</v>
      </c>
      <c r="G509" t="s">
        <v>18</v>
      </c>
      <c r="H509">
        <f t="shared" si="60"/>
        <v>2022</v>
      </c>
      <c r="I509">
        <f t="shared" si="61"/>
        <v>7</v>
      </c>
      <c r="J509">
        <f t="shared" si="62"/>
        <v>21</v>
      </c>
      <c r="K509" t="s">
        <v>50</v>
      </c>
      <c r="M509">
        <f>VLOOKUP(F509,Treats!$A$1:$C$9,3,0)</f>
        <v>1</v>
      </c>
      <c r="N509">
        <v>14</v>
      </c>
      <c r="O509" t="s">
        <v>19</v>
      </c>
      <c r="P509" t="str">
        <f t="shared" si="63"/>
        <v>E:CER_P:P01_Tr1:AWD_Tr2:_TRA_1_D:21_M:7_Y:2022</v>
      </c>
      <c r="Q509">
        <v>0.5</v>
      </c>
      <c r="R509">
        <v>27</v>
      </c>
      <c r="S509">
        <v>0.8</v>
      </c>
      <c r="T509">
        <v>29.5</v>
      </c>
      <c r="U509">
        <v>30.5</v>
      </c>
      <c r="V509" t="s">
        <v>47</v>
      </c>
      <c r="W509" s="2">
        <f t="shared" si="58"/>
        <v>0.40254629629629624</v>
      </c>
      <c r="X509">
        <v>30</v>
      </c>
      <c r="Y509" s="61">
        <f>VLOOKUP(C509,JN!$A$2:$J$865,8,0)</f>
        <v>1.4325000000000001</v>
      </c>
      <c r="Z509" s="62">
        <f>VLOOKUP(C509,JN!$A$2:$J$865,9,0)</f>
        <v>43.432866069920621</v>
      </c>
      <c r="AA509" s="63">
        <f>VLOOKUP(C509,JN!$A$2:$J$865,10,0)</f>
        <v>0.97944000000000009</v>
      </c>
      <c r="AB509">
        <v>42.3</v>
      </c>
    </row>
    <row r="510" spans="1:28" x14ac:dyDescent="0.3">
      <c r="A510">
        <v>494</v>
      </c>
      <c r="B510" s="1">
        <v>44763</v>
      </c>
      <c r="C510" t="str">
        <f t="shared" si="59"/>
        <v>CER-MSD_R1_t0_44763</v>
      </c>
      <c r="E510" t="s">
        <v>20</v>
      </c>
      <c r="F510" t="s">
        <v>22</v>
      </c>
      <c r="G510" t="s">
        <v>18</v>
      </c>
      <c r="H510">
        <f t="shared" si="60"/>
        <v>2022</v>
      </c>
      <c r="I510">
        <f t="shared" si="61"/>
        <v>7</v>
      </c>
      <c r="J510">
        <f t="shared" si="62"/>
        <v>21</v>
      </c>
      <c r="K510" t="s">
        <v>49</v>
      </c>
      <c r="M510">
        <f>VLOOKUP(F510,Treats!$A$1:$C$9,3,0)</f>
        <v>1</v>
      </c>
      <c r="N510">
        <v>9</v>
      </c>
      <c r="O510" t="s">
        <v>19</v>
      </c>
      <c r="P510" t="str">
        <f t="shared" si="63"/>
        <v>E:CER_P:P02_Tr1:MSD_Tr2:_TRA_1_D:21_M:7_Y:2022</v>
      </c>
      <c r="Q510">
        <v>8</v>
      </c>
      <c r="R510">
        <v>27</v>
      </c>
      <c r="S510">
        <v>0.75</v>
      </c>
      <c r="T510">
        <v>29.5</v>
      </c>
      <c r="U510">
        <v>30.5</v>
      </c>
      <c r="V510" t="s">
        <v>44</v>
      </c>
      <c r="W510" s="2">
        <v>0.3835648148148148</v>
      </c>
      <c r="X510">
        <v>0</v>
      </c>
      <c r="Y510" s="61">
        <f>VLOOKUP(C510,JN!$A$2:$J$865,8,0)</f>
        <v>1.2825</v>
      </c>
      <c r="Z510" s="62">
        <f>VLOOKUP(C510,JN!$A$2:$J$865,9,0)</f>
        <v>103.18763722344198</v>
      </c>
      <c r="AA510" s="63">
        <f>VLOOKUP(C510,JN!$A$2:$J$865,10,0)</f>
        <v>0.92855999999999994</v>
      </c>
      <c r="AB510">
        <v>33.299999999999997</v>
      </c>
    </row>
    <row r="511" spans="1:28" x14ac:dyDescent="0.3">
      <c r="A511">
        <v>495</v>
      </c>
      <c r="B511" s="1">
        <v>44763</v>
      </c>
      <c r="C511" t="str">
        <f t="shared" si="59"/>
        <v>CER-MSD_R1_t1_44763</v>
      </c>
      <c r="E511" t="s">
        <v>20</v>
      </c>
      <c r="F511" t="s">
        <v>22</v>
      </c>
      <c r="G511" t="s">
        <v>18</v>
      </c>
      <c r="H511">
        <f t="shared" si="60"/>
        <v>2022</v>
      </c>
      <c r="I511">
        <f t="shared" si="61"/>
        <v>7</v>
      </c>
      <c r="J511">
        <f t="shared" si="62"/>
        <v>21</v>
      </c>
      <c r="K511" t="s">
        <v>49</v>
      </c>
      <c r="M511">
        <f>VLOOKUP(F511,Treats!$A$1:$C$9,3,0)</f>
        <v>1</v>
      </c>
      <c r="N511">
        <v>9</v>
      </c>
      <c r="O511" t="s">
        <v>19</v>
      </c>
      <c r="P511" t="str">
        <f t="shared" si="63"/>
        <v>E:CER_P:P02_Tr1:MSD_Tr2:_TRA_1_D:21_M:7_Y:2022</v>
      </c>
      <c r="Q511">
        <v>8</v>
      </c>
      <c r="R511">
        <v>27</v>
      </c>
      <c r="S511">
        <v>0.75</v>
      </c>
      <c r="T511">
        <v>29.5</v>
      </c>
      <c r="U511">
        <v>30.5</v>
      </c>
      <c r="V511" t="s">
        <v>45</v>
      </c>
      <c r="W511" s="2">
        <f t="shared" si="58"/>
        <v>0.39050925925925922</v>
      </c>
      <c r="X511">
        <v>10</v>
      </c>
      <c r="Y511" s="61">
        <f>VLOOKUP(C511,JN!$A$2:$J$865,8,0)</f>
        <v>2.0324999999999998</v>
      </c>
      <c r="Z511" s="62">
        <f>VLOOKUP(C511,JN!$A$2:$J$865,9,0)</f>
        <v>55.789562573889548</v>
      </c>
      <c r="AA511" s="63">
        <f>VLOOKUP(C511,JN!$A$2:$J$865,10,0)</f>
        <v>0.88404000000000005</v>
      </c>
      <c r="AB511">
        <v>38.4</v>
      </c>
    </row>
    <row r="512" spans="1:28" x14ac:dyDescent="0.3">
      <c r="A512">
        <v>496</v>
      </c>
      <c r="B512" s="1">
        <v>44763</v>
      </c>
      <c r="C512" t="str">
        <f t="shared" si="59"/>
        <v>CER-MSD_R1_t2_44763</v>
      </c>
      <c r="E512" t="s">
        <v>20</v>
      </c>
      <c r="F512" t="s">
        <v>22</v>
      </c>
      <c r="G512" t="s">
        <v>18</v>
      </c>
      <c r="H512">
        <f t="shared" si="60"/>
        <v>2022</v>
      </c>
      <c r="I512">
        <f t="shared" si="61"/>
        <v>7</v>
      </c>
      <c r="J512">
        <f t="shared" si="62"/>
        <v>21</v>
      </c>
      <c r="K512" t="s">
        <v>49</v>
      </c>
      <c r="M512">
        <f>VLOOKUP(F512,Treats!$A$1:$C$9,3,0)</f>
        <v>1</v>
      </c>
      <c r="N512">
        <v>9</v>
      </c>
      <c r="O512" t="s">
        <v>19</v>
      </c>
      <c r="P512" t="str">
        <f t="shared" si="63"/>
        <v>E:CER_P:P02_Tr1:MSD_Tr2:_TRA_1_D:21_M:7_Y:2022</v>
      </c>
      <c r="Q512">
        <v>8</v>
      </c>
      <c r="R512">
        <v>27</v>
      </c>
      <c r="S512">
        <v>0.75</v>
      </c>
      <c r="T512">
        <v>29.5</v>
      </c>
      <c r="U512">
        <v>30.5</v>
      </c>
      <c r="V512" t="s">
        <v>46</v>
      </c>
      <c r="W512" s="2">
        <f t="shared" si="58"/>
        <v>0.39745370370370364</v>
      </c>
      <c r="X512">
        <v>20</v>
      </c>
      <c r="Y512" s="61">
        <f>VLOOKUP(C512,JN!$A$2:$J$865,8,0)</f>
        <v>2.7824999999999998</v>
      </c>
      <c r="Z512" s="62">
        <f>VLOOKUP(C512,JN!$A$2:$J$865,9,0)</f>
        <v>45.000506671170413</v>
      </c>
      <c r="AA512" s="63">
        <f>VLOOKUP(C512,JN!$A$2:$J$865,10,0)</f>
        <v>0.83316000000000001</v>
      </c>
      <c r="AB512">
        <v>39.700000000000003</v>
      </c>
    </row>
    <row r="513" spans="1:28" x14ac:dyDescent="0.3">
      <c r="A513">
        <v>497</v>
      </c>
      <c r="B513" s="1">
        <v>44763</v>
      </c>
      <c r="C513" t="str">
        <f t="shared" si="59"/>
        <v>CER-MSD_R1_t3_44763</v>
      </c>
      <c r="E513" t="s">
        <v>20</v>
      </c>
      <c r="F513" t="s">
        <v>22</v>
      </c>
      <c r="G513" t="s">
        <v>18</v>
      </c>
      <c r="H513">
        <f t="shared" si="60"/>
        <v>2022</v>
      </c>
      <c r="I513">
        <f t="shared" si="61"/>
        <v>7</v>
      </c>
      <c r="J513">
        <f t="shared" si="62"/>
        <v>21</v>
      </c>
      <c r="K513" t="s">
        <v>49</v>
      </c>
      <c r="M513">
        <f>VLOOKUP(F513,Treats!$A$1:$C$9,3,0)</f>
        <v>1</v>
      </c>
      <c r="N513">
        <v>9</v>
      </c>
      <c r="O513" t="s">
        <v>19</v>
      </c>
      <c r="P513" t="str">
        <f t="shared" si="63"/>
        <v>E:CER_P:P02_Tr1:MSD_Tr2:_TRA_1_D:21_M:7_Y:2022</v>
      </c>
      <c r="Q513">
        <v>8</v>
      </c>
      <c r="R513">
        <v>27</v>
      </c>
      <c r="S513">
        <v>0.75</v>
      </c>
      <c r="T513">
        <v>29.5</v>
      </c>
      <c r="U513">
        <v>30.5</v>
      </c>
      <c r="V513" t="s">
        <v>47</v>
      </c>
      <c r="W513" s="2">
        <f t="shared" si="58"/>
        <v>0.40439814814814806</v>
      </c>
      <c r="X513">
        <v>30</v>
      </c>
      <c r="Y513" s="61">
        <f>VLOOKUP(C513,JN!$A$2:$J$865,8,0)</f>
        <v>3.6074999999999999</v>
      </c>
      <c r="Z513" s="62">
        <f>VLOOKUP(C513,JN!$A$2:$J$865,9,0)</f>
        <v>40.758655632494516</v>
      </c>
      <c r="AA513" s="63">
        <f>VLOOKUP(C513,JN!$A$2:$J$865,10,0)</f>
        <v>0.78864000000000001</v>
      </c>
      <c r="AB513">
        <v>40.700000000000003</v>
      </c>
    </row>
    <row r="514" spans="1:28" x14ac:dyDescent="0.3">
      <c r="A514">
        <v>498</v>
      </c>
      <c r="B514" s="1">
        <v>44763</v>
      </c>
      <c r="C514" t="str">
        <f t="shared" si="59"/>
        <v>CER-CON_R1_t0_44763</v>
      </c>
      <c r="E514" t="s">
        <v>20</v>
      </c>
      <c r="F514" t="s">
        <v>39</v>
      </c>
      <c r="G514" t="s">
        <v>18</v>
      </c>
      <c r="H514">
        <f t="shared" si="60"/>
        <v>2022</v>
      </c>
      <c r="I514">
        <f t="shared" si="61"/>
        <v>7</v>
      </c>
      <c r="J514">
        <f t="shared" si="62"/>
        <v>21</v>
      </c>
      <c r="K514" t="s">
        <v>48</v>
      </c>
      <c r="M514">
        <f>VLOOKUP(F514,Treats!$A$1:$C$9,3,0)</f>
        <v>1</v>
      </c>
      <c r="N514">
        <v>3</v>
      </c>
      <c r="O514" t="s">
        <v>604</v>
      </c>
      <c r="P514" t="str">
        <f t="shared" si="63"/>
        <v>E:CER_P:P03_Tr1:CON_Tr2:_TRA_1_D:21_M:7_Y:2022</v>
      </c>
      <c r="Q514">
        <v>12</v>
      </c>
      <c r="R514">
        <v>27</v>
      </c>
      <c r="S514">
        <v>0.8</v>
      </c>
      <c r="T514">
        <v>29.5</v>
      </c>
      <c r="U514">
        <v>30.5</v>
      </c>
      <c r="V514" t="s">
        <v>44</v>
      </c>
      <c r="W514" s="2">
        <v>0.38171296296296298</v>
      </c>
      <c r="X514">
        <v>0</v>
      </c>
      <c r="Y514" s="61">
        <f>VLOOKUP(C514,JN!$A$2:$J$865,8,0)</f>
        <v>1.8824999999999998</v>
      </c>
      <c r="Z514" s="62">
        <f>VLOOKUP(C514,JN!$A$2:$J$865,9,0)</f>
        <v>122.46039520351293</v>
      </c>
      <c r="AA514" s="63">
        <f>VLOOKUP(C514,JN!$A$2:$J$865,10,0)</f>
        <v>0.77591999999999994</v>
      </c>
      <c r="AB514">
        <v>33.200000000000003</v>
      </c>
    </row>
    <row r="515" spans="1:28" x14ac:dyDescent="0.3">
      <c r="A515">
        <v>499</v>
      </c>
      <c r="B515" s="1">
        <v>44763</v>
      </c>
      <c r="C515" t="str">
        <f t="shared" si="59"/>
        <v>CER-CON_R1_t1_44763</v>
      </c>
      <c r="E515" t="s">
        <v>20</v>
      </c>
      <c r="F515" t="s">
        <v>39</v>
      </c>
      <c r="G515" t="s">
        <v>18</v>
      </c>
      <c r="H515">
        <f t="shared" si="60"/>
        <v>2022</v>
      </c>
      <c r="I515">
        <f t="shared" si="61"/>
        <v>7</v>
      </c>
      <c r="J515">
        <f t="shared" si="62"/>
        <v>21</v>
      </c>
      <c r="K515" t="s">
        <v>48</v>
      </c>
      <c r="M515">
        <f>VLOOKUP(F515,Treats!$A$1:$C$9,3,0)</f>
        <v>1</v>
      </c>
      <c r="N515">
        <v>3</v>
      </c>
      <c r="O515" t="s">
        <v>604</v>
      </c>
      <c r="P515" t="str">
        <f t="shared" si="63"/>
        <v>E:CER_P:P03_Tr1:CON_Tr2:_TRA_1_D:21_M:7_Y:2022</v>
      </c>
      <c r="Q515">
        <v>12</v>
      </c>
      <c r="R515">
        <v>27</v>
      </c>
      <c r="S515">
        <v>0.8</v>
      </c>
      <c r="T515">
        <v>29.5</v>
      </c>
      <c r="U515">
        <v>30.5</v>
      </c>
      <c r="V515" t="s">
        <v>45</v>
      </c>
      <c r="W515" s="2">
        <f t="shared" si="58"/>
        <v>0.3886574074074074</v>
      </c>
      <c r="X515">
        <v>10</v>
      </c>
      <c r="Y515" s="61">
        <f>VLOOKUP(C515,JN!$A$2:$J$865,8,0)</f>
        <v>6.3825000000000012</v>
      </c>
      <c r="Z515" s="62">
        <f>VLOOKUP(C515,JN!$A$2:$J$865,9,0)</f>
        <v>80.410741428812699</v>
      </c>
      <c r="AA515" s="63">
        <f>VLOOKUP(C515,JN!$A$2:$J$865,10,0)</f>
        <v>1.1702400000000002</v>
      </c>
      <c r="AB515">
        <v>38.700000000000003</v>
      </c>
    </row>
    <row r="516" spans="1:28" x14ac:dyDescent="0.3">
      <c r="A516">
        <v>500</v>
      </c>
      <c r="B516" s="1">
        <v>44763</v>
      </c>
      <c r="C516" t="str">
        <f t="shared" si="59"/>
        <v>CER-CON_R1_t2_44763</v>
      </c>
      <c r="E516" t="s">
        <v>20</v>
      </c>
      <c r="F516" t="s">
        <v>39</v>
      </c>
      <c r="G516" t="s">
        <v>18</v>
      </c>
      <c r="H516">
        <f t="shared" si="60"/>
        <v>2022</v>
      </c>
      <c r="I516">
        <f t="shared" si="61"/>
        <v>7</v>
      </c>
      <c r="J516">
        <f t="shared" si="62"/>
        <v>21</v>
      </c>
      <c r="K516" t="s">
        <v>48</v>
      </c>
      <c r="M516">
        <f>VLOOKUP(F516,Treats!$A$1:$C$9,3,0)</f>
        <v>1</v>
      </c>
      <c r="N516">
        <v>3</v>
      </c>
      <c r="O516" t="s">
        <v>604</v>
      </c>
      <c r="P516" t="str">
        <f t="shared" si="63"/>
        <v>E:CER_P:P03_Tr1:CON_Tr2:_TRA_1_D:21_M:7_Y:2022</v>
      </c>
      <c r="Q516">
        <v>12</v>
      </c>
      <c r="R516">
        <v>27</v>
      </c>
      <c r="S516">
        <v>0.8</v>
      </c>
      <c r="T516">
        <v>29.5</v>
      </c>
      <c r="U516">
        <v>30.5</v>
      </c>
      <c r="V516" t="s">
        <v>46</v>
      </c>
      <c r="W516" s="2">
        <f t="shared" si="58"/>
        <v>0.39560185185185182</v>
      </c>
      <c r="X516">
        <v>20</v>
      </c>
      <c r="Y516" s="61">
        <f>VLOOKUP(C516,JN!$A$2:$J$865,8,0)</f>
        <v>13.807500000000001</v>
      </c>
      <c r="Z516" s="62">
        <f>VLOOKUP(C516,JN!$A$2:$J$865,9,0)</f>
        <v>75.338963013004559</v>
      </c>
      <c r="AA516" s="63">
        <f>VLOOKUP(C516,JN!$A$2:$J$865,10,0)</f>
        <v>0.97944000000000009</v>
      </c>
      <c r="AB516">
        <v>41</v>
      </c>
    </row>
    <row r="517" spans="1:28" x14ac:dyDescent="0.3">
      <c r="A517">
        <v>501</v>
      </c>
      <c r="B517" s="1">
        <v>44763</v>
      </c>
      <c r="C517" t="str">
        <f t="shared" si="59"/>
        <v>CER-CON_R1_t3_44763</v>
      </c>
      <c r="E517" t="s">
        <v>20</v>
      </c>
      <c r="F517" t="s">
        <v>39</v>
      </c>
      <c r="G517" t="s">
        <v>18</v>
      </c>
      <c r="H517">
        <f t="shared" si="60"/>
        <v>2022</v>
      </c>
      <c r="I517">
        <f t="shared" si="61"/>
        <v>7</v>
      </c>
      <c r="J517">
        <f t="shared" si="62"/>
        <v>21</v>
      </c>
      <c r="K517" t="s">
        <v>48</v>
      </c>
      <c r="M517">
        <f>VLOOKUP(F517,Treats!$A$1:$C$9,3,0)</f>
        <v>1</v>
      </c>
      <c r="N517">
        <v>3</v>
      </c>
      <c r="O517" t="s">
        <v>604</v>
      </c>
      <c r="P517" t="str">
        <f t="shared" si="63"/>
        <v>E:CER_P:P03_Tr1:CON_Tr2:_TRA_1_D:21_M:7_Y:2022</v>
      </c>
      <c r="Q517">
        <v>12</v>
      </c>
      <c r="R517">
        <v>27</v>
      </c>
      <c r="S517">
        <v>0.8</v>
      </c>
      <c r="T517">
        <v>29.5</v>
      </c>
      <c r="U517">
        <v>30.5</v>
      </c>
      <c r="V517" t="s">
        <v>47</v>
      </c>
      <c r="W517" s="2">
        <f t="shared" si="58"/>
        <v>0.40254629629629624</v>
      </c>
      <c r="X517">
        <v>30</v>
      </c>
      <c r="Y517" s="61">
        <f>VLOOKUP(C517,JN!$A$2:$J$865,8,0)</f>
        <v>10.057500000000001</v>
      </c>
      <c r="Z517" s="62">
        <f>VLOOKUP(C517,JN!$A$2:$J$865,9,0)</f>
        <v>0</v>
      </c>
      <c r="AA517" s="63">
        <f>VLOOKUP(C517,JN!$A$2:$J$865,10,0)</f>
        <v>0.82044000000000006</v>
      </c>
      <c r="AB517">
        <v>42.2</v>
      </c>
    </row>
    <row r="518" spans="1:28" x14ac:dyDescent="0.3">
      <c r="A518">
        <v>502</v>
      </c>
      <c r="B518" s="1">
        <v>44763</v>
      </c>
      <c r="C518" t="str">
        <f t="shared" si="59"/>
        <v>CER-MSD_R2_t0_44763</v>
      </c>
      <c r="E518" t="s">
        <v>20</v>
      </c>
      <c r="F518" t="s">
        <v>34</v>
      </c>
      <c r="G518" t="s">
        <v>18</v>
      </c>
      <c r="H518">
        <f t="shared" si="60"/>
        <v>2022</v>
      </c>
      <c r="I518">
        <f t="shared" si="61"/>
        <v>7</v>
      </c>
      <c r="J518">
        <f t="shared" si="62"/>
        <v>21</v>
      </c>
      <c r="K518" t="s">
        <v>49</v>
      </c>
      <c r="M518">
        <f>VLOOKUP(F518,Treats!$A$1:$C$9,3,0)</f>
        <v>2</v>
      </c>
      <c r="N518">
        <v>19</v>
      </c>
      <c r="O518" t="s">
        <v>19</v>
      </c>
      <c r="P518" t="str">
        <f t="shared" si="63"/>
        <v>E:CER_P:P04_Tr1:MSD_Tr2:_TRA_2_D:21_M:7_Y:2022</v>
      </c>
      <c r="S518">
        <v>0.8</v>
      </c>
      <c r="T518">
        <v>30.5</v>
      </c>
      <c r="U518">
        <v>32</v>
      </c>
      <c r="V518" t="s">
        <v>44</v>
      </c>
      <c r="W518" s="2">
        <v>0.40937499999999999</v>
      </c>
      <c r="X518">
        <v>0</v>
      </c>
      <c r="Y518" s="61">
        <f>VLOOKUP(C518,JN!$A$2:$J$865,8,0)</f>
        <v>1.4325000000000001</v>
      </c>
      <c r="Z518" s="62">
        <f>VLOOKUP(C518,JN!$A$2:$J$865,9,0)</f>
        <v>92.121938861678785</v>
      </c>
      <c r="AA518" s="63">
        <f>VLOOKUP(C518,JN!$A$2:$J$865,10,0)</f>
        <v>0.73140000000000005</v>
      </c>
      <c r="AB518">
        <v>34</v>
      </c>
    </row>
    <row r="519" spans="1:28" x14ac:dyDescent="0.3">
      <c r="A519">
        <v>503</v>
      </c>
      <c r="B519" s="1">
        <v>44763</v>
      </c>
      <c r="C519" t="str">
        <f t="shared" si="59"/>
        <v>CER-MSD_R2_t1_44763</v>
      </c>
      <c r="E519" t="s">
        <v>20</v>
      </c>
      <c r="F519" t="s">
        <v>34</v>
      </c>
      <c r="G519" t="s">
        <v>18</v>
      </c>
      <c r="H519">
        <f t="shared" si="60"/>
        <v>2022</v>
      </c>
      <c r="I519">
        <f t="shared" si="61"/>
        <v>7</v>
      </c>
      <c r="J519">
        <f t="shared" si="62"/>
        <v>21</v>
      </c>
      <c r="K519" t="s">
        <v>49</v>
      </c>
      <c r="M519">
        <f>VLOOKUP(F519,Treats!$A$1:$C$9,3,0)</f>
        <v>2</v>
      </c>
      <c r="N519">
        <v>19</v>
      </c>
      <c r="O519" t="s">
        <v>19</v>
      </c>
      <c r="P519" t="str">
        <f t="shared" si="63"/>
        <v>E:CER_P:P04_Tr1:MSD_Tr2:_TRA_2_D:21_M:7_Y:2022</v>
      </c>
      <c r="S519">
        <v>0.8</v>
      </c>
      <c r="T519">
        <v>30.5</v>
      </c>
      <c r="U519">
        <v>32</v>
      </c>
      <c r="V519" t="s">
        <v>45</v>
      </c>
      <c r="W519" s="2">
        <f t="shared" si="58"/>
        <v>0.41631944444444441</v>
      </c>
      <c r="X519">
        <v>10</v>
      </c>
      <c r="Y519" s="61">
        <f>VLOOKUP(C519,JN!$A$2:$J$865,8,0)</f>
        <v>1.5074999999999998</v>
      </c>
      <c r="Z519" s="62">
        <f>VLOOKUP(C519,JN!$A$2:$J$865,9,0)</f>
        <v>38.176659348083099</v>
      </c>
      <c r="AA519" s="63">
        <f>VLOOKUP(C519,JN!$A$2:$J$865,10,0)</f>
        <v>0.76319999999999999</v>
      </c>
      <c r="AB519">
        <v>42.7</v>
      </c>
    </row>
    <row r="520" spans="1:28" x14ac:dyDescent="0.3">
      <c r="A520">
        <v>504</v>
      </c>
      <c r="B520" s="1">
        <v>44763</v>
      </c>
      <c r="C520" t="str">
        <f t="shared" si="59"/>
        <v>CER-MSD_R2_t2_44763</v>
      </c>
      <c r="E520" t="s">
        <v>20</v>
      </c>
      <c r="F520" t="s">
        <v>34</v>
      </c>
      <c r="G520" t="s">
        <v>18</v>
      </c>
      <c r="H520">
        <f t="shared" si="60"/>
        <v>2022</v>
      </c>
      <c r="I520">
        <f t="shared" si="61"/>
        <v>7</v>
      </c>
      <c r="J520">
        <f t="shared" si="62"/>
        <v>21</v>
      </c>
      <c r="K520" t="s">
        <v>49</v>
      </c>
      <c r="M520">
        <f>VLOOKUP(F520,Treats!$A$1:$C$9,3,0)</f>
        <v>2</v>
      </c>
      <c r="N520">
        <v>19</v>
      </c>
      <c r="O520" t="s">
        <v>19</v>
      </c>
      <c r="P520" t="str">
        <f t="shared" si="63"/>
        <v>E:CER_P:P04_Tr1:MSD_Tr2:_TRA_2_D:21_M:7_Y:2022</v>
      </c>
      <c r="S520">
        <v>0.8</v>
      </c>
      <c r="T520">
        <v>30.5</v>
      </c>
      <c r="U520">
        <v>32</v>
      </c>
      <c r="V520" t="s">
        <v>46</v>
      </c>
      <c r="W520" s="2">
        <f t="shared" si="58"/>
        <v>0.42326388888888883</v>
      </c>
      <c r="X520">
        <v>20</v>
      </c>
      <c r="Y520" s="61">
        <f>VLOOKUP(C520,JN!$A$2:$J$865,8,0)</f>
        <v>1.8075000000000001</v>
      </c>
      <c r="Z520" s="62">
        <f>VLOOKUP(C520,JN!$A$2:$J$865,9,0)</f>
        <v>23.330180712717446</v>
      </c>
      <c r="AA520" s="63">
        <f>VLOOKUP(C520,JN!$A$2:$J$865,10,0)</f>
        <v>0.69960000000000011</v>
      </c>
      <c r="AB520">
        <v>44.5</v>
      </c>
    </row>
    <row r="521" spans="1:28" x14ac:dyDescent="0.3">
      <c r="A521">
        <v>505</v>
      </c>
      <c r="B521" s="1">
        <v>44763</v>
      </c>
      <c r="C521" t="str">
        <f t="shared" si="59"/>
        <v>CER-MSD_R2_t3_44763</v>
      </c>
      <c r="E521" t="s">
        <v>20</v>
      </c>
      <c r="F521" t="s">
        <v>34</v>
      </c>
      <c r="G521" t="s">
        <v>18</v>
      </c>
      <c r="H521">
        <f t="shared" si="60"/>
        <v>2022</v>
      </c>
      <c r="I521">
        <f t="shared" si="61"/>
        <v>7</v>
      </c>
      <c r="J521">
        <f t="shared" si="62"/>
        <v>21</v>
      </c>
      <c r="K521" t="s">
        <v>49</v>
      </c>
      <c r="M521">
        <f>VLOOKUP(F521,Treats!$A$1:$C$9,3,0)</f>
        <v>2</v>
      </c>
      <c r="N521">
        <v>19</v>
      </c>
      <c r="O521" t="s">
        <v>19</v>
      </c>
      <c r="P521" t="str">
        <f t="shared" si="63"/>
        <v>E:CER_P:P04_Tr1:MSD_Tr2:_TRA_2_D:21_M:7_Y:2022</v>
      </c>
      <c r="S521">
        <v>0.8</v>
      </c>
      <c r="T521">
        <v>30.5</v>
      </c>
      <c r="U521">
        <v>32</v>
      </c>
      <c r="V521" t="s">
        <v>47</v>
      </c>
      <c r="W521" s="2">
        <f t="shared" si="58"/>
        <v>0.43020833333333325</v>
      </c>
      <c r="X521">
        <v>30</v>
      </c>
      <c r="Y521" s="61">
        <f>VLOOKUP(C521,JN!$A$2:$J$865,8,0)</f>
        <v>2.0324999999999998</v>
      </c>
      <c r="Z521" s="62">
        <f>VLOOKUP(C521,JN!$A$2:$J$865,9,0)</f>
        <v>20.932612734335418</v>
      </c>
      <c r="AA521" s="63">
        <f>VLOOKUP(C521,JN!$A$2:$J$865,10,0)</f>
        <v>0.7186800000000001</v>
      </c>
      <c r="AB521">
        <v>44.6</v>
      </c>
    </row>
    <row r="522" spans="1:28" x14ac:dyDescent="0.3">
      <c r="A522">
        <v>506</v>
      </c>
      <c r="B522" s="1">
        <v>44763</v>
      </c>
      <c r="C522" t="str">
        <f t="shared" si="59"/>
        <v>CER-AWD_R2_t0_44763</v>
      </c>
      <c r="E522" t="s">
        <v>20</v>
      </c>
      <c r="F522" t="s">
        <v>37</v>
      </c>
      <c r="G522" t="s">
        <v>18</v>
      </c>
      <c r="H522">
        <f t="shared" si="60"/>
        <v>2022</v>
      </c>
      <c r="I522">
        <f t="shared" si="61"/>
        <v>7</v>
      </c>
      <c r="J522">
        <f t="shared" si="62"/>
        <v>21</v>
      </c>
      <c r="K522" t="s">
        <v>50</v>
      </c>
      <c r="M522">
        <f>VLOOKUP(F522,Treats!$A$1:$C$9,3,0)</f>
        <v>2</v>
      </c>
      <c r="N522">
        <v>2</v>
      </c>
      <c r="O522" t="s">
        <v>604</v>
      </c>
      <c r="P522" t="str">
        <f t="shared" si="63"/>
        <v>E:CER_P:P05_Tr1:AWD_Tr2:_TRA_2_D:21_M:7_Y:2022</v>
      </c>
      <c r="Q522">
        <v>5</v>
      </c>
      <c r="R522">
        <v>27</v>
      </c>
      <c r="S522">
        <v>0.7</v>
      </c>
      <c r="T522">
        <v>29.5</v>
      </c>
      <c r="U522">
        <v>30.5</v>
      </c>
      <c r="V522" t="s">
        <v>44</v>
      </c>
      <c r="W522" s="2">
        <v>0.3835648148148148</v>
      </c>
      <c r="X522">
        <v>0</v>
      </c>
      <c r="Y522" s="61">
        <f>VLOOKUP(C522,JN!$A$2:$J$865,8,0)</f>
        <v>1.3574999999999999</v>
      </c>
      <c r="Z522" s="62">
        <f>VLOOKUP(C522,JN!$A$2:$J$865,9,0)</f>
        <v>123.29032258064517</v>
      </c>
      <c r="AA522" s="63">
        <f>VLOOKUP(C522,JN!$A$2:$J$865,10,0)</f>
        <v>0.84588000000000008</v>
      </c>
      <c r="AB522">
        <v>35.200000000000003</v>
      </c>
    </row>
    <row r="523" spans="1:28" x14ac:dyDescent="0.3">
      <c r="A523">
        <v>507</v>
      </c>
      <c r="B523" s="1">
        <v>44763</v>
      </c>
      <c r="C523" t="str">
        <f t="shared" si="59"/>
        <v>CER-AWD_R2_t1_44763</v>
      </c>
      <c r="E523" t="s">
        <v>20</v>
      </c>
      <c r="F523" t="s">
        <v>37</v>
      </c>
      <c r="G523" t="s">
        <v>18</v>
      </c>
      <c r="H523">
        <f t="shared" si="60"/>
        <v>2022</v>
      </c>
      <c r="I523">
        <f t="shared" si="61"/>
        <v>7</v>
      </c>
      <c r="J523">
        <f t="shared" si="62"/>
        <v>21</v>
      </c>
      <c r="K523" t="s">
        <v>50</v>
      </c>
      <c r="M523">
        <f>VLOOKUP(F523,Treats!$A$1:$C$9,3,0)</f>
        <v>2</v>
      </c>
      <c r="N523">
        <v>2</v>
      </c>
      <c r="O523" t="s">
        <v>604</v>
      </c>
      <c r="P523" t="str">
        <f t="shared" si="63"/>
        <v>E:CER_P:P05_Tr1:AWD_Tr2:_TRA_2_D:21_M:7_Y:2022</v>
      </c>
      <c r="Q523">
        <v>5</v>
      </c>
      <c r="R523">
        <v>27</v>
      </c>
      <c r="S523">
        <v>0.7</v>
      </c>
      <c r="T523">
        <v>29.5</v>
      </c>
      <c r="U523">
        <v>30.5</v>
      </c>
      <c r="V523" t="s">
        <v>45</v>
      </c>
      <c r="W523" s="2">
        <f t="shared" si="58"/>
        <v>0.39050925925925922</v>
      </c>
      <c r="X523">
        <v>10</v>
      </c>
      <c r="Y523" s="61">
        <f>VLOOKUP(C523,JN!$A$2:$J$865,8,0)</f>
        <v>1.5074999999999998</v>
      </c>
      <c r="Z523" s="62">
        <f>VLOOKUP(C523,JN!$A$2:$J$865,9,0)</f>
        <v>68.146259077858474</v>
      </c>
      <c r="AA523" s="63">
        <f>VLOOKUP(C523,JN!$A$2:$J$865,10,0)</f>
        <v>0.87768000000000013</v>
      </c>
      <c r="AB523">
        <v>42</v>
      </c>
    </row>
    <row r="524" spans="1:28" x14ac:dyDescent="0.3">
      <c r="A524">
        <v>508</v>
      </c>
      <c r="B524" s="1">
        <v>44763</v>
      </c>
      <c r="C524" t="str">
        <f t="shared" si="59"/>
        <v>CER-AWD_R2_t2_44763</v>
      </c>
      <c r="E524" t="s">
        <v>20</v>
      </c>
      <c r="F524" t="s">
        <v>37</v>
      </c>
      <c r="G524" t="s">
        <v>18</v>
      </c>
      <c r="H524">
        <f t="shared" si="60"/>
        <v>2022</v>
      </c>
      <c r="I524">
        <f t="shared" si="61"/>
        <v>7</v>
      </c>
      <c r="J524">
        <f t="shared" si="62"/>
        <v>21</v>
      </c>
      <c r="K524" t="s">
        <v>50</v>
      </c>
      <c r="M524">
        <f>VLOOKUP(F524,Treats!$A$1:$C$9,3,0)</f>
        <v>2</v>
      </c>
      <c r="N524">
        <v>2</v>
      </c>
      <c r="O524" t="s">
        <v>604</v>
      </c>
      <c r="P524" t="str">
        <f t="shared" si="63"/>
        <v>E:CER_P:P05_Tr1:AWD_Tr2:_TRA_2_D:21_M:7_Y:2022</v>
      </c>
      <c r="Q524">
        <v>5</v>
      </c>
      <c r="R524">
        <v>27</v>
      </c>
      <c r="S524">
        <v>0.7</v>
      </c>
      <c r="T524">
        <v>29.5</v>
      </c>
      <c r="U524">
        <v>30.5</v>
      </c>
      <c r="V524" t="s">
        <v>46</v>
      </c>
      <c r="W524" s="2">
        <f t="shared" si="58"/>
        <v>0.39745370370370364</v>
      </c>
      <c r="X524">
        <v>20</v>
      </c>
      <c r="Y524" s="61">
        <f>VLOOKUP(C524,JN!$A$2:$J$865,8,0)</f>
        <v>1.5825</v>
      </c>
      <c r="Z524" s="62">
        <f>VLOOKUP(C524,JN!$A$2:$J$865,9,0)</f>
        <v>45.922648201317344</v>
      </c>
      <c r="AA524" s="63">
        <f>VLOOKUP(C524,JN!$A$2:$J$865,10,0)</f>
        <v>0.89676000000000011</v>
      </c>
      <c r="AB524">
        <v>45</v>
      </c>
    </row>
    <row r="525" spans="1:28" x14ac:dyDescent="0.3">
      <c r="A525">
        <v>509</v>
      </c>
      <c r="B525" s="1">
        <v>44763</v>
      </c>
      <c r="C525" t="str">
        <f t="shared" si="59"/>
        <v>CER-AWD_R2_t3_44763</v>
      </c>
      <c r="E525" t="s">
        <v>20</v>
      </c>
      <c r="F525" t="s">
        <v>37</v>
      </c>
      <c r="G525" t="s">
        <v>18</v>
      </c>
      <c r="H525">
        <f t="shared" si="60"/>
        <v>2022</v>
      </c>
      <c r="I525">
        <f t="shared" si="61"/>
        <v>7</v>
      </c>
      <c r="J525">
        <f t="shared" si="62"/>
        <v>21</v>
      </c>
      <c r="K525" t="s">
        <v>50</v>
      </c>
      <c r="M525">
        <f>VLOOKUP(F525,Treats!$A$1:$C$9,3,0)</f>
        <v>2</v>
      </c>
      <c r="N525">
        <v>2</v>
      </c>
      <c r="O525" t="s">
        <v>604</v>
      </c>
      <c r="P525" t="str">
        <f t="shared" si="63"/>
        <v>E:CER_P:P05_Tr1:AWD_Tr2:_TRA_2_D:21_M:7_Y:2022</v>
      </c>
      <c r="Q525">
        <v>5</v>
      </c>
      <c r="R525">
        <v>27</v>
      </c>
      <c r="S525">
        <v>0.7</v>
      </c>
      <c r="T525">
        <v>29.5</v>
      </c>
      <c r="U525">
        <v>30.5</v>
      </c>
      <c r="V525" t="s">
        <v>47</v>
      </c>
      <c r="W525" s="2">
        <f t="shared" si="58"/>
        <v>0.40439814814814806</v>
      </c>
      <c r="X525">
        <v>30</v>
      </c>
      <c r="Y525" s="61">
        <f>VLOOKUP(C525,JN!$A$2:$J$865,8,0)</f>
        <v>1.5825</v>
      </c>
      <c r="Z525" s="62">
        <f>VLOOKUP(C525,JN!$A$2:$J$865,9,0)</f>
        <v>20.102685357203175</v>
      </c>
      <c r="AA525" s="63">
        <f>VLOOKUP(C525,JN!$A$2:$J$865,10,0)</f>
        <v>0.84588000000000008</v>
      </c>
      <c r="AB525">
        <v>45.8</v>
      </c>
    </row>
    <row r="526" spans="1:28" x14ac:dyDescent="0.3">
      <c r="A526">
        <v>510</v>
      </c>
      <c r="B526" s="1">
        <v>44763</v>
      </c>
      <c r="C526" t="str">
        <f t="shared" si="59"/>
        <v>CER-CON_R2_t0_44763</v>
      </c>
      <c r="E526" t="s">
        <v>20</v>
      </c>
      <c r="F526" t="s">
        <v>40</v>
      </c>
      <c r="G526" t="s">
        <v>18</v>
      </c>
      <c r="H526">
        <f t="shared" si="60"/>
        <v>2022</v>
      </c>
      <c r="I526">
        <f t="shared" si="61"/>
        <v>7</v>
      </c>
      <c r="J526">
        <f t="shared" si="62"/>
        <v>21</v>
      </c>
      <c r="K526" t="s">
        <v>48</v>
      </c>
      <c r="M526">
        <f>VLOOKUP(F526,Treats!$A$1:$C$9,3,0)</f>
        <v>2</v>
      </c>
      <c r="N526">
        <v>1</v>
      </c>
      <c r="O526" t="s">
        <v>604</v>
      </c>
      <c r="P526" t="str">
        <f t="shared" si="63"/>
        <v>E:CER_P:P06_Tr1:CON_Tr2:_TRA_2_D:21_M:7_Y:2022</v>
      </c>
      <c r="Q526">
        <v>8</v>
      </c>
      <c r="T526">
        <v>30.5</v>
      </c>
      <c r="U526">
        <v>32</v>
      </c>
      <c r="V526" t="s">
        <v>44</v>
      </c>
      <c r="W526" s="2">
        <v>0.40937499999999999</v>
      </c>
      <c r="X526">
        <v>0</v>
      </c>
      <c r="Y526" s="61">
        <f>VLOOKUP(C526,JN!$A$2:$J$865,8,0)</f>
        <v>1.5825</v>
      </c>
      <c r="Z526" s="62">
        <f>VLOOKUP(C526,JN!$A$2:$J$865,9,0)</f>
        <v>113.51562236108767</v>
      </c>
      <c r="AA526" s="63">
        <f>VLOOKUP(C526,JN!$A$2:$J$865,10,0)</f>
        <v>0.78227999999999998</v>
      </c>
      <c r="AB526">
        <v>32.9</v>
      </c>
    </row>
    <row r="527" spans="1:28" x14ac:dyDescent="0.3">
      <c r="A527">
        <v>511</v>
      </c>
      <c r="B527" s="1">
        <v>44763</v>
      </c>
      <c r="C527" t="str">
        <f t="shared" si="59"/>
        <v>CER-CON_R2_t1_44763</v>
      </c>
      <c r="E527" t="s">
        <v>20</v>
      </c>
      <c r="F527" t="s">
        <v>40</v>
      </c>
      <c r="G527" t="s">
        <v>18</v>
      </c>
      <c r="H527">
        <f t="shared" si="60"/>
        <v>2022</v>
      </c>
      <c r="I527">
        <f t="shared" si="61"/>
        <v>7</v>
      </c>
      <c r="J527">
        <f t="shared" si="62"/>
        <v>21</v>
      </c>
      <c r="K527" t="s">
        <v>48</v>
      </c>
      <c r="M527">
        <f>VLOOKUP(F527,Treats!$A$1:$C$9,3,0)</f>
        <v>2</v>
      </c>
      <c r="N527">
        <v>1</v>
      </c>
      <c r="O527" t="s">
        <v>604</v>
      </c>
      <c r="P527" t="str">
        <f t="shared" si="63"/>
        <v>E:CER_P:P06_Tr1:CON_Tr2:_TRA_2_D:21_M:7_Y:2022</v>
      </c>
      <c r="Q527">
        <v>8</v>
      </c>
      <c r="T527">
        <v>30.5</v>
      </c>
      <c r="U527">
        <v>32</v>
      </c>
      <c r="V527" t="s">
        <v>45</v>
      </c>
      <c r="W527" s="2">
        <f t="shared" si="58"/>
        <v>0.41631944444444441</v>
      </c>
      <c r="X527">
        <v>10</v>
      </c>
      <c r="Y527" s="61">
        <f>VLOOKUP(C527,JN!$A$2:$J$865,8,0)</f>
        <v>3.5324999999999998</v>
      </c>
      <c r="Z527" s="62">
        <f>VLOOKUP(C527,JN!$A$2:$J$865,9,0)</f>
        <v>30.522884647863538</v>
      </c>
      <c r="AA527" s="63">
        <f>VLOOKUP(C527,JN!$A$2:$J$865,10,0)</f>
        <v>0.80771999999999999</v>
      </c>
      <c r="AB527">
        <v>41</v>
      </c>
    </row>
    <row r="528" spans="1:28" x14ac:dyDescent="0.3">
      <c r="A528">
        <v>512</v>
      </c>
      <c r="B528" s="1">
        <v>44763</v>
      </c>
      <c r="C528" t="str">
        <f t="shared" si="59"/>
        <v>CER-CON_R2_t2_44763</v>
      </c>
      <c r="E528" t="s">
        <v>20</v>
      </c>
      <c r="F528" t="s">
        <v>40</v>
      </c>
      <c r="G528" t="s">
        <v>18</v>
      </c>
      <c r="H528">
        <f t="shared" si="60"/>
        <v>2022</v>
      </c>
      <c r="I528">
        <f t="shared" si="61"/>
        <v>7</v>
      </c>
      <c r="J528">
        <f t="shared" si="62"/>
        <v>21</v>
      </c>
      <c r="K528" t="s">
        <v>48</v>
      </c>
      <c r="M528">
        <f>VLOOKUP(F528,Treats!$A$1:$C$9,3,0)</f>
        <v>2</v>
      </c>
      <c r="N528">
        <v>1</v>
      </c>
      <c r="O528" t="s">
        <v>604</v>
      </c>
      <c r="P528" t="str">
        <f t="shared" si="63"/>
        <v>E:CER_P:P06_Tr1:CON_Tr2:_TRA_2_D:21_M:7_Y:2022</v>
      </c>
      <c r="Q528">
        <v>8</v>
      </c>
      <c r="T528">
        <v>30.5</v>
      </c>
      <c r="U528">
        <v>32</v>
      </c>
      <c r="V528" t="s">
        <v>46</v>
      </c>
      <c r="W528" s="2">
        <f t="shared" si="58"/>
        <v>0.42326388888888883</v>
      </c>
      <c r="X528">
        <v>20</v>
      </c>
      <c r="Y528" s="61">
        <f>VLOOKUP(C528,JN!$A$2:$J$865,8,0)</f>
        <v>5.5575000000000001</v>
      </c>
      <c r="Z528" s="62">
        <f>VLOOKUP(C528,JN!$A$2:$J$865,9,0)</f>
        <v>43.248437763891232</v>
      </c>
      <c r="AA528" s="63">
        <f>VLOOKUP(C528,JN!$A$2:$J$865,10,0)</f>
        <v>0.82680000000000009</v>
      </c>
      <c r="AB528">
        <v>42.8</v>
      </c>
    </row>
    <row r="529" spans="1:28" x14ac:dyDescent="0.3">
      <c r="A529">
        <v>513</v>
      </c>
      <c r="B529" s="1">
        <v>44763</v>
      </c>
      <c r="C529" t="str">
        <f t="shared" si="59"/>
        <v>CER-CON_R2_t3_44763</v>
      </c>
      <c r="E529" t="s">
        <v>20</v>
      </c>
      <c r="F529" t="s">
        <v>40</v>
      </c>
      <c r="G529" t="s">
        <v>18</v>
      </c>
      <c r="H529">
        <f t="shared" si="60"/>
        <v>2022</v>
      </c>
      <c r="I529">
        <f t="shared" si="61"/>
        <v>7</v>
      </c>
      <c r="J529">
        <f t="shared" si="62"/>
        <v>21</v>
      </c>
      <c r="K529" t="s">
        <v>48</v>
      </c>
      <c r="M529">
        <f>VLOOKUP(F529,Treats!$A$1:$C$9,3,0)</f>
        <v>2</v>
      </c>
      <c r="N529">
        <v>1</v>
      </c>
      <c r="O529" t="s">
        <v>604</v>
      </c>
      <c r="P529" t="str">
        <f t="shared" si="63"/>
        <v>E:CER_P:P06_Tr1:CON_Tr2:_TRA_2_D:21_M:7_Y:2022</v>
      </c>
      <c r="Q529">
        <v>8</v>
      </c>
      <c r="T529">
        <v>30.5</v>
      </c>
      <c r="U529">
        <v>32</v>
      </c>
      <c r="V529" t="s">
        <v>47</v>
      </c>
      <c r="W529" s="2">
        <f t="shared" si="58"/>
        <v>0.43020833333333325</v>
      </c>
      <c r="X529">
        <v>30</v>
      </c>
      <c r="Y529" s="61">
        <f>VLOOKUP(C529,JN!$A$2:$J$865,8,0)</f>
        <v>8.1074999999999999</v>
      </c>
      <c r="Z529" s="62">
        <f>VLOOKUP(C529,JN!$A$2:$J$865,9,0)</f>
        <v>10.420199290660362</v>
      </c>
      <c r="AA529" s="63">
        <f>VLOOKUP(C529,JN!$A$2:$J$865,10,0)</f>
        <v>0.80771999999999999</v>
      </c>
      <c r="AB529">
        <v>49.2</v>
      </c>
    </row>
    <row r="530" spans="1:28" x14ac:dyDescent="0.3">
      <c r="A530">
        <v>514</v>
      </c>
      <c r="B530" s="1">
        <v>44763</v>
      </c>
      <c r="C530" t="str">
        <f t="shared" si="59"/>
        <v>CER-MSD_R3_t0_44763</v>
      </c>
      <c r="E530" t="s">
        <v>20</v>
      </c>
      <c r="F530" t="s">
        <v>35</v>
      </c>
      <c r="G530" t="s">
        <v>18</v>
      </c>
      <c r="H530">
        <f t="shared" si="60"/>
        <v>2022</v>
      </c>
      <c r="I530">
        <f t="shared" si="61"/>
        <v>7</v>
      </c>
      <c r="J530">
        <f t="shared" si="62"/>
        <v>21</v>
      </c>
      <c r="K530" t="s">
        <v>49</v>
      </c>
      <c r="M530">
        <f>VLOOKUP(F530,Treats!$A$1:$C$9,3,0)</f>
        <v>3</v>
      </c>
      <c r="N530">
        <v>11</v>
      </c>
      <c r="O530" t="s">
        <v>36</v>
      </c>
      <c r="P530" t="str">
        <f t="shared" si="63"/>
        <v>E:CER_P:P07_Tr1:MSD_Tr2:_TRA_3_D:21_M:7_Y:2022</v>
      </c>
      <c r="Q530">
        <v>10</v>
      </c>
      <c r="R530">
        <v>27</v>
      </c>
      <c r="S530">
        <v>0.9</v>
      </c>
      <c r="T530">
        <v>29.5</v>
      </c>
      <c r="U530">
        <v>30.5</v>
      </c>
      <c r="V530" t="s">
        <v>44</v>
      </c>
      <c r="W530" s="2">
        <v>0.38171296296296298</v>
      </c>
      <c r="X530">
        <v>0</v>
      </c>
      <c r="Y530" s="61">
        <f>VLOOKUP(C530,JN!$A$2:$J$865,8,0)</f>
        <v>1.3574999999999999</v>
      </c>
      <c r="Z530" s="62">
        <f>VLOOKUP(C530,JN!$A$2:$J$865,9,0)</f>
        <v>129.46867083262964</v>
      </c>
      <c r="AA530" s="63">
        <f>VLOOKUP(C530,JN!$A$2:$J$865,10,0)</f>
        <v>0.72504000000000013</v>
      </c>
      <c r="AB530">
        <v>31.7</v>
      </c>
    </row>
    <row r="531" spans="1:28" x14ac:dyDescent="0.3">
      <c r="A531">
        <v>515</v>
      </c>
      <c r="B531" s="1">
        <v>44763</v>
      </c>
      <c r="C531" t="str">
        <f t="shared" si="59"/>
        <v>CER-MSD_R3_t1_44763</v>
      </c>
      <c r="E531" t="s">
        <v>20</v>
      </c>
      <c r="F531" t="s">
        <v>35</v>
      </c>
      <c r="G531" t="s">
        <v>18</v>
      </c>
      <c r="H531">
        <f t="shared" si="60"/>
        <v>2022</v>
      </c>
      <c r="I531">
        <f t="shared" si="61"/>
        <v>7</v>
      </c>
      <c r="J531">
        <f t="shared" si="62"/>
        <v>21</v>
      </c>
      <c r="K531" t="s">
        <v>49</v>
      </c>
      <c r="M531">
        <f>VLOOKUP(F531,Treats!$A$1:$C$9,3,0)</f>
        <v>3</v>
      </c>
      <c r="N531">
        <v>11</v>
      </c>
      <c r="O531" t="s">
        <v>36</v>
      </c>
      <c r="P531" t="str">
        <f t="shared" si="63"/>
        <v>E:CER_P:P07_Tr1:MSD_Tr2:_TRA_3_D:21_M:7_Y:2022</v>
      </c>
      <c r="Q531">
        <v>10</v>
      </c>
      <c r="R531">
        <v>27</v>
      </c>
      <c r="S531">
        <v>0.9</v>
      </c>
      <c r="T531">
        <v>29.5</v>
      </c>
      <c r="U531">
        <v>30.5</v>
      </c>
      <c r="V531" t="s">
        <v>45</v>
      </c>
      <c r="W531" s="2">
        <f t="shared" si="58"/>
        <v>0.3886574074074074</v>
      </c>
      <c r="X531">
        <v>10</v>
      </c>
      <c r="Y531" s="61">
        <f>VLOOKUP(C531,JN!$A$2:$J$865,8,0)</f>
        <v>1.4325000000000001</v>
      </c>
      <c r="Z531" s="62">
        <f>VLOOKUP(C531,JN!$A$2:$J$865,9,0)</f>
        <v>70.543827056240502</v>
      </c>
      <c r="AA531" s="63">
        <f>VLOOKUP(C531,JN!$A$2:$J$865,10,0)</f>
        <v>0.78864000000000001</v>
      </c>
      <c r="AB531">
        <v>37.799999999999997</v>
      </c>
    </row>
    <row r="532" spans="1:28" x14ac:dyDescent="0.3">
      <c r="A532">
        <v>516</v>
      </c>
      <c r="B532" s="1">
        <v>44763</v>
      </c>
      <c r="C532" t="str">
        <f t="shared" si="59"/>
        <v>CER-MSD_R3_t2_44763</v>
      </c>
      <c r="E532" t="s">
        <v>20</v>
      </c>
      <c r="F532" t="s">
        <v>35</v>
      </c>
      <c r="G532" t="s">
        <v>18</v>
      </c>
      <c r="H532">
        <f t="shared" si="60"/>
        <v>2022</v>
      </c>
      <c r="I532">
        <f t="shared" si="61"/>
        <v>7</v>
      </c>
      <c r="J532">
        <f t="shared" si="62"/>
        <v>21</v>
      </c>
      <c r="K532" t="s">
        <v>49</v>
      </c>
      <c r="M532">
        <f>VLOOKUP(F532,Treats!$A$1:$C$9,3,0)</f>
        <v>3</v>
      </c>
      <c r="N532">
        <v>11</v>
      </c>
      <c r="O532" t="s">
        <v>36</v>
      </c>
      <c r="P532" t="str">
        <f t="shared" si="63"/>
        <v>E:CER_P:P07_Tr1:MSD_Tr2:_TRA_3_D:21_M:7_Y:2022</v>
      </c>
      <c r="Q532">
        <v>10</v>
      </c>
      <c r="R532">
        <v>27</v>
      </c>
      <c r="S532">
        <v>0.9</v>
      </c>
      <c r="T532">
        <v>29.5</v>
      </c>
      <c r="U532">
        <v>30.5</v>
      </c>
      <c r="V532" t="s">
        <v>46</v>
      </c>
      <c r="W532" s="2">
        <f t="shared" ref="W532:W537" si="64">W531+TIME(0,10,0)</f>
        <v>0.39560185185185182</v>
      </c>
      <c r="X532">
        <v>20</v>
      </c>
      <c r="Y532" s="61">
        <f>VLOOKUP(C532,JN!$A$2:$J$865,8,0)</f>
        <v>1.5074999999999998</v>
      </c>
      <c r="Z532" s="62">
        <f>VLOOKUP(C532,JN!$A$2:$J$865,9,0)</f>
        <v>38.729944266171252</v>
      </c>
      <c r="AA532" s="63">
        <f>VLOOKUP(C532,JN!$A$2:$J$865,10,0)</f>
        <v>0.71232000000000006</v>
      </c>
      <c r="AB532">
        <v>38</v>
      </c>
    </row>
    <row r="533" spans="1:28" x14ac:dyDescent="0.3">
      <c r="A533">
        <v>517</v>
      </c>
      <c r="B533" s="1">
        <v>44763</v>
      </c>
      <c r="C533" t="str">
        <f t="shared" si="59"/>
        <v>CER-MSD_R3_t3_44763</v>
      </c>
      <c r="E533" t="s">
        <v>20</v>
      </c>
      <c r="F533" t="s">
        <v>35</v>
      </c>
      <c r="G533" t="s">
        <v>18</v>
      </c>
      <c r="H533">
        <f t="shared" si="60"/>
        <v>2022</v>
      </c>
      <c r="I533">
        <f t="shared" si="61"/>
        <v>7</v>
      </c>
      <c r="J533">
        <f t="shared" si="62"/>
        <v>21</v>
      </c>
      <c r="K533" t="s">
        <v>49</v>
      </c>
      <c r="M533">
        <f>VLOOKUP(F533,Treats!$A$1:$C$9,3,0)</f>
        <v>3</v>
      </c>
      <c r="N533">
        <v>11</v>
      </c>
      <c r="O533" t="s">
        <v>36</v>
      </c>
      <c r="P533" t="str">
        <f t="shared" si="63"/>
        <v>E:CER_P:P07_Tr1:MSD_Tr2:_TRA_3_D:21_M:7_Y:2022</v>
      </c>
      <c r="Q533">
        <v>10</v>
      </c>
      <c r="R533">
        <v>27</v>
      </c>
      <c r="S533">
        <v>0.9</v>
      </c>
      <c r="T533">
        <v>29.5</v>
      </c>
      <c r="U533">
        <v>30.5</v>
      </c>
      <c r="V533" t="s">
        <v>47</v>
      </c>
      <c r="W533" s="2">
        <f t="shared" si="64"/>
        <v>0.40254629629629624</v>
      </c>
      <c r="X533">
        <v>30</v>
      </c>
      <c r="Y533" s="61">
        <f>VLOOKUP(C533,JN!$A$2:$J$865,8,0)</f>
        <v>1.5074999999999998</v>
      </c>
      <c r="Z533" s="62">
        <f>VLOOKUP(C533,JN!$A$2:$J$865,9,0)</f>
        <v>26.834318527275798</v>
      </c>
      <c r="AA533" s="63">
        <f>VLOOKUP(C533,JN!$A$2:$J$865,10,0)</f>
        <v>0.76319999999999999</v>
      </c>
      <c r="AB533">
        <v>38.700000000000003</v>
      </c>
    </row>
    <row r="534" spans="1:28" x14ac:dyDescent="0.3">
      <c r="A534">
        <v>518</v>
      </c>
      <c r="B534" s="1">
        <v>44763</v>
      </c>
      <c r="C534" t="str">
        <f t="shared" si="59"/>
        <v>CER-CON_R3_t0_44763</v>
      </c>
      <c r="E534" t="s">
        <v>20</v>
      </c>
      <c r="F534" t="s">
        <v>33</v>
      </c>
      <c r="G534" t="s">
        <v>18</v>
      </c>
      <c r="H534">
        <f t="shared" si="60"/>
        <v>2022</v>
      </c>
      <c r="I534">
        <f t="shared" si="61"/>
        <v>7</v>
      </c>
      <c r="J534">
        <f t="shared" si="62"/>
        <v>21</v>
      </c>
      <c r="K534" t="s">
        <v>48</v>
      </c>
      <c r="M534">
        <f>VLOOKUP(F534,Treats!$A$1:$C$9,3,0)</f>
        <v>3</v>
      </c>
      <c r="N534">
        <v>11</v>
      </c>
      <c r="O534" t="s">
        <v>36</v>
      </c>
      <c r="P534" t="str">
        <f t="shared" si="63"/>
        <v>E:CER_P:P08_Tr1:CON_Tr2:_TRA_3_D:21_M:7_Y:2022</v>
      </c>
      <c r="Q534">
        <v>9</v>
      </c>
      <c r="S534">
        <v>0.9</v>
      </c>
      <c r="T534">
        <v>30.5</v>
      </c>
      <c r="U534">
        <v>32</v>
      </c>
      <c r="V534" t="s">
        <v>44</v>
      </c>
      <c r="W534" s="2">
        <v>0.40937499999999999</v>
      </c>
      <c r="X534">
        <v>0</v>
      </c>
      <c r="Y534" s="61">
        <f>VLOOKUP(C534,JN!$A$2:$J$865,8,0)</f>
        <v>1.5074999999999998</v>
      </c>
      <c r="Z534" s="62">
        <f>VLOOKUP(C534,JN!$A$2:$J$865,9,0)</f>
        <v>104.47863536564769</v>
      </c>
      <c r="AA534" s="63">
        <f>VLOOKUP(C534,JN!$A$2:$J$865,10,0)</f>
        <v>0.82044000000000006</v>
      </c>
      <c r="AB534">
        <v>33.200000000000003</v>
      </c>
    </row>
    <row r="535" spans="1:28" x14ac:dyDescent="0.3">
      <c r="A535">
        <v>519</v>
      </c>
      <c r="B535" s="1">
        <v>44763</v>
      </c>
      <c r="C535" t="str">
        <f t="shared" si="59"/>
        <v>CER-CON_R3_t1_44763</v>
      </c>
      <c r="E535" t="s">
        <v>20</v>
      </c>
      <c r="F535" t="s">
        <v>33</v>
      </c>
      <c r="G535" t="s">
        <v>18</v>
      </c>
      <c r="H535">
        <f t="shared" si="60"/>
        <v>2022</v>
      </c>
      <c r="I535">
        <f t="shared" si="61"/>
        <v>7</v>
      </c>
      <c r="J535">
        <f t="shared" si="62"/>
        <v>21</v>
      </c>
      <c r="K535" t="s">
        <v>48</v>
      </c>
      <c r="M535">
        <f>VLOOKUP(F535,Treats!$A$1:$C$9,3,0)</f>
        <v>3</v>
      </c>
      <c r="N535">
        <v>11</v>
      </c>
      <c r="O535" t="s">
        <v>36</v>
      </c>
      <c r="P535" t="str">
        <f t="shared" si="63"/>
        <v>E:CER_P:P08_Tr1:CON_Tr2:_TRA_3_D:21_M:7_Y:2022</v>
      </c>
      <c r="Q535">
        <v>9</v>
      </c>
      <c r="S535">
        <v>0.9</v>
      </c>
      <c r="T535">
        <v>30.5</v>
      </c>
      <c r="U535">
        <v>32</v>
      </c>
      <c r="V535" t="s">
        <v>45</v>
      </c>
      <c r="W535" s="2">
        <f t="shared" si="64"/>
        <v>0.41631944444444441</v>
      </c>
      <c r="X535">
        <v>10</v>
      </c>
      <c r="Y535" s="61">
        <f>VLOOKUP(C535,JN!$A$2:$J$865,8,0)</f>
        <v>3.0074999999999998</v>
      </c>
      <c r="Z535" s="62">
        <f>VLOOKUP(C535,JN!$A$2:$J$865,9,0)</f>
        <v>74.04796487079885</v>
      </c>
      <c r="AA535" s="63">
        <f>VLOOKUP(C535,JN!$A$2:$J$865,10,0)</f>
        <v>0.83316000000000001</v>
      </c>
      <c r="AB535">
        <v>40.6</v>
      </c>
    </row>
    <row r="536" spans="1:28" x14ac:dyDescent="0.3">
      <c r="A536">
        <v>520</v>
      </c>
      <c r="B536" s="1">
        <v>44763</v>
      </c>
      <c r="C536" t="str">
        <f t="shared" si="59"/>
        <v>CER-CON_R3_t2_44763</v>
      </c>
      <c r="E536" t="s">
        <v>20</v>
      </c>
      <c r="F536" t="s">
        <v>33</v>
      </c>
      <c r="G536" t="s">
        <v>18</v>
      </c>
      <c r="H536">
        <f t="shared" si="60"/>
        <v>2022</v>
      </c>
      <c r="I536">
        <f t="shared" si="61"/>
        <v>7</v>
      </c>
      <c r="J536">
        <f t="shared" si="62"/>
        <v>21</v>
      </c>
      <c r="K536" t="s">
        <v>48</v>
      </c>
      <c r="M536">
        <f>VLOOKUP(F536,Treats!$A$1:$C$9,3,0)</f>
        <v>3</v>
      </c>
      <c r="N536">
        <v>11</v>
      </c>
      <c r="O536" t="s">
        <v>36</v>
      </c>
      <c r="P536" t="str">
        <f t="shared" si="63"/>
        <v>E:CER_P:P08_Tr1:CON_Tr2:_TRA_3_D:21_M:7_Y:2022</v>
      </c>
      <c r="Q536">
        <v>9</v>
      </c>
      <c r="S536">
        <v>0.9</v>
      </c>
      <c r="T536">
        <v>30.5</v>
      </c>
      <c r="U536">
        <v>32</v>
      </c>
      <c r="V536" t="s">
        <v>46</v>
      </c>
      <c r="W536" s="2">
        <f t="shared" si="64"/>
        <v>0.42326388888888883</v>
      </c>
      <c r="X536">
        <v>20</v>
      </c>
      <c r="Y536" s="61">
        <f>VLOOKUP(C536,JN!$A$2:$J$865,8,0)</f>
        <v>4.8825000000000003</v>
      </c>
      <c r="Z536" s="62">
        <f>VLOOKUP(C536,JN!$A$2:$J$865,9,0)</f>
        <v>23.145752406688061</v>
      </c>
      <c r="AA536" s="63">
        <f>VLOOKUP(C536,JN!$A$2:$J$865,10,0)</f>
        <v>0.80771999999999999</v>
      </c>
      <c r="AB536">
        <v>42.9</v>
      </c>
    </row>
    <row r="537" spans="1:28" x14ac:dyDescent="0.3">
      <c r="A537">
        <v>521</v>
      </c>
      <c r="B537" s="1">
        <v>44763</v>
      </c>
      <c r="C537" t="str">
        <f t="shared" si="59"/>
        <v>CER-CON_R3_t3_44763</v>
      </c>
      <c r="E537" t="s">
        <v>20</v>
      </c>
      <c r="F537" t="s">
        <v>33</v>
      </c>
      <c r="G537" t="s">
        <v>18</v>
      </c>
      <c r="H537">
        <f t="shared" si="60"/>
        <v>2022</v>
      </c>
      <c r="I537">
        <f t="shared" si="61"/>
        <v>7</v>
      </c>
      <c r="J537">
        <f t="shared" si="62"/>
        <v>21</v>
      </c>
      <c r="K537" t="s">
        <v>48</v>
      </c>
      <c r="M537">
        <f>VLOOKUP(F537,Treats!$A$1:$C$9,3,0)</f>
        <v>3</v>
      </c>
      <c r="N537">
        <v>11</v>
      </c>
      <c r="O537" t="s">
        <v>36</v>
      </c>
      <c r="P537" t="str">
        <f t="shared" si="63"/>
        <v>E:CER_P:P08_Tr1:CON_Tr2:_TRA_3_D:21_M:7_Y:2022</v>
      </c>
      <c r="Q537">
        <v>9</v>
      </c>
      <c r="S537">
        <v>0.9</v>
      </c>
      <c r="T537">
        <v>30.5</v>
      </c>
      <c r="U537">
        <v>32</v>
      </c>
      <c r="V537" t="s">
        <v>47</v>
      </c>
      <c r="W537" s="2">
        <f t="shared" si="64"/>
        <v>0.43020833333333325</v>
      </c>
      <c r="X537">
        <v>30</v>
      </c>
      <c r="Y537" s="61">
        <f>VLOOKUP(C537,JN!$A$2:$J$865,8,0)</f>
        <v>7.3574999999999999</v>
      </c>
      <c r="Z537" s="62">
        <f>VLOOKUP(C537,JN!$A$2:$J$865,9,0)</f>
        <v>0.92214153014693467</v>
      </c>
      <c r="AA537" s="63">
        <f>VLOOKUP(C537,JN!$A$2:$J$865,10,0)</f>
        <v>1.20204</v>
      </c>
      <c r="AB537">
        <v>42.9</v>
      </c>
    </row>
    <row r="538" spans="1:28" x14ac:dyDescent="0.3">
      <c r="A538">
        <v>522</v>
      </c>
      <c r="B538" s="1">
        <v>44763</v>
      </c>
      <c r="C538" t="str">
        <f t="shared" si="59"/>
        <v>CER-AWD_R3_t0_44763</v>
      </c>
      <c r="E538" t="s">
        <v>20</v>
      </c>
      <c r="F538" t="s">
        <v>38</v>
      </c>
      <c r="G538" t="s">
        <v>18</v>
      </c>
      <c r="H538">
        <f t="shared" si="60"/>
        <v>2022</v>
      </c>
      <c r="I538">
        <f t="shared" si="61"/>
        <v>7</v>
      </c>
      <c r="J538">
        <f t="shared" si="62"/>
        <v>21</v>
      </c>
      <c r="K538" t="s">
        <v>50</v>
      </c>
      <c r="M538">
        <f>VLOOKUP(F538,Treats!$A$1:$C$9,3,0)</f>
        <v>3</v>
      </c>
      <c r="N538">
        <v>1</v>
      </c>
      <c r="O538" t="s">
        <v>36</v>
      </c>
      <c r="P538" t="str">
        <f t="shared" si="63"/>
        <v>E:CER_P:P09_Tr1:AWD_Tr2:_TRA_3_D:21_M:7_Y:2022</v>
      </c>
      <c r="Q538">
        <v>7</v>
      </c>
      <c r="R538">
        <v>27</v>
      </c>
      <c r="S538">
        <v>0.9</v>
      </c>
      <c r="T538">
        <v>29.5</v>
      </c>
      <c r="U538">
        <v>30.5</v>
      </c>
      <c r="V538" t="s">
        <v>44</v>
      </c>
      <c r="W538" s="2">
        <v>0.3835648148148148</v>
      </c>
      <c r="X538">
        <v>0</v>
      </c>
      <c r="Y538" s="61">
        <f>VLOOKUP(C538,JN!$A$2:$J$865,8,0)</f>
        <v>1.4325000000000001</v>
      </c>
      <c r="Z538" s="62">
        <f>VLOOKUP(C538,JN!$A$2:$J$865,9,0)</f>
        <v>94.611720993075494</v>
      </c>
      <c r="AA538" s="63">
        <f>VLOOKUP(C538,JN!$A$2:$J$865,10,0)</f>
        <v>1.05576</v>
      </c>
      <c r="AB538">
        <v>33.200000000000003</v>
      </c>
    </row>
    <row r="539" spans="1:28" x14ac:dyDescent="0.3">
      <c r="A539">
        <v>523</v>
      </c>
      <c r="B539" s="1">
        <v>44763</v>
      </c>
      <c r="C539" t="str">
        <f t="shared" si="59"/>
        <v>CER-AWD_R3_t1_44763</v>
      </c>
      <c r="E539" t="s">
        <v>20</v>
      </c>
      <c r="F539" t="s">
        <v>38</v>
      </c>
      <c r="G539" t="s">
        <v>18</v>
      </c>
      <c r="H539">
        <f t="shared" si="60"/>
        <v>2022</v>
      </c>
      <c r="I539">
        <f t="shared" si="61"/>
        <v>7</v>
      </c>
      <c r="J539">
        <f t="shared" si="62"/>
        <v>21</v>
      </c>
      <c r="K539" t="s">
        <v>50</v>
      </c>
      <c r="M539">
        <f>VLOOKUP(F539,Treats!$A$1:$C$9,3,0)</f>
        <v>3</v>
      </c>
      <c r="N539">
        <v>1</v>
      </c>
      <c r="O539" t="s">
        <v>36</v>
      </c>
      <c r="P539" t="str">
        <f t="shared" si="63"/>
        <v>E:CER_P:P09_Tr1:AWD_Tr2:_TRA_3_D:21_M:7_Y:2022</v>
      </c>
      <c r="Q539">
        <v>7</v>
      </c>
      <c r="R539">
        <v>27</v>
      </c>
      <c r="S539">
        <v>0.9</v>
      </c>
      <c r="T539">
        <v>29.5</v>
      </c>
      <c r="U539">
        <v>30.5</v>
      </c>
      <c r="V539" t="s">
        <v>45</v>
      </c>
      <c r="W539" s="2">
        <f t="shared" ref="W539:W603" si="65">W538+TIME(0,10,0)</f>
        <v>0.39050925925925922</v>
      </c>
      <c r="X539">
        <v>10</v>
      </c>
      <c r="Y539" s="61">
        <f>VLOOKUP(C539,JN!$A$2:$J$865,8,0)</f>
        <v>1.6575</v>
      </c>
      <c r="Z539" s="62">
        <f>VLOOKUP(C539,JN!$A$2:$J$865,9,0)</f>
        <v>84.468164161459228</v>
      </c>
      <c r="AA539" s="63">
        <f>VLOOKUP(C539,JN!$A$2:$J$865,10,0)</f>
        <v>0.86496000000000006</v>
      </c>
      <c r="AB539">
        <v>40.1</v>
      </c>
    </row>
    <row r="540" spans="1:28" x14ac:dyDescent="0.3">
      <c r="A540">
        <v>524</v>
      </c>
      <c r="B540" s="1">
        <v>44763</v>
      </c>
      <c r="C540" t="str">
        <f t="shared" si="59"/>
        <v>CER-AWD_R3_t2_44763</v>
      </c>
      <c r="E540" t="s">
        <v>20</v>
      </c>
      <c r="F540" t="s">
        <v>38</v>
      </c>
      <c r="G540" t="s">
        <v>18</v>
      </c>
      <c r="H540">
        <f t="shared" si="60"/>
        <v>2022</v>
      </c>
      <c r="I540">
        <f t="shared" si="61"/>
        <v>7</v>
      </c>
      <c r="J540">
        <f t="shared" si="62"/>
        <v>21</v>
      </c>
      <c r="K540" t="s">
        <v>50</v>
      </c>
      <c r="M540">
        <f>VLOOKUP(F540,Treats!$A$1:$C$9,3,0)</f>
        <v>3</v>
      </c>
      <c r="N540">
        <v>1</v>
      </c>
      <c r="O540" t="s">
        <v>36</v>
      </c>
      <c r="P540" t="str">
        <f t="shared" si="63"/>
        <v>E:CER_P:P09_Tr1:AWD_Tr2:_TRA_3_D:21_M:7_Y:2022</v>
      </c>
      <c r="Q540">
        <v>7</v>
      </c>
      <c r="R540">
        <v>27</v>
      </c>
      <c r="S540">
        <v>0.9</v>
      </c>
      <c r="T540">
        <v>29.5</v>
      </c>
      <c r="U540">
        <v>30.5</v>
      </c>
      <c r="V540" t="s">
        <v>46</v>
      </c>
      <c r="W540" s="2">
        <f t="shared" si="65"/>
        <v>0.39745370370370364</v>
      </c>
      <c r="X540">
        <v>20</v>
      </c>
      <c r="Y540" s="61">
        <f>VLOOKUP(C540,JN!$A$2:$J$865,8,0)</f>
        <v>1.7324999999999999</v>
      </c>
      <c r="Z540" s="62">
        <f>VLOOKUP(C540,JN!$A$2:$J$865,9,0)</f>
        <v>30.983955412937004</v>
      </c>
      <c r="AA540" s="63">
        <f>VLOOKUP(C540,JN!$A$2:$J$865,10,0)</f>
        <v>1.7299199999999999</v>
      </c>
      <c r="AB540">
        <v>41</v>
      </c>
    </row>
    <row r="541" spans="1:28" x14ac:dyDescent="0.3">
      <c r="A541">
        <v>525</v>
      </c>
      <c r="B541" s="1">
        <v>44763</v>
      </c>
      <c r="C541" t="str">
        <f t="shared" si="59"/>
        <v>CER-AWD_R3_t3_44763</v>
      </c>
      <c r="E541" t="s">
        <v>20</v>
      </c>
      <c r="F541" t="s">
        <v>38</v>
      </c>
      <c r="G541" t="s">
        <v>18</v>
      </c>
      <c r="H541">
        <f t="shared" si="60"/>
        <v>2022</v>
      </c>
      <c r="I541">
        <f t="shared" si="61"/>
        <v>7</v>
      </c>
      <c r="J541">
        <f t="shared" si="62"/>
        <v>21</v>
      </c>
      <c r="K541" t="s">
        <v>50</v>
      </c>
      <c r="M541">
        <f>VLOOKUP(F541,Treats!$A$1:$C$9,3,0)</f>
        <v>3</v>
      </c>
      <c r="N541">
        <v>1</v>
      </c>
      <c r="O541" t="s">
        <v>36</v>
      </c>
      <c r="P541" t="str">
        <f t="shared" si="63"/>
        <v>E:CER_P:P09_Tr1:AWD_Tr2:_TRA_3_D:21_M:7_Y:2022</v>
      </c>
      <c r="Q541">
        <v>7</v>
      </c>
      <c r="R541">
        <v>27</v>
      </c>
      <c r="S541">
        <v>0.9</v>
      </c>
      <c r="T541">
        <v>29.5</v>
      </c>
      <c r="U541">
        <v>30.5</v>
      </c>
      <c r="V541" t="s">
        <v>47</v>
      </c>
      <c r="W541" s="2">
        <f t="shared" si="65"/>
        <v>0.40439814814814806</v>
      </c>
      <c r="X541">
        <v>30</v>
      </c>
      <c r="Y541" s="61">
        <f>VLOOKUP(C541,JN!$A$2:$J$865,8,0)</f>
        <v>1.9575</v>
      </c>
      <c r="Z541" s="62">
        <f>VLOOKUP(C541,JN!$A$2:$J$865,9,0)</f>
        <v>8.8525586894105732</v>
      </c>
      <c r="AA541" s="63">
        <f>VLOOKUP(C541,JN!$A$2:$J$865,10,0)</f>
        <v>0.85224000000000011</v>
      </c>
      <c r="AB541">
        <v>43</v>
      </c>
    </row>
    <row r="542" spans="1:28" x14ac:dyDescent="0.3">
      <c r="A542">
        <v>526</v>
      </c>
      <c r="B542" s="1">
        <v>44769</v>
      </c>
      <c r="C542" t="str">
        <f t="shared" si="59"/>
        <v>CER-AWD_R1_t0_44769</v>
      </c>
      <c r="E542" t="s">
        <v>20</v>
      </c>
      <c r="F542" t="s">
        <v>21</v>
      </c>
      <c r="G542" t="s">
        <v>18</v>
      </c>
      <c r="H542">
        <f t="shared" si="60"/>
        <v>2022</v>
      </c>
      <c r="I542">
        <f t="shared" si="61"/>
        <v>7</v>
      </c>
      <c r="J542">
        <f t="shared" si="62"/>
        <v>27</v>
      </c>
      <c r="K542" t="s">
        <v>50</v>
      </c>
      <c r="M542">
        <f>VLOOKUP(F542,Treats!$A$1:$C$9,3,0)</f>
        <v>1</v>
      </c>
      <c r="N542">
        <v>1</v>
      </c>
      <c r="O542" t="s">
        <v>609</v>
      </c>
      <c r="P542" t="str">
        <f t="shared" si="63"/>
        <v>E:CER_P:P01_Tr1:AWD_Tr2:_TRA_1_D:27_M:7_Y:2022</v>
      </c>
      <c r="Q542">
        <v>0</v>
      </c>
      <c r="R542">
        <v>24</v>
      </c>
      <c r="S542">
        <v>0.7</v>
      </c>
      <c r="T542">
        <v>28</v>
      </c>
      <c r="U542">
        <v>30</v>
      </c>
      <c r="V542" t="s">
        <v>44</v>
      </c>
      <c r="W542" s="2">
        <v>0.43738425925925922</v>
      </c>
      <c r="X542">
        <v>0</v>
      </c>
      <c r="Y542" s="61">
        <f>VLOOKUP(C542,JN!$A$2:$J$865,8,0)</f>
        <v>1.4325000000000001</v>
      </c>
      <c r="Z542" s="62">
        <f>VLOOKUP(C542,JN!$A$2:$J$865,9,0)</f>
        <v>87.787873669988173</v>
      </c>
      <c r="AA542" s="63">
        <f>VLOOKUP(C542,JN!$A$2:$J$865,10,0)</f>
        <v>1.1765999999999999</v>
      </c>
      <c r="AB542">
        <v>28.2</v>
      </c>
    </row>
    <row r="543" spans="1:28" x14ac:dyDescent="0.3">
      <c r="A543">
        <v>527</v>
      </c>
      <c r="B543" s="1">
        <v>44769</v>
      </c>
      <c r="C543" t="str">
        <f t="shared" si="59"/>
        <v>CER-AWD_R1_t1_44769</v>
      </c>
      <c r="E543" t="s">
        <v>20</v>
      </c>
      <c r="F543" t="s">
        <v>21</v>
      </c>
      <c r="G543" t="s">
        <v>18</v>
      </c>
      <c r="H543">
        <f t="shared" si="60"/>
        <v>2022</v>
      </c>
      <c r="I543">
        <f t="shared" si="61"/>
        <v>7</v>
      </c>
      <c r="J543">
        <f t="shared" si="62"/>
        <v>27</v>
      </c>
      <c r="K543" t="s">
        <v>50</v>
      </c>
      <c r="M543">
        <f>VLOOKUP(F543,Treats!$A$1:$C$9,3,0)</f>
        <v>1</v>
      </c>
      <c r="N543">
        <v>1</v>
      </c>
      <c r="O543" t="s">
        <v>609</v>
      </c>
      <c r="P543" t="str">
        <f t="shared" si="63"/>
        <v>E:CER_P:P01_Tr1:AWD_Tr2:_TRA_1_D:27_M:7_Y:2022</v>
      </c>
      <c r="Q543">
        <v>0</v>
      </c>
      <c r="R543">
        <v>24</v>
      </c>
      <c r="S543">
        <v>0.7</v>
      </c>
      <c r="T543">
        <v>28</v>
      </c>
      <c r="U543">
        <v>30</v>
      </c>
      <c r="V543" t="s">
        <v>45</v>
      </c>
      <c r="W543" s="2">
        <f t="shared" si="65"/>
        <v>0.44432870370370364</v>
      </c>
      <c r="X543">
        <v>10</v>
      </c>
      <c r="Y543" s="61">
        <f>VLOOKUP(C543,JN!$A$2:$J$865,8,0)</f>
        <v>1.4325000000000001</v>
      </c>
      <c r="Z543" s="62">
        <f>VLOOKUP(C543,JN!$A$2:$J$865,9,0)</f>
        <v>81.793953724033102</v>
      </c>
      <c r="AA543" s="63">
        <f>VLOOKUP(C543,JN!$A$2:$J$865,10,0)</f>
        <v>1.3737599999999999</v>
      </c>
      <c r="AB543">
        <v>30.6</v>
      </c>
    </row>
    <row r="544" spans="1:28" x14ac:dyDescent="0.3">
      <c r="A544">
        <v>528</v>
      </c>
      <c r="B544" s="1">
        <v>44769</v>
      </c>
      <c r="C544" t="str">
        <f t="shared" si="59"/>
        <v>CER-AWD_R1_t2_44769</v>
      </c>
      <c r="E544" t="s">
        <v>20</v>
      </c>
      <c r="F544" t="s">
        <v>21</v>
      </c>
      <c r="G544" t="s">
        <v>18</v>
      </c>
      <c r="H544">
        <f t="shared" si="60"/>
        <v>2022</v>
      </c>
      <c r="I544">
        <f t="shared" si="61"/>
        <v>7</v>
      </c>
      <c r="J544">
        <f t="shared" si="62"/>
        <v>27</v>
      </c>
      <c r="K544" t="s">
        <v>50</v>
      </c>
      <c r="M544">
        <f>VLOOKUP(F544,Treats!$A$1:$C$9,3,0)</f>
        <v>1</v>
      </c>
      <c r="N544">
        <v>1</v>
      </c>
      <c r="O544" t="s">
        <v>609</v>
      </c>
      <c r="P544" t="str">
        <f t="shared" si="63"/>
        <v>E:CER_P:P01_Tr1:AWD_Tr2:_TRA_1_D:27_M:7_Y:2022</v>
      </c>
      <c r="Q544">
        <v>0</v>
      </c>
      <c r="R544">
        <v>24</v>
      </c>
      <c r="S544">
        <v>0.7</v>
      </c>
      <c r="T544">
        <v>28</v>
      </c>
      <c r="U544">
        <v>30</v>
      </c>
      <c r="V544" t="s">
        <v>46</v>
      </c>
      <c r="W544" s="2">
        <f t="shared" si="65"/>
        <v>0.45127314814814806</v>
      </c>
      <c r="X544">
        <v>20</v>
      </c>
      <c r="Y544" s="61">
        <f>VLOOKUP(C544,JN!$A$2:$J$865,8,0)</f>
        <v>1.4325000000000001</v>
      </c>
      <c r="Z544" s="62">
        <f>VLOOKUP(C544,JN!$A$2:$J$865,9,0)</f>
        <v>67.592974159770307</v>
      </c>
      <c r="AA544" s="63">
        <f>VLOOKUP(C544,JN!$A$2:$J$865,10,0)</f>
        <v>0.70596000000000003</v>
      </c>
      <c r="AB544">
        <v>33.299999999999997</v>
      </c>
    </row>
    <row r="545" spans="1:28" x14ac:dyDescent="0.3">
      <c r="A545">
        <v>529</v>
      </c>
      <c r="B545" s="1">
        <v>44769</v>
      </c>
      <c r="C545" t="str">
        <f t="shared" si="59"/>
        <v>CER-AWD_R1_t3_44769</v>
      </c>
      <c r="E545" t="s">
        <v>20</v>
      </c>
      <c r="F545" t="s">
        <v>21</v>
      </c>
      <c r="G545" t="s">
        <v>18</v>
      </c>
      <c r="H545">
        <f t="shared" si="60"/>
        <v>2022</v>
      </c>
      <c r="I545">
        <f t="shared" si="61"/>
        <v>7</v>
      </c>
      <c r="J545">
        <f t="shared" si="62"/>
        <v>27</v>
      </c>
      <c r="K545" t="s">
        <v>50</v>
      </c>
      <c r="M545">
        <f>VLOOKUP(F545,Treats!$A$1:$C$9,3,0)</f>
        <v>1</v>
      </c>
      <c r="N545">
        <v>1</v>
      </c>
      <c r="O545" t="s">
        <v>609</v>
      </c>
      <c r="P545" t="str">
        <f t="shared" si="63"/>
        <v>E:CER_P:P01_Tr1:AWD_Tr2:_TRA_1_D:27_M:7_Y:2022</v>
      </c>
      <c r="Q545">
        <v>0</v>
      </c>
      <c r="R545">
        <v>24</v>
      </c>
      <c r="S545">
        <v>0.7</v>
      </c>
      <c r="T545">
        <v>28</v>
      </c>
      <c r="U545">
        <v>30</v>
      </c>
      <c r="V545" t="s">
        <v>47</v>
      </c>
      <c r="W545" s="2">
        <f t="shared" si="65"/>
        <v>0.45821759259259248</v>
      </c>
      <c r="X545">
        <v>30</v>
      </c>
      <c r="Y545" s="61">
        <f>VLOOKUP(C545,JN!$A$2:$J$865,8,0)</f>
        <v>1.5074999999999998</v>
      </c>
      <c r="Z545" s="62">
        <f>VLOOKUP(C545,JN!$A$2:$J$865,9,0)</f>
        <v>57.080560716095256</v>
      </c>
      <c r="AA545" s="63">
        <f>VLOOKUP(C545,JN!$A$2:$J$865,10,0)</f>
        <v>0.75048000000000015</v>
      </c>
      <c r="AB545">
        <v>34.4</v>
      </c>
    </row>
    <row r="546" spans="1:28" x14ac:dyDescent="0.3">
      <c r="A546">
        <v>530</v>
      </c>
      <c r="B546" s="1">
        <v>44769</v>
      </c>
      <c r="C546" t="str">
        <f t="shared" si="59"/>
        <v>CER-MSD_R1_t0_44769</v>
      </c>
      <c r="E546" t="s">
        <v>20</v>
      </c>
      <c r="F546" t="s">
        <v>22</v>
      </c>
      <c r="G546" t="s">
        <v>18</v>
      </c>
      <c r="H546">
        <f t="shared" si="60"/>
        <v>2022</v>
      </c>
      <c r="I546">
        <f t="shared" si="61"/>
        <v>7</v>
      </c>
      <c r="J546">
        <f t="shared" si="62"/>
        <v>27</v>
      </c>
      <c r="K546" t="s">
        <v>49</v>
      </c>
      <c r="M546">
        <f>VLOOKUP(F546,Treats!$A$1:$C$9,3,0)</f>
        <v>1</v>
      </c>
      <c r="N546">
        <v>9</v>
      </c>
      <c r="O546" t="s">
        <v>609</v>
      </c>
      <c r="P546" t="str">
        <f t="shared" si="63"/>
        <v>E:CER_P:P02_Tr1:MSD_Tr2:_TRA_1_D:27_M:7_Y:2022</v>
      </c>
      <c r="Q546">
        <v>13</v>
      </c>
      <c r="R546">
        <v>26</v>
      </c>
      <c r="S546">
        <v>0.5</v>
      </c>
      <c r="T546">
        <v>28</v>
      </c>
      <c r="U546">
        <v>30</v>
      </c>
      <c r="V546" t="s">
        <v>44</v>
      </c>
      <c r="W546" s="2">
        <v>0.44027777777777777</v>
      </c>
      <c r="X546">
        <v>0</v>
      </c>
      <c r="Y546" s="61">
        <f>VLOOKUP(C546,JN!$A$2:$J$865,8,0)</f>
        <v>1.6575</v>
      </c>
      <c r="Z546" s="62">
        <f>VLOOKUP(C546,JN!$A$2:$J$865,9,0)</f>
        <v>97.101503124472217</v>
      </c>
      <c r="AA546" s="63">
        <f>VLOOKUP(C546,JN!$A$2:$J$865,10,0)</f>
        <v>0.70596000000000003</v>
      </c>
      <c r="AB546">
        <v>28.9</v>
      </c>
    </row>
    <row r="547" spans="1:28" x14ac:dyDescent="0.3">
      <c r="A547">
        <v>531</v>
      </c>
      <c r="B547" s="1">
        <v>44769</v>
      </c>
      <c r="C547" t="str">
        <f t="shared" si="59"/>
        <v>CER-MSD_R1_t1_44769</v>
      </c>
      <c r="E547" t="s">
        <v>20</v>
      </c>
      <c r="F547" t="s">
        <v>22</v>
      </c>
      <c r="G547" t="s">
        <v>18</v>
      </c>
      <c r="H547">
        <f t="shared" si="60"/>
        <v>2022</v>
      </c>
      <c r="I547">
        <f t="shared" si="61"/>
        <v>7</v>
      </c>
      <c r="J547">
        <f t="shared" si="62"/>
        <v>27</v>
      </c>
      <c r="K547" t="s">
        <v>49</v>
      </c>
      <c r="M547">
        <f>VLOOKUP(F547,Treats!$A$1:$C$9,3,0)</f>
        <v>1</v>
      </c>
      <c r="N547">
        <v>9</v>
      </c>
      <c r="O547" t="s">
        <v>609</v>
      </c>
      <c r="P547" t="str">
        <f t="shared" si="63"/>
        <v>E:CER_P:P02_Tr1:MSD_Tr2:_TRA_1_D:27_M:7_Y:2022</v>
      </c>
      <c r="Q547">
        <v>13</v>
      </c>
      <c r="R547">
        <v>26</v>
      </c>
      <c r="S547">
        <v>0.5</v>
      </c>
      <c r="T547">
        <v>28</v>
      </c>
      <c r="U547">
        <v>30</v>
      </c>
      <c r="V547" t="s">
        <v>45</v>
      </c>
      <c r="W547" s="2">
        <f t="shared" si="65"/>
        <v>0.44722222222222219</v>
      </c>
      <c r="X547">
        <v>10</v>
      </c>
      <c r="Y547" s="61">
        <f>VLOOKUP(C547,JN!$A$2:$J$865,8,0)</f>
        <v>2.9325000000000001</v>
      </c>
      <c r="Z547" s="62">
        <f>VLOOKUP(C547,JN!$A$2:$J$865,9,0)</f>
        <v>87.695659516973478</v>
      </c>
      <c r="AA547" s="63">
        <f>VLOOKUP(C547,JN!$A$2:$J$865,10,0)</f>
        <v>0.64236000000000004</v>
      </c>
      <c r="AB547">
        <v>30.6</v>
      </c>
    </row>
    <row r="548" spans="1:28" x14ac:dyDescent="0.3">
      <c r="A548">
        <v>532</v>
      </c>
      <c r="B548" s="1">
        <v>44769</v>
      </c>
      <c r="C548" t="str">
        <f t="shared" si="59"/>
        <v>CER-MSD_R1_t2_44769</v>
      </c>
      <c r="E548" t="s">
        <v>20</v>
      </c>
      <c r="F548" t="s">
        <v>22</v>
      </c>
      <c r="G548" t="s">
        <v>18</v>
      </c>
      <c r="H548">
        <f t="shared" si="60"/>
        <v>2022</v>
      </c>
      <c r="I548">
        <f t="shared" si="61"/>
        <v>7</v>
      </c>
      <c r="J548">
        <f t="shared" si="62"/>
        <v>27</v>
      </c>
      <c r="K548" t="s">
        <v>49</v>
      </c>
      <c r="M548">
        <f>VLOOKUP(F548,Treats!$A$1:$C$9,3,0)</f>
        <v>1</v>
      </c>
      <c r="N548">
        <v>9</v>
      </c>
      <c r="O548" t="s">
        <v>609</v>
      </c>
      <c r="P548" t="str">
        <f t="shared" si="63"/>
        <v>E:CER_P:P02_Tr1:MSD_Tr2:_TRA_1_D:27_M:7_Y:2022</v>
      </c>
      <c r="Q548">
        <v>13</v>
      </c>
      <c r="R548">
        <v>26</v>
      </c>
      <c r="S548">
        <v>0.5</v>
      </c>
      <c r="T548">
        <v>28</v>
      </c>
      <c r="U548">
        <v>30</v>
      </c>
      <c r="V548" t="s">
        <v>46</v>
      </c>
      <c r="W548" s="2">
        <f t="shared" si="65"/>
        <v>0.45416666666666661</v>
      </c>
      <c r="X548">
        <v>20</v>
      </c>
      <c r="Y548" s="61">
        <f>VLOOKUP(C548,JN!$A$2:$J$865,8,0)</f>
        <v>4.3574999999999999</v>
      </c>
      <c r="Z548" s="62">
        <f>VLOOKUP(C548,JN!$A$2:$J$865,9,0)</f>
        <v>40.666441479479815</v>
      </c>
      <c r="AA548" s="63">
        <f>VLOOKUP(C548,JN!$A$2:$J$865,10,0)</f>
        <v>0.75048000000000015</v>
      </c>
      <c r="AB548">
        <v>33.200000000000003</v>
      </c>
    </row>
    <row r="549" spans="1:28" x14ac:dyDescent="0.3">
      <c r="A549">
        <v>533</v>
      </c>
      <c r="B549" s="1">
        <v>44769</v>
      </c>
      <c r="C549" t="str">
        <f t="shared" si="59"/>
        <v>CER-MSD_R1_t3_44769</v>
      </c>
      <c r="E549" t="s">
        <v>20</v>
      </c>
      <c r="F549" t="s">
        <v>22</v>
      </c>
      <c r="G549" t="s">
        <v>18</v>
      </c>
      <c r="H549">
        <f t="shared" si="60"/>
        <v>2022</v>
      </c>
      <c r="I549">
        <f t="shared" si="61"/>
        <v>7</v>
      </c>
      <c r="J549">
        <f t="shared" si="62"/>
        <v>27</v>
      </c>
      <c r="K549" t="s">
        <v>49</v>
      </c>
      <c r="M549">
        <f>VLOOKUP(F549,Treats!$A$1:$C$9,3,0)</f>
        <v>1</v>
      </c>
      <c r="N549">
        <v>9</v>
      </c>
      <c r="O549" t="s">
        <v>609</v>
      </c>
      <c r="P549" t="str">
        <f t="shared" si="63"/>
        <v>E:CER_P:P02_Tr1:MSD_Tr2:_TRA_1_D:27_M:7_Y:2022</v>
      </c>
      <c r="Q549">
        <v>13</v>
      </c>
      <c r="R549">
        <v>26</v>
      </c>
      <c r="S549">
        <v>0.5</v>
      </c>
      <c r="T549">
        <v>28</v>
      </c>
      <c r="U549">
        <v>30</v>
      </c>
      <c r="V549" t="s">
        <v>47</v>
      </c>
      <c r="W549" s="2">
        <f t="shared" si="65"/>
        <v>0.46111111111111103</v>
      </c>
      <c r="X549">
        <v>30</v>
      </c>
      <c r="Y549" s="61">
        <f>VLOOKUP(C549,JN!$A$2:$J$865,8,0)</f>
        <v>5.7824999999999998</v>
      </c>
      <c r="Z549" s="62">
        <f>VLOOKUP(C549,JN!$A$2:$J$865,9,0)</f>
        <v>5.7172774869109952</v>
      </c>
      <c r="AA549" s="63">
        <f>VLOOKUP(C549,JN!$A$2:$J$865,10,0)</f>
        <v>0.69960000000000011</v>
      </c>
      <c r="AB549">
        <v>33.799999999999997</v>
      </c>
    </row>
    <row r="550" spans="1:28" x14ac:dyDescent="0.3">
      <c r="A550">
        <v>534</v>
      </c>
      <c r="B550" s="1">
        <v>44769</v>
      </c>
      <c r="C550" t="str">
        <f t="shared" si="59"/>
        <v>CER-CON_R1_t0_44769</v>
      </c>
      <c r="E550" t="s">
        <v>20</v>
      </c>
      <c r="F550" t="s">
        <v>39</v>
      </c>
      <c r="G550" t="s">
        <v>18</v>
      </c>
      <c r="H550">
        <f t="shared" si="60"/>
        <v>2022</v>
      </c>
      <c r="I550">
        <f t="shared" si="61"/>
        <v>7</v>
      </c>
      <c r="J550">
        <f t="shared" si="62"/>
        <v>27</v>
      </c>
      <c r="K550" t="s">
        <v>48</v>
      </c>
      <c r="M550">
        <f>VLOOKUP(F550,Treats!$A$1:$C$9,3,0)</f>
        <v>1</v>
      </c>
      <c r="N550">
        <v>2</v>
      </c>
      <c r="O550" t="s">
        <v>612</v>
      </c>
      <c r="P550" t="str">
        <f t="shared" si="63"/>
        <v>E:CER_P:P03_Tr1:CON_Tr2:_TRA_1_D:27_M:7_Y:2022</v>
      </c>
      <c r="Q550">
        <v>11.5</v>
      </c>
      <c r="R550">
        <v>26</v>
      </c>
      <c r="S550">
        <v>0.9</v>
      </c>
      <c r="T550">
        <v>28</v>
      </c>
      <c r="U550">
        <v>30</v>
      </c>
      <c r="V550" t="s">
        <v>44</v>
      </c>
      <c r="W550" s="2">
        <v>0.43738425925925922</v>
      </c>
      <c r="X550">
        <v>0</v>
      </c>
      <c r="Y550" s="61">
        <f>VLOOKUP(C550,JN!$A$2:$J$865,8,0)</f>
        <v>3.8325000000000005</v>
      </c>
      <c r="Z550" s="62">
        <f>VLOOKUP(C550,JN!$A$2:$J$865,9,0)</f>
        <v>86.312447221753089</v>
      </c>
      <c r="AA550" s="63">
        <f>VLOOKUP(C550,JN!$A$2:$J$865,10,0)</f>
        <v>0.68688000000000005</v>
      </c>
      <c r="AB550">
        <v>28.8</v>
      </c>
    </row>
    <row r="551" spans="1:28" x14ac:dyDescent="0.3">
      <c r="A551">
        <v>535</v>
      </c>
      <c r="B551" s="1">
        <v>44769</v>
      </c>
      <c r="C551" t="str">
        <f t="shared" si="59"/>
        <v>CER-CON_R1_t1_44769</v>
      </c>
      <c r="E551" t="s">
        <v>20</v>
      </c>
      <c r="F551" t="s">
        <v>39</v>
      </c>
      <c r="G551" t="s">
        <v>18</v>
      </c>
      <c r="H551">
        <f t="shared" si="60"/>
        <v>2022</v>
      </c>
      <c r="I551">
        <f t="shared" si="61"/>
        <v>7</v>
      </c>
      <c r="J551">
        <f t="shared" si="62"/>
        <v>27</v>
      </c>
      <c r="K551" t="s">
        <v>48</v>
      </c>
      <c r="M551">
        <f>VLOOKUP(F551,Treats!$A$1:$C$9,3,0)</f>
        <v>1</v>
      </c>
      <c r="N551">
        <v>2</v>
      </c>
      <c r="O551" t="s">
        <v>612</v>
      </c>
      <c r="P551" t="str">
        <f t="shared" si="63"/>
        <v>E:CER_P:P03_Tr1:CON_Tr2:_TRA_1_D:27_M:7_Y:2022</v>
      </c>
      <c r="Q551">
        <v>11.5</v>
      </c>
      <c r="R551">
        <v>26</v>
      </c>
      <c r="S551">
        <v>0.9</v>
      </c>
      <c r="T551">
        <v>28</v>
      </c>
      <c r="U551">
        <v>30</v>
      </c>
      <c r="V551" t="s">
        <v>45</v>
      </c>
      <c r="W551" s="2">
        <f t="shared" si="65"/>
        <v>0.44432870370370364</v>
      </c>
      <c r="X551">
        <v>10</v>
      </c>
      <c r="Y551" s="61">
        <f>VLOOKUP(C551,JN!$A$2:$J$865,8,0)</f>
        <v>8.7825000000000006</v>
      </c>
      <c r="Z551" s="62">
        <f>VLOOKUP(C551,JN!$A$2:$J$865,9,0)</f>
        <v>107.61391656814727</v>
      </c>
      <c r="AA551" s="63">
        <f>VLOOKUP(C551,JN!$A$2:$J$865,10,0)</f>
        <v>0.67416000000000009</v>
      </c>
      <c r="AB551">
        <v>30.1</v>
      </c>
    </row>
    <row r="552" spans="1:28" x14ac:dyDescent="0.3">
      <c r="A552">
        <v>536</v>
      </c>
      <c r="B552" s="1">
        <v>44769</v>
      </c>
      <c r="C552" t="str">
        <f t="shared" si="59"/>
        <v>CER-CON_R1_t2_44769</v>
      </c>
      <c r="E552" t="s">
        <v>20</v>
      </c>
      <c r="F552" t="s">
        <v>39</v>
      </c>
      <c r="G552" t="s">
        <v>18</v>
      </c>
      <c r="H552">
        <f t="shared" si="60"/>
        <v>2022</v>
      </c>
      <c r="I552">
        <f t="shared" si="61"/>
        <v>7</v>
      </c>
      <c r="J552">
        <f t="shared" si="62"/>
        <v>27</v>
      </c>
      <c r="K552" t="s">
        <v>48</v>
      </c>
      <c r="M552">
        <f>VLOOKUP(F552,Treats!$A$1:$C$9,3,0)</f>
        <v>1</v>
      </c>
      <c r="N552">
        <v>2</v>
      </c>
      <c r="O552" t="s">
        <v>612</v>
      </c>
      <c r="P552" t="str">
        <f t="shared" si="63"/>
        <v>E:CER_P:P03_Tr1:CON_Tr2:_TRA_1_D:27_M:7_Y:2022</v>
      </c>
      <c r="Q552">
        <v>11.5</v>
      </c>
      <c r="R552">
        <v>26</v>
      </c>
      <c r="S552">
        <v>0.9</v>
      </c>
      <c r="T552">
        <v>28</v>
      </c>
      <c r="U552">
        <v>30</v>
      </c>
      <c r="V552" t="s">
        <v>46</v>
      </c>
      <c r="W552" s="2">
        <f t="shared" si="65"/>
        <v>0.45127314814814806</v>
      </c>
      <c r="X552">
        <v>20</v>
      </c>
      <c r="Y552" s="61">
        <f>VLOOKUP(C552,JN!$A$2:$J$865,8,0)</f>
        <v>11.557500000000001</v>
      </c>
      <c r="Z552" s="62">
        <f>VLOOKUP(C552,JN!$A$2:$J$865,9,0)</f>
        <v>36.055733828745147</v>
      </c>
      <c r="AA552" s="63">
        <f>VLOOKUP(C552,JN!$A$2:$J$865,10,0)</f>
        <v>0.68688000000000005</v>
      </c>
      <c r="AB552">
        <v>32.299999999999997</v>
      </c>
    </row>
    <row r="553" spans="1:28" x14ac:dyDescent="0.3">
      <c r="A553">
        <v>537</v>
      </c>
      <c r="B553" s="1">
        <v>44769</v>
      </c>
      <c r="C553" t="str">
        <f t="shared" si="59"/>
        <v>CER-CON_R1_t3_44769</v>
      </c>
      <c r="E553" t="s">
        <v>20</v>
      </c>
      <c r="F553" t="s">
        <v>39</v>
      </c>
      <c r="G553" t="s">
        <v>18</v>
      </c>
      <c r="H553">
        <f t="shared" si="60"/>
        <v>2022</v>
      </c>
      <c r="I553">
        <f t="shared" si="61"/>
        <v>7</v>
      </c>
      <c r="J553">
        <f t="shared" si="62"/>
        <v>27</v>
      </c>
      <c r="K553" t="s">
        <v>48</v>
      </c>
      <c r="M553">
        <f>VLOOKUP(F553,Treats!$A$1:$C$9,3,0)</f>
        <v>1</v>
      </c>
      <c r="N553">
        <v>2</v>
      </c>
      <c r="O553" t="s">
        <v>612</v>
      </c>
      <c r="P553" t="str">
        <f t="shared" si="63"/>
        <v>E:CER_P:P03_Tr1:CON_Tr2:_TRA_1_D:27_M:7_Y:2022</v>
      </c>
      <c r="Q553">
        <v>11.5</v>
      </c>
      <c r="R553">
        <v>26</v>
      </c>
      <c r="S553">
        <v>0.9</v>
      </c>
      <c r="T553">
        <v>28</v>
      </c>
      <c r="U553">
        <v>30</v>
      </c>
      <c r="V553" t="s">
        <v>47</v>
      </c>
      <c r="W553" s="2">
        <f t="shared" si="65"/>
        <v>0.45821759259259248</v>
      </c>
      <c r="X553">
        <v>30</v>
      </c>
      <c r="Y553" s="61">
        <f>VLOOKUP(C553,JN!$A$2:$J$865,8,0)</f>
        <v>15.7575</v>
      </c>
      <c r="Z553" s="62">
        <f>VLOOKUP(C553,JN!$A$2:$J$865,9,0)</f>
        <v>29.047458199628444</v>
      </c>
      <c r="AA553" s="63">
        <f>VLOOKUP(C553,JN!$A$2:$J$865,10,0)</f>
        <v>0.75684000000000007</v>
      </c>
      <c r="AB553">
        <v>33.6</v>
      </c>
    </row>
    <row r="554" spans="1:28" x14ac:dyDescent="0.3">
      <c r="A554">
        <v>538</v>
      </c>
      <c r="B554" s="1">
        <v>44769</v>
      </c>
      <c r="C554" t="str">
        <f t="shared" si="59"/>
        <v>CER-MSD_R2_t0_44769</v>
      </c>
      <c r="E554" t="s">
        <v>20</v>
      </c>
      <c r="F554" t="s">
        <v>34</v>
      </c>
      <c r="G554" t="s">
        <v>18</v>
      </c>
      <c r="H554">
        <f t="shared" si="60"/>
        <v>2022</v>
      </c>
      <c r="I554">
        <f t="shared" si="61"/>
        <v>7</v>
      </c>
      <c r="J554">
        <f t="shared" si="62"/>
        <v>27</v>
      </c>
      <c r="K554" t="s">
        <v>49</v>
      </c>
      <c r="M554">
        <f>VLOOKUP(F554,Treats!$A$1:$C$9,3,0)</f>
        <v>2</v>
      </c>
      <c r="N554">
        <v>2</v>
      </c>
      <c r="O554" t="s">
        <v>609</v>
      </c>
      <c r="P554" t="str">
        <f t="shared" si="63"/>
        <v>E:CER_P:P04_Tr1:MSD_Tr2:_TRA_2_D:27_M:7_Y:2022</v>
      </c>
      <c r="Q554">
        <v>12.6</v>
      </c>
      <c r="R554">
        <v>26</v>
      </c>
      <c r="S554">
        <v>0.8</v>
      </c>
      <c r="T554">
        <v>30</v>
      </c>
      <c r="U554">
        <v>33</v>
      </c>
      <c r="V554" t="s">
        <v>44</v>
      </c>
      <c r="W554" s="2">
        <v>0.47129629629629632</v>
      </c>
      <c r="X554">
        <v>0</v>
      </c>
      <c r="Y554" s="61">
        <f>VLOOKUP(C554,JN!$A$2:$J$865,8,0)</f>
        <v>1.4325000000000001</v>
      </c>
      <c r="Z554" s="62">
        <f>VLOOKUP(C554,JN!$A$2:$J$865,9,0)</f>
        <v>81.517311264989033</v>
      </c>
      <c r="AA554" s="63">
        <f>VLOOKUP(C554,JN!$A$2:$J$865,10,0)</f>
        <v>0.64236000000000004</v>
      </c>
      <c r="AB554">
        <v>26.8</v>
      </c>
    </row>
    <row r="555" spans="1:28" x14ac:dyDescent="0.3">
      <c r="A555">
        <v>539</v>
      </c>
      <c r="B555" s="1">
        <v>44769</v>
      </c>
      <c r="C555" t="str">
        <f t="shared" si="59"/>
        <v>CER-MSD_R2_t1_44769</v>
      </c>
      <c r="E555" t="s">
        <v>20</v>
      </c>
      <c r="F555" t="s">
        <v>34</v>
      </c>
      <c r="G555" t="s">
        <v>18</v>
      </c>
      <c r="H555">
        <f t="shared" si="60"/>
        <v>2022</v>
      </c>
      <c r="I555">
        <f t="shared" si="61"/>
        <v>7</v>
      </c>
      <c r="J555">
        <f t="shared" si="62"/>
        <v>27</v>
      </c>
      <c r="K555" t="s">
        <v>49</v>
      </c>
      <c r="M555">
        <f>VLOOKUP(F555,Treats!$A$1:$C$9,3,0)</f>
        <v>2</v>
      </c>
      <c r="N555">
        <v>2</v>
      </c>
      <c r="O555" t="s">
        <v>609</v>
      </c>
      <c r="P555" t="str">
        <f t="shared" si="63"/>
        <v>E:CER_P:P04_Tr1:MSD_Tr2:_TRA_2_D:27_M:7_Y:2022</v>
      </c>
      <c r="Q555">
        <v>12.6</v>
      </c>
      <c r="R555">
        <v>26</v>
      </c>
      <c r="S555">
        <v>0.8</v>
      </c>
      <c r="T555">
        <v>30</v>
      </c>
      <c r="U555">
        <v>33</v>
      </c>
      <c r="V555" t="s">
        <v>45</v>
      </c>
      <c r="W555" s="2">
        <f t="shared" si="65"/>
        <v>0.47824074074074074</v>
      </c>
      <c r="X555">
        <v>10</v>
      </c>
      <c r="Y555" s="61">
        <f>VLOOKUP(C555,JN!$A$2:$J$865,8,0)</f>
        <v>1.9575</v>
      </c>
      <c r="Z555" s="62">
        <f>VLOOKUP(C555,JN!$A$2:$J$865,9,0)</f>
        <v>65.472048640432362</v>
      </c>
      <c r="AA555" s="63">
        <f>VLOOKUP(C555,JN!$A$2:$J$865,10,0)</f>
        <v>0.66144000000000003</v>
      </c>
      <c r="AB555">
        <v>30.9</v>
      </c>
    </row>
    <row r="556" spans="1:28" x14ac:dyDescent="0.3">
      <c r="A556">
        <v>540</v>
      </c>
      <c r="B556" s="1">
        <v>44769</v>
      </c>
      <c r="C556" t="str">
        <f t="shared" si="59"/>
        <v>CER-MSD_R2_t2_44769</v>
      </c>
      <c r="E556" t="s">
        <v>20</v>
      </c>
      <c r="F556" t="s">
        <v>34</v>
      </c>
      <c r="G556" t="s">
        <v>18</v>
      </c>
      <c r="H556">
        <f t="shared" si="60"/>
        <v>2022</v>
      </c>
      <c r="I556">
        <f t="shared" si="61"/>
        <v>7</v>
      </c>
      <c r="J556">
        <f t="shared" si="62"/>
        <v>27</v>
      </c>
      <c r="K556" t="s">
        <v>49</v>
      </c>
      <c r="M556">
        <f>VLOOKUP(F556,Treats!$A$1:$C$9,3,0)</f>
        <v>2</v>
      </c>
      <c r="N556">
        <v>2</v>
      </c>
      <c r="O556" t="s">
        <v>609</v>
      </c>
      <c r="P556" t="str">
        <f t="shared" si="63"/>
        <v>E:CER_P:P04_Tr1:MSD_Tr2:_TRA_2_D:27_M:7_Y:2022</v>
      </c>
      <c r="Q556">
        <v>12.6</v>
      </c>
      <c r="R556">
        <v>26</v>
      </c>
      <c r="S556">
        <v>0.8</v>
      </c>
      <c r="T556">
        <v>30</v>
      </c>
      <c r="U556">
        <v>33</v>
      </c>
      <c r="V556" t="s">
        <v>46</v>
      </c>
      <c r="W556" s="2">
        <f t="shared" si="65"/>
        <v>0.48518518518518516</v>
      </c>
      <c r="X556">
        <v>20</v>
      </c>
      <c r="Y556" s="61">
        <f>VLOOKUP(C556,JN!$A$2:$J$865,8,0)</f>
        <v>2.5575000000000001</v>
      </c>
      <c r="Z556" s="62">
        <f>VLOOKUP(C556,JN!$A$2:$J$865,9,0)</f>
        <v>69.437257220064183</v>
      </c>
      <c r="AA556" s="63">
        <f>VLOOKUP(C556,JN!$A$2:$J$865,10,0)</f>
        <v>0.84588000000000008</v>
      </c>
      <c r="AB556">
        <v>33.799999999999997</v>
      </c>
    </row>
    <row r="557" spans="1:28" x14ac:dyDescent="0.3">
      <c r="A557">
        <v>541</v>
      </c>
      <c r="B557" s="1">
        <v>44769</v>
      </c>
      <c r="C557" t="str">
        <f t="shared" si="59"/>
        <v>CER-MSD_R2_t3_44769</v>
      </c>
      <c r="E557" t="s">
        <v>20</v>
      </c>
      <c r="F557" t="s">
        <v>34</v>
      </c>
      <c r="G557" t="s">
        <v>18</v>
      </c>
      <c r="H557">
        <f t="shared" si="60"/>
        <v>2022</v>
      </c>
      <c r="I557">
        <f t="shared" si="61"/>
        <v>7</v>
      </c>
      <c r="J557">
        <f t="shared" si="62"/>
        <v>27</v>
      </c>
      <c r="K557" t="s">
        <v>49</v>
      </c>
      <c r="M557">
        <f>VLOOKUP(F557,Treats!$A$1:$C$9,3,0)</f>
        <v>2</v>
      </c>
      <c r="N557">
        <v>2</v>
      </c>
      <c r="O557" t="s">
        <v>609</v>
      </c>
      <c r="P557" t="str">
        <f t="shared" si="63"/>
        <v>E:CER_P:P04_Tr1:MSD_Tr2:_TRA_2_D:27_M:7_Y:2022</v>
      </c>
      <c r="Q557">
        <v>12.6</v>
      </c>
      <c r="R557">
        <v>26</v>
      </c>
      <c r="S557">
        <v>0.8</v>
      </c>
      <c r="T557">
        <v>30</v>
      </c>
      <c r="U557">
        <v>33</v>
      </c>
      <c r="V557" t="s">
        <v>47</v>
      </c>
      <c r="W557" s="2">
        <f t="shared" si="65"/>
        <v>0.49212962962962958</v>
      </c>
      <c r="X557">
        <v>30</v>
      </c>
      <c r="Y557" s="61">
        <f>VLOOKUP(C557,JN!$A$2:$J$865,8,0)</f>
        <v>3.0074999999999998</v>
      </c>
      <c r="Z557" s="62">
        <f>VLOOKUP(C557,JN!$A$2:$J$865,9,0)</f>
        <v>54.31413612565445</v>
      </c>
      <c r="AA557" s="63">
        <f>VLOOKUP(C557,JN!$A$2:$J$865,10,0)</f>
        <v>0.73776000000000008</v>
      </c>
      <c r="AB557">
        <v>34.6</v>
      </c>
    </row>
    <row r="558" spans="1:28" x14ac:dyDescent="0.3">
      <c r="A558">
        <v>542</v>
      </c>
      <c r="B558" s="1">
        <v>44769</v>
      </c>
      <c r="C558" t="str">
        <f t="shared" si="59"/>
        <v>CER-AWD_R2_t0_44769</v>
      </c>
      <c r="E558" t="s">
        <v>20</v>
      </c>
      <c r="F558" t="s">
        <v>37</v>
      </c>
      <c r="G558" t="s">
        <v>18</v>
      </c>
      <c r="H558">
        <f t="shared" si="60"/>
        <v>2022</v>
      </c>
      <c r="I558">
        <f t="shared" si="61"/>
        <v>7</v>
      </c>
      <c r="J558">
        <f t="shared" si="62"/>
        <v>27</v>
      </c>
      <c r="K558" t="s">
        <v>50</v>
      </c>
      <c r="M558">
        <f>VLOOKUP(F558,Treats!$A$1:$C$9,3,0)</f>
        <v>2</v>
      </c>
      <c r="N558">
        <v>3</v>
      </c>
      <c r="O558" t="s">
        <v>612</v>
      </c>
      <c r="P558" t="str">
        <f t="shared" si="63"/>
        <v>E:CER_P:P05_Tr1:AWD_Tr2:_TRA_2_D:27_M:7_Y:2022</v>
      </c>
      <c r="Q558">
        <v>0</v>
      </c>
      <c r="R558">
        <v>26</v>
      </c>
      <c r="S558">
        <v>0.9</v>
      </c>
      <c r="T558">
        <v>28</v>
      </c>
      <c r="U558">
        <v>30</v>
      </c>
      <c r="V558" t="s">
        <v>44</v>
      </c>
      <c r="W558" s="2">
        <v>0.48194444444444445</v>
      </c>
      <c r="X558">
        <v>0</v>
      </c>
      <c r="Y558" s="61">
        <f>VLOOKUP(C558,JN!$A$2:$J$865,8,0)</f>
        <v>1.4325000000000001</v>
      </c>
      <c r="Z558" s="62">
        <f>VLOOKUP(C558,JN!$A$2:$J$865,9,0)</f>
        <v>112.22462421888196</v>
      </c>
      <c r="AA558" s="63">
        <f>VLOOKUP(C558,JN!$A$2:$J$865,10,0)</f>
        <v>0.74412000000000011</v>
      </c>
      <c r="AB558">
        <v>27.6</v>
      </c>
    </row>
    <row r="559" spans="1:28" x14ac:dyDescent="0.3">
      <c r="A559">
        <v>543</v>
      </c>
      <c r="B559" s="1">
        <v>44769</v>
      </c>
      <c r="C559" t="str">
        <f t="shared" si="59"/>
        <v>CER-AWD_R2_t1_44769</v>
      </c>
      <c r="E559" t="s">
        <v>20</v>
      </c>
      <c r="F559" t="s">
        <v>37</v>
      </c>
      <c r="G559" t="s">
        <v>18</v>
      </c>
      <c r="H559">
        <f t="shared" si="60"/>
        <v>2022</v>
      </c>
      <c r="I559">
        <f t="shared" si="61"/>
        <v>7</v>
      </c>
      <c r="J559">
        <f t="shared" si="62"/>
        <v>27</v>
      </c>
      <c r="K559" t="s">
        <v>50</v>
      </c>
      <c r="M559">
        <f>VLOOKUP(F559,Treats!$A$1:$C$9,3,0)</f>
        <v>2</v>
      </c>
      <c r="N559">
        <v>3</v>
      </c>
      <c r="O559" t="s">
        <v>612</v>
      </c>
      <c r="P559" t="str">
        <f t="shared" si="63"/>
        <v>E:CER_P:P05_Tr1:AWD_Tr2:_TRA_2_D:27_M:7_Y:2022</v>
      </c>
      <c r="Q559">
        <v>0</v>
      </c>
      <c r="R559">
        <v>26</v>
      </c>
      <c r="S559">
        <v>0.9</v>
      </c>
      <c r="T559">
        <v>28</v>
      </c>
      <c r="U559">
        <v>30</v>
      </c>
      <c r="V559" t="s">
        <v>45</v>
      </c>
      <c r="W559" s="2">
        <f t="shared" si="65"/>
        <v>0.48888888888888887</v>
      </c>
      <c r="X559">
        <v>10</v>
      </c>
      <c r="Y559" s="61">
        <f>VLOOKUP(C559,JN!$A$2:$J$865,8,0)</f>
        <v>1.4325000000000001</v>
      </c>
      <c r="Z559" s="62">
        <f>VLOOKUP(C559,JN!$A$2:$J$865,9,0)</f>
        <v>59.478128694477284</v>
      </c>
      <c r="AA559" s="63">
        <f>VLOOKUP(C559,JN!$A$2:$J$865,10,0)</f>
        <v>0.75684000000000007</v>
      </c>
      <c r="AB559">
        <v>30.9</v>
      </c>
    </row>
    <row r="560" spans="1:28" x14ac:dyDescent="0.3">
      <c r="A560">
        <v>544</v>
      </c>
      <c r="B560" s="1">
        <v>44769</v>
      </c>
      <c r="C560" t="str">
        <f t="shared" si="59"/>
        <v>CER-AWD_R2_t2_44769</v>
      </c>
      <c r="E560" t="s">
        <v>20</v>
      </c>
      <c r="F560" t="s">
        <v>37</v>
      </c>
      <c r="G560" t="s">
        <v>18</v>
      </c>
      <c r="H560">
        <f t="shared" si="60"/>
        <v>2022</v>
      </c>
      <c r="I560">
        <f t="shared" si="61"/>
        <v>7</v>
      </c>
      <c r="J560">
        <f t="shared" si="62"/>
        <v>27</v>
      </c>
      <c r="K560" t="s">
        <v>50</v>
      </c>
      <c r="M560">
        <f>VLOOKUP(F560,Treats!$A$1:$C$9,3,0)</f>
        <v>2</v>
      </c>
      <c r="N560">
        <v>3</v>
      </c>
      <c r="O560" t="s">
        <v>612</v>
      </c>
      <c r="P560" t="str">
        <f t="shared" si="63"/>
        <v>E:CER_P:P05_Tr1:AWD_Tr2:_TRA_2_D:27_M:7_Y:2022</v>
      </c>
      <c r="Q560">
        <v>0</v>
      </c>
      <c r="R560">
        <v>26</v>
      </c>
      <c r="S560">
        <v>0.9</v>
      </c>
      <c r="T560">
        <v>28</v>
      </c>
      <c r="U560">
        <v>30</v>
      </c>
      <c r="V560" t="s">
        <v>46</v>
      </c>
      <c r="W560" s="2">
        <f t="shared" si="65"/>
        <v>0.49583333333333329</v>
      </c>
      <c r="X560">
        <v>20</v>
      </c>
      <c r="Y560" s="61">
        <f>VLOOKUP(C560,JN!$A$2:$J$865,8,0)</f>
        <v>1.5074999999999998</v>
      </c>
      <c r="Z560" s="62">
        <f>VLOOKUP(C560,JN!$A$2:$J$865,9,0)</f>
        <v>69.621685526093572</v>
      </c>
      <c r="AA560" s="63">
        <f>VLOOKUP(C560,JN!$A$2:$J$865,10,0)</f>
        <v>0.76956000000000002</v>
      </c>
      <c r="AB560">
        <v>33.700000000000003</v>
      </c>
    </row>
    <row r="561" spans="1:28" x14ac:dyDescent="0.3">
      <c r="A561">
        <v>545</v>
      </c>
      <c r="B561" s="1">
        <v>44769</v>
      </c>
      <c r="C561" t="str">
        <f t="shared" si="59"/>
        <v>CER-AWD_R2_t3_44769</v>
      </c>
      <c r="E561" t="s">
        <v>20</v>
      </c>
      <c r="F561" t="s">
        <v>37</v>
      </c>
      <c r="G561" t="s">
        <v>18</v>
      </c>
      <c r="H561">
        <f t="shared" si="60"/>
        <v>2022</v>
      </c>
      <c r="I561">
        <f t="shared" si="61"/>
        <v>7</v>
      </c>
      <c r="J561">
        <f t="shared" si="62"/>
        <v>27</v>
      </c>
      <c r="K561" t="s">
        <v>50</v>
      </c>
      <c r="M561">
        <f>VLOOKUP(F561,Treats!$A$1:$C$9,3,0)</f>
        <v>2</v>
      </c>
      <c r="N561">
        <v>3</v>
      </c>
      <c r="O561" t="s">
        <v>612</v>
      </c>
      <c r="P561" t="str">
        <f t="shared" si="63"/>
        <v>E:CER_P:P05_Tr1:AWD_Tr2:_TRA_2_D:27_M:7_Y:2022</v>
      </c>
      <c r="Q561">
        <v>0</v>
      </c>
      <c r="R561">
        <v>26</v>
      </c>
      <c r="S561">
        <v>0.9</v>
      </c>
      <c r="T561">
        <v>28</v>
      </c>
      <c r="U561">
        <v>30</v>
      </c>
      <c r="V561" t="s">
        <v>47</v>
      </c>
      <c r="W561" s="2">
        <f t="shared" si="65"/>
        <v>0.50277777777777777</v>
      </c>
      <c r="X561">
        <v>30</v>
      </c>
      <c r="Y561" s="61">
        <f>VLOOKUP(C561,JN!$A$2:$J$865,8,0)</f>
        <v>1.5074999999999998</v>
      </c>
      <c r="Z561" s="62">
        <f>VLOOKUP(C561,JN!$A$2:$J$865,9,0)</f>
        <v>70.08275629116703</v>
      </c>
      <c r="AA561" s="63">
        <f>VLOOKUP(C561,JN!$A$2:$J$865,10,0)</f>
        <v>0.7186800000000001</v>
      </c>
      <c r="AB561">
        <v>34.299999999999997</v>
      </c>
    </row>
    <row r="562" spans="1:28" x14ac:dyDescent="0.3">
      <c r="A562">
        <v>546</v>
      </c>
      <c r="B562" s="1">
        <v>44769</v>
      </c>
      <c r="C562" t="str">
        <f t="shared" si="59"/>
        <v>CER-CON_R2_t0_44769</v>
      </c>
      <c r="E562" t="s">
        <v>20</v>
      </c>
      <c r="F562" t="s">
        <v>40</v>
      </c>
      <c r="G562" t="s">
        <v>18</v>
      </c>
      <c r="H562">
        <f t="shared" si="60"/>
        <v>2022</v>
      </c>
      <c r="I562">
        <f t="shared" si="61"/>
        <v>7</v>
      </c>
      <c r="J562">
        <f t="shared" si="62"/>
        <v>27</v>
      </c>
      <c r="K562" t="s">
        <v>48</v>
      </c>
      <c r="M562">
        <f>VLOOKUP(F562,Treats!$A$1:$C$9,3,0)</f>
        <v>2</v>
      </c>
      <c r="N562">
        <v>3</v>
      </c>
      <c r="P562" t="str">
        <f t="shared" si="63"/>
        <v>E:CER_P:P06_Tr1:CON_Tr2:_TRA_2_D:27_M:7_Y:2022</v>
      </c>
      <c r="Q562">
        <v>6</v>
      </c>
      <c r="R562">
        <v>27</v>
      </c>
      <c r="S562">
        <v>0.9</v>
      </c>
      <c r="T562">
        <v>30</v>
      </c>
      <c r="U562">
        <v>33</v>
      </c>
      <c r="V562" t="s">
        <v>44</v>
      </c>
      <c r="W562" s="2">
        <v>0.47129629629629632</v>
      </c>
      <c r="X562">
        <v>0</v>
      </c>
      <c r="Y562" s="61">
        <f>VLOOKUP(C562,JN!$A$2:$J$865,8,0)</f>
        <v>1.8075000000000001</v>
      </c>
      <c r="Z562" s="62">
        <f>VLOOKUP(C562,JN!$A$2:$J$865,9,0)</f>
        <v>93.505151156899174</v>
      </c>
      <c r="AA562" s="63">
        <f>VLOOKUP(C562,JN!$A$2:$J$865,10,0)</f>
        <v>0.68052000000000001</v>
      </c>
      <c r="AB562">
        <v>27.6</v>
      </c>
    </row>
    <row r="563" spans="1:28" x14ac:dyDescent="0.3">
      <c r="A563">
        <v>547</v>
      </c>
      <c r="B563" s="1">
        <v>44769</v>
      </c>
      <c r="C563" t="str">
        <f t="shared" ref="C563:C626" si="66">E563&amp;"-"&amp;K563&amp;"_"&amp;"R"&amp;M563&amp;"_"&amp;V563&amp;"_"&amp;B563</f>
        <v>CER-CON_R2_t1_44769</v>
      </c>
      <c r="E563" t="s">
        <v>20</v>
      </c>
      <c r="F563" t="s">
        <v>40</v>
      </c>
      <c r="G563" t="s">
        <v>18</v>
      </c>
      <c r="H563">
        <f t="shared" ref="H563:H626" si="67">YEAR(B563)</f>
        <v>2022</v>
      </c>
      <c r="I563">
        <f t="shared" ref="I563:I626" si="68">MONTH(B563)</f>
        <v>7</v>
      </c>
      <c r="J563">
        <f t="shared" ref="J563:J626" si="69">DAY(B563)</f>
        <v>27</v>
      </c>
      <c r="K563" t="s">
        <v>48</v>
      </c>
      <c r="M563">
        <f>VLOOKUP(F563,Treats!$A$1:$C$9,3,0)</f>
        <v>2</v>
      </c>
      <c r="N563">
        <v>3</v>
      </c>
      <c r="P563" t="str">
        <f t="shared" ref="P563:P626" si="70">"E:"&amp;E563&amp;"_P:"&amp;F563&amp;"_Tr1:"&amp;K563&amp;"_Tr2:"&amp;L563&amp;"_"&amp;G563&amp;"_"&amp;M563&amp;"_D:"&amp;J563&amp;"_M:"&amp;I563&amp;"_Y:"&amp;H563</f>
        <v>E:CER_P:P06_Tr1:CON_Tr2:_TRA_2_D:27_M:7_Y:2022</v>
      </c>
      <c r="Q563">
        <v>6</v>
      </c>
      <c r="R563">
        <v>27</v>
      </c>
      <c r="S563">
        <v>0.9</v>
      </c>
      <c r="T563">
        <v>30</v>
      </c>
      <c r="U563">
        <v>33</v>
      </c>
      <c r="V563" t="s">
        <v>45</v>
      </c>
      <c r="W563" s="2">
        <f t="shared" si="65"/>
        <v>0.47824074074074074</v>
      </c>
      <c r="X563">
        <v>10</v>
      </c>
      <c r="Y563" s="61">
        <f>VLOOKUP(C563,JN!$A$2:$J$865,8,0)</f>
        <v>4.2075000000000005</v>
      </c>
      <c r="Z563" s="62">
        <f>VLOOKUP(C563,JN!$A$2:$J$865,9,0)</f>
        <v>83.2693801722682</v>
      </c>
      <c r="AA563" s="63">
        <f>VLOOKUP(C563,JN!$A$2:$J$865,10,0)</f>
        <v>0.70596000000000003</v>
      </c>
      <c r="AB563">
        <v>30.8</v>
      </c>
    </row>
    <row r="564" spans="1:28" x14ac:dyDescent="0.3">
      <c r="A564">
        <v>548</v>
      </c>
      <c r="B564" s="1">
        <v>44769</v>
      </c>
      <c r="C564" t="str">
        <f t="shared" si="66"/>
        <v>CER-CON_R2_t2_44769</v>
      </c>
      <c r="E564" t="s">
        <v>20</v>
      </c>
      <c r="F564" t="s">
        <v>40</v>
      </c>
      <c r="G564" t="s">
        <v>18</v>
      </c>
      <c r="H564">
        <f t="shared" si="67"/>
        <v>2022</v>
      </c>
      <c r="I564">
        <f t="shared" si="68"/>
        <v>7</v>
      </c>
      <c r="J564">
        <f t="shared" si="69"/>
        <v>27</v>
      </c>
      <c r="K564" t="s">
        <v>48</v>
      </c>
      <c r="M564">
        <f>VLOOKUP(F564,Treats!$A$1:$C$9,3,0)</f>
        <v>2</v>
      </c>
      <c r="N564">
        <v>3</v>
      </c>
      <c r="P564" t="str">
        <f t="shared" si="70"/>
        <v>E:CER_P:P06_Tr1:CON_Tr2:_TRA_2_D:27_M:7_Y:2022</v>
      </c>
      <c r="Q564">
        <v>6</v>
      </c>
      <c r="R564">
        <v>27</v>
      </c>
      <c r="S564">
        <v>0.9</v>
      </c>
      <c r="T564">
        <v>30</v>
      </c>
      <c r="U564">
        <v>33</v>
      </c>
      <c r="V564" t="s">
        <v>46</v>
      </c>
      <c r="W564" s="2">
        <f t="shared" si="65"/>
        <v>0.48518518518518516</v>
      </c>
      <c r="X564">
        <v>20</v>
      </c>
      <c r="Y564" s="61">
        <f>VLOOKUP(C564,JN!$A$2:$J$865,8,0)</f>
        <v>5.9324999999999992</v>
      </c>
      <c r="Z564" s="62">
        <f>VLOOKUP(C564,JN!$A$2:$J$865,9,0)</f>
        <v>49.703428474919782</v>
      </c>
      <c r="AA564" s="63">
        <f>VLOOKUP(C564,JN!$A$2:$J$865,10,0)</f>
        <v>0.79500000000000004</v>
      </c>
      <c r="AB564">
        <v>33.5</v>
      </c>
    </row>
    <row r="565" spans="1:28" x14ac:dyDescent="0.3">
      <c r="A565">
        <v>549</v>
      </c>
      <c r="B565" s="1">
        <v>44769</v>
      </c>
      <c r="C565" t="str">
        <f t="shared" si="66"/>
        <v>CER-CON_R2_t3_44769</v>
      </c>
      <c r="E565" t="s">
        <v>20</v>
      </c>
      <c r="F565" t="s">
        <v>40</v>
      </c>
      <c r="G565" t="s">
        <v>18</v>
      </c>
      <c r="H565">
        <f t="shared" si="67"/>
        <v>2022</v>
      </c>
      <c r="I565">
        <f t="shared" si="68"/>
        <v>7</v>
      </c>
      <c r="J565">
        <f t="shared" si="69"/>
        <v>27</v>
      </c>
      <c r="K565" t="s">
        <v>48</v>
      </c>
      <c r="M565">
        <f>VLOOKUP(F565,Treats!$A$1:$C$9,3,0)</f>
        <v>2</v>
      </c>
      <c r="N565">
        <v>3</v>
      </c>
      <c r="P565" t="str">
        <f t="shared" si="70"/>
        <v>E:CER_P:P06_Tr1:CON_Tr2:_TRA_2_D:27_M:7_Y:2022</v>
      </c>
      <c r="Q565">
        <v>6</v>
      </c>
      <c r="R565">
        <v>27</v>
      </c>
      <c r="S565">
        <v>0.9</v>
      </c>
      <c r="T565">
        <v>30</v>
      </c>
      <c r="U565">
        <v>33</v>
      </c>
      <c r="V565" t="s">
        <v>47</v>
      </c>
      <c r="W565" s="2">
        <f t="shared" si="65"/>
        <v>0.49212962962962958</v>
      </c>
      <c r="X565">
        <v>30</v>
      </c>
      <c r="Y565" s="61">
        <f>VLOOKUP(C565,JN!$A$2:$J$865,8,0)</f>
        <v>8.2575000000000003</v>
      </c>
      <c r="Z565" s="62">
        <f>VLOOKUP(C565,JN!$A$2:$J$865,9,0)</f>
        <v>14.569836176321568</v>
      </c>
      <c r="AA565" s="63">
        <f>VLOOKUP(C565,JN!$A$2:$J$865,10,0)</f>
        <v>1.32924</v>
      </c>
      <c r="AB565">
        <v>34</v>
      </c>
    </row>
    <row r="566" spans="1:28" x14ac:dyDescent="0.3">
      <c r="A566">
        <v>550</v>
      </c>
      <c r="B566" s="1">
        <v>44769</v>
      </c>
      <c r="C566" t="str">
        <f t="shared" si="66"/>
        <v>CER-MSD_R3_t0_44769</v>
      </c>
      <c r="E566" t="s">
        <v>20</v>
      </c>
      <c r="F566" t="s">
        <v>35</v>
      </c>
      <c r="G566" t="s">
        <v>18</v>
      </c>
      <c r="H566">
        <f t="shared" si="67"/>
        <v>2022</v>
      </c>
      <c r="I566">
        <f t="shared" si="68"/>
        <v>7</v>
      </c>
      <c r="J566">
        <f t="shared" si="69"/>
        <v>27</v>
      </c>
      <c r="K566" t="s">
        <v>49</v>
      </c>
      <c r="M566">
        <f>VLOOKUP(F566,Treats!$A$1:$C$9,3,0)</f>
        <v>3</v>
      </c>
      <c r="N566">
        <v>11</v>
      </c>
      <c r="O566" t="s">
        <v>613</v>
      </c>
      <c r="P566" t="str">
        <f t="shared" si="70"/>
        <v>E:CER_P:P07_Tr1:MSD_Tr2:_TRA_3_D:27_M:7_Y:2022</v>
      </c>
      <c r="Q566">
        <v>15</v>
      </c>
      <c r="R566">
        <v>27</v>
      </c>
      <c r="S566">
        <v>0.9</v>
      </c>
      <c r="T566">
        <v>28</v>
      </c>
      <c r="U566">
        <v>30</v>
      </c>
      <c r="V566" t="s">
        <v>44</v>
      </c>
      <c r="W566" s="2">
        <v>0.43738425925925922</v>
      </c>
      <c r="X566">
        <v>0</v>
      </c>
      <c r="Y566" s="61">
        <f>VLOOKUP(C566,JN!$A$2:$J$865,8,0)</f>
        <v>1.5074999999999998</v>
      </c>
      <c r="Z566" s="62">
        <f>VLOOKUP(C566,JN!$A$2:$J$865,9,0)</f>
        <v>72.480324269549072</v>
      </c>
      <c r="AA566" s="63">
        <f>VLOOKUP(C566,JN!$A$2:$J$865,10,0)</f>
        <v>1.2847200000000001</v>
      </c>
      <c r="AB566">
        <v>30.7</v>
      </c>
    </row>
    <row r="567" spans="1:28" x14ac:dyDescent="0.3">
      <c r="A567">
        <v>551</v>
      </c>
      <c r="B567" s="1">
        <v>44769</v>
      </c>
      <c r="C567" t="str">
        <f t="shared" si="66"/>
        <v>CER-MSD_R3_t1_44769</v>
      </c>
      <c r="E567" t="s">
        <v>20</v>
      </c>
      <c r="F567" t="s">
        <v>35</v>
      </c>
      <c r="G567" t="s">
        <v>18</v>
      </c>
      <c r="H567">
        <f t="shared" si="67"/>
        <v>2022</v>
      </c>
      <c r="I567">
        <f t="shared" si="68"/>
        <v>7</v>
      </c>
      <c r="J567">
        <f t="shared" si="69"/>
        <v>27</v>
      </c>
      <c r="K567" t="s">
        <v>49</v>
      </c>
      <c r="M567">
        <f>VLOOKUP(F567,Treats!$A$1:$C$9,3,0)</f>
        <v>3</v>
      </c>
      <c r="N567">
        <v>11</v>
      </c>
      <c r="O567" t="s">
        <v>613</v>
      </c>
      <c r="P567" t="str">
        <f t="shared" si="70"/>
        <v>E:CER_P:P07_Tr1:MSD_Tr2:_TRA_3_D:27_M:7_Y:2022</v>
      </c>
      <c r="Q567">
        <v>15</v>
      </c>
      <c r="R567">
        <v>27</v>
      </c>
      <c r="S567">
        <v>0.9</v>
      </c>
      <c r="T567">
        <v>28</v>
      </c>
      <c r="U567">
        <v>30</v>
      </c>
      <c r="V567" t="s">
        <v>45</v>
      </c>
      <c r="W567" s="2">
        <f t="shared" si="65"/>
        <v>0.44432870370370364</v>
      </c>
      <c r="X567">
        <v>10</v>
      </c>
      <c r="Y567" s="61">
        <f>VLOOKUP(C567,JN!$A$2:$J$865,8,0)</f>
        <v>1.5074999999999998</v>
      </c>
      <c r="Z567" s="62">
        <f>VLOOKUP(C567,JN!$A$2:$J$865,9,0)</f>
        <v>74.140179023813545</v>
      </c>
      <c r="AA567" s="63">
        <f>VLOOKUP(C567,JN!$A$2:$J$865,10,0)</f>
        <v>0.66144000000000003</v>
      </c>
      <c r="AB567">
        <v>32.200000000000003</v>
      </c>
    </row>
    <row r="568" spans="1:28" x14ac:dyDescent="0.3">
      <c r="A568">
        <v>552</v>
      </c>
      <c r="B568" s="1">
        <v>44769</v>
      </c>
      <c r="C568" t="str">
        <f t="shared" si="66"/>
        <v>CER-MSD_R3_t2_44769</v>
      </c>
      <c r="E568" t="s">
        <v>20</v>
      </c>
      <c r="F568" t="s">
        <v>35</v>
      </c>
      <c r="G568" t="s">
        <v>18</v>
      </c>
      <c r="H568">
        <f t="shared" si="67"/>
        <v>2022</v>
      </c>
      <c r="I568">
        <f t="shared" si="68"/>
        <v>7</v>
      </c>
      <c r="J568">
        <f t="shared" si="69"/>
        <v>27</v>
      </c>
      <c r="K568" t="s">
        <v>49</v>
      </c>
      <c r="M568">
        <f>VLOOKUP(F568,Treats!$A$1:$C$9,3,0)</f>
        <v>3</v>
      </c>
      <c r="N568">
        <v>11</v>
      </c>
      <c r="O568" t="s">
        <v>613</v>
      </c>
      <c r="P568" t="str">
        <f t="shared" si="70"/>
        <v>E:CER_P:P07_Tr1:MSD_Tr2:_TRA_3_D:27_M:7_Y:2022</v>
      </c>
      <c r="Q568">
        <v>15</v>
      </c>
      <c r="R568">
        <v>27</v>
      </c>
      <c r="S568">
        <v>0.9</v>
      </c>
      <c r="T568">
        <v>28</v>
      </c>
      <c r="U568">
        <v>30</v>
      </c>
      <c r="V568" t="s">
        <v>46</v>
      </c>
      <c r="W568" s="2">
        <f t="shared" si="65"/>
        <v>0.45127314814814806</v>
      </c>
      <c r="X568">
        <v>20</v>
      </c>
      <c r="Y568" s="61">
        <f>VLOOKUP(C568,JN!$A$2:$J$865,8,0)</f>
        <v>1.5825</v>
      </c>
      <c r="Z568" s="62">
        <f>VLOOKUP(C568,JN!$A$2:$J$865,9,0)</f>
        <v>34.488093227495355</v>
      </c>
      <c r="AA568" s="63">
        <f>VLOOKUP(C568,JN!$A$2:$J$865,10,0)</f>
        <v>0.66144000000000003</v>
      </c>
      <c r="AB568">
        <v>34.200000000000003</v>
      </c>
    </row>
    <row r="569" spans="1:28" x14ac:dyDescent="0.3">
      <c r="A569">
        <v>553</v>
      </c>
      <c r="B569" s="1">
        <v>44769</v>
      </c>
      <c r="C569" t="str">
        <f t="shared" si="66"/>
        <v>CER-MSD_R3_t3_44769</v>
      </c>
      <c r="E569" t="s">
        <v>20</v>
      </c>
      <c r="F569" t="s">
        <v>35</v>
      </c>
      <c r="G569" t="s">
        <v>18</v>
      </c>
      <c r="H569">
        <f t="shared" si="67"/>
        <v>2022</v>
      </c>
      <c r="I569">
        <f t="shared" si="68"/>
        <v>7</v>
      </c>
      <c r="J569">
        <f t="shared" si="69"/>
        <v>27</v>
      </c>
      <c r="K569" t="s">
        <v>49</v>
      </c>
      <c r="M569">
        <f>VLOOKUP(F569,Treats!$A$1:$C$9,3,0)</f>
        <v>3</v>
      </c>
      <c r="N569">
        <v>11</v>
      </c>
      <c r="O569" t="s">
        <v>613</v>
      </c>
      <c r="P569" t="str">
        <f t="shared" si="70"/>
        <v>E:CER_P:P07_Tr1:MSD_Tr2:_TRA_3_D:27_M:7_Y:2022</v>
      </c>
      <c r="Q569">
        <v>15</v>
      </c>
      <c r="R569">
        <v>27</v>
      </c>
      <c r="S569">
        <v>0.9</v>
      </c>
      <c r="T569">
        <v>28</v>
      </c>
      <c r="U569">
        <v>30</v>
      </c>
      <c r="V569" t="s">
        <v>47</v>
      </c>
      <c r="W569" s="2">
        <f t="shared" si="65"/>
        <v>0.45821759259259248</v>
      </c>
      <c r="X569">
        <v>30</v>
      </c>
      <c r="Y569" s="61">
        <f>VLOOKUP(C569,JN!$A$2:$J$865,8,0)</f>
        <v>1.5825</v>
      </c>
      <c r="Z569" s="62">
        <f>VLOOKUP(C569,JN!$A$2:$J$865,9,0)</f>
        <v>37.623374429994932</v>
      </c>
      <c r="AA569" s="63">
        <f>VLOOKUP(C569,JN!$A$2:$J$865,10,0)</f>
        <v>0.65508</v>
      </c>
      <c r="AB569">
        <v>35.200000000000003</v>
      </c>
    </row>
    <row r="570" spans="1:28" x14ac:dyDescent="0.3">
      <c r="A570">
        <v>554</v>
      </c>
      <c r="B570" s="1">
        <v>44769</v>
      </c>
      <c r="C570" t="str">
        <f t="shared" si="66"/>
        <v>CER-CON_R3_t0_44769</v>
      </c>
      <c r="E570" t="s">
        <v>20</v>
      </c>
      <c r="F570" t="s">
        <v>33</v>
      </c>
      <c r="G570" t="s">
        <v>18</v>
      </c>
      <c r="H570">
        <f t="shared" si="67"/>
        <v>2022</v>
      </c>
      <c r="I570">
        <f t="shared" si="68"/>
        <v>7</v>
      </c>
      <c r="J570">
        <f t="shared" si="69"/>
        <v>27</v>
      </c>
      <c r="K570" t="s">
        <v>48</v>
      </c>
      <c r="M570">
        <f>VLOOKUP(F570,Treats!$A$1:$C$9,3,0)</f>
        <v>3</v>
      </c>
      <c r="N570">
        <v>11</v>
      </c>
      <c r="O570" t="s">
        <v>613</v>
      </c>
      <c r="P570" t="str">
        <f t="shared" si="70"/>
        <v>E:CER_P:P08_Tr1:CON_Tr2:_TRA_3_D:27_M:7_Y:2022</v>
      </c>
      <c r="Q570">
        <v>9</v>
      </c>
      <c r="R570">
        <v>26</v>
      </c>
      <c r="S570">
        <v>0.9</v>
      </c>
      <c r="T570">
        <v>30</v>
      </c>
      <c r="U570">
        <v>33</v>
      </c>
      <c r="V570" t="s">
        <v>44</v>
      </c>
      <c r="W570" s="2">
        <v>0.47129629629629632</v>
      </c>
      <c r="X570">
        <v>0</v>
      </c>
      <c r="Y570" s="61">
        <f>VLOOKUP(C570,JN!$A$2:$J$865,8,0)</f>
        <v>6.1575000000000006</v>
      </c>
      <c r="Z570" s="62">
        <f>VLOOKUP(C570,JN!$A$2:$J$865,9,0)</f>
        <v>83.546022631312269</v>
      </c>
      <c r="AA570" s="63">
        <f>VLOOKUP(C570,JN!$A$2:$J$865,10,0)</f>
        <v>0.90948000000000007</v>
      </c>
      <c r="AB570">
        <v>29.1</v>
      </c>
    </row>
    <row r="571" spans="1:28" x14ac:dyDescent="0.3">
      <c r="A571">
        <v>555</v>
      </c>
      <c r="B571" s="1">
        <v>44769</v>
      </c>
      <c r="C571" t="str">
        <f t="shared" si="66"/>
        <v>CER-CON_R3_t1_44769</v>
      </c>
      <c r="E571" t="s">
        <v>20</v>
      </c>
      <c r="F571" t="s">
        <v>33</v>
      </c>
      <c r="G571" t="s">
        <v>18</v>
      </c>
      <c r="H571">
        <f t="shared" si="67"/>
        <v>2022</v>
      </c>
      <c r="I571">
        <f t="shared" si="68"/>
        <v>7</v>
      </c>
      <c r="J571">
        <f t="shared" si="69"/>
        <v>27</v>
      </c>
      <c r="K571" t="s">
        <v>48</v>
      </c>
      <c r="M571">
        <f>VLOOKUP(F571,Treats!$A$1:$C$9,3,0)</f>
        <v>3</v>
      </c>
      <c r="N571">
        <v>11</v>
      </c>
      <c r="O571" t="s">
        <v>613</v>
      </c>
      <c r="P571" t="str">
        <f t="shared" si="70"/>
        <v>E:CER_P:P08_Tr1:CON_Tr2:_TRA_3_D:27_M:7_Y:2022</v>
      </c>
      <c r="Q571">
        <v>9</v>
      </c>
      <c r="R571">
        <v>26</v>
      </c>
      <c r="S571">
        <v>0.9</v>
      </c>
      <c r="T571">
        <v>30</v>
      </c>
      <c r="U571">
        <v>33</v>
      </c>
      <c r="V571" t="s">
        <v>45</v>
      </c>
      <c r="W571" s="2">
        <f t="shared" si="65"/>
        <v>0.47824074074074074</v>
      </c>
      <c r="X571">
        <v>10</v>
      </c>
      <c r="Y571" s="61">
        <f>VLOOKUP(C571,JN!$A$2:$J$865,8,0)</f>
        <v>9.6074999999999999</v>
      </c>
      <c r="Z571" s="62">
        <f>VLOOKUP(C571,JN!$A$2:$J$865,9,0)</f>
        <v>82.623881101165338</v>
      </c>
      <c r="AA571" s="63">
        <f>VLOOKUP(C571,JN!$A$2:$J$865,10,0)</f>
        <v>0.72504000000000013</v>
      </c>
      <c r="AB571">
        <v>32.700000000000003</v>
      </c>
    </row>
    <row r="572" spans="1:28" x14ac:dyDescent="0.3">
      <c r="A572">
        <v>556</v>
      </c>
      <c r="B572" s="1">
        <v>44769</v>
      </c>
      <c r="C572" t="str">
        <f t="shared" si="66"/>
        <v>CER-CON_R3_t2_44769</v>
      </c>
      <c r="E572" t="s">
        <v>20</v>
      </c>
      <c r="F572" t="s">
        <v>33</v>
      </c>
      <c r="G572" t="s">
        <v>18</v>
      </c>
      <c r="H572">
        <f t="shared" si="67"/>
        <v>2022</v>
      </c>
      <c r="I572">
        <f t="shared" si="68"/>
        <v>7</v>
      </c>
      <c r="J572">
        <f t="shared" si="69"/>
        <v>27</v>
      </c>
      <c r="K572" t="s">
        <v>48</v>
      </c>
      <c r="M572">
        <f>VLOOKUP(F572,Treats!$A$1:$C$9,3,0)</f>
        <v>3</v>
      </c>
      <c r="N572">
        <v>11</v>
      </c>
      <c r="O572" t="s">
        <v>613</v>
      </c>
      <c r="P572" t="str">
        <f t="shared" si="70"/>
        <v>E:CER_P:P08_Tr1:CON_Tr2:_TRA_3_D:27_M:7_Y:2022</v>
      </c>
      <c r="Q572">
        <v>9</v>
      </c>
      <c r="R572">
        <v>26</v>
      </c>
      <c r="S572">
        <v>0.9</v>
      </c>
      <c r="T572">
        <v>30</v>
      </c>
      <c r="U572">
        <v>33</v>
      </c>
      <c r="V572" t="s">
        <v>46</v>
      </c>
      <c r="W572" s="2">
        <f t="shared" si="65"/>
        <v>0.48518518518518516</v>
      </c>
      <c r="X572">
        <v>20</v>
      </c>
      <c r="Y572" s="61">
        <f>VLOOKUP(C572,JN!$A$2:$J$865,8,0)</f>
        <v>11.557500000000001</v>
      </c>
      <c r="Z572" s="62">
        <f>VLOOKUP(C572,JN!$A$2:$J$865,9,0)</f>
        <v>65.933119405505835</v>
      </c>
      <c r="AA572" s="63">
        <f>VLOOKUP(C572,JN!$A$2:$J$865,10,0)</f>
        <v>0.69324000000000008</v>
      </c>
      <c r="AB572">
        <v>35</v>
      </c>
    </row>
    <row r="573" spans="1:28" x14ac:dyDescent="0.3">
      <c r="A573">
        <v>557</v>
      </c>
      <c r="B573" s="1">
        <v>44769</v>
      </c>
      <c r="C573" t="str">
        <f t="shared" si="66"/>
        <v>CER-CON_R3_t3_44769</v>
      </c>
      <c r="E573" t="s">
        <v>20</v>
      </c>
      <c r="F573" t="s">
        <v>33</v>
      </c>
      <c r="G573" t="s">
        <v>18</v>
      </c>
      <c r="H573">
        <f t="shared" si="67"/>
        <v>2022</v>
      </c>
      <c r="I573">
        <f t="shared" si="68"/>
        <v>7</v>
      </c>
      <c r="J573">
        <f t="shared" si="69"/>
        <v>27</v>
      </c>
      <c r="K573" t="s">
        <v>48</v>
      </c>
      <c r="M573">
        <f>VLOOKUP(F573,Treats!$A$1:$C$9,3,0)</f>
        <v>3</v>
      </c>
      <c r="N573">
        <v>11</v>
      </c>
      <c r="O573" t="s">
        <v>613</v>
      </c>
      <c r="P573" t="str">
        <f t="shared" si="70"/>
        <v>E:CER_P:P08_Tr1:CON_Tr2:_TRA_3_D:27_M:7_Y:2022</v>
      </c>
      <c r="Q573">
        <v>9</v>
      </c>
      <c r="R573">
        <v>26</v>
      </c>
      <c r="S573">
        <v>0.9</v>
      </c>
      <c r="T573">
        <v>30</v>
      </c>
      <c r="U573">
        <v>33</v>
      </c>
      <c r="V573" t="s">
        <v>47</v>
      </c>
      <c r="W573" s="2">
        <f t="shared" si="65"/>
        <v>0.49212962962962958</v>
      </c>
      <c r="X573">
        <v>30</v>
      </c>
      <c r="Y573" s="61">
        <f>VLOOKUP(C573,JN!$A$2:$J$865,8,0)</f>
        <v>13.432500000000001</v>
      </c>
      <c r="Z573" s="62">
        <f>VLOOKUP(C573,JN!$A$2:$J$865,9,0)</f>
        <v>41.219726397567982</v>
      </c>
      <c r="AA573" s="63">
        <f>VLOOKUP(C573,JN!$A$2:$J$865,10,0)</f>
        <v>0.67416000000000009</v>
      </c>
      <c r="AB573">
        <v>35.6</v>
      </c>
    </row>
    <row r="574" spans="1:28" x14ac:dyDescent="0.3">
      <c r="A574">
        <v>558</v>
      </c>
      <c r="B574" s="1">
        <v>44769</v>
      </c>
      <c r="C574" t="str">
        <f t="shared" si="66"/>
        <v>CER-AWD_R3_t0_44769</v>
      </c>
      <c r="E574" t="s">
        <v>20</v>
      </c>
      <c r="F574" t="s">
        <v>38</v>
      </c>
      <c r="G574" t="s">
        <v>18</v>
      </c>
      <c r="H574">
        <f t="shared" si="67"/>
        <v>2022</v>
      </c>
      <c r="I574">
        <f t="shared" si="68"/>
        <v>7</v>
      </c>
      <c r="J574">
        <f t="shared" si="69"/>
        <v>27</v>
      </c>
      <c r="K574" t="s">
        <v>50</v>
      </c>
      <c r="M574">
        <f>VLOOKUP(F574,Treats!$A$1:$C$9,3,0)</f>
        <v>3</v>
      </c>
      <c r="N574">
        <v>14</v>
      </c>
      <c r="O574" t="s">
        <v>613</v>
      </c>
      <c r="P574" t="str">
        <f t="shared" si="70"/>
        <v>E:CER_P:P09_Tr1:AWD_Tr2:_TRA_3_D:27_M:7_Y:2022</v>
      </c>
      <c r="Q574">
        <v>0</v>
      </c>
      <c r="R574">
        <v>25</v>
      </c>
      <c r="S574">
        <v>0.9</v>
      </c>
      <c r="T574">
        <v>28</v>
      </c>
      <c r="U574">
        <v>30</v>
      </c>
      <c r="V574" t="s">
        <v>44</v>
      </c>
      <c r="W574" s="2">
        <v>0.44027777777777777</v>
      </c>
      <c r="X574">
        <v>0</v>
      </c>
      <c r="Y574" s="61">
        <f>VLOOKUP(C574,JN!$A$2:$J$865,8,0)</f>
        <v>1.4325000000000001</v>
      </c>
      <c r="Z574" s="62">
        <f>VLOOKUP(C574,JN!$A$2:$J$865,9,0)</f>
        <v>105.76963350785341</v>
      </c>
      <c r="AA574" s="63">
        <f>VLOOKUP(C574,JN!$A$2:$J$865,10,0)</f>
        <v>1.00488</v>
      </c>
      <c r="AB574">
        <v>28</v>
      </c>
    </row>
    <row r="575" spans="1:28" x14ac:dyDescent="0.3">
      <c r="A575">
        <v>559</v>
      </c>
      <c r="B575" s="1">
        <v>44769</v>
      </c>
      <c r="C575" t="str">
        <f t="shared" si="66"/>
        <v>CER-AWD_R3_t1_44769</v>
      </c>
      <c r="E575" t="s">
        <v>20</v>
      </c>
      <c r="F575" t="s">
        <v>38</v>
      </c>
      <c r="G575" t="s">
        <v>18</v>
      </c>
      <c r="H575">
        <f t="shared" si="67"/>
        <v>2022</v>
      </c>
      <c r="I575">
        <f t="shared" si="68"/>
        <v>7</v>
      </c>
      <c r="J575">
        <f t="shared" si="69"/>
        <v>27</v>
      </c>
      <c r="K575" t="s">
        <v>50</v>
      </c>
      <c r="M575">
        <f>VLOOKUP(F575,Treats!$A$1:$C$9,3,0)</f>
        <v>3</v>
      </c>
      <c r="N575">
        <v>14</v>
      </c>
      <c r="O575" t="s">
        <v>613</v>
      </c>
      <c r="P575" t="str">
        <f t="shared" si="70"/>
        <v>E:CER_P:P09_Tr1:AWD_Tr2:_TRA_3_D:27_M:7_Y:2022</v>
      </c>
      <c r="Q575">
        <v>0</v>
      </c>
      <c r="R575">
        <v>25</v>
      </c>
      <c r="S575">
        <v>0.9</v>
      </c>
      <c r="T575">
        <v>28</v>
      </c>
      <c r="U575">
        <v>30</v>
      </c>
      <c r="V575" t="s">
        <v>45</v>
      </c>
      <c r="W575" s="2">
        <f t="shared" si="65"/>
        <v>0.44722222222222219</v>
      </c>
      <c r="X575">
        <v>10</v>
      </c>
      <c r="Y575" s="61">
        <f>VLOOKUP(C575,JN!$A$2:$J$865,8,0)</f>
        <v>1.5074999999999998</v>
      </c>
      <c r="Z575" s="62">
        <f>VLOOKUP(C575,JN!$A$2:$J$865,9,0)</f>
        <v>46.107076507346733</v>
      </c>
      <c r="AA575" s="63">
        <f>VLOOKUP(C575,JN!$A$2:$J$865,10,0)</f>
        <v>0.72504000000000013</v>
      </c>
      <c r="AB575">
        <v>30.2</v>
      </c>
    </row>
    <row r="576" spans="1:28" x14ac:dyDescent="0.3">
      <c r="A576">
        <v>560</v>
      </c>
      <c r="B576" s="1">
        <v>44769</v>
      </c>
      <c r="C576" t="str">
        <f t="shared" si="66"/>
        <v>CER-AWD_R3_t2_44769</v>
      </c>
      <c r="E576" t="s">
        <v>20</v>
      </c>
      <c r="F576" t="s">
        <v>38</v>
      </c>
      <c r="G576" t="s">
        <v>18</v>
      </c>
      <c r="H576">
        <f t="shared" si="67"/>
        <v>2022</v>
      </c>
      <c r="I576">
        <f t="shared" si="68"/>
        <v>7</v>
      </c>
      <c r="J576">
        <f t="shared" si="69"/>
        <v>27</v>
      </c>
      <c r="K576" t="s">
        <v>50</v>
      </c>
      <c r="M576">
        <f>VLOOKUP(F576,Treats!$A$1:$C$9,3,0)</f>
        <v>3</v>
      </c>
      <c r="N576">
        <v>14</v>
      </c>
      <c r="O576" t="s">
        <v>613</v>
      </c>
      <c r="P576" t="str">
        <f t="shared" si="70"/>
        <v>E:CER_P:P09_Tr1:AWD_Tr2:_TRA_3_D:27_M:7_Y:2022</v>
      </c>
      <c r="Q576">
        <v>0</v>
      </c>
      <c r="R576">
        <v>25</v>
      </c>
      <c r="S576">
        <v>0.9</v>
      </c>
      <c r="T576">
        <v>28</v>
      </c>
      <c r="U576">
        <v>30</v>
      </c>
      <c r="V576" t="s">
        <v>46</v>
      </c>
      <c r="W576" s="2">
        <f t="shared" si="65"/>
        <v>0.45416666666666661</v>
      </c>
      <c r="X576">
        <v>20</v>
      </c>
      <c r="Y576" s="61">
        <f>VLOOKUP(C576,JN!$A$2:$J$865,8,0)</f>
        <v>1.5074999999999998</v>
      </c>
      <c r="Z576" s="62">
        <f>VLOOKUP(C576,JN!$A$2:$J$865,9,0)</f>
        <v>37.346731970950856</v>
      </c>
      <c r="AA576" s="63">
        <f>VLOOKUP(C576,JN!$A$2:$J$865,10,0)</f>
        <v>0.77591999999999994</v>
      </c>
      <c r="AB576">
        <v>33.5</v>
      </c>
    </row>
    <row r="577" spans="1:28" x14ac:dyDescent="0.3">
      <c r="A577">
        <v>561</v>
      </c>
      <c r="B577" s="1">
        <v>44769</v>
      </c>
      <c r="C577" t="str">
        <f t="shared" si="66"/>
        <v>CER-AWD_R3_t3_44769</v>
      </c>
      <c r="E577" t="s">
        <v>20</v>
      </c>
      <c r="F577" t="s">
        <v>38</v>
      </c>
      <c r="G577" t="s">
        <v>18</v>
      </c>
      <c r="H577">
        <f t="shared" si="67"/>
        <v>2022</v>
      </c>
      <c r="I577">
        <f t="shared" si="68"/>
        <v>7</v>
      </c>
      <c r="J577">
        <f t="shared" si="69"/>
        <v>27</v>
      </c>
      <c r="K577" t="s">
        <v>50</v>
      </c>
      <c r="M577">
        <f>VLOOKUP(F577,Treats!$A$1:$C$9,3,0)</f>
        <v>3</v>
      </c>
      <c r="N577">
        <v>14</v>
      </c>
      <c r="O577" t="s">
        <v>613</v>
      </c>
      <c r="P577" t="str">
        <f t="shared" si="70"/>
        <v>E:CER_P:P09_Tr1:AWD_Tr2:_TRA_3_D:27_M:7_Y:2022</v>
      </c>
      <c r="Q577">
        <v>0</v>
      </c>
      <c r="R577">
        <v>25</v>
      </c>
      <c r="S577">
        <v>0.9</v>
      </c>
      <c r="T577">
        <v>28</v>
      </c>
      <c r="U577">
        <v>30</v>
      </c>
      <c r="V577" t="s">
        <v>47</v>
      </c>
      <c r="W577" s="2">
        <f t="shared" si="65"/>
        <v>0.46111111111111103</v>
      </c>
      <c r="X577">
        <v>30</v>
      </c>
      <c r="Y577" s="61">
        <f>VLOOKUP(C577,JN!$A$2:$J$865,8,0)</f>
        <v>1.6575</v>
      </c>
      <c r="Z577" s="62">
        <f>VLOOKUP(C577,JN!$A$2:$J$865,9,0)</f>
        <v>28.678601587569666</v>
      </c>
      <c r="AA577" s="63">
        <f>VLOOKUP(C577,JN!$A$2:$J$865,10,0)</f>
        <v>0.68688000000000005</v>
      </c>
      <c r="AB577">
        <v>33.9</v>
      </c>
    </row>
    <row r="578" spans="1:28" x14ac:dyDescent="0.3">
      <c r="A578">
        <v>562</v>
      </c>
      <c r="B578" s="1">
        <v>44771</v>
      </c>
      <c r="C578" t="str">
        <f t="shared" si="66"/>
        <v>CER-AWD_R1_t0_44771</v>
      </c>
      <c r="E578" t="s">
        <v>20</v>
      </c>
      <c r="F578" t="s">
        <v>21</v>
      </c>
      <c r="G578" t="s">
        <v>18</v>
      </c>
      <c r="H578">
        <f t="shared" si="67"/>
        <v>2022</v>
      </c>
      <c r="I578">
        <f t="shared" si="68"/>
        <v>7</v>
      </c>
      <c r="J578">
        <f t="shared" si="69"/>
        <v>29</v>
      </c>
      <c r="K578" t="s">
        <v>50</v>
      </c>
      <c r="M578">
        <f>VLOOKUP(F578,Treats!$A$1:$C$9,3,0)</f>
        <v>1</v>
      </c>
      <c r="N578">
        <v>1</v>
      </c>
      <c r="O578" t="s">
        <v>613</v>
      </c>
      <c r="P578" t="str">
        <f t="shared" si="70"/>
        <v>E:CER_P:P01_Tr1:AWD_Tr2:_TRA_1_D:29_M:7_Y:2022</v>
      </c>
      <c r="Q578">
        <v>0</v>
      </c>
      <c r="R578">
        <v>28</v>
      </c>
      <c r="S578">
        <v>0.9</v>
      </c>
      <c r="T578">
        <v>29</v>
      </c>
      <c r="U578">
        <v>27</v>
      </c>
      <c r="V578" t="s">
        <v>44</v>
      </c>
      <c r="W578" s="2">
        <v>0.40399305555555554</v>
      </c>
      <c r="X578">
        <v>0</v>
      </c>
      <c r="Y578" s="61">
        <f>VLOOKUP(C578,JN!$A$2:$J$865,8,0)</f>
        <v>1.4325000000000001</v>
      </c>
      <c r="Z578" s="62">
        <f>VLOOKUP(C578,JN!$A$2:$J$865,9,0)</f>
        <v>122.27596689748354</v>
      </c>
      <c r="AA578" s="63">
        <f>VLOOKUP(C578,JN!$A$2:$J$865,10,0)</f>
        <v>0.68688000000000005</v>
      </c>
      <c r="AB578">
        <v>31.8</v>
      </c>
    </row>
    <row r="579" spans="1:28" x14ac:dyDescent="0.3">
      <c r="A579">
        <v>563</v>
      </c>
      <c r="B579" s="1">
        <v>44771</v>
      </c>
      <c r="C579" t="str">
        <f t="shared" si="66"/>
        <v>CER-AWD_R1_t1_44771</v>
      </c>
      <c r="E579" t="s">
        <v>20</v>
      </c>
      <c r="F579" t="s">
        <v>21</v>
      </c>
      <c r="G579" t="s">
        <v>18</v>
      </c>
      <c r="H579">
        <f t="shared" si="67"/>
        <v>2022</v>
      </c>
      <c r="I579">
        <f t="shared" si="68"/>
        <v>7</v>
      </c>
      <c r="J579">
        <f t="shared" si="69"/>
        <v>29</v>
      </c>
      <c r="K579" t="s">
        <v>50</v>
      </c>
      <c r="M579">
        <f>VLOOKUP(F579,Treats!$A$1:$C$9,3,0)</f>
        <v>1</v>
      </c>
      <c r="N579">
        <v>1</v>
      </c>
      <c r="O579" t="s">
        <v>613</v>
      </c>
      <c r="P579" t="str">
        <f t="shared" si="70"/>
        <v>E:CER_P:P01_Tr1:AWD_Tr2:_TRA_1_D:29_M:7_Y:2022</v>
      </c>
      <c r="Q579">
        <v>0</v>
      </c>
      <c r="R579">
        <v>28</v>
      </c>
      <c r="S579">
        <v>0.9</v>
      </c>
      <c r="T579">
        <v>29</v>
      </c>
      <c r="U579">
        <v>27</v>
      </c>
      <c r="V579" t="s">
        <v>45</v>
      </c>
      <c r="W579" s="2">
        <f t="shared" si="65"/>
        <v>0.41093749999999996</v>
      </c>
      <c r="X579">
        <v>10</v>
      </c>
      <c r="Y579" s="61">
        <f>VLOOKUP(C579,JN!$A$2:$J$865,8,0)</f>
        <v>1.5074999999999998</v>
      </c>
      <c r="Z579" s="62">
        <f>VLOOKUP(C579,JN!$A$2:$J$865,9,0)</f>
        <v>84.007093396385756</v>
      </c>
      <c r="AA579" s="63">
        <f>VLOOKUP(C579,JN!$A$2:$J$865,10,0)</f>
        <v>0.62963999999999998</v>
      </c>
      <c r="AB579">
        <v>31.4</v>
      </c>
    </row>
    <row r="580" spans="1:28" x14ac:dyDescent="0.3">
      <c r="A580">
        <v>564</v>
      </c>
      <c r="B580" s="1">
        <v>44771</v>
      </c>
      <c r="C580" t="str">
        <f t="shared" si="66"/>
        <v>CER-AWD_R1_t2_44771</v>
      </c>
      <c r="E580" t="s">
        <v>20</v>
      </c>
      <c r="F580" t="s">
        <v>21</v>
      </c>
      <c r="G580" t="s">
        <v>18</v>
      </c>
      <c r="H580">
        <f t="shared" si="67"/>
        <v>2022</v>
      </c>
      <c r="I580">
        <f t="shared" si="68"/>
        <v>7</v>
      </c>
      <c r="J580">
        <f t="shared" si="69"/>
        <v>29</v>
      </c>
      <c r="K580" t="s">
        <v>50</v>
      </c>
      <c r="M580">
        <f>VLOOKUP(F580,Treats!$A$1:$C$9,3,0)</f>
        <v>1</v>
      </c>
      <c r="N580">
        <v>1</v>
      </c>
      <c r="O580" t="s">
        <v>613</v>
      </c>
      <c r="P580" t="str">
        <f t="shared" si="70"/>
        <v>E:CER_P:P01_Tr1:AWD_Tr2:_TRA_1_D:29_M:7_Y:2022</v>
      </c>
      <c r="Q580">
        <v>0</v>
      </c>
      <c r="R580">
        <v>28</v>
      </c>
      <c r="S580">
        <v>0.9</v>
      </c>
      <c r="T580">
        <v>29</v>
      </c>
      <c r="U580">
        <v>27</v>
      </c>
      <c r="V580" t="s">
        <v>46</v>
      </c>
      <c r="W580" s="2">
        <f t="shared" si="65"/>
        <v>0.41788194444444438</v>
      </c>
      <c r="X580">
        <v>20</v>
      </c>
      <c r="Y580" s="61">
        <f>VLOOKUP(C580,JN!$A$2:$J$865,8,0)</f>
        <v>1.5074999999999998</v>
      </c>
      <c r="Z580" s="62">
        <f>VLOOKUP(C580,JN!$A$2:$J$865,9,0)</f>
        <v>102.81878061138322</v>
      </c>
      <c r="AA580" s="63">
        <f>VLOOKUP(C580,JN!$A$2:$J$865,10,0)</f>
        <v>0.67416000000000009</v>
      </c>
      <c r="AB580">
        <v>30.2</v>
      </c>
    </row>
    <row r="581" spans="1:28" x14ac:dyDescent="0.3">
      <c r="A581">
        <v>565</v>
      </c>
      <c r="B581" s="1">
        <v>44771</v>
      </c>
      <c r="C581" t="str">
        <f t="shared" si="66"/>
        <v>CER-AWD_R1_t3_44771</v>
      </c>
      <c r="E581" t="s">
        <v>20</v>
      </c>
      <c r="F581" t="s">
        <v>21</v>
      </c>
      <c r="G581" t="s">
        <v>18</v>
      </c>
      <c r="H581">
        <f t="shared" si="67"/>
        <v>2022</v>
      </c>
      <c r="I581">
        <f t="shared" si="68"/>
        <v>7</v>
      </c>
      <c r="J581">
        <f t="shared" si="69"/>
        <v>29</v>
      </c>
      <c r="K581" t="s">
        <v>50</v>
      </c>
      <c r="M581">
        <f>VLOOKUP(F581,Treats!$A$1:$C$9,3,0)</f>
        <v>1</v>
      </c>
      <c r="N581">
        <v>1</v>
      </c>
      <c r="O581" t="s">
        <v>613</v>
      </c>
      <c r="P581" t="str">
        <f t="shared" si="70"/>
        <v>E:CER_P:P01_Tr1:AWD_Tr2:_TRA_1_D:29_M:7_Y:2022</v>
      </c>
      <c r="Q581">
        <v>0</v>
      </c>
      <c r="R581">
        <v>28</v>
      </c>
      <c r="S581">
        <v>0.9</v>
      </c>
      <c r="T581">
        <v>29</v>
      </c>
      <c r="U581">
        <v>27</v>
      </c>
      <c r="V581" t="s">
        <v>47</v>
      </c>
      <c r="W581" s="2">
        <f t="shared" si="65"/>
        <v>0.4248263888888888</v>
      </c>
      <c r="X581">
        <v>30</v>
      </c>
      <c r="Y581" s="61">
        <f>VLOOKUP(C581,JN!$A$2:$J$865,8,0)</f>
        <v>1.5074999999999998</v>
      </c>
      <c r="Z581" s="62">
        <f>VLOOKUP(C581,JN!$A$2:$J$865,9,0)</f>
        <v>80.410741428812699</v>
      </c>
      <c r="AA581" s="63">
        <f>VLOOKUP(C581,JN!$A$2:$J$865,10,0)</f>
        <v>0.64236000000000004</v>
      </c>
      <c r="AB581">
        <v>30.4</v>
      </c>
    </row>
    <row r="582" spans="1:28" x14ac:dyDescent="0.3">
      <c r="A582">
        <v>566</v>
      </c>
      <c r="B582" s="1">
        <v>44771</v>
      </c>
      <c r="C582" t="str">
        <f t="shared" si="66"/>
        <v>CER-MSD_R1_t0_44771</v>
      </c>
      <c r="E582" t="s">
        <v>20</v>
      </c>
      <c r="F582" t="s">
        <v>22</v>
      </c>
      <c r="G582" t="s">
        <v>18</v>
      </c>
      <c r="H582">
        <f t="shared" si="67"/>
        <v>2022</v>
      </c>
      <c r="I582">
        <f t="shared" si="68"/>
        <v>7</v>
      </c>
      <c r="J582">
        <f t="shared" si="69"/>
        <v>29</v>
      </c>
      <c r="K582" t="s">
        <v>49</v>
      </c>
      <c r="M582">
        <f>VLOOKUP(F582,Treats!$A$1:$C$9,3,0)</f>
        <v>1</v>
      </c>
      <c r="N582">
        <v>2</v>
      </c>
      <c r="O582" t="s">
        <v>613</v>
      </c>
      <c r="P582" t="str">
        <f t="shared" si="70"/>
        <v>E:CER_P:P02_Tr1:MSD_Tr2:_TRA_1_D:29_M:7_Y:2022</v>
      </c>
      <c r="Q582">
        <v>5</v>
      </c>
      <c r="R582">
        <v>26</v>
      </c>
      <c r="S582">
        <v>0.9</v>
      </c>
      <c r="T582">
        <v>29</v>
      </c>
      <c r="U582">
        <v>27</v>
      </c>
      <c r="V582" t="s">
        <v>44</v>
      </c>
      <c r="W582" s="2">
        <v>0.40625</v>
      </c>
      <c r="X582">
        <v>0</v>
      </c>
      <c r="Y582" s="61">
        <f>VLOOKUP(C582,JN!$A$2:$J$865,8,0)</f>
        <v>1.9575</v>
      </c>
      <c r="Z582" s="62">
        <f>VLOOKUP(C582,JN!$A$2:$J$865,9,0)</f>
        <v>135.83144739064349</v>
      </c>
      <c r="AA582" s="63">
        <f>VLOOKUP(C582,JN!$A$2:$J$865,10,0)</f>
        <v>0.71232000000000006</v>
      </c>
      <c r="AB582">
        <v>31.9</v>
      </c>
    </row>
    <row r="583" spans="1:28" x14ac:dyDescent="0.3">
      <c r="A583">
        <v>567</v>
      </c>
      <c r="B583" s="1">
        <v>44771</v>
      </c>
      <c r="C583" t="str">
        <f t="shared" si="66"/>
        <v>CER-MSD_R1_t1_44771</v>
      </c>
      <c r="E583" t="s">
        <v>20</v>
      </c>
      <c r="F583" t="s">
        <v>22</v>
      </c>
      <c r="G583" t="s">
        <v>18</v>
      </c>
      <c r="H583">
        <f t="shared" si="67"/>
        <v>2022</v>
      </c>
      <c r="I583">
        <f t="shared" si="68"/>
        <v>7</v>
      </c>
      <c r="J583">
        <f t="shared" si="69"/>
        <v>29</v>
      </c>
      <c r="K583" t="s">
        <v>49</v>
      </c>
      <c r="M583">
        <f>VLOOKUP(F583,Treats!$A$1:$C$9,3,0)</f>
        <v>1</v>
      </c>
      <c r="N583">
        <v>2</v>
      </c>
      <c r="O583" t="s">
        <v>613</v>
      </c>
      <c r="P583" t="str">
        <f t="shared" si="70"/>
        <v>E:CER_P:P02_Tr1:MSD_Tr2:_TRA_1_D:29_M:7_Y:2022</v>
      </c>
      <c r="Q583">
        <v>5</v>
      </c>
      <c r="R583">
        <v>26</v>
      </c>
      <c r="S583">
        <v>0.9</v>
      </c>
      <c r="T583">
        <v>29</v>
      </c>
      <c r="U583">
        <v>27</v>
      </c>
      <c r="V583" t="s">
        <v>45</v>
      </c>
      <c r="W583" s="2">
        <f t="shared" si="65"/>
        <v>0.41319444444444442</v>
      </c>
      <c r="X583">
        <v>10</v>
      </c>
      <c r="Y583" s="61">
        <f>VLOOKUP(C583,JN!$A$2:$J$865,8,0)</f>
        <v>2.7824999999999998</v>
      </c>
      <c r="Z583" s="62">
        <f>VLOOKUP(C583,JN!$A$2:$J$865,9,0)</f>
        <v>111.4869109947644</v>
      </c>
      <c r="AA583" s="63">
        <f>VLOOKUP(C583,JN!$A$2:$J$865,10,0)</f>
        <v>0.66144000000000003</v>
      </c>
      <c r="AB583">
        <v>31.4</v>
      </c>
    </row>
    <row r="584" spans="1:28" x14ac:dyDescent="0.3">
      <c r="A584">
        <v>568</v>
      </c>
      <c r="B584" s="1">
        <v>44771</v>
      </c>
      <c r="C584" t="str">
        <f t="shared" si="66"/>
        <v>CER-MSD_R1_t2_44771</v>
      </c>
      <c r="E584" t="s">
        <v>20</v>
      </c>
      <c r="F584" t="s">
        <v>22</v>
      </c>
      <c r="G584" t="s">
        <v>18</v>
      </c>
      <c r="H584">
        <f t="shared" si="67"/>
        <v>2022</v>
      </c>
      <c r="I584">
        <f t="shared" si="68"/>
        <v>7</v>
      </c>
      <c r="J584">
        <f t="shared" si="69"/>
        <v>29</v>
      </c>
      <c r="K584" t="s">
        <v>49</v>
      </c>
      <c r="M584">
        <f>VLOOKUP(F584,Treats!$A$1:$C$9,3,0)</f>
        <v>1</v>
      </c>
      <c r="N584">
        <v>2</v>
      </c>
      <c r="O584" t="s">
        <v>613</v>
      </c>
      <c r="P584" t="str">
        <f t="shared" si="70"/>
        <v>E:CER_P:P02_Tr1:MSD_Tr2:_TRA_1_D:29_M:7_Y:2022</v>
      </c>
      <c r="Q584">
        <v>5</v>
      </c>
      <c r="R584">
        <v>26</v>
      </c>
      <c r="S584">
        <v>0.9</v>
      </c>
      <c r="T584">
        <v>29</v>
      </c>
      <c r="U584">
        <v>27</v>
      </c>
      <c r="V584" t="s">
        <v>46</v>
      </c>
      <c r="W584" s="2">
        <f t="shared" si="65"/>
        <v>0.42013888888888884</v>
      </c>
      <c r="X584">
        <v>20</v>
      </c>
      <c r="Y584" s="61">
        <f>VLOOKUP(C584,JN!$A$2:$J$865,8,0)</f>
        <v>4.8825000000000003</v>
      </c>
      <c r="Z584" s="62">
        <f>VLOOKUP(C584,JN!$A$2:$J$865,9,0)</f>
        <v>80.595169734842102</v>
      </c>
      <c r="AA584" s="63">
        <f>VLOOKUP(C584,JN!$A$2:$J$865,10,0)</f>
        <v>0.68688000000000005</v>
      </c>
      <c r="AB584">
        <v>30</v>
      </c>
    </row>
    <row r="585" spans="1:28" x14ac:dyDescent="0.3">
      <c r="A585">
        <v>569</v>
      </c>
      <c r="B585" s="1">
        <v>44771</v>
      </c>
      <c r="C585" t="str">
        <f t="shared" si="66"/>
        <v>CER-MSD_R1_t3_44771</v>
      </c>
      <c r="E585" t="s">
        <v>20</v>
      </c>
      <c r="F585" t="s">
        <v>22</v>
      </c>
      <c r="G585" t="s">
        <v>18</v>
      </c>
      <c r="H585">
        <f t="shared" si="67"/>
        <v>2022</v>
      </c>
      <c r="I585">
        <f t="shared" si="68"/>
        <v>7</v>
      </c>
      <c r="J585">
        <f t="shared" si="69"/>
        <v>29</v>
      </c>
      <c r="K585" t="s">
        <v>49</v>
      </c>
      <c r="M585">
        <f>VLOOKUP(F585,Treats!$A$1:$C$9,3,0)</f>
        <v>1</v>
      </c>
      <c r="N585">
        <v>2</v>
      </c>
      <c r="O585" t="s">
        <v>613</v>
      </c>
      <c r="P585" t="str">
        <f t="shared" si="70"/>
        <v>E:CER_P:P02_Tr1:MSD_Tr2:_TRA_1_D:29_M:7_Y:2022</v>
      </c>
      <c r="Q585">
        <v>5</v>
      </c>
      <c r="R585">
        <v>26</v>
      </c>
      <c r="S585">
        <v>0.9</v>
      </c>
      <c r="T585">
        <v>29</v>
      </c>
      <c r="U585">
        <v>27</v>
      </c>
      <c r="V585" t="s">
        <v>47</v>
      </c>
      <c r="W585" s="2">
        <f t="shared" si="65"/>
        <v>0.42708333333333326</v>
      </c>
      <c r="X585">
        <v>30</v>
      </c>
      <c r="Y585" s="61">
        <f>VLOOKUP(C585,JN!$A$2:$J$865,8,0)</f>
        <v>6.6074999999999999</v>
      </c>
      <c r="Z585" s="62">
        <f>VLOOKUP(C585,JN!$A$2:$J$865,9,0)</f>
        <v>87.972301976017576</v>
      </c>
      <c r="AA585" s="63">
        <f>VLOOKUP(C585,JN!$A$2:$J$865,10,0)</f>
        <v>0.67416000000000009</v>
      </c>
      <c r="AB585">
        <v>30.4</v>
      </c>
    </row>
    <row r="586" spans="1:28" x14ac:dyDescent="0.3">
      <c r="A586">
        <v>570</v>
      </c>
      <c r="B586" s="1">
        <v>44771</v>
      </c>
      <c r="C586" t="str">
        <f t="shared" si="66"/>
        <v>CER-CON_R1_t0_44771</v>
      </c>
      <c r="E586" t="s">
        <v>20</v>
      </c>
      <c r="F586" t="s">
        <v>39</v>
      </c>
      <c r="G586" t="s">
        <v>18</v>
      </c>
      <c r="H586">
        <f t="shared" si="67"/>
        <v>2022</v>
      </c>
      <c r="I586">
        <f t="shared" si="68"/>
        <v>7</v>
      </c>
      <c r="J586">
        <f t="shared" si="69"/>
        <v>29</v>
      </c>
      <c r="K586" t="s">
        <v>48</v>
      </c>
      <c r="M586">
        <f>VLOOKUP(F586,Treats!$A$1:$C$9,3,0)</f>
        <v>1</v>
      </c>
      <c r="N586">
        <v>9</v>
      </c>
      <c r="O586" t="s">
        <v>19</v>
      </c>
      <c r="P586" t="str">
        <f t="shared" si="70"/>
        <v>E:CER_P:P03_Tr1:CON_Tr2:_TRA_1_D:29_M:7_Y:2022</v>
      </c>
      <c r="Q586">
        <v>4</v>
      </c>
      <c r="R586">
        <v>28</v>
      </c>
      <c r="S586">
        <v>1</v>
      </c>
      <c r="T586">
        <v>29</v>
      </c>
      <c r="U586">
        <v>27</v>
      </c>
      <c r="V586" t="s">
        <v>44</v>
      </c>
      <c r="W586" s="2">
        <v>0.40399305555555554</v>
      </c>
      <c r="X586">
        <v>0</v>
      </c>
      <c r="Y586" s="61">
        <f>VLOOKUP(C586,JN!$A$2:$J$865,8,0)</f>
        <v>6.4575000000000014</v>
      </c>
      <c r="Z586" s="62">
        <f>VLOOKUP(C586,JN!$A$2:$J$865,9,0)</f>
        <v>94.611720993075494</v>
      </c>
      <c r="AA586" s="63">
        <f>VLOOKUP(C586,JN!$A$2:$J$865,10,0)</f>
        <v>0.67416000000000009</v>
      </c>
      <c r="AB586">
        <v>30.7</v>
      </c>
    </row>
    <row r="587" spans="1:28" x14ac:dyDescent="0.3">
      <c r="A587">
        <v>571</v>
      </c>
      <c r="B587" s="1">
        <v>44771</v>
      </c>
      <c r="C587" t="str">
        <f t="shared" si="66"/>
        <v>CER-CON_R1_t1_44771</v>
      </c>
      <c r="E587" t="s">
        <v>20</v>
      </c>
      <c r="F587" t="s">
        <v>39</v>
      </c>
      <c r="G587" t="s">
        <v>18</v>
      </c>
      <c r="H587">
        <f t="shared" si="67"/>
        <v>2022</v>
      </c>
      <c r="I587">
        <f t="shared" si="68"/>
        <v>7</v>
      </c>
      <c r="J587">
        <f t="shared" si="69"/>
        <v>29</v>
      </c>
      <c r="K587" t="s">
        <v>48</v>
      </c>
      <c r="M587">
        <f>VLOOKUP(F587,Treats!$A$1:$C$9,3,0)</f>
        <v>1</v>
      </c>
      <c r="N587">
        <v>9</v>
      </c>
      <c r="O587" t="s">
        <v>19</v>
      </c>
      <c r="P587" t="str">
        <f t="shared" si="70"/>
        <v>E:CER_P:P03_Tr1:CON_Tr2:_TRA_1_D:29_M:7_Y:2022</v>
      </c>
      <c r="Q587">
        <v>4</v>
      </c>
      <c r="R587">
        <v>28</v>
      </c>
      <c r="S587">
        <v>1</v>
      </c>
      <c r="T587">
        <v>29</v>
      </c>
      <c r="U587">
        <v>27</v>
      </c>
      <c r="V587" t="s">
        <v>45</v>
      </c>
      <c r="W587" s="2">
        <f t="shared" si="65"/>
        <v>0.41093749999999996</v>
      </c>
      <c r="X587">
        <v>10</v>
      </c>
      <c r="Y587" s="61">
        <f>VLOOKUP(C587,JN!$A$2:$J$865,8,0)</f>
        <v>13.2075</v>
      </c>
      <c r="Z587" s="62">
        <f>VLOOKUP(C587,JN!$A$2:$J$865,9,0)</f>
        <v>98.576929572707328</v>
      </c>
      <c r="AA587" s="63">
        <f>VLOOKUP(C587,JN!$A$2:$J$865,10,0)</f>
        <v>0.65508</v>
      </c>
      <c r="AB587">
        <v>30.9</v>
      </c>
    </row>
    <row r="588" spans="1:28" x14ac:dyDescent="0.3">
      <c r="A588">
        <v>572</v>
      </c>
      <c r="B588" s="1">
        <v>44771</v>
      </c>
      <c r="C588" t="str">
        <f t="shared" si="66"/>
        <v>CER-CON_R1_t2_44771</v>
      </c>
      <c r="E588" t="s">
        <v>20</v>
      </c>
      <c r="F588" t="s">
        <v>39</v>
      </c>
      <c r="G588" t="s">
        <v>18</v>
      </c>
      <c r="H588">
        <f t="shared" si="67"/>
        <v>2022</v>
      </c>
      <c r="I588">
        <f t="shared" si="68"/>
        <v>7</v>
      </c>
      <c r="J588">
        <f t="shared" si="69"/>
        <v>29</v>
      </c>
      <c r="K588" t="s">
        <v>48</v>
      </c>
      <c r="M588">
        <f>VLOOKUP(F588,Treats!$A$1:$C$9,3,0)</f>
        <v>1</v>
      </c>
      <c r="N588">
        <v>9</v>
      </c>
      <c r="O588" t="s">
        <v>19</v>
      </c>
      <c r="P588" t="str">
        <f t="shared" si="70"/>
        <v>E:CER_P:P03_Tr1:CON_Tr2:_TRA_1_D:29_M:7_Y:2022</v>
      </c>
      <c r="Q588">
        <v>4</v>
      </c>
      <c r="R588">
        <v>28</v>
      </c>
      <c r="S588">
        <v>1</v>
      </c>
      <c r="T588">
        <v>29</v>
      </c>
      <c r="U588">
        <v>27</v>
      </c>
      <c r="V588" t="s">
        <v>46</v>
      </c>
      <c r="W588" s="2">
        <f t="shared" si="65"/>
        <v>0.41788194444444438</v>
      </c>
      <c r="X588">
        <v>20</v>
      </c>
      <c r="Y588" s="61">
        <f>VLOOKUP(C588,JN!$A$2:$J$865,8,0)</f>
        <v>16.8825</v>
      </c>
      <c r="Z588" s="62">
        <f>VLOOKUP(C588,JN!$A$2:$J$865,9,0)</f>
        <v>80.13409896976863</v>
      </c>
      <c r="AA588" s="63">
        <f>VLOOKUP(C588,JN!$A$2:$J$865,10,0)</f>
        <v>0.64236000000000004</v>
      </c>
      <c r="AB588">
        <v>30.3</v>
      </c>
    </row>
    <row r="589" spans="1:28" x14ac:dyDescent="0.3">
      <c r="A589">
        <v>573</v>
      </c>
      <c r="B589" s="1">
        <v>44771</v>
      </c>
      <c r="C589" t="str">
        <f t="shared" si="66"/>
        <v>CER-CON_R1_t3_44771</v>
      </c>
      <c r="E589" t="s">
        <v>20</v>
      </c>
      <c r="F589" t="s">
        <v>39</v>
      </c>
      <c r="G589" t="s">
        <v>18</v>
      </c>
      <c r="H589">
        <f t="shared" si="67"/>
        <v>2022</v>
      </c>
      <c r="I589">
        <f t="shared" si="68"/>
        <v>7</v>
      </c>
      <c r="J589">
        <f t="shared" si="69"/>
        <v>29</v>
      </c>
      <c r="K589" t="s">
        <v>48</v>
      </c>
      <c r="M589">
        <f>VLOOKUP(F589,Treats!$A$1:$C$9,3,0)</f>
        <v>1</v>
      </c>
      <c r="N589">
        <v>9</v>
      </c>
      <c r="O589" t="s">
        <v>19</v>
      </c>
      <c r="P589" t="str">
        <f t="shared" si="70"/>
        <v>E:CER_P:P03_Tr1:CON_Tr2:_TRA_1_D:29_M:7_Y:2022</v>
      </c>
      <c r="Q589">
        <v>4</v>
      </c>
      <c r="R589">
        <v>28</v>
      </c>
      <c r="S589">
        <v>1</v>
      </c>
      <c r="T589">
        <v>29</v>
      </c>
      <c r="U589">
        <v>27</v>
      </c>
      <c r="V589" t="s">
        <v>47</v>
      </c>
      <c r="W589" s="2">
        <f t="shared" si="65"/>
        <v>0.4248263888888888</v>
      </c>
      <c r="X589">
        <v>30</v>
      </c>
      <c r="Y589" s="61">
        <f>VLOOKUP(C589,JN!$A$2:$J$865,8,0)</f>
        <v>21.232500000000002</v>
      </c>
      <c r="Z589" s="62">
        <f>VLOOKUP(C589,JN!$A$2:$J$865,9,0)</f>
        <v>93.044080391825716</v>
      </c>
      <c r="AA589" s="63">
        <f>VLOOKUP(C589,JN!$A$2:$J$865,10,0)</f>
        <v>0.65508</v>
      </c>
      <c r="AB589">
        <v>30.5</v>
      </c>
    </row>
    <row r="590" spans="1:28" x14ac:dyDescent="0.3">
      <c r="A590">
        <v>574</v>
      </c>
      <c r="B590" s="1">
        <v>44771</v>
      </c>
      <c r="C590" t="str">
        <f t="shared" si="66"/>
        <v>CER-MSD_R2_t0_44771</v>
      </c>
      <c r="E590" t="s">
        <v>20</v>
      </c>
      <c r="F590" t="s">
        <v>34</v>
      </c>
      <c r="G590" t="s">
        <v>18</v>
      </c>
      <c r="H590">
        <f t="shared" si="67"/>
        <v>2022</v>
      </c>
      <c r="I590">
        <f t="shared" si="68"/>
        <v>7</v>
      </c>
      <c r="J590">
        <f t="shared" si="69"/>
        <v>29</v>
      </c>
      <c r="K590" t="s">
        <v>49</v>
      </c>
      <c r="M590">
        <f>VLOOKUP(F590,Treats!$A$1:$C$9,3,0)</f>
        <v>2</v>
      </c>
      <c r="N590">
        <v>9</v>
      </c>
      <c r="O590" t="s">
        <v>613</v>
      </c>
      <c r="P590" t="str">
        <f t="shared" si="70"/>
        <v>E:CER_P:P04_Tr1:MSD_Tr2:_TRA_2_D:29_M:7_Y:2022</v>
      </c>
      <c r="Q590">
        <v>4</v>
      </c>
      <c r="R590">
        <v>27</v>
      </c>
      <c r="S590">
        <v>0.9</v>
      </c>
      <c r="T590">
        <v>28</v>
      </c>
      <c r="U590">
        <v>28</v>
      </c>
      <c r="V590" t="s">
        <v>44</v>
      </c>
      <c r="W590" s="2">
        <v>0.4368055555555555</v>
      </c>
      <c r="X590">
        <v>0</v>
      </c>
      <c r="Y590" s="61">
        <f>VLOOKUP(C590,JN!$A$2:$J$865,8,0)</f>
        <v>1.6724999999999999</v>
      </c>
      <c r="Z590" s="62">
        <f>VLOOKUP(C590,JN!$A$2:$J$865,9,0)</f>
        <v>103.46427968248607</v>
      </c>
      <c r="AA590" s="63">
        <f>VLOOKUP(C590,JN!$A$2:$J$865,10,0)</f>
        <v>0.59784000000000015</v>
      </c>
      <c r="AB590">
        <v>28.7</v>
      </c>
    </row>
    <row r="591" spans="1:28" x14ac:dyDescent="0.3">
      <c r="A591">
        <v>575</v>
      </c>
      <c r="B591" s="1">
        <v>44771</v>
      </c>
      <c r="C591" t="str">
        <f t="shared" si="66"/>
        <v>CER-MSD_R2_t1_44771</v>
      </c>
      <c r="E591" t="s">
        <v>20</v>
      </c>
      <c r="F591" t="s">
        <v>34</v>
      </c>
      <c r="G591" t="s">
        <v>18</v>
      </c>
      <c r="H591">
        <f t="shared" si="67"/>
        <v>2022</v>
      </c>
      <c r="I591">
        <f t="shared" si="68"/>
        <v>7</v>
      </c>
      <c r="J591">
        <f t="shared" si="69"/>
        <v>29</v>
      </c>
      <c r="K591" t="s">
        <v>49</v>
      </c>
      <c r="M591">
        <f>VLOOKUP(F591,Treats!$A$1:$C$9,3,0)</f>
        <v>2</v>
      </c>
      <c r="N591">
        <v>9</v>
      </c>
      <c r="O591" t="s">
        <v>613</v>
      </c>
      <c r="P591" t="str">
        <f t="shared" si="70"/>
        <v>E:CER_P:P04_Tr1:MSD_Tr2:_TRA_2_D:29_M:7_Y:2022</v>
      </c>
      <c r="Q591">
        <v>4</v>
      </c>
      <c r="R591">
        <v>27</v>
      </c>
      <c r="S591">
        <v>0.9</v>
      </c>
      <c r="T591">
        <v>28</v>
      </c>
      <c r="U591">
        <v>28</v>
      </c>
      <c r="V591" t="s">
        <v>45</v>
      </c>
      <c r="W591" s="2">
        <f t="shared" si="65"/>
        <v>0.44374999999999992</v>
      </c>
      <c r="X591">
        <v>10</v>
      </c>
      <c r="Y591" s="61">
        <f>VLOOKUP(C591,JN!$A$2:$J$865,8,0)</f>
        <v>2.4824999999999999</v>
      </c>
      <c r="Z591" s="62">
        <f>VLOOKUP(C591,JN!$A$2:$J$865,9,0)</f>
        <v>90.462084107414299</v>
      </c>
      <c r="AA591" s="63">
        <f>VLOOKUP(C591,JN!$A$2:$J$865,10,0)</f>
        <v>0.61692000000000002</v>
      </c>
      <c r="AB591">
        <v>29.8</v>
      </c>
    </row>
    <row r="592" spans="1:28" x14ac:dyDescent="0.3">
      <c r="A592">
        <v>576</v>
      </c>
      <c r="B592" s="1">
        <v>44771</v>
      </c>
      <c r="C592" t="str">
        <f t="shared" si="66"/>
        <v>CER-MSD_R2_t2_44771</v>
      </c>
      <c r="E592" t="s">
        <v>20</v>
      </c>
      <c r="F592" t="s">
        <v>34</v>
      </c>
      <c r="G592" t="s">
        <v>18</v>
      </c>
      <c r="H592">
        <f t="shared" si="67"/>
        <v>2022</v>
      </c>
      <c r="I592">
        <f t="shared" si="68"/>
        <v>7</v>
      </c>
      <c r="J592">
        <f t="shared" si="69"/>
        <v>29</v>
      </c>
      <c r="K592" t="s">
        <v>49</v>
      </c>
      <c r="M592">
        <f>VLOOKUP(F592,Treats!$A$1:$C$9,3,0)</f>
        <v>2</v>
      </c>
      <c r="N592">
        <v>9</v>
      </c>
      <c r="O592" t="s">
        <v>613</v>
      </c>
      <c r="P592" t="str">
        <f t="shared" si="70"/>
        <v>E:CER_P:P04_Tr1:MSD_Tr2:_TRA_2_D:29_M:7_Y:2022</v>
      </c>
      <c r="Q592">
        <v>4</v>
      </c>
      <c r="R592">
        <v>27</v>
      </c>
      <c r="S592">
        <v>0.9</v>
      </c>
      <c r="T592">
        <v>28</v>
      </c>
      <c r="U592">
        <v>28</v>
      </c>
      <c r="V592" t="s">
        <v>46</v>
      </c>
      <c r="W592" s="2">
        <f t="shared" si="65"/>
        <v>0.45069444444444434</v>
      </c>
      <c r="X592">
        <v>20</v>
      </c>
      <c r="Y592" s="61">
        <f>VLOOKUP(C592,JN!$A$2:$J$865,8,0)</f>
        <v>3.1574999999999998</v>
      </c>
      <c r="Z592" s="62">
        <f>VLOOKUP(C592,JN!$A$2:$J$865,9,0)</f>
        <v>96.363789900354661</v>
      </c>
      <c r="AA592" s="63">
        <f>VLOOKUP(C592,JN!$A$2:$J$865,10,0)</f>
        <v>0.62327999999999995</v>
      </c>
      <c r="AB592">
        <v>30.7</v>
      </c>
    </row>
    <row r="593" spans="1:28" x14ac:dyDescent="0.3">
      <c r="A593">
        <v>577</v>
      </c>
      <c r="B593" s="1">
        <v>44771</v>
      </c>
      <c r="C593" t="str">
        <f t="shared" si="66"/>
        <v>CER-MSD_R2_t3_44771</v>
      </c>
      <c r="E593" t="s">
        <v>20</v>
      </c>
      <c r="F593" t="s">
        <v>34</v>
      </c>
      <c r="G593" t="s">
        <v>18</v>
      </c>
      <c r="H593">
        <f t="shared" si="67"/>
        <v>2022</v>
      </c>
      <c r="I593">
        <f t="shared" si="68"/>
        <v>7</v>
      </c>
      <c r="J593">
        <f t="shared" si="69"/>
        <v>29</v>
      </c>
      <c r="K593" t="s">
        <v>49</v>
      </c>
      <c r="M593">
        <f>VLOOKUP(F593,Treats!$A$1:$C$9,3,0)</f>
        <v>2</v>
      </c>
      <c r="N593">
        <v>9</v>
      </c>
      <c r="O593" t="s">
        <v>613</v>
      </c>
      <c r="P593" t="str">
        <f t="shared" si="70"/>
        <v>E:CER_P:P04_Tr1:MSD_Tr2:_TRA_2_D:29_M:7_Y:2022</v>
      </c>
      <c r="Q593">
        <v>4</v>
      </c>
      <c r="R593">
        <v>27</v>
      </c>
      <c r="S593">
        <v>0.9</v>
      </c>
      <c r="T593">
        <v>28</v>
      </c>
      <c r="U593">
        <v>28</v>
      </c>
      <c r="V593" t="s">
        <v>47</v>
      </c>
      <c r="W593" s="2">
        <f t="shared" si="65"/>
        <v>0.45763888888888876</v>
      </c>
      <c r="X593">
        <v>30</v>
      </c>
      <c r="Y593" s="61">
        <f>VLOOKUP(C593,JN!$A$2:$J$865,8,0)</f>
        <v>3.7574999999999998</v>
      </c>
      <c r="Z593" s="62">
        <f>VLOOKUP(C593,JN!$A$2:$J$865,9,0)</f>
        <v>97.562573889545689</v>
      </c>
      <c r="AA593" s="63">
        <f>VLOOKUP(C593,JN!$A$2:$J$865,10,0)</f>
        <v>0.60419999999999996</v>
      </c>
      <c r="AB593">
        <v>31.1</v>
      </c>
    </row>
    <row r="594" spans="1:28" x14ac:dyDescent="0.3">
      <c r="A594">
        <v>578</v>
      </c>
      <c r="B594" s="1">
        <v>44771</v>
      </c>
      <c r="C594" t="str">
        <f t="shared" si="66"/>
        <v>CER-AWD_R2_t0_44771</v>
      </c>
      <c r="E594" t="s">
        <v>20</v>
      </c>
      <c r="F594" t="s">
        <v>37</v>
      </c>
      <c r="G594" t="s">
        <v>18</v>
      </c>
      <c r="H594">
        <f t="shared" si="67"/>
        <v>2022</v>
      </c>
      <c r="I594">
        <f t="shared" si="68"/>
        <v>7</v>
      </c>
      <c r="J594">
        <f t="shared" si="69"/>
        <v>29</v>
      </c>
      <c r="K594" t="s">
        <v>50</v>
      </c>
      <c r="M594">
        <f>VLOOKUP(F594,Treats!$A$1:$C$9,3,0)</f>
        <v>2</v>
      </c>
      <c r="N594">
        <v>14</v>
      </c>
      <c r="O594" t="s">
        <v>36</v>
      </c>
      <c r="P594" t="str">
        <f t="shared" si="70"/>
        <v>E:CER_P:P05_Tr1:AWD_Tr2:_TRA_2_D:29_M:7_Y:2022</v>
      </c>
      <c r="Q594">
        <v>0</v>
      </c>
      <c r="R594">
        <v>27</v>
      </c>
      <c r="S594">
        <v>0.9</v>
      </c>
      <c r="T594">
        <v>29</v>
      </c>
      <c r="U594">
        <v>27</v>
      </c>
      <c r="V594" t="s">
        <v>44</v>
      </c>
      <c r="W594" s="2">
        <v>0.4069444444444445</v>
      </c>
      <c r="X594">
        <v>0</v>
      </c>
      <c r="Y594" s="61">
        <f>VLOOKUP(C594,JN!$A$2:$J$865,8,0)</f>
        <v>1.5074999999999998</v>
      </c>
      <c r="Z594" s="62">
        <f>VLOOKUP(C594,JN!$A$2:$J$865,9,0)</f>
        <v>101.52778246917751</v>
      </c>
      <c r="AA594" s="63">
        <f>VLOOKUP(C594,JN!$A$2:$J$865,10,0)</f>
        <v>0.66144000000000003</v>
      </c>
      <c r="AB594">
        <v>29.2</v>
      </c>
    </row>
    <row r="595" spans="1:28" x14ac:dyDescent="0.3">
      <c r="A595">
        <v>579</v>
      </c>
      <c r="B595" s="1">
        <v>44771</v>
      </c>
      <c r="C595" t="str">
        <f t="shared" si="66"/>
        <v>CER-AWD_R2_t1_44771</v>
      </c>
      <c r="E595" t="s">
        <v>20</v>
      </c>
      <c r="F595" t="s">
        <v>37</v>
      </c>
      <c r="G595" t="s">
        <v>18</v>
      </c>
      <c r="H595">
        <f t="shared" si="67"/>
        <v>2022</v>
      </c>
      <c r="I595">
        <f t="shared" si="68"/>
        <v>7</v>
      </c>
      <c r="J595">
        <f t="shared" si="69"/>
        <v>29</v>
      </c>
      <c r="K595" t="s">
        <v>50</v>
      </c>
      <c r="M595">
        <f>VLOOKUP(F595,Treats!$A$1:$C$9,3,0)</f>
        <v>2</v>
      </c>
      <c r="N595">
        <v>14</v>
      </c>
      <c r="O595" t="s">
        <v>36</v>
      </c>
      <c r="P595" t="str">
        <f t="shared" si="70"/>
        <v>E:CER_P:P05_Tr1:AWD_Tr2:_TRA_2_D:29_M:7_Y:2022</v>
      </c>
      <c r="Q595">
        <v>0</v>
      </c>
      <c r="R595">
        <v>27</v>
      </c>
      <c r="S595">
        <v>0.9</v>
      </c>
      <c r="T595">
        <v>29</v>
      </c>
      <c r="U595">
        <v>27</v>
      </c>
      <c r="V595" t="s">
        <v>45</v>
      </c>
      <c r="W595" s="2">
        <f t="shared" si="65"/>
        <v>0.41388888888888892</v>
      </c>
      <c r="X595">
        <v>10</v>
      </c>
      <c r="Y595" s="61">
        <f>VLOOKUP(C595,JN!$A$2:$J$865,8,0)</f>
        <v>1.4325000000000001</v>
      </c>
      <c r="Z595" s="62">
        <f>VLOOKUP(C595,JN!$A$2:$J$865,9,0)</f>
        <v>83.638236784326978</v>
      </c>
      <c r="AA595" s="63">
        <f>VLOOKUP(C595,JN!$A$2:$J$865,10,0)</f>
        <v>0.64872000000000007</v>
      </c>
      <c r="AB595">
        <v>29.6</v>
      </c>
    </row>
    <row r="596" spans="1:28" x14ac:dyDescent="0.3">
      <c r="A596">
        <v>580</v>
      </c>
      <c r="B596" s="1">
        <v>44771</v>
      </c>
      <c r="C596" t="str">
        <f t="shared" si="66"/>
        <v>CER-AWD_R2_t2_44771</v>
      </c>
      <c r="E596" t="s">
        <v>20</v>
      </c>
      <c r="F596" t="s">
        <v>37</v>
      </c>
      <c r="G596" t="s">
        <v>18</v>
      </c>
      <c r="H596">
        <f t="shared" si="67"/>
        <v>2022</v>
      </c>
      <c r="I596">
        <f t="shared" si="68"/>
        <v>7</v>
      </c>
      <c r="J596">
        <f t="shared" si="69"/>
        <v>29</v>
      </c>
      <c r="K596" t="s">
        <v>50</v>
      </c>
      <c r="M596">
        <f>VLOOKUP(F596,Treats!$A$1:$C$9,3,0)</f>
        <v>2</v>
      </c>
      <c r="N596">
        <v>14</v>
      </c>
      <c r="O596" t="s">
        <v>36</v>
      </c>
      <c r="P596" t="str">
        <f t="shared" si="70"/>
        <v>E:CER_P:P05_Tr1:AWD_Tr2:_TRA_2_D:29_M:7_Y:2022</v>
      </c>
      <c r="Q596">
        <v>0</v>
      </c>
      <c r="R596">
        <v>27</v>
      </c>
      <c r="S596">
        <v>0.9</v>
      </c>
      <c r="T596">
        <v>29</v>
      </c>
      <c r="U596">
        <v>27</v>
      </c>
      <c r="V596" t="s">
        <v>46</v>
      </c>
      <c r="W596" s="2">
        <f t="shared" si="65"/>
        <v>0.42083333333333334</v>
      </c>
      <c r="X596">
        <v>20</v>
      </c>
      <c r="Y596" s="61">
        <f>VLOOKUP(C596,JN!$A$2:$J$865,8,0)</f>
        <v>1.4325000000000001</v>
      </c>
      <c r="Z596" s="62">
        <f>VLOOKUP(C596,JN!$A$2:$J$865,9,0)</f>
        <v>82.623881101165338</v>
      </c>
      <c r="AA596" s="63">
        <f>VLOOKUP(C596,JN!$A$2:$J$865,10,0)</f>
        <v>0.73140000000000005</v>
      </c>
      <c r="AB596">
        <v>29.6</v>
      </c>
    </row>
    <row r="597" spans="1:28" x14ac:dyDescent="0.3">
      <c r="A597">
        <v>581</v>
      </c>
      <c r="B597" s="1">
        <v>44771</v>
      </c>
      <c r="C597" t="str">
        <f t="shared" si="66"/>
        <v>CER-AWD_R2_t3_44771</v>
      </c>
      <c r="E597" t="s">
        <v>20</v>
      </c>
      <c r="F597" t="s">
        <v>37</v>
      </c>
      <c r="G597" t="s">
        <v>18</v>
      </c>
      <c r="H597">
        <f t="shared" si="67"/>
        <v>2022</v>
      </c>
      <c r="I597">
        <f t="shared" si="68"/>
        <v>7</v>
      </c>
      <c r="J597">
        <f t="shared" si="69"/>
        <v>29</v>
      </c>
      <c r="K597" t="s">
        <v>50</v>
      </c>
      <c r="M597">
        <f>VLOOKUP(F597,Treats!$A$1:$C$9,3,0)</f>
        <v>2</v>
      </c>
      <c r="N597">
        <v>14</v>
      </c>
      <c r="O597" t="s">
        <v>36</v>
      </c>
      <c r="P597" t="str">
        <f t="shared" si="70"/>
        <v>E:CER_P:P05_Tr1:AWD_Tr2:_TRA_2_D:29_M:7_Y:2022</v>
      </c>
      <c r="Q597">
        <v>0</v>
      </c>
      <c r="R597">
        <v>27</v>
      </c>
      <c r="S597">
        <v>0.9</v>
      </c>
      <c r="T597">
        <v>29</v>
      </c>
      <c r="U597">
        <v>27</v>
      </c>
      <c r="V597" t="s">
        <v>47</v>
      </c>
      <c r="W597" s="2">
        <f t="shared" si="65"/>
        <v>0.42777777777777776</v>
      </c>
      <c r="X597">
        <v>30</v>
      </c>
      <c r="Y597" s="61">
        <f>VLOOKUP(C597,JN!$A$2:$J$865,8,0)</f>
        <v>1.4325000000000001</v>
      </c>
      <c r="Z597" s="62">
        <f>VLOOKUP(C597,JN!$A$2:$J$865,9,0)</f>
        <v>69.345043067049488</v>
      </c>
      <c r="AA597" s="63">
        <f>VLOOKUP(C597,JN!$A$2:$J$865,10,0)</f>
        <v>0.67416000000000009</v>
      </c>
      <c r="AB597">
        <v>29.9</v>
      </c>
    </row>
    <row r="598" spans="1:28" x14ac:dyDescent="0.3">
      <c r="A598">
        <v>582</v>
      </c>
      <c r="B598" s="1">
        <v>44771</v>
      </c>
      <c r="C598" t="str">
        <f t="shared" si="66"/>
        <v>CER-CON_R2_t0_44771</v>
      </c>
      <c r="E598" t="s">
        <v>20</v>
      </c>
      <c r="F598" t="s">
        <v>40</v>
      </c>
      <c r="G598" t="s">
        <v>18</v>
      </c>
      <c r="H598">
        <f t="shared" si="67"/>
        <v>2022</v>
      </c>
      <c r="I598">
        <f t="shared" si="68"/>
        <v>7</v>
      </c>
      <c r="J598">
        <f t="shared" si="69"/>
        <v>29</v>
      </c>
      <c r="K598" t="s">
        <v>48</v>
      </c>
      <c r="M598">
        <f>VLOOKUP(F598,Treats!$A$1:$C$9,3,0)</f>
        <v>2</v>
      </c>
      <c r="N598">
        <v>14</v>
      </c>
      <c r="O598" t="s">
        <v>36</v>
      </c>
      <c r="P598" t="str">
        <f t="shared" si="70"/>
        <v>E:CER_P:P06_Tr1:CON_Tr2:_TRA_2_D:29_M:7_Y:2022</v>
      </c>
      <c r="Q598">
        <v>3</v>
      </c>
      <c r="R598">
        <v>28</v>
      </c>
      <c r="S598">
        <v>0.9</v>
      </c>
      <c r="T598">
        <v>28</v>
      </c>
      <c r="U598">
        <v>28</v>
      </c>
      <c r="V598" t="s">
        <v>44</v>
      </c>
      <c r="W598" s="2">
        <v>0.4368055555555555</v>
      </c>
      <c r="X598">
        <v>0</v>
      </c>
      <c r="Y598" s="61">
        <f>VLOOKUP(C598,JN!$A$2:$J$865,8,0)</f>
        <v>6.7575000000000012</v>
      </c>
      <c r="Z598" s="62">
        <f>VLOOKUP(C598,JN!$A$2:$J$865,9,0)</f>
        <v>118.4951866238811</v>
      </c>
      <c r="AA598" s="63">
        <f>VLOOKUP(C598,JN!$A$2:$J$865,10,0)</f>
        <v>0.7186800000000001</v>
      </c>
      <c r="AB598">
        <v>2.6</v>
      </c>
    </row>
    <row r="599" spans="1:28" x14ac:dyDescent="0.3">
      <c r="A599">
        <v>583</v>
      </c>
      <c r="B599" s="1">
        <v>44771</v>
      </c>
      <c r="C599" t="str">
        <f t="shared" si="66"/>
        <v>CER-CON_R2_t1_44771</v>
      </c>
      <c r="E599" t="s">
        <v>20</v>
      </c>
      <c r="F599" t="s">
        <v>40</v>
      </c>
      <c r="G599" t="s">
        <v>18</v>
      </c>
      <c r="H599">
        <f t="shared" si="67"/>
        <v>2022</v>
      </c>
      <c r="I599">
        <f t="shared" si="68"/>
        <v>7</v>
      </c>
      <c r="J599">
        <f t="shared" si="69"/>
        <v>29</v>
      </c>
      <c r="K599" t="s">
        <v>48</v>
      </c>
      <c r="M599">
        <f>VLOOKUP(F599,Treats!$A$1:$C$9,3,0)</f>
        <v>2</v>
      </c>
      <c r="N599">
        <v>14</v>
      </c>
      <c r="O599" t="s">
        <v>36</v>
      </c>
      <c r="P599" t="str">
        <f t="shared" si="70"/>
        <v>E:CER_P:P06_Tr1:CON_Tr2:_TRA_2_D:29_M:7_Y:2022</v>
      </c>
      <c r="Q599">
        <v>3</v>
      </c>
      <c r="R599">
        <v>28</v>
      </c>
      <c r="S599">
        <v>0.9</v>
      </c>
      <c r="T599">
        <v>28</v>
      </c>
      <c r="U599">
        <v>28</v>
      </c>
      <c r="V599" t="s">
        <v>45</v>
      </c>
      <c r="W599" s="2">
        <f t="shared" si="65"/>
        <v>0.44374999999999992</v>
      </c>
      <c r="X599">
        <v>10</v>
      </c>
      <c r="Y599" s="61">
        <f>VLOOKUP(C599,JN!$A$2:$J$865,8,0)</f>
        <v>6.4575000000000014</v>
      </c>
      <c r="Z599" s="62">
        <f>VLOOKUP(C599,JN!$A$2:$J$865,9,0)</f>
        <v>108.35162979226483</v>
      </c>
      <c r="AA599" s="63">
        <f>VLOOKUP(C599,JN!$A$2:$J$865,10,0)</f>
        <v>0.66144000000000003</v>
      </c>
      <c r="AB599">
        <v>28.8</v>
      </c>
    </row>
    <row r="600" spans="1:28" x14ac:dyDescent="0.3">
      <c r="A600">
        <v>584</v>
      </c>
      <c r="B600" s="1">
        <v>44771</v>
      </c>
      <c r="C600" t="str">
        <f t="shared" si="66"/>
        <v>CER-CON_R2_t2_44771</v>
      </c>
      <c r="E600" t="s">
        <v>20</v>
      </c>
      <c r="F600" t="s">
        <v>40</v>
      </c>
      <c r="G600" t="s">
        <v>18</v>
      </c>
      <c r="H600">
        <f t="shared" si="67"/>
        <v>2022</v>
      </c>
      <c r="I600">
        <f t="shared" si="68"/>
        <v>7</v>
      </c>
      <c r="J600">
        <f t="shared" si="69"/>
        <v>29</v>
      </c>
      <c r="K600" t="s">
        <v>48</v>
      </c>
      <c r="M600">
        <f>VLOOKUP(F600,Treats!$A$1:$C$9,3,0)</f>
        <v>2</v>
      </c>
      <c r="N600">
        <v>14</v>
      </c>
      <c r="O600" t="s">
        <v>36</v>
      </c>
      <c r="P600" t="str">
        <f t="shared" si="70"/>
        <v>E:CER_P:P06_Tr1:CON_Tr2:_TRA_2_D:29_M:7_Y:2022</v>
      </c>
      <c r="Q600">
        <v>3</v>
      </c>
      <c r="R600">
        <v>28</v>
      </c>
      <c r="S600">
        <v>0.9</v>
      </c>
      <c r="T600">
        <v>28</v>
      </c>
      <c r="U600">
        <v>28</v>
      </c>
      <c r="V600" t="s">
        <v>46</v>
      </c>
      <c r="W600" s="2">
        <f t="shared" si="65"/>
        <v>0.45069444444444434</v>
      </c>
      <c r="X600">
        <v>20</v>
      </c>
      <c r="Y600" s="61">
        <f>VLOOKUP(C600,JN!$A$2:$J$865,8,0)</f>
        <v>7.8075000000000001</v>
      </c>
      <c r="Z600" s="62">
        <f>VLOOKUP(C600,JN!$A$2:$J$865,9,0)</f>
        <v>87.511231210944104</v>
      </c>
      <c r="AA600" s="63">
        <f>VLOOKUP(C600,JN!$A$2:$J$865,10,0)</f>
        <v>0.65508</v>
      </c>
      <c r="AB600">
        <v>30.1</v>
      </c>
    </row>
    <row r="601" spans="1:28" x14ac:dyDescent="0.3">
      <c r="A601">
        <v>585</v>
      </c>
      <c r="B601" s="1">
        <v>44771</v>
      </c>
      <c r="C601" t="str">
        <f t="shared" si="66"/>
        <v>CER-CON_R2_t3_44771</v>
      </c>
      <c r="E601" t="s">
        <v>20</v>
      </c>
      <c r="F601" t="s">
        <v>40</v>
      </c>
      <c r="G601" t="s">
        <v>18</v>
      </c>
      <c r="H601">
        <f t="shared" si="67"/>
        <v>2022</v>
      </c>
      <c r="I601">
        <f t="shared" si="68"/>
        <v>7</v>
      </c>
      <c r="J601">
        <f t="shared" si="69"/>
        <v>29</v>
      </c>
      <c r="K601" t="s">
        <v>48</v>
      </c>
      <c r="M601">
        <f>VLOOKUP(F601,Treats!$A$1:$C$9,3,0)</f>
        <v>2</v>
      </c>
      <c r="N601">
        <v>14</v>
      </c>
      <c r="O601" t="s">
        <v>36</v>
      </c>
      <c r="P601" t="str">
        <f t="shared" si="70"/>
        <v>E:CER_P:P06_Tr1:CON_Tr2:_TRA_2_D:29_M:7_Y:2022</v>
      </c>
      <c r="Q601">
        <v>3</v>
      </c>
      <c r="R601">
        <v>28</v>
      </c>
      <c r="S601">
        <v>0.9</v>
      </c>
      <c r="T601">
        <v>28</v>
      </c>
      <c r="U601">
        <v>28</v>
      </c>
      <c r="V601" t="s">
        <v>47</v>
      </c>
      <c r="W601" s="2">
        <f t="shared" si="65"/>
        <v>0.45763888888888876</v>
      </c>
      <c r="X601">
        <v>30</v>
      </c>
      <c r="Y601" s="61">
        <f>VLOOKUP(C601,JN!$A$2:$J$865,8,0)</f>
        <v>9.4575000000000014</v>
      </c>
      <c r="Z601" s="62">
        <f>VLOOKUP(C601,JN!$A$2:$J$865,9,0)</f>
        <v>76.998817767269045</v>
      </c>
      <c r="AA601" s="63">
        <f>VLOOKUP(C601,JN!$A$2:$J$865,10,0)</f>
        <v>0.68688000000000005</v>
      </c>
      <c r="AB601">
        <v>30.6</v>
      </c>
    </row>
    <row r="602" spans="1:28" x14ac:dyDescent="0.3">
      <c r="A602">
        <v>586</v>
      </c>
      <c r="B602" s="1">
        <v>44771</v>
      </c>
      <c r="C602" t="str">
        <f t="shared" si="66"/>
        <v>CER-MSD_R3_t0_44771</v>
      </c>
      <c r="E602" t="s">
        <v>20</v>
      </c>
      <c r="F602" t="s">
        <v>35</v>
      </c>
      <c r="G602" t="s">
        <v>18</v>
      </c>
      <c r="H602">
        <f t="shared" si="67"/>
        <v>2022</v>
      </c>
      <c r="I602">
        <f t="shared" si="68"/>
        <v>7</v>
      </c>
      <c r="J602">
        <f t="shared" si="69"/>
        <v>29</v>
      </c>
      <c r="K602" t="s">
        <v>49</v>
      </c>
      <c r="M602">
        <f>VLOOKUP(F602,Treats!$A$1:$C$9,3,0)</f>
        <v>3</v>
      </c>
      <c r="N602">
        <v>11</v>
      </c>
      <c r="O602" t="s">
        <v>36</v>
      </c>
      <c r="P602" t="str">
        <f t="shared" si="70"/>
        <v>E:CER_P:P07_Tr1:MSD_Tr2:_TRA_3_D:29_M:7_Y:2022</v>
      </c>
      <c r="Q602">
        <v>4</v>
      </c>
      <c r="R602">
        <v>27</v>
      </c>
      <c r="S602">
        <v>0.9</v>
      </c>
      <c r="T602">
        <v>29</v>
      </c>
      <c r="U602">
        <v>27</v>
      </c>
      <c r="V602" t="s">
        <v>44</v>
      </c>
      <c r="W602" s="2">
        <v>0.40399305555555554</v>
      </c>
      <c r="X602">
        <v>0</v>
      </c>
      <c r="Y602" s="61">
        <f>VLOOKUP(C602,JN!$A$2:$J$865,8,0)</f>
        <v>1.4325000000000001</v>
      </c>
      <c r="Z602" s="62">
        <f>VLOOKUP(C602,JN!$A$2:$J$865,9,0)</f>
        <v>109.55041378145583</v>
      </c>
      <c r="AA602" s="63">
        <f>VLOOKUP(C602,JN!$A$2:$J$865,10,0)</f>
        <v>0.63600000000000001</v>
      </c>
      <c r="AB602">
        <v>31.9</v>
      </c>
    </row>
    <row r="603" spans="1:28" x14ac:dyDescent="0.3">
      <c r="A603">
        <v>587</v>
      </c>
      <c r="B603" s="1">
        <v>44771</v>
      </c>
      <c r="C603" t="str">
        <f t="shared" si="66"/>
        <v>CER-MSD_R3_t1_44771</v>
      </c>
      <c r="E603" t="s">
        <v>20</v>
      </c>
      <c r="F603" t="s">
        <v>35</v>
      </c>
      <c r="G603" t="s">
        <v>18</v>
      </c>
      <c r="H603">
        <f t="shared" si="67"/>
        <v>2022</v>
      </c>
      <c r="I603">
        <f t="shared" si="68"/>
        <v>7</v>
      </c>
      <c r="J603">
        <f t="shared" si="69"/>
        <v>29</v>
      </c>
      <c r="K603" t="s">
        <v>49</v>
      </c>
      <c r="M603">
        <f>VLOOKUP(F603,Treats!$A$1:$C$9,3,0)</f>
        <v>3</v>
      </c>
      <c r="N603">
        <v>11</v>
      </c>
      <c r="O603" t="s">
        <v>36</v>
      </c>
      <c r="P603" t="str">
        <f t="shared" si="70"/>
        <v>E:CER_P:P07_Tr1:MSD_Tr2:_TRA_3_D:29_M:7_Y:2022</v>
      </c>
      <c r="Q603">
        <v>4</v>
      </c>
      <c r="R603">
        <v>27</v>
      </c>
      <c r="S603">
        <v>0.9</v>
      </c>
      <c r="T603">
        <v>29</v>
      </c>
      <c r="U603">
        <v>27</v>
      </c>
      <c r="V603" t="s">
        <v>45</v>
      </c>
      <c r="W603" s="2">
        <f t="shared" si="65"/>
        <v>0.41093749999999996</v>
      </c>
      <c r="X603">
        <v>10</v>
      </c>
      <c r="Y603" s="61">
        <f>VLOOKUP(C603,JN!$A$2:$J$865,8,0)</f>
        <v>1.5074999999999998</v>
      </c>
      <c r="Z603" s="62">
        <f>VLOOKUP(C603,JN!$A$2:$J$865,9,0)</f>
        <v>94.888363452119577</v>
      </c>
      <c r="AA603" s="63">
        <f>VLOOKUP(C603,JN!$A$2:$J$865,10,0)</f>
        <v>0.66144000000000003</v>
      </c>
      <c r="AB603">
        <v>31.5</v>
      </c>
    </row>
    <row r="604" spans="1:28" x14ac:dyDescent="0.3">
      <c r="A604">
        <v>588</v>
      </c>
      <c r="B604" s="1">
        <v>44771</v>
      </c>
      <c r="C604" t="str">
        <f t="shared" si="66"/>
        <v>CER-MSD_R3_t2_44771</v>
      </c>
      <c r="E604" t="s">
        <v>20</v>
      </c>
      <c r="F604" t="s">
        <v>35</v>
      </c>
      <c r="G604" t="s">
        <v>18</v>
      </c>
      <c r="H604">
        <f t="shared" si="67"/>
        <v>2022</v>
      </c>
      <c r="I604">
        <f t="shared" si="68"/>
        <v>7</v>
      </c>
      <c r="J604">
        <f t="shared" si="69"/>
        <v>29</v>
      </c>
      <c r="K604" t="s">
        <v>49</v>
      </c>
      <c r="M604">
        <f>VLOOKUP(F604,Treats!$A$1:$C$9,3,0)</f>
        <v>3</v>
      </c>
      <c r="N604">
        <v>11</v>
      </c>
      <c r="O604" t="s">
        <v>36</v>
      </c>
      <c r="P604" t="str">
        <f t="shared" si="70"/>
        <v>E:CER_P:P07_Tr1:MSD_Tr2:_TRA_3_D:29_M:7_Y:2022</v>
      </c>
      <c r="Q604">
        <v>4</v>
      </c>
      <c r="R604">
        <v>27</v>
      </c>
      <c r="S604">
        <v>0.9</v>
      </c>
      <c r="T604">
        <v>29</v>
      </c>
      <c r="U604">
        <v>27</v>
      </c>
      <c r="V604" t="s">
        <v>46</v>
      </c>
      <c r="W604" s="2">
        <f t="shared" ref="W604:W609" si="71">W603+TIME(0,10,0)</f>
        <v>0.41788194444444438</v>
      </c>
      <c r="X604">
        <v>20</v>
      </c>
      <c r="Y604" s="61">
        <f>VLOOKUP(C604,JN!$A$2:$J$865,8,0)</f>
        <v>1.5074999999999998</v>
      </c>
      <c r="Z604" s="62">
        <f>VLOOKUP(C604,JN!$A$2:$J$865,9,0)</f>
        <v>95.34943421719305</v>
      </c>
      <c r="AA604" s="63">
        <f>VLOOKUP(C604,JN!$A$2:$J$865,10,0)</f>
        <v>0.61055999999999999</v>
      </c>
      <c r="AB604">
        <v>30.3</v>
      </c>
    </row>
    <row r="605" spans="1:28" x14ac:dyDescent="0.3">
      <c r="A605">
        <v>589</v>
      </c>
      <c r="B605" s="1">
        <v>44771</v>
      </c>
      <c r="C605" t="str">
        <f t="shared" si="66"/>
        <v>CER-MSD_R3_t3_44771</v>
      </c>
      <c r="E605" t="s">
        <v>20</v>
      </c>
      <c r="F605" t="s">
        <v>35</v>
      </c>
      <c r="G605" t="s">
        <v>18</v>
      </c>
      <c r="H605">
        <f t="shared" si="67"/>
        <v>2022</v>
      </c>
      <c r="I605">
        <f t="shared" si="68"/>
        <v>7</v>
      </c>
      <c r="J605">
        <f t="shared" si="69"/>
        <v>29</v>
      </c>
      <c r="K605" t="s">
        <v>49</v>
      </c>
      <c r="M605">
        <f>VLOOKUP(F605,Treats!$A$1:$C$9,3,0)</f>
        <v>3</v>
      </c>
      <c r="N605">
        <v>11</v>
      </c>
      <c r="O605" t="s">
        <v>36</v>
      </c>
      <c r="P605" t="str">
        <f t="shared" si="70"/>
        <v>E:CER_P:P07_Tr1:MSD_Tr2:_TRA_3_D:29_M:7_Y:2022</v>
      </c>
      <c r="Q605">
        <v>4</v>
      </c>
      <c r="R605">
        <v>27</v>
      </c>
      <c r="S605">
        <v>0.9</v>
      </c>
      <c r="T605">
        <v>29</v>
      </c>
      <c r="U605">
        <v>27</v>
      </c>
      <c r="V605" t="s">
        <v>47</v>
      </c>
      <c r="W605" s="2">
        <f t="shared" si="71"/>
        <v>0.4248263888888888</v>
      </c>
      <c r="X605">
        <v>30</v>
      </c>
      <c r="Y605" s="61">
        <f>VLOOKUP(C605,JN!$A$2:$J$865,8,0)</f>
        <v>1.6575</v>
      </c>
      <c r="Z605" s="62">
        <f>VLOOKUP(C605,JN!$A$2:$J$865,9,0)</f>
        <v>105.76963350785341</v>
      </c>
      <c r="AA605" s="63">
        <f>VLOOKUP(C605,JN!$A$2:$J$865,10,0)</f>
        <v>0.59784000000000015</v>
      </c>
      <c r="AB605">
        <v>30.1</v>
      </c>
    </row>
    <row r="606" spans="1:28" x14ac:dyDescent="0.3">
      <c r="A606">
        <v>590</v>
      </c>
      <c r="B606" s="1">
        <v>44771</v>
      </c>
      <c r="C606" t="str">
        <f t="shared" si="66"/>
        <v>CER-CON_R3_t0_44771</v>
      </c>
      <c r="E606" t="s">
        <v>20</v>
      </c>
      <c r="F606" t="s">
        <v>33</v>
      </c>
      <c r="G606" t="s">
        <v>18</v>
      </c>
      <c r="H606">
        <f t="shared" si="67"/>
        <v>2022</v>
      </c>
      <c r="I606">
        <f t="shared" si="68"/>
        <v>7</v>
      </c>
      <c r="J606">
        <f t="shared" si="69"/>
        <v>29</v>
      </c>
      <c r="K606" t="s">
        <v>48</v>
      </c>
      <c r="M606">
        <f>VLOOKUP(F606,Treats!$A$1:$C$9,3,0)</f>
        <v>3</v>
      </c>
      <c r="N606">
        <v>11</v>
      </c>
      <c r="O606" t="s">
        <v>36</v>
      </c>
      <c r="P606" t="str">
        <f t="shared" si="70"/>
        <v>E:CER_P:P08_Tr1:CON_Tr2:_TRA_3_D:29_M:7_Y:2022</v>
      </c>
      <c r="Q606">
        <v>4</v>
      </c>
      <c r="R606">
        <v>27</v>
      </c>
      <c r="S606">
        <v>0.9</v>
      </c>
      <c r="T606">
        <v>28</v>
      </c>
      <c r="U606">
        <v>28</v>
      </c>
      <c r="V606" t="s">
        <v>44</v>
      </c>
      <c r="W606" s="2">
        <v>0.4368055555555555</v>
      </c>
      <c r="X606">
        <v>0</v>
      </c>
      <c r="Y606" s="61">
        <f>VLOOKUP(C606,JN!$A$2:$J$865,8,0)</f>
        <v>5.1825000000000001</v>
      </c>
      <c r="Z606" s="62">
        <f>VLOOKUP(C606,JN!$A$2:$J$865,9,0)</f>
        <v>104.47863536564769</v>
      </c>
      <c r="AA606" s="63">
        <f>VLOOKUP(C606,JN!$A$2:$J$865,10,0)</f>
        <v>0.63600000000000001</v>
      </c>
      <c r="AB606">
        <v>28.3</v>
      </c>
    </row>
    <row r="607" spans="1:28" x14ac:dyDescent="0.3">
      <c r="A607">
        <v>591</v>
      </c>
      <c r="B607" s="1">
        <v>44771</v>
      </c>
      <c r="C607" t="str">
        <f t="shared" si="66"/>
        <v>CER-CON_R3_t1_44771</v>
      </c>
      <c r="E607" t="s">
        <v>20</v>
      </c>
      <c r="F607" t="s">
        <v>33</v>
      </c>
      <c r="G607" t="s">
        <v>18</v>
      </c>
      <c r="H607">
        <f t="shared" si="67"/>
        <v>2022</v>
      </c>
      <c r="I607">
        <f t="shared" si="68"/>
        <v>7</v>
      </c>
      <c r="J607">
        <f t="shared" si="69"/>
        <v>29</v>
      </c>
      <c r="K607" t="s">
        <v>48</v>
      </c>
      <c r="M607">
        <f>VLOOKUP(F607,Treats!$A$1:$C$9,3,0)</f>
        <v>3</v>
      </c>
      <c r="N607">
        <v>11</v>
      </c>
      <c r="O607" t="s">
        <v>36</v>
      </c>
      <c r="P607" t="str">
        <f t="shared" si="70"/>
        <v>E:CER_P:P08_Tr1:CON_Tr2:_TRA_3_D:29_M:7_Y:2022</v>
      </c>
      <c r="Q607">
        <v>4</v>
      </c>
      <c r="R607">
        <v>27</v>
      </c>
      <c r="S607">
        <v>0.9</v>
      </c>
      <c r="T607">
        <v>28</v>
      </c>
      <c r="U607">
        <v>28</v>
      </c>
      <c r="V607" t="s">
        <v>45</v>
      </c>
      <c r="W607" s="2">
        <f t="shared" si="71"/>
        <v>0.44374999999999992</v>
      </c>
      <c r="X607">
        <v>10</v>
      </c>
      <c r="Y607" s="61">
        <f>VLOOKUP(C607,JN!$A$2:$J$865,8,0)</f>
        <v>8.1074999999999999</v>
      </c>
      <c r="Z607" s="62">
        <f>VLOOKUP(C607,JN!$A$2:$J$865,9,0)</f>
        <v>83.822665090356367</v>
      </c>
      <c r="AA607" s="63">
        <f>VLOOKUP(C607,JN!$A$2:$J$865,10,0)</f>
        <v>0.61692000000000002</v>
      </c>
      <c r="AB607">
        <v>29.8</v>
      </c>
    </row>
    <row r="608" spans="1:28" x14ac:dyDescent="0.3">
      <c r="A608">
        <v>592</v>
      </c>
      <c r="B608" s="1">
        <v>44771</v>
      </c>
      <c r="C608" t="str">
        <f t="shared" si="66"/>
        <v>CER-CON_R3_t2_44771</v>
      </c>
      <c r="E608" t="s">
        <v>20</v>
      </c>
      <c r="F608" t="s">
        <v>33</v>
      </c>
      <c r="G608" t="s">
        <v>18</v>
      </c>
      <c r="H608">
        <f t="shared" si="67"/>
        <v>2022</v>
      </c>
      <c r="I608">
        <f t="shared" si="68"/>
        <v>7</v>
      </c>
      <c r="J608">
        <f t="shared" si="69"/>
        <v>29</v>
      </c>
      <c r="K608" t="s">
        <v>48</v>
      </c>
      <c r="M608">
        <f>VLOOKUP(F608,Treats!$A$1:$C$9,3,0)</f>
        <v>3</v>
      </c>
      <c r="N608">
        <v>11</v>
      </c>
      <c r="O608" t="s">
        <v>36</v>
      </c>
      <c r="P608" t="str">
        <f t="shared" si="70"/>
        <v>E:CER_P:P08_Tr1:CON_Tr2:_TRA_3_D:29_M:7_Y:2022</v>
      </c>
      <c r="Q608">
        <v>4</v>
      </c>
      <c r="R608">
        <v>27</v>
      </c>
      <c r="S608">
        <v>0.9</v>
      </c>
      <c r="T608">
        <v>28</v>
      </c>
      <c r="U608">
        <v>28</v>
      </c>
      <c r="V608" t="s">
        <v>46</v>
      </c>
      <c r="W608" s="2">
        <f t="shared" si="71"/>
        <v>0.45069444444444434</v>
      </c>
      <c r="X608">
        <v>20</v>
      </c>
      <c r="Y608" s="61">
        <f>VLOOKUP(C608,JN!$A$2:$J$865,8,0)</f>
        <v>9.9824999999999999</v>
      </c>
      <c r="Z608" s="62">
        <f>VLOOKUP(C608,JN!$A$2:$J$865,9,0)</f>
        <v>101.06671170410404</v>
      </c>
      <c r="AA608" s="63">
        <f>VLOOKUP(C608,JN!$A$2:$J$865,10,0)</f>
        <v>0.64236000000000004</v>
      </c>
      <c r="AB608">
        <v>31</v>
      </c>
    </row>
    <row r="609" spans="1:28" x14ac:dyDescent="0.3">
      <c r="A609">
        <v>593</v>
      </c>
      <c r="B609" s="1">
        <v>44771</v>
      </c>
      <c r="C609" t="str">
        <f t="shared" si="66"/>
        <v>CER-CON_R3_t3_44771</v>
      </c>
      <c r="E609" t="s">
        <v>20</v>
      </c>
      <c r="F609" t="s">
        <v>33</v>
      </c>
      <c r="G609" t="s">
        <v>18</v>
      </c>
      <c r="H609">
        <f t="shared" si="67"/>
        <v>2022</v>
      </c>
      <c r="I609">
        <f t="shared" si="68"/>
        <v>7</v>
      </c>
      <c r="J609">
        <f t="shared" si="69"/>
        <v>29</v>
      </c>
      <c r="K609" t="s">
        <v>48</v>
      </c>
      <c r="M609">
        <f>VLOOKUP(F609,Treats!$A$1:$C$9,3,0)</f>
        <v>3</v>
      </c>
      <c r="N609">
        <v>11</v>
      </c>
      <c r="O609" t="s">
        <v>36</v>
      </c>
      <c r="P609" t="str">
        <f t="shared" si="70"/>
        <v>E:CER_P:P08_Tr1:CON_Tr2:_TRA_3_D:29_M:7_Y:2022</v>
      </c>
      <c r="Q609">
        <v>4</v>
      </c>
      <c r="R609">
        <v>27</v>
      </c>
      <c r="S609">
        <v>0.9</v>
      </c>
      <c r="T609">
        <v>28</v>
      </c>
      <c r="U609">
        <v>28</v>
      </c>
      <c r="V609" t="s">
        <v>47</v>
      </c>
      <c r="W609" s="2">
        <f t="shared" si="71"/>
        <v>0.45763888888888876</v>
      </c>
      <c r="X609">
        <v>30</v>
      </c>
      <c r="Y609" s="61">
        <f>VLOOKUP(C609,JN!$A$2:$J$865,8,0)</f>
        <v>11.557500000000001</v>
      </c>
      <c r="Z609" s="62">
        <f>VLOOKUP(C609,JN!$A$2:$J$865,9,0)</f>
        <v>90.830940719473077</v>
      </c>
      <c r="AA609" s="63">
        <f>VLOOKUP(C609,JN!$A$2:$J$865,10,0)</f>
        <v>0.64236000000000004</v>
      </c>
      <c r="AB609">
        <v>31.3</v>
      </c>
    </row>
    <row r="610" spans="1:28" x14ac:dyDescent="0.3">
      <c r="A610">
        <v>594</v>
      </c>
      <c r="B610" s="1">
        <v>44771</v>
      </c>
      <c r="C610" t="str">
        <f t="shared" si="66"/>
        <v>CER-AWD_R3_t0_44771</v>
      </c>
      <c r="E610" t="s">
        <v>20</v>
      </c>
      <c r="F610" t="s">
        <v>38</v>
      </c>
      <c r="G610" t="s">
        <v>18</v>
      </c>
      <c r="H610">
        <f t="shared" si="67"/>
        <v>2022</v>
      </c>
      <c r="I610">
        <f t="shared" si="68"/>
        <v>7</v>
      </c>
      <c r="J610">
        <f t="shared" si="69"/>
        <v>29</v>
      </c>
      <c r="K610" t="s">
        <v>50</v>
      </c>
      <c r="M610">
        <f>VLOOKUP(F610,Treats!$A$1:$C$9,3,0)</f>
        <v>3</v>
      </c>
      <c r="N610">
        <v>3</v>
      </c>
      <c r="O610" t="s">
        <v>36</v>
      </c>
      <c r="P610" t="str">
        <f t="shared" si="70"/>
        <v>E:CER_P:P09_Tr1:AWD_Tr2:_TRA_3_D:29_M:7_Y:2022</v>
      </c>
      <c r="Q610">
        <v>0</v>
      </c>
      <c r="R610">
        <v>27</v>
      </c>
      <c r="S610">
        <v>0.9</v>
      </c>
      <c r="T610">
        <v>29</v>
      </c>
      <c r="U610">
        <v>27</v>
      </c>
      <c r="V610" t="s">
        <v>44</v>
      </c>
      <c r="W610" s="2">
        <v>0.4069444444444445</v>
      </c>
      <c r="X610">
        <v>0</v>
      </c>
      <c r="Y610" s="61">
        <f>VLOOKUP(C610,JN!$A$2:$J$865,8,0)</f>
        <v>1.6575</v>
      </c>
      <c r="Z610" s="62">
        <f>VLOOKUP(C610,JN!$A$2:$J$865,9,0)</f>
        <v>101.25114001013343</v>
      </c>
      <c r="AA610" s="63">
        <f>VLOOKUP(C610,JN!$A$2:$J$865,10,0)</f>
        <v>0.66780000000000006</v>
      </c>
      <c r="AB610">
        <v>32.1</v>
      </c>
    </row>
    <row r="611" spans="1:28" x14ac:dyDescent="0.3">
      <c r="A611">
        <v>595</v>
      </c>
      <c r="B611" s="1">
        <v>44771</v>
      </c>
      <c r="C611" t="str">
        <f t="shared" si="66"/>
        <v>CER-AWD_R3_t1_44771</v>
      </c>
      <c r="E611" t="s">
        <v>20</v>
      </c>
      <c r="F611" t="s">
        <v>38</v>
      </c>
      <c r="G611" t="s">
        <v>18</v>
      </c>
      <c r="H611">
        <f t="shared" si="67"/>
        <v>2022</v>
      </c>
      <c r="I611">
        <f t="shared" si="68"/>
        <v>7</v>
      </c>
      <c r="J611">
        <f t="shared" si="69"/>
        <v>29</v>
      </c>
      <c r="K611" t="s">
        <v>50</v>
      </c>
      <c r="M611">
        <f>VLOOKUP(F611,Treats!$A$1:$C$9,3,0)</f>
        <v>3</v>
      </c>
      <c r="N611">
        <v>3</v>
      </c>
      <c r="O611" t="s">
        <v>36</v>
      </c>
      <c r="P611" t="str">
        <f t="shared" si="70"/>
        <v>E:CER_P:P09_Tr1:AWD_Tr2:_TRA_3_D:29_M:7_Y:2022</v>
      </c>
      <c r="Q611">
        <v>0</v>
      </c>
      <c r="R611">
        <v>27</v>
      </c>
      <c r="S611">
        <v>0.9</v>
      </c>
      <c r="T611">
        <v>29</v>
      </c>
      <c r="U611">
        <v>27</v>
      </c>
      <c r="V611" t="s">
        <v>45</v>
      </c>
      <c r="W611" s="2">
        <f t="shared" ref="W611:W649" si="72">W610+TIME(0,10,0)</f>
        <v>0.41388888888888892</v>
      </c>
      <c r="X611">
        <v>10</v>
      </c>
      <c r="Y611" s="61">
        <f>VLOOKUP(C611,JN!$A$2:$J$865,8,0)</f>
        <v>1.7324999999999999</v>
      </c>
      <c r="Z611" s="62">
        <f>VLOOKUP(C611,JN!$A$2:$J$865,9,0)</f>
        <v>70.451612903225808</v>
      </c>
      <c r="AA611" s="63">
        <f>VLOOKUP(C611,JN!$A$2:$J$865,10,0)</f>
        <v>0.69960000000000011</v>
      </c>
      <c r="AB611">
        <v>32.200000000000003</v>
      </c>
    </row>
    <row r="612" spans="1:28" x14ac:dyDescent="0.3">
      <c r="A612">
        <v>596</v>
      </c>
      <c r="B612" s="1">
        <v>44771</v>
      </c>
      <c r="C612" t="str">
        <f t="shared" si="66"/>
        <v>CER-AWD_R3_t2_44771</v>
      </c>
      <c r="E612" t="s">
        <v>20</v>
      </c>
      <c r="F612" t="s">
        <v>38</v>
      </c>
      <c r="G612" t="s">
        <v>18</v>
      </c>
      <c r="H612">
        <f t="shared" si="67"/>
        <v>2022</v>
      </c>
      <c r="I612">
        <f t="shared" si="68"/>
        <v>7</v>
      </c>
      <c r="J612">
        <f t="shared" si="69"/>
        <v>29</v>
      </c>
      <c r="K612" t="s">
        <v>50</v>
      </c>
      <c r="M612">
        <f>VLOOKUP(F612,Treats!$A$1:$C$9,3,0)</f>
        <v>3</v>
      </c>
      <c r="N612">
        <v>3</v>
      </c>
      <c r="O612" t="s">
        <v>36</v>
      </c>
      <c r="P612" t="str">
        <f t="shared" si="70"/>
        <v>E:CER_P:P09_Tr1:AWD_Tr2:_TRA_3_D:29_M:7_Y:2022</v>
      </c>
      <c r="Q612">
        <v>0</v>
      </c>
      <c r="R612">
        <v>27</v>
      </c>
      <c r="S612">
        <v>0.9</v>
      </c>
      <c r="T612">
        <v>29</v>
      </c>
      <c r="U612">
        <v>27</v>
      </c>
      <c r="V612" t="s">
        <v>46</v>
      </c>
      <c r="W612" s="2">
        <f t="shared" si="72"/>
        <v>0.42083333333333334</v>
      </c>
      <c r="X612">
        <v>20</v>
      </c>
      <c r="Y612" s="61">
        <f>VLOOKUP(C612,JN!$A$2:$J$865,8,0)</f>
        <v>1.7324999999999999</v>
      </c>
      <c r="Z612" s="62">
        <f>VLOOKUP(C612,JN!$A$2:$J$865,9,0)</f>
        <v>68.607329842931932</v>
      </c>
      <c r="AA612" s="63">
        <f>VLOOKUP(C612,JN!$A$2:$J$865,10,0)</f>
        <v>0.69960000000000011</v>
      </c>
      <c r="AB612">
        <v>31.8</v>
      </c>
    </row>
    <row r="613" spans="1:28" x14ac:dyDescent="0.3">
      <c r="A613">
        <v>597</v>
      </c>
      <c r="B613" s="1">
        <v>44771</v>
      </c>
      <c r="C613" t="str">
        <f t="shared" si="66"/>
        <v>CER-AWD_R3_t3_44771</v>
      </c>
      <c r="E613" t="s">
        <v>20</v>
      </c>
      <c r="F613" t="s">
        <v>38</v>
      </c>
      <c r="G613" t="s">
        <v>18</v>
      </c>
      <c r="H613">
        <f t="shared" si="67"/>
        <v>2022</v>
      </c>
      <c r="I613">
        <f t="shared" si="68"/>
        <v>7</v>
      </c>
      <c r="J613">
        <f t="shared" si="69"/>
        <v>29</v>
      </c>
      <c r="K613" t="s">
        <v>50</v>
      </c>
      <c r="M613">
        <f>VLOOKUP(F613,Treats!$A$1:$C$9,3,0)</f>
        <v>3</v>
      </c>
      <c r="N613">
        <v>3</v>
      </c>
      <c r="O613" t="s">
        <v>36</v>
      </c>
      <c r="P613" t="str">
        <f t="shared" si="70"/>
        <v>E:CER_P:P09_Tr1:AWD_Tr2:_TRA_3_D:29_M:7_Y:2022</v>
      </c>
      <c r="Q613">
        <v>0</v>
      </c>
      <c r="R613">
        <v>27</v>
      </c>
      <c r="S613">
        <v>0.9</v>
      </c>
      <c r="T613">
        <v>29</v>
      </c>
      <c r="U613">
        <v>27</v>
      </c>
      <c r="V613" t="s">
        <v>47</v>
      </c>
      <c r="W613" s="2">
        <f t="shared" si="72"/>
        <v>0.42777777777777776</v>
      </c>
      <c r="X613">
        <v>30</v>
      </c>
      <c r="Y613" s="61">
        <f>VLOOKUP(C613,JN!$A$2:$J$865,8,0)</f>
        <v>1.7324999999999999</v>
      </c>
      <c r="Z613" s="62">
        <f>VLOOKUP(C613,JN!$A$2:$J$865,9,0)</f>
        <v>76.445532849180893</v>
      </c>
      <c r="AA613" s="63">
        <f>VLOOKUP(C613,JN!$A$2:$J$865,10,0)</f>
        <v>0.65508</v>
      </c>
      <c r="AB613">
        <v>32.1</v>
      </c>
    </row>
    <row r="614" spans="1:28" x14ac:dyDescent="0.3">
      <c r="A614">
        <v>598</v>
      </c>
      <c r="B614" s="1">
        <v>44777</v>
      </c>
      <c r="C614" t="str">
        <f t="shared" si="66"/>
        <v>CER-AWD_R1_t0_44777</v>
      </c>
      <c r="E614" t="s">
        <v>20</v>
      </c>
      <c r="F614" t="s">
        <v>21</v>
      </c>
      <c r="G614" t="s">
        <v>18</v>
      </c>
      <c r="H614">
        <f t="shared" si="67"/>
        <v>2022</v>
      </c>
      <c r="I614">
        <f t="shared" si="68"/>
        <v>8</v>
      </c>
      <c r="J614">
        <f t="shared" si="69"/>
        <v>4</v>
      </c>
      <c r="K614" t="s">
        <v>50</v>
      </c>
      <c r="M614">
        <f>VLOOKUP(F614,Treats!$A$1:$C$9,3,0)</f>
        <v>1</v>
      </c>
      <c r="N614">
        <v>9</v>
      </c>
      <c r="O614" t="s">
        <v>19</v>
      </c>
      <c r="P614" t="str">
        <f t="shared" si="70"/>
        <v>E:CER_P:P01_Tr1:AWD_Tr2:_TRA_1_D:4_M:8_Y:2022</v>
      </c>
      <c r="Q614">
        <v>10</v>
      </c>
      <c r="R614">
        <v>28</v>
      </c>
      <c r="S614">
        <v>0.7</v>
      </c>
      <c r="T614">
        <v>29.5</v>
      </c>
      <c r="U614">
        <v>30.5</v>
      </c>
      <c r="V614" t="s">
        <v>44</v>
      </c>
      <c r="W614" s="2">
        <v>0.41840277777777773</v>
      </c>
      <c r="X614">
        <v>0</v>
      </c>
      <c r="Y614" s="61">
        <f>VLOOKUP(C614,JN!$A$2:$J$865,8,0)</f>
        <v>1.5825</v>
      </c>
      <c r="Z614" s="62">
        <f>VLOOKUP(C614,JN!$A$2:$J$865,9,0)</f>
        <v>91.292011484546535</v>
      </c>
      <c r="AA614" s="63">
        <f>VLOOKUP(C614,JN!$A$2:$J$865,10,0)</f>
        <v>0.84588000000000008</v>
      </c>
      <c r="AB614">
        <v>35</v>
      </c>
    </row>
    <row r="615" spans="1:28" x14ac:dyDescent="0.3">
      <c r="A615">
        <v>599</v>
      </c>
      <c r="B615" s="1">
        <v>44777</v>
      </c>
      <c r="C615" t="str">
        <f t="shared" si="66"/>
        <v>CER-AWD_R1_t1_44777</v>
      </c>
      <c r="E615" t="s">
        <v>20</v>
      </c>
      <c r="F615" t="s">
        <v>21</v>
      </c>
      <c r="G615" t="s">
        <v>18</v>
      </c>
      <c r="H615">
        <f t="shared" si="67"/>
        <v>2022</v>
      </c>
      <c r="I615">
        <f t="shared" si="68"/>
        <v>8</v>
      </c>
      <c r="J615">
        <f t="shared" si="69"/>
        <v>4</v>
      </c>
      <c r="K615" t="s">
        <v>50</v>
      </c>
      <c r="M615">
        <f>VLOOKUP(F615,Treats!$A$1:$C$9,3,0)</f>
        <v>1</v>
      </c>
      <c r="N615">
        <v>9</v>
      </c>
      <c r="O615" t="s">
        <v>19</v>
      </c>
      <c r="P615" t="str">
        <f t="shared" si="70"/>
        <v>E:CER_P:P01_Tr1:AWD_Tr2:_TRA_1_D:4_M:8_Y:2022</v>
      </c>
      <c r="Q615">
        <v>10</v>
      </c>
      <c r="R615">
        <v>28</v>
      </c>
      <c r="S615">
        <v>0.7</v>
      </c>
      <c r="T615">
        <v>29.5</v>
      </c>
      <c r="U615">
        <v>30.5</v>
      </c>
      <c r="V615" t="s">
        <v>45</v>
      </c>
      <c r="W615" s="2">
        <f t="shared" si="72"/>
        <v>0.42534722222222215</v>
      </c>
      <c r="X615">
        <v>10</v>
      </c>
      <c r="Y615" s="61">
        <f>VLOOKUP(C615,JN!$A$2:$J$865,8,0)</f>
        <v>1.5825</v>
      </c>
      <c r="Z615" s="62">
        <f>VLOOKUP(C615,JN!$A$2:$J$865,9,0)</f>
        <v>54.682992737713228</v>
      </c>
      <c r="AA615" s="63">
        <f>VLOOKUP(C615,JN!$A$2:$J$865,10,0)</f>
        <v>0.74412000000000011</v>
      </c>
      <c r="AB615">
        <v>43.1</v>
      </c>
    </row>
    <row r="616" spans="1:28" x14ac:dyDescent="0.3">
      <c r="A616">
        <v>600</v>
      </c>
      <c r="B616" s="1">
        <v>44777</v>
      </c>
      <c r="C616" t="str">
        <f t="shared" si="66"/>
        <v>CER-AWD_R1_t2_44777</v>
      </c>
      <c r="E616" t="s">
        <v>20</v>
      </c>
      <c r="F616" t="s">
        <v>21</v>
      </c>
      <c r="G616" t="s">
        <v>18</v>
      </c>
      <c r="H616">
        <f t="shared" si="67"/>
        <v>2022</v>
      </c>
      <c r="I616">
        <f t="shared" si="68"/>
        <v>8</v>
      </c>
      <c r="J616">
        <f t="shared" si="69"/>
        <v>4</v>
      </c>
      <c r="K616" t="s">
        <v>50</v>
      </c>
      <c r="M616">
        <f>VLOOKUP(F616,Treats!$A$1:$C$9,3,0)</f>
        <v>1</v>
      </c>
      <c r="N616">
        <v>9</v>
      </c>
      <c r="O616" t="s">
        <v>19</v>
      </c>
      <c r="P616" t="str">
        <f t="shared" si="70"/>
        <v>E:CER_P:P01_Tr1:AWD_Tr2:_TRA_1_D:4_M:8_Y:2022</v>
      </c>
      <c r="Q616">
        <v>10</v>
      </c>
      <c r="R616">
        <v>28</v>
      </c>
      <c r="S616">
        <v>0.7</v>
      </c>
      <c r="T616">
        <v>29.5</v>
      </c>
      <c r="U616">
        <v>30.5</v>
      </c>
      <c r="V616" t="s">
        <v>46</v>
      </c>
      <c r="W616" s="2">
        <f t="shared" si="72"/>
        <v>0.43229166666666657</v>
      </c>
      <c r="X616">
        <v>20</v>
      </c>
      <c r="Y616" s="61">
        <f>VLOOKUP(C616,JN!$A$2:$J$865,8,0)</f>
        <v>1.5825</v>
      </c>
      <c r="Z616" s="62">
        <f>VLOOKUP(C616,JN!$A$2:$J$865,9,0)</f>
        <v>54.867421043742617</v>
      </c>
      <c r="AA616" s="63">
        <f>VLOOKUP(C616,JN!$A$2:$J$865,10,0)</f>
        <v>0.82044000000000006</v>
      </c>
      <c r="AB616">
        <v>44.5</v>
      </c>
    </row>
    <row r="617" spans="1:28" x14ac:dyDescent="0.3">
      <c r="A617">
        <v>601</v>
      </c>
      <c r="B617" s="1">
        <v>44777</v>
      </c>
      <c r="C617" t="str">
        <f t="shared" si="66"/>
        <v>CER-AWD_R1_t3_44777</v>
      </c>
      <c r="E617" t="s">
        <v>20</v>
      </c>
      <c r="F617" t="s">
        <v>21</v>
      </c>
      <c r="G617" t="s">
        <v>18</v>
      </c>
      <c r="H617">
        <f t="shared" si="67"/>
        <v>2022</v>
      </c>
      <c r="I617">
        <f t="shared" si="68"/>
        <v>8</v>
      </c>
      <c r="J617">
        <f t="shared" si="69"/>
        <v>4</v>
      </c>
      <c r="K617" t="s">
        <v>50</v>
      </c>
      <c r="M617">
        <f>VLOOKUP(F617,Treats!$A$1:$C$9,3,0)</f>
        <v>1</v>
      </c>
      <c r="N617">
        <v>9</v>
      </c>
      <c r="O617" t="s">
        <v>19</v>
      </c>
      <c r="P617" t="str">
        <f t="shared" si="70"/>
        <v>E:CER_P:P01_Tr1:AWD_Tr2:_TRA_1_D:4_M:8_Y:2022</v>
      </c>
      <c r="Q617">
        <v>10</v>
      </c>
      <c r="R617">
        <v>28</v>
      </c>
      <c r="S617">
        <v>0.7</v>
      </c>
      <c r="T617">
        <v>29.5</v>
      </c>
      <c r="U617">
        <v>30.5</v>
      </c>
      <c r="V617" t="s">
        <v>47</v>
      </c>
      <c r="W617" s="2">
        <f t="shared" si="72"/>
        <v>0.43923611111111099</v>
      </c>
      <c r="X617">
        <v>30</v>
      </c>
      <c r="Y617" s="61">
        <f>VLOOKUP(C617,JN!$A$2:$J$865,8,0)</f>
        <v>1.6575</v>
      </c>
      <c r="Z617" s="62">
        <f>VLOOKUP(C617,JN!$A$2:$J$865,9,0)</f>
        <v>24.897821313967235</v>
      </c>
      <c r="AA617" s="63">
        <f>VLOOKUP(C617,JN!$A$2:$J$865,10,0)</f>
        <v>0.75048000000000015</v>
      </c>
      <c r="AB617">
        <v>45.1</v>
      </c>
    </row>
    <row r="618" spans="1:28" x14ac:dyDescent="0.3">
      <c r="A618">
        <v>602</v>
      </c>
      <c r="B618" s="1">
        <v>44777</v>
      </c>
      <c r="C618" t="str">
        <f t="shared" si="66"/>
        <v>CER-MSD_R1_t0_44777</v>
      </c>
      <c r="E618" t="s">
        <v>20</v>
      </c>
      <c r="F618" t="s">
        <v>22</v>
      </c>
      <c r="G618" t="s">
        <v>18</v>
      </c>
      <c r="H618">
        <f t="shared" si="67"/>
        <v>2022</v>
      </c>
      <c r="I618">
        <f t="shared" si="68"/>
        <v>8</v>
      </c>
      <c r="J618">
        <f t="shared" si="69"/>
        <v>4</v>
      </c>
      <c r="K618" t="s">
        <v>49</v>
      </c>
      <c r="M618">
        <f>VLOOKUP(F618,Treats!$A$1:$C$9,3,0)</f>
        <v>1</v>
      </c>
      <c r="O618" t="s">
        <v>19</v>
      </c>
      <c r="P618" t="str">
        <f t="shared" si="70"/>
        <v>E:CER_P:P02_Tr1:MSD_Tr2:_TRA_1_D:4_M:8_Y:2022</v>
      </c>
      <c r="Q618">
        <v>11</v>
      </c>
      <c r="R618">
        <v>27.5</v>
      </c>
      <c r="S618">
        <v>0.6</v>
      </c>
      <c r="T618">
        <v>29.5</v>
      </c>
      <c r="U618">
        <v>30.5</v>
      </c>
      <c r="V618" t="s">
        <v>44</v>
      </c>
      <c r="W618" s="2">
        <v>0.42031250000000003</v>
      </c>
      <c r="X618">
        <v>0</v>
      </c>
      <c r="Y618" s="61">
        <f>VLOOKUP(C618,JN!$A$2:$J$865,8,0)</f>
        <v>1.5825</v>
      </c>
      <c r="Z618" s="62">
        <f>VLOOKUP(C618,JN!$A$2:$J$865,9,0)</f>
        <v>82.900523560209422</v>
      </c>
      <c r="AA618" s="63">
        <f>VLOOKUP(C618,JN!$A$2:$J$865,10,0)</f>
        <v>0.73140000000000005</v>
      </c>
      <c r="AB618">
        <v>35.6</v>
      </c>
    </row>
    <row r="619" spans="1:28" x14ac:dyDescent="0.3">
      <c r="A619">
        <v>603</v>
      </c>
      <c r="B619" s="1">
        <v>44777</v>
      </c>
      <c r="C619" t="str">
        <f t="shared" si="66"/>
        <v>CER-MSD_R1_t1_44777</v>
      </c>
      <c r="E619" t="s">
        <v>20</v>
      </c>
      <c r="F619" t="s">
        <v>22</v>
      </c>
      <c r="G619" t="s">
        <v>18</v>
      </c>
      <c r="H619">
        <f t="shared" si="67"/>
        <v>2022</v>
      </c>
      <c r="I619">
        <f t="shared" si="68"/>
        <v>8</v>
      </c>
      <c r="J619">
        <f t="shared" si="69"/>
        <v>4</v>
      </c>
      <c r="K619" t="s">
        <v>49</v>
      </c>
      <c r="M619">
        <f>VLOOKUP(F619,Treats!$A$1:$C$9,3,0)</f>
        <v>1</v>
      </c>
      <c r="O619" t="s">
        <v>19</v>
      </c>
      <c r="P619" t="str">
        <f t="shared" si="70"/>
        <v>E:CER_P:P02_Tr1:MSD_Tr2:_TRA_1_D:4_M:8_Y:2022</v>
      </c>
      <c r="Q619">
        <v>11</v>
      </c>
      <c r="R619">
        <v>27.5</v>
      </c>
      <c r="S619">
        <v>0.6</v>
      </c>
      <c r="T619">
        <v>29.5</v>
      </c>
      <c r="U619">
        <v>30.5</v>
      </c>
      <c r="V619" t="s">
        <v>45</v>
      </c>
      <c r="W619" s="2">
        <f t="shared" si="72"/>
        <v>0.42725694444444445</v>
      </c>
      <c r="X619">
        <v>10</v>
      </c>
      <c r="Y619" s="61">
        <f>VLOOKUP(C619,JN!$A$2:$J$865,8,0)</f>
        <v>3.3075000000000001</v>
      </c>
      <c r="Z619" s="62">
        <f>VLOOKUP(C619,JN!$A$2:$J$865,9,0)</f>
        <v>48.596858638743456</v>
      </c>
      <c r="AA619" s="63">
        <f>VLOOKUP(C619,JN!$A$2:$J$865,10,0)</f>
        <v>0.71232000000000006</v>
      </c>
      <c r="AB619">
        <v>40.6</v>
      </c>
    </row>
    <row r="620" spans="1:28" x14ac:dyDescent="0.3">
      <c r="A620">
        <v>604</v>
      </c>
      <c r="B620" s="1">
        <v>44777</v>
      </c>
      <c r="C620" t="str">
        <f t="shared" si="66"/>
        <v>CER-MSD_R1_t2_44777</v>
      </c>
      <c r="E620" t="s">
        <v>20</v>
      </c>
      <c r="F620" t="s">
        <v>22</v>
      </c>
      <c r="G620" t="s">
        <v>18</v>
      </c>
      <c r="H620">
        <f t="shared" si="67"/>
        <v>2022</v>
      </c>
      <c r="I620">
        <f t="shared" si="68"/>
        <v>8</v>
      </c>
      <c r="J620">
        <f t="shared" si="69"/>
        <v>4</v>
      </c>
      <c r="K620" t="s">
        <v>49</v>
      </c>
      <c r="M620">
        <f>VLOOKUP(F620,Treats!$A$1:$C$9,3,0)</f>
        <v>1</v>
      </c>
      <c r="O620" t="s">
        <v>19</v>
      </c>
      <c r="P620" t="str">
        <f t="shared" si="70"/>
        <v>E:CER_P:P02_Tr1:MSD_Tr2:_TRA_1_D:4_M:8_Y:2022</v>
      </c>
      <c r="Q620">
        <v>11</v>
      </c>
      <c r="R620">
        <v>27.5</v>
      </c>
      <c r="S620">
        <v>0.6</v>
      </c>
      <c r="T620">
        <v>29.5</v>
      </c>
      <c r="U620">
        <v>30.5</v>
      </c>
      <c r="V620" t="s">
        <v>46</v>
      </c>
      <c r="W620" s="2">
        <f t="shared" si="72"/>
        <v>0.43420138888888887</v>
      </c>
      <c r="X620">
        <v>20</v>
      </c>
      <c r="Y620" s="61">
        <f>VLOOKUP(C620,JN!$A$2:$J$865,8,0)</f>
        <v>5.3325000000000005</v>
      </c>
      <c r="Z620" s="62">
        <f>VLOOKUP(C620,JN!$A$2:$J$865,9,0)</f>
        <v>46.014862354332038</v>
      </c>
      <c r="AA620" s="63">
        <f>VLOOKUP(C620,JN!$A$2:$J$865,10,0)</f>
        <v>0.68688000000000005</v>
      </c>
      <c r="AB620">
        <v>41.9</v>
      </c>
    </row>
    <row r="621" spans="1:28" x14ac:dyDescent="0.3">
      <c r="A621">
        <v>605</v>
      </c>
      <c r="B621" s="1">
        <v>44777</v>
      </c>
      <c r="C621" t="str">
        <f t="shared" si="66"/>
        <v>CER-MSD_R1_t3_44777</v>
      </c>
      <c r="E621" t="s">
        <v>20</v>
      </c>
      <c r="F621" t="s">
        <v>22</v>
      </c>
      <c r="G621" t="s">
        <v>18</v>
      </c>
      <c r="H621">
        <f t="shared" si="67"/>
        <v>2022</v>
      </c>
      <c r="I621">
        <f t="shared" si="68"/>
        <v>8</v>
      </c>
      <c r="J621">
        <f t="shared" si="69"/>
        <v>4</v>
      </c>
      <c r="K621" t="s">
        <v>49</v>
      </c>
      <c r="M621">
        <f>VLOOKUP(F621,Treats!$A$1:$C$9,3,0)</f>
        <v>1</v>
      </c>
      <c r="O621" t="s">
        <v>19</v>
      </c>
      <c r="P621" t="str">
        <f t="shared" si="70"/>
        <v>E:CER_P:P02_Tr1:MSD_Tr2:_TRA_1_D:4_M:8_Y:2022</v>
      </c>
      <c r="Q621">
        <v>11</v>
      </c>
      <c r="R621">
        <v>27.5</v>
      </c>
      <c r="S621">
        <v>0.6</v>
      </c>
      <c r="T621">
        <v>29.5</v>
      </c>
      <c r="U621">
        <v>30.5</v>
      </c>
      <c r="V621" t="s">
        <v>47</v>
      </c>
      <c r="W621" s="2">
        <f t="shared" si="72"/>
        <v>0.44114583333333329</v>
      </c>
      <c r="X621">
        <v>30</v>
      </c>
      <c r="Y621" s="61">
        <f>VLOOKUP(C621,JN!$A$2:$J$865,8,0)</f>
        <v>7.3574999999999999</v>
      </c>
      <c r="Z621" s="62">
        <f>VLOOKUP(C621,JN!$A$2:$J$865,9,0)</f>
        <v>45.092720824185108</v>
      </c>
      <c r="AA621" s="63">
        <f>VLOOKUP(C621,JN!$A$2:$J$865,10,0)</f>
        <v>0.64872000000000007</v>
      </c>
      <c r="AB621">
        <v>42.6</v>
      </c>
    </row>
    <row r="622" spans="1:28" x14ac:dyDescent="0.3">
      <c r="A622">
        <v>606</v>
      </c>
      <c r="B622" s="1">
        <v>44777</v>
      </c>
      <c r="C622" t="str">
        <f t="shared" si="66"/>
        <v>CER-CON_R1_t0_44777</v>
      </c>
      <c r="E622" t="s">
        <v>20</v>
      </c>
      <c r="F622" t="s">
        <v>39</v>
      </c>
      <c r="G622" t="s">
        <v>18</v>
      </c>
      <c r="H622">
        <f t="shared" si="67"/>
        <v>2022</v>
      </c>
      <c r="I622">
        <f t="shared" si="68"/>
        <v>8</v>
      </c>
      <c r="J622">
        <f t="shared" si="69"/>
        <v>4</v>
      </c>
      <c r="K622" t="s">
        <v>48</v>
      </c>
      <c r="M622">
        <f>VLOOKUP(F622,Treats!$A$1:$C$9,3,0)</f>
        <v>1</v>
      </c>
      <c r="N622">
        <v>2</v>
      </c>
      <c r="O622" t="s">
        <v>614</v>
      </c>
      <c r="P622" t="str">
        <f t="shared" si="70"/>
        <v>E:CER_P:P03_Tr1:CON_Tr2:_TRA_1_D:4_M:8_Y:2022</v>
      </c>
      <c r="Q622">
        <v>11.5</v>
      </c>
      <c r="R622">
        <v>27</v>
      </c>
      <c r="S622">
        <v>1</v>
      </c>
      <c r="T622">
        <v>29.5</v>
      </c>
      <c r="U622">
        <v>30.5</v>
      </c>
      <c r="V622" t="s">
        <v>44</v>
      </c>
      <c r="W622" s="2">
        <v>0.41840277777777773</v>
      </c>
      <c r="X622">
        <v>0</v>
      </c>
      <c r="Y622" s="61">
        <f>VLOOKUP(C622,JN!$A$2:$J$865,8,0)</f>
        <v>10.8825</v>
      </c>
      <c r="Z622" s="62">
        <f>VLOOKUP(C622,JN!$A$2:$J$865,9,0)</f>
        <v>81.701739571018408</v>
      </c>
      <c r="AA622" s="63">
        <f>VLOOKUP(C622,JN!$A$2:$J$865,10,0)</f>
        <v>0.62963999999999998</v>
      </c>
      <c r="AB622">
        <v>24.8</v>
      </c>
    </row>
    <row r="623" spans="1:28" x14ac:dyDescent="0.3">
      <c r="A623">
        <v>607</v>
      </c>
      <c r="B623" s="1">
        <v>44777</v>
      </c>
      <c r="C623" t="str">
        <f t="shared" si="66"/>
        <v>CER-CON_R1_t1_44777</v>
      </c>
      <c r="E623" t="s">
        <v>20</v>
      </c>
      <c r="F623" t="s">
        <v>39</v>
      </c>
      <c r="G623" t="s">
        <v>18</v>
      </c>
      <c r="H623">
        <f t="shared" si="67"/>
        <v>2022</v>
      </c>
      <c r="I623">
        <f t="shared" si="68"/>
        <v>8</v>
      </c>
      <c r="J623">
        <f t="shared" si="69"/>
        <v>4</v>
      </c>
      <c r="K623" t="s">
        <v>48</v>
      </c>
      <c r="M623">
        <f>VLOOKUP(F623,Treats!$A$1:$C$9,3,0)</f>
        <v>1</v>
      </c>
      <c r="N623">
        <v>2</v>
      </c>
      <c r="O623" t="s">
        <v>614</v>
      </c>
      <c r="P623" t="str">
        <f t="shared" si="70"/>
        <v>E:CER_P:P03_Tr1:CON_Tr2:_TRA_1_D:4_M:8_Y:2022</v>
      </c>
      <c r="Q623">
        <v>11.5</v>
      </c>
      <c r="R623">
        <v>27</v>
      </c>
      <c r="S623">
        <v>1</v>
      </c>
      <c r="T623">
        <v>29.5</v>
      </c>
      <c r="U623">
        <v>30.5</v>
      </c>
      <c r="V623" t="s">
        <v>45</v>
      </c>
      <c r="W623" s="2">
        <f t="shared" si="72"/>
        <v>0.42534722222222215</v>
      </c>
      <c r="X623">
        <v>10</v>
      </c>
      <c r="Y623" s="61">
        <f>VLOOKUP(C623,JN!$A$2:$J$865,8,0)</f>
        <v>11.4825</v>
      </c>
      <c r="Z623" s="62">
        <f>VLOOKUP(C623,JN!$A$2:$J$865,9,0)</f>
        <v>75.431177166019268</v>
      </c>
      <c r="AA623" s="63">
        <f>VLOOKUP(C623,JN!$A$2:$J$865,10,0)</f>
        <v>0.64872000000000007</v>
      </c>
      <c r="AB623">
        <v>40.1</v>
      </c>
    </row>
    <row r="624" spans="1:28" x14ac:dyDescent="0.3">
      <c r="A624">
        <v>608</v>
      </c>
      <c r="B624" s="1">
        <v>44777</v>
      </c>
      <c r="C624" t="str">
        <f t="shared" si="66"/>
        <v>CER-CON_R1_t2_44777</v>
      </c>
      <c r="E624" t="s">
        <v>20</v>
      </c>
      <c r="F624" t="s">
        <v>39</v>
      </c>
      <c r="G624" t="s">
        <v>18</v>
      </c>
      <c r="H624">
        <f t="shared" si="67"/>
        <v>2022</v>
      </c>
      <c r="I624">
        <f t="shared" si="68"/>
        <v>8</v>
      </c>
      <c r="J624">
        <f t="shared" si="69"/>
        <v>4</v>
      </c>
      <c r="K624" t="s">
        <v>48</v>
      </c>
      <c r="M624">
        <f>VLOOKUP(F624,Treats!$A$1:$C$9,3,0)</f>
        <v>1</v>
      </c>
      <c r="N624">
        <v>2</v>
      </c>
      <c r="O624" t="s">
        <v>614</v>
      </c>
      <c r="P624" t="str">
        <f t="shared" si="70"/>
        <v>E:CER_P:P03_Tr1:CON_Tr2:_TRA_1_D:4_M:8_Y:2022</v>
      </c>
      <c r="Q624">
        <v>11.5</v>
      </c>
      <c r="R624">
        <v>27</v>
      </c>
      <c r="S624">
        <v>1</v>
      </c>
      <c r="T624">
        <v>29.5</v>
      </c>
      <c r="U624">
        <v>30.5</v>
      </c>
      <c r="V624" t="s">
        <v>46</v>
      </c>
      <c r="W624" s="2">
        <f t="shared" si="72"/>
        <v>0.43229166666666657</v>
      </c>
      <c r="X624">
        <v>20</v>
      </c>
      <c r="Y624" s="61">
        <f>VLOOKUP(C624,JN!$A$2:$J$865,8,0)</f>
        <v>15.532500000000001</v>
      </c>
      <c r="Z624" s="62">
        <f>VLOOKUP(C624,JN!$A$2:$J$865,9,0)</f>
        <v>0</v>
      </c>
      <c r="AA624" s="63">
        <f>VLOOKUP(C624,JN!$A$2:$J$865,10,0)</f>
        <v>0.69960000000000011</v>
      </c>
      <c r="AB624">
        <v>41.5</v>
      </c>
    </row>
    <row r="625" spans="1:28" x14ac:dyDescent="0.3">
      <c r="A625">
        <v>609</v>
      </c>
      <c r="B625" s="1">
        <v>44777</v>
      </c>
      <c r="C625" t="str">
        <f t="shared" si="66"/>
        <v>CER-CON_R1_t3_44777</v>
      </c>
      <c r="E625" t="s">
        <v>20</v>
      </c>
      <c r="F625" t="s">
        <v>39</v>
      </c>
      <c r="G625" t="s">
        <v>18</v>
      </c>
      <c r="H625">
        <f t="shared" si="67"/>
        <v>2022</v>
      </c>
      <c r="I625">
        <f t="shared" si="68"/>
        <v>8</v>
      </c>
      <c r="J625">
        <f t="shared" si="69"/>
        <v>4</v>
      </c>
      <c r="K625" t="s">
        <v>48</v>
      </c>
      <c r="M625">
        <f>VLOOKUP(F625,Treats!$A$1:$C$9,3,0)</f>
        <v>1</v>
      </c>
      <c r="N625">
        <v>2</v>
      </c>
      <c r="O625" t="s">
        <v>614</v>
      </c>
      <c r="P625" t="str">
        <f t="shared" si="70"/>
        <v>E:CER_P:P03_Tr1:CON_Tr2:_TRA_1_D:4_M:8_Y:2022</v>
      </c>
      <c r="Q625">
        <v>11.5</v>
      </c>
      <c r="R625">
        <v>27</v>
      </c>
      <c r="S625">
        <v>1</v>
      </c>
      <c r="T625">
        <v>29.5</v>
      </c>
      <c r="U625">
        <v>30.5</v>
      </c>
      <c r="V625" t="s">
        <v>47</v>
      </c>
      <c r="W625" s="2">
        <f t="shared" si="72"/>
        <v>0.43923611111111099</v>
      </c>
      <c r="X625">
        <v>30</v>
      </c>
      <c r="Y625" s="61">
        <f>VLOOKUP(C625,JN!$A$2:$J$865,8,0)</f>
        <v>20.032499999999999</v>
      </c>
      <c r="Z625" s="62">
        <f>VLOOKUP(C625,JN!$A$2:$J$865,9,0)</f>
        <v>75.431177166019268</v>
      </c>
      <c r="AA625" s="63">
        <f>VLOOKUP(C625,JN!$A$2:$J$865,10,0)</f>
        <v>0.65508</v>
      </c>
      <c r="AB625">
        <v>42.4</v>
      </c>
    </row>
    <row r="626" spans="1:28" x14ac:dyDescent="0.3">
      <c r="A626">
        <v>610</v>
      </c>
      <c r="B626" s="1">
        <v>44777</v>
      </c>
      <c r="C626" t="str">
        <f t="shared" si="66"/>
        <v>CER-MSD_R2_t0_44777</v>
      </c>
      <c r="E626" t="s">
        <v>20</v>
      </c>
      <c r="F626" t="s">
        <v>34</v>
      </c>
      <c r="G626" t="s">
        <v>18</v>
      </c>
      <c r="H626">
        <f t="shared" si="67"/>
        <v>2022</v>
      </c>
      <c r="I626">
        <f t="shared" si="68"/>
        <v>8</v>
      </c>
      <c r="J626">
        <f t="shared" si="69"/>
        <v>4</v>
      </c>
      <c r="K626" t="s">
        <v>49</v>
      </c>
      <c r="M626">
        <f>VLOOKUP(F626,Treats!$A$1:$C$9,3,0)</f>
        <v>2</v>
      </c>
      <c r="N626">
        <v>3</v>
      </c>
      <c r="O626" t="s">
        <v>19</v>
      </c>
      <c r="P626" t="str">
        <f t="shared" si="70"/>
        <v>E:CER_P:P04_Tr1:MSD_Tr2:_TRA_2_D:4_M:8_Y:2022</v>
      </c>
      <c r="Q626">
        <v>13</v>
      </c>
      <c r="R626">
        <v>28</v>
      </c>
      <c r="S626">
        <v>0.85</v>
      </c>
      <c r="T626">
        <v>30.5</v>
      </c>
      <c r="U626">
        <v>32</v>
      </c>
      <c r="V626" t="s">
        <v>44</v>
      </c>
      <c r="W626" s="2">
        <v>0.44716435185185183</v>
      </c>
      <c r="X626">
        <v>0</v>
      </c>
      <c r="Y626" s="61">
        <f>VLOOKUP(C626,JN!$A$2:$J$865,8,0)</f>
        <v>1.5074999999999998</v>
      </c>
      <c r="Z626" s="62">
        <f>VLOOKUP(C626,JN!$A$2:$J$865,9,0)</f>
        <v>97.101503124472217</v>
      </c>
      <c r="AA626" s="63">
        <f>VLOOKUP(C626,JN!$A$2:$J$865,10,0)</f>
        <v>0.62963999999999998</v>
      </c>
      <c r="AB626">
        <v>33</v>
      </c>
    </row>
    <row r="627" spans="1:28" x14ac:dyDescent="0.3">
      <c r="A627">
        <v>611</v>
      </c>
      <c r="B627" s="1">
        <v>44777</v>
      </c>
      <c r="C627" t="str">
        <f t="shared" ref="C627:C690" si="73">E627&amp;"-"&amp;K627&amp;"_"&amp;"R"&amp;M627&amp;"_"&amp;V627&amp;"_"&amp;B627</f>
        <v>CER-MSD_R2_t1_44777</v>
      </c>
      <c r="E627" t="s">
        <v>20</v>
      </c>
      <c r="F627" t="s">
        <v>34</v>
      </c>
      <c r="G627" t="s">
        <v>18</v>
      </c>
      <c r="H627">
        <f t="shared" ref="H627:H690" si="74">YEAR(B627)</f>
        <v>2022</v>
      </c>
      <c r="I627">
        <f t="shared" ref="I627:I690" si="75">MONTH(B627)</f>
        <v>8</v>
      </c>
      <c r="J627">
        <f t="shared" ref="J627:J690" si="76">DAY(B627)</f>
        <v>4</v>
      </c>
      <c r="K627" t="s">
        <v>49</v>
      </c>
      <c r="M627">
        <f>VLOOKUP(F627,Treats!$A$1:$C$9,3,0)</f>
        <v>2</v>
      </c>
      <c r="N627">
        <v>3</v>
      </c>
      <c r="O627" t="s">
        <v>19</v>
      </c>
      <c r="P627" t="str">
        <f t="shared" ref="P627:P690" si="77">"E:"&amp;E627&amp;"_P:"&amp;F627&amp;"_Tr1:"&amp;K627&amp;"_Tr2:"&amp;L627&amp;"_"&amp;G627&amp;"_"&amp;M627&amp;"_D:"&amp;J627&amp;"_M:"&amp;I627&amp;"_Y:"&amp;H627</f>
        <v>E:CER_P:P04_Tr1:MSD_Tr2:_TRA_2_D:4_M:8_Y:2022</v>
      </c>
      <c r="Q627">
        <v>13</v>
      </c>
      <c r="R627">
        <v>28</v>
      </c>
      <c r="S627">
        <v>0.85</v>
      </c>
      <c r="T627">
        <v>30.5</v>
      </c>
      <c r="U627">
        <v>32</v>
      </c>
      <c r="V627" t="s">
        <v>45</v>
      </c>
      <c r="W627" s="2">
        <f t="shared" si="72"/>
        <v>0.45410879629629625</v>
      </c>
      <c r="X627">
        <v>10</v>
      </c>
      <c r="Y627" s="61">
        <f>VLOOKUP(C627,JN!$A$2:$J$865,8,0)</f>
        <v>2.2574999999999998</v>
      </c>
      <c r="Z627" s="62">
        <f>VLOOKUP(C627,JN!$A$2:$J$865,9,0)</f>
        <v>71.650396892416836</v>
      </c>
      <c r="AA627" s="63">
        <f>VLOOKUP(C627,JN!$A$2:$J$865,10,0)</f>
        <v>0.62963999999999998</v>
      </c>
      <c r="AB627">
        <v>40</v>
      </c>
    </row>
    <row r="628" spans="1:28" x14ac:dyDescent="0.3">
      <c r="A628">
        <v>612</v>
      </c>
      <c r="B628" s="1">
        <v>44777</v>
      </c>
      <c r="C628" t="str">
        <f t="shared" si="73"/>
        <v>CER-MSD_R2_t2_44777</v>
      </c>
      <c r="E628" t="s">
        <v>20</v>
      </c>
      <c r="F628" t="s">
        <v>34</v>
      </c>
      <c r="G628" t="s">
        <v>18</v>
      </c>
      <c r="H628">
        <f t="shared" si="74"/>
        <v>2022</v>
      </c>
      <c r="I628">
        <f t="shared" si="75"/>
        <v>8</v>
      </c>
      <c r="J628">
        <f t="shared" si="76"/>
        <v>4</v>
      </c>
      <c r="K628" t="s">
        <v>49</v>
      </c>
      <c r="M628">
        <f>VLOOKUP(F628,Treats!$A$1:$C$9,3,0)</f>
        <v>2</v>
      </c>
      <c r="N628">
        <v>3</v>
      </c>
      <c r="O628" t="s">
        <v>19</v>
      </c>
      <c r="P628" t="str">
        <f t="shared" si="77"/>
        <v>E:CER_P:P04_Tr1:MSD_Tr2:_TRA_2_D:4_M:8_Y:2022</v>
      </c>
      <c r="Q628">
        <v>13</v>
      </c>
      <c r="R628">
        <v>28</v>
      </c>
      <c r="S628">
        <v>0.85</v>
      </c>
      <c r="T628">
        <v>30.5</v>
      </c>
      <c r="U628">
        <v>32</v>
      </c>
      <c r="V628" t="s">
        <v>46</v>
      </c>
      <c r="W628" s="2">
        <f t="shared" si="72"/>
        <v>0.46105324074074067</v>
      </c>
      <c r="X628">
        <v>20</v>
      </c>
      <c r="Y628" s="61">
        <f>VLOOKUP(C628,JN!$A$2:$J$865,8,0)</f>
        <v>3.2324999999999999</v>
      </c>
      <c r="Z628" s="62">
        <f>VLOOKUP(C628,JN!$A$2:$J$865,9,0)</f>
        <v>25.819962844114173</v>
      </c>
      <c r="AA628" s="63">
        <f>VLOOKUP(C628,JN!$A$2:$J$865,10,0)</f>
        <v>0.63600000000000001</v>
      </c>
      <c r="AB628">
        <v>41.9</v>
      </c>
    </row>
    <row r="629" spans="1:28" x14ac:dyDescent="0.3">
      <c r="A629">
        <v>613</v>
      </c>
      <c r="B629" s="1">
        <v>44777</v>
      </c>
      <c r="C629" t="str">
        <f t="shared" si="73"/>
        <v>CER-MSD_R2_t3_44777</v>
      </c>
      <c r="E629" t="s">
        <v>20</v>
      </c>
      <c r="F629" t="s">
        <v>34</v>
      </c>
      <c r="G629" t="s">
        <v>18</v>
      </c>
      <c r="H629">
        <f t="shared" si="74"/>
        <v>2022</v>
      </c>
      <c r="I629">
        <f t="shared" si="75"/>
        <v>8</v>
      </c>
      <c r="J629">
        <f t="shared" si="76"/>
        <v>4</v>
      </c>
      <c r="K629" t="s">
        <v>49</v>
      </c>
      <c r="M629">
        <f>VLOOKUP(F629,Treats!$A$1:$C$9,3,0)</f>
        <v>2</v>
      </c>
      <c r="N629">
        <v>3</v>
      </c>
      <c r="O629" t="s">
        <v>19</v>
      </c>
      <c r="P629" t="str">
        <f t="shared" si="77"/>
        <v>E:CER_P:P04_Tr1:MSD_Tr2:_TRA_2_D:4_M:8_Y:2022</v>
      </c>
      <c r="Q629">
        <v>13</v>
      </c>
      <c r="R629">
        <v>28</v>
      </c>
      <c r="S629">
        <v>0.85</v>
      </c>
      <c r="T629">
        <v>30.5</v>
      </c>
      <c r="U629">
        <v>32</v>
      </c>
      <c r="V629" t="s">
        <v>47</v>
      </c>
      <c r="W629" s="2">
        <f t="shared" si="72"/>
        <v>0.46799768518518509</v>
      </c>
      <c r="X629">
        <v>30</v>
      </c>
      <c r="Y629" s="61">
        <f>VLOOKUP(C629,JN!$A$2:$J$865,8,0)</f>
        <v>4.2075000000000005</v>
      </c>
      <c r="Z629" s="62">
        <f>VLOOKUP(C629,JN!$A$2:$J$865,9,0)</f>
        <v>8.668130383381186</v>
      </c>
      <c r="AA629" s="63">
        <f>VLOOKUP(C629,JN!$A$2:$J$865,10,0)</f>
        <v>0.63600000000000001</v>
      </c>
      <c r="AB629">
        <v>41.9</v>
      </c>
    </row>
    <row r="630" spans="1:28" x14ac:dyDescent="0.3">
      <c r="A630">
        <v>614</v>
      </c>
      <c r="B630" s="1">
        <v>44777</v>
      </c>
      <c r="C630" t="str">
        <f t="shared" si="73"/>
        <v>CER-AWD_R2_t0_44777</v>
      </c>
      <c r="E630" t="s">
        <v>20</v>
      </c>
      <c r="F630" t="s">
        <v>37</v>
      </c>
      <c r="G630" t="s">
        <v>18</v>
      </c>
      <c r="H630">
        <f t="shared" si="74"/>
        <v>2022</v>
      </c>
      <c r="I630">
        <f t="shared" si="75"/>
        <v>8</v>
      </c>
      <c r="J630">
        <f t="shared" si="76"/>
        <v>4</v>
      </c>
      <c r="K630" t="s">
        <v>50</v>
      </c>
      <c r="M630">
        <f>VLOOKUP(F630,Treats!$A$1:$C$9,3,0)</f>
        <v>2</v>
      </c>
      <c r="N630">
        <v>11</v>
      </c>
      <c r="O630" t="s">
        <v>614</v>
      </c>
      <c r="P630" t="str">
        <f t="shared" si="77"/>
        <v>E:CER_P:P05_Tr1:AWD_Tr2:_TRA_2_D:4_M:8_Y:2022</v>
      </c>
      <c r="Q630">
        <v>14.5</v>
      </c>
      <c r="R630">
        <v>28</v>
      </c>
      <c r="S630">
        <v>1</v>
      </c>
      <c r="T630">
        <v>19.5</v>
      </c>
      <c r="U630">
        <v>30.5</v>
      </c>
      <c r="V630" t="s">
        <v>44</v>
      </c>
      <c r="W630" s="2">
        <v>0.42031250000000003</v>
      </c>
      <c r="X630">
        <v>0</v>
      </c>
      <c r="Y630" s="61">
        <f>VLOOKUP(C630,JN!$A$2:$J$865,8,0)</f>
        <v>1.6575</v>
      </c>
      <c r="Z630" s="62">
        <f>VLOOKUP(C630,JN!$A$2:$J$865,9,0)</f>
        <v>108.53605809829421</v>
      </c>
      <c r="AA630" s="63">
        <f>VLOOKUP(C630,JN!$A$2:$J$865,10,0)</f>
        <v>0.63600000000000001</v>
      </c>
      <c r="AB630">
        <v>34.1</v>
      </c>
    </row>
    <row r="631" spans="1:28" x14ac:dyDescent="0.3">
      <c r="A631">
        <v>615</v>
      </c>
      <c r="B631" s="1">
        <v>44777</v>
      </c>
      <c r="C631" t="str">
        <f t="shared" si="73"/>
        <v>CER-AWD_R2_t1_44777</v>
      </c>
      <c r="E631" t="s">
        <v>20</v>
      </c>
      <c r="F631" t="s">
        <v>37</v>
      </c>
      <c r="G631" t="s">
        <v>18</v>
      </c>
      <c r="H631">
        <f t="shared" si="74"/>
        <v>2022</v>
      </c>
      <c r="I631">
        <f t="shared" si="75"/>
        <v>8</v>
      </c>
      <c r="J631">
        <f t="shared" si="76"/>
        <v>4</v>
      </c>
      <c r="K631" t="s">
        <v>50</v>
      </c>
      <c r="M631">
        <f>VLOOKUP(F631,Treats!$A$1:$C$9,3,0)</f>
        <v>2</v>
      </c>
      <c r="N631">
        <v>11</v>
      </c>
      <c r="O631" t="s">
        <v>614</v>
      </c>
      <c r="P631" t="str">
        <f t="shared" si="77"/>
        <v>E:CER_P:P05_Tr1:AWD_Tr2:_TRA_2_D:4_M:8_Y:2022</v>
      </c>
      <c r="Q631">
        <v>14.5</v>
      </c>
      <c r="R631">
        <v>28</v>
      </c>
      <c r="S631">
        <v>1</v>
      </c>
      <c r="T631">
        <v>19.5</v>
      </c>
      <c r="U631">
        <v>30.5</v>
      </c>
      <c r="V631" t="s">
        <v>45</v>
      </c>
      <c r="W631" s="2">
        <f t="shared" si="72"/>
        <v>0.42725694444444445</v>
      </c>
      <c r="X631">
        <v>10</v>
      </c>
      <c r="Y631" s="61">
        <f>VLOOKUP(C631,JN!$A$2:$J$865,8,0)</f>
        <v>1.6575</v>
      </c>
      <c r="Z631" s="62">
        <f>VLOOKUP(C631,JN!$A$2:$J$865,9,0)</f>
        <v>58.83262962337443</v>
      </c>
      <c r="AA631" s="63">
        <f>VLOOKUP(C631,JN!$A$2:$J$865,10,0)</f>
        <v>0.62963999999999998</v>
      </c>
      <c r="AB631">
        <v>43</v>
      </c>
    </row>
    <row r="632" spans="1:28" x14ac:dyDescent="0.3">
      <c r="A632">
        <v>616</v>
      </c>
      <c r="B632" s="1">
        <v>44777</v>
      </c>
      <c r="C632" t="str">
        <f t="shared" si="73"/>
        <v>CER-AWD_R2_t2_44777</v>
      </c>
      <c r="E632" t="s">
        <v>20</v>
      </c>
      <c r="F632" t="s">
        <v>37</v>
      </c>
      <c r="G632" t="s">
        <v>18</v>
      </c>
      <c r="H632">
        <f t="shared" si="74"/>
        <v>2022</v>
      </c>
      <c r="I632">
        <f t="shared" si="75"/>
        <v>8</v>
      </c>
      <c r="J632">
        <f t="shared" si="76"/>
        <v>4</v>
      </c>
      <c r="K632" t="s">
        <v>50</v>
      </c>
      <c r="M632">
        <f>VLOOKUP(F632,Treats!$A$1:$C$9,3,0)</f>
        <v>2</v>
      </c>
      <c r="N632">
        <v>11</v>
      </c>
      <c r="O632" t="s">
        <v>614</v>
      </c>
      <c r="P632" t="str">
        <f t="shared" si="77"/>
        <v>E:CER_P:P05_Tr1:AWD_Tr2:_TRA_2_D:4_M:8_Y:2022</v>
      </c>
      <c r="Q632">
        <v>14.5</v>
      </c>
      <c r="R632">
        <v>28</v>
      </c>
      <c r="S632">
        <v>1</v>
      </c>
      <c r="T632">
        <v>19.5</v>
      </c>
      <c r="U632">
        <v>30.5</v>
      </c>
      <c r="V632" t="s">
        <v>46</v>
      </c>
      <c r="W632" s="2">
        <f t="shared" si="72"/>
        <v>0.43420138888888887</v>
      </c>
      <c r="X632">
        <v>20</v>
      </c>
      <c r="Y632" s="61">
        <f>VLOOKUP(C632,JN!$A$2:$J$865,8,0)</f>
        <v>1.6575</v>
      </c>
      <c r="Z632" s="62">
        <f>VLOOKUP(C632,JN!$A$2:$J$865,9,0)</f>
        <v>38.729944266171252</v>
      </c>
      <c r="AA632" s="63">
        <f>VLOOKUP(C632,JN!$A$2:$J$865,10,0)</f>
        <v>0.62963999999999998</v>
      </c>
      <c r="AB632">
        <v>43.9</v>
      </c>
    </row>
    <row r="633" spans="1:28" x14ac:dyDescent="0.3">
      <c r="A633">
        <v>617</v>
      </c>
      <c r="B633" s="1">
        <v>44777</v>
      </c>
      <c r="C633" t="str">
        <f t="shared" si="73"/>
        <v>CER-AWD_R2_t3_44777</v>
      </c>
      <c r="E633" t="s">
        <v>20</v>
      </c>
      <c r="F633" t="s">
        <v>37</v>
      </c>
      <c r="G633" t="s">
        <v>18</v>
      </c>
      <c r="H633">
        <f t="shared" si="74"/>
        <v>2022</v>
      </c>
      <c r="I633">
        <f t="shared" si="75"/>
        <v>8</v>
      </c>
      <c r="J633">
        <f t="shared" si="76"/>
        <v>4</v>
      </c>
      <c r="K633" t="s">
        <v>50</v>
      </c>
      <c r="M633">
        <f>VLOOKUP(F633,Treats!$A$1:$C$9,3,0)</f>
        <v>2</v>
      </c>
      <c r="N633">
        <v>11</v>
      </c>
      <c r="O633" t="s">
        <v>614</v>
      </c>
      <c r="P633" t="str">
        <f t="shared" si="77"/>
        <v>E:CER_P:P05_Tr1:AWD_Tr2:_TRA_2_D:4_M:8_Y:2022</v>
      </c>
      <c r="Q633">
        <v>14.5</v>
      </c>
      <c r="R633">
        <v>28</v>
      </c>
      <c r="S633">
        <v>1</v>
      </c>
      <c r="T633">
        <v>19.5</v>
      </c>
      <c r="U633">
        <v>30.5</v>
      </c>
      <c r="V633" t="s">
        <v>47</v>
      </c>
      <c r="W633" s="2">
        <f t="shared" si="72"/>
        <v>0.44114583333333329</v>
      </c>
      <c r="X633">
        <v>30</v>
      </c>
      <c r="Y633" s="61">
        <f>VLOOKUP(C633,JN!$A$2:$J$865,8,0)</f>
        <v>1.7324999999999999</v>
      </c>
      <c r="Z633" s="62">
        <f>VLOOKUP(C633,JN!$A$2:$J$865,9,0)</f>
        <v>53.299780442492818</v>
      </c>
      <c r="AA633" s="63">
        <f>VLOOKUP(C633,JN!$A$2:$J$865,10,0)</f>
        <v>0.66780000000000006</v>
      </c>
      <c r="AB633">
        <v>44.8</v>
      </c>
    </row>
    <row r="634" spans="1:28" x14ac:dyDescent="0.3">
      <c r="A634">
        <v>618</v>
      </c>
      <c r="B634" s="1">
        <v>44777</v>
      </c>
      <c r="C634" t="str">
        <f t="shared" si="73"/>
        <v>CER-CON_R2_t0_44777</v>
      </c>
      <c r="E634" t="s">
        <v>20</v>
      </c>
      <c r="F634" t="s">
        <v>40</v>
      </c>
      <c r="G634" t="s">
        <v>18</v>
      </c>
      <c r="H634">
        <f t="shared" si="74"/>
        <v>2022</v>
      </c>
      <c r="I634">
        <f t="shared" si="75"/>
        <v>8</v>
      </c>
      <c r="J634">
        <f t="shared" si="76"/>
        <v>4</v>
      </c>
      <c r="K634" t="s">
        <v>48</v>
      </c>
      <c r="M634">
        <f>VLOOKUP(F634,Treats!$A$1:$C$9,3,0)</f>
        <v>2</v>
      </c>
      <c r="N634">
        <v>2</v>
      </c>
      <c r="O634" t="s">
        <v>614</v>
      </c>
      <c r="P634" t="str">
        <f t="shared" si="77"/>
        <v>E:CER_P:P06_Tr1:CON_Tr2:_TRA_2_D:4_M:8_Y:2022</v>
      </c>
      <c r="Q634">
        <v>10</v>
      </c>
      <c r="R634">
        <v>28</v>
      </c>
      <c r="S634">
        <v>1</v>
      </c>
      <c r="T634">
        <v>30.5</v>
      </c>
      <c r="U634">
        <v>32</v>
      </c>
      <c r="V634" t="s">
        <v>44</v>
      </c>
      <c r="W634" s="2">
        <v>0.44716435185185183</v>
      </c>
      <c r="X634">
        <v>0</v>
      </c>
      <c r="Y634" s="61">
        <f>VLOOKUP(C634,JN!$A$2:$J$865,8,0)</f>
        <v>1.5074999999999998</v>
      </c>
      <c r="Z634" s="62">
        <f>VLOOKUP(C634,JN!$A$2:$J$865,9,0)</f>
        <v>94.519506840060799</v>
      </c>
      <c r="AA634" s="63">
        <f>VLOOKUP(C634,JN!$A$2:$J$865,10,0)</f>
        <v>0.59784000000000015</v>
      </c>
      <c r="AB634">
        <v>31</v>
      </c>
    </row>
    <row r="635" spans="1:28" x14ac:dyDescent="0.3">
      <c r="A635">
        <v>619</v>
      </c>
      <c r="B635" s="1">
        <v>44777</v>
      </c>
      <c r="C635" t="str">
        <f t="shared" si="73"/>
        <v>CER-CON_R2_t1_44777</v>
      </c>
      <c r="E635" t="s">
        <v>20</v>
      </c>
      <c r="F635" t="s">
        <v>40</v>
      </c>
      <c r="G635" t="s">
        <v>18</v>
      </c>
      <c r="H635">
        <f t="shared" si="74"/>
        <v>2022</v>
      </c>
      <c r="I635">
        <f t="shared" si="75"/>
        <v>8</v>
      </c>
      <c r="J635">
        <f t="shared" si="76"/>
        <v>4</v>
      </c>
      <c r="K635" t="s">
        <v>48</v>
      </c>
      <c r="M635">
        <f>VLOOKUP(F635,Treats!$A$1:$C$9,3,0)</f>
        <v>2</v>
      </c>
      <c r="N635">
        <v>2</v>
      </c>
      <c r="O635" t="s">
        <v>614</v>
      </c>
      <c r="P635" t="str">
        <f t="shared" si="77"/>
        <v>E:CER_P:P06_Tr1:CON_Tr2:_TRA_2_D:4_M:8_Y:2022</v>
      </c>
      <c r="Q635">
        <v>10</v>
      </c>
      <c r="R635">
        <v>28</v>
      </c>
      <c r="S635">
        <v>1</v>
      </c>
      <c r="T635">
        <v>30.5</v>
      </c>
      <c r="U635">
        <v>32</v>
      </c>
      <c r="V635" t="s">
        <v>45</v>
      </c>
      <c r="W635" s="2">
        <f t="shared" si="72"/>
        <v>0.45410879629629625</v>
      </c>
      <c r="X635">
        <v>10</v>
      </c>
      <c r="Y635" s="61">
        <f>VLOOKUP(C635,JN!$A$2:$J$865,8,0)</f>
        <v>3.6074999999999999</v>
      </c>
      <c r="Z635" s="62">
        <f>VLOOKUP(C635,JN!$A$2:$J$865,9,0)</f>
        <v>63.443337274109105</v>
      </c>
      <c r="AA635" s="63">
        <f>VLOOKUP(C635,JN!$A$2:$J$865,10,0)</f>
        <v>0.64236000000000004</v>
      </c>
      <c r="AB635">
        <v>40.700000000000003</v>
      </c>
    </row>
    <row r="636" spans="1:28" x14ac:dyDescent="0.3">
      <c r="A636">
        <v>620</v>
      </c>
      <c r="B636" s="1">
        <v>44777</v>
      </c>
      <c r="C636" t="str">
        <f t="shared" si="73"/>
        <v>CER-CON_R2_t2_44777</v>
      </c>
      <c r="E636" t="s">
        <v>20</v>
      </c>
      <c r="F636" t="s">
        <v>40</v>
      </c>
      <c r="G636" t="s">
        <v>18</v>
      </c>
      <c r="H636">
        <f t="shared" si="74"/>
        <v>2022</v>
      </c>
      <c r="I636">
        <f t="shared" si="75"/>
        <v>8</v>
      </c>
      <c r="J636">
        <f t="shared" si="76"/>
        <v>4</v>
      </c>
      <c r="K636" t="s">
        <v>48</v>
      </c>
      <c r="M636">
        <f>VLOOKUP(F636,Treats!$A$1:$C$9,3,0)</f>
        <v>2</v>
      </c>
      <c r="N636">
        <v>2</v>
      </c>
      <c r="O636" t="s">
        <v>614</v>
      </c>
      <c r="P636" t="str">
        <f t="shared" si="77"/>
        <v>E:CER_P:P06_Tr1:CON_Tr2:_TRA_2_D:4_M:8_Y:2022</v>
      </c>
      <c r="Q636">
        <v>10</v>
      </c>
      <c r="R636">
        <v>28</v>
      </c>
      <c r="S636">
        <v>1</v>
      </c>
      <c r="T636">
        <v>30.5</v>
      </c>
      <c r="U636">
        <v>32</v>
      </c>
      <c r="V636" t="s">
        <v>46</v>
      </c>
      <c r="W636" s="2">
        <f t="shared" si="72"/>
        <v>0.46105324074074067</v>
      </c>
      <c r="X636">
        <v>20</v>
      </c>
      <c r="Y636" s="61">
        <f>VLOOKUP(C636,JN!$A$2:$J$865,8,0)</f>
        <v>6.1575000000000006</v>
      </c>
      <c r="Z636" s="62">
        <f>VLOOKUP(C636,JN!$A$2:$J$865,9,0)</f>
        <v>51.732139841243033</v>
      </c>
      <c r="AA636" s="63">
        <f>VLOOKUP(C636,JN!$A$2:$J$865,10,0)</f>
        <v>0.60419999999999996</v>
      </c>
      <c r="AB636">
        <v>41.9</v>
      </c>
    </row>
    <row r="637" spans="1:28" x14ac:dyDescent="0.3">
      <c r="A637">
        <v>621</v>
      </c>
      <c r="B637" s="1">
        <v>44777</v>
      </c>
      <c r="C637" t="str">
        <f t="shared" si="73"/>
        <v>CER-CON_R2_t3_44777</v>
      </c>
      <c r="E637" t="s">
        <v>20</v>
      </c>
      <c r="F637" t="s">
        <v>40</v>
      </c>
      <c r="G637" t="s">
        <v>18</v>
      </c>
      <c r="H637">
        <f t="shared" si="74"/>
        <v>2022</v>
      </c>
      <c r="I637">
        <f t="shared" si="75"/>
        <v>8</v>
      </c>
      <c r="J637">
        <f t="shared" si="76"/>
        <v>4</v>
      </c>
      <c r="K637" t="s">
        <v>48</v>
      </c>
      <c r="M637">
        <f>VLOOKUP(F637,Treats!$A$1:$C$9,3,0)</f>
        <v>2</v>
      </c>
      <c r="N637">
        <v>2</v>
      </c>
      <c r="O637" t="s">
        <v>614</v>
      </c>
      <c r="P637" t="str">
        <f t="shared" si="77"/>
        <v>E:CER_P:P06_Tr1:CON_Tr2:_TRA_2_D:4_M:8_Y:2022</v>
      </c>
      <c r="Q637">
        <v>10</v>
      </c>
      <c r="R637">
        <v>28</v>
      </c>
      <c r="S637">
        <v>1</v>
      </c>
      <c r="T637">
        <v>30.5</v>
      </c>
      <c r="U637">
        <v>32</v>
      </c>
      <c r="V637" t="s">
        <v>47</v>
      </c>
      <c r="W637" s="2">
        <f t="shared" si="72"/>
        <v>0.46799768518518509</v>
      </c>
      <c r="X637">
        <v>30</v>
      </c>
      <c r="Y637" s="61">
        <f>VLOOKUP(C637,JN!$A$2:$J$865,8,0)</f>
        <v>8.7825000000000006</v>
      </c>
      <c r="Z637" s="62">
        <f>VLOOKUP(C637,JN!$A$2:$J$865,9,0)</f>
        <v>48.596858638743456</v>
      </c>
      <c r="AA637" s="63">
        <f>VLOOKUP(C637,JN!$A$2:$J$865,10,0)</f>
        <v>0.63600000000000001</v>
      </c>
      <c r="AB637">
        <v>42.6</v>
      </c>
    </row>
    <row r="638" spans="1:28" x14ac:dyDescent="0.3">
      <c r="A638">
        <v>622</v>
      </c>
      <c r="B638" s="1">
        <v>44777</v>
      </c>
      <c r="C638" t="str">
        <f t="shared" si="73"/>
        <v>CER-MSD_R3_t0_44777</v>
      </c>
      <c r="E638" t="s">
        <v>20</v>
      </c>
      <c r="F638" t="s">
        <v>35</v>
      </c>
      <c r="G638" t="s">
        <v>18</v>
      </c>
      <c r="H638">
        <f t="shared" si="74"/>
        <v>2022</v>
      </c>
      <c r="I638">
        <f t="shared" si="75"/>
        <v>8</v>
      </c>
      <c r="J638">
        <f t="shared" si="76"/>
        <v>4</v>
      </c>
      <c r="K638" t="s">
        <v>49</v>
      </c>
      <c r="M638">
        <f>VLOOKUP(F638,Treats!$A$1:$C$9,3,0)</f>
        <v>3</v>
      </c>
      <c r="N638">
        <v>3</v>
      </c>
      <c r="O638" t="s">
        <v>36</v>
      </c>
      <c r="P638" t="str">
        <f t="shared" si="77"/>
        <v>E:CER_P:P07_Tr1:MSD_Tr2:_TRA_3_D:4_M:8_Y:2022</v>
      </c>
      <c r="Q638">
        <v>12</v>
      </c>
      <c r="R638">
        <v>28</v>
      </c>
      <c r="S638">
        <v>0.95</v>
      </c>
      <c r="T638">
        <v>29.5</v>
      </c>
      <c r="U638">
        <v>30.5</v>
      </c>
      <c r="V638" t="s">
        <v>44</v>
      </c>
      <c r="W638" s="2">
        <v>0.41840277777777773</v>
      </c>
      <c r="X638">
        <v>0</v>
      </c>
      <c r="Y638" s="61">
        <f>VLOOKUP(C638,JN!$A$2:$J$865,8,0)</f>
        <v>1.5825</v>
      </c>
      <c r="Z638" s="62">
        <f>VLOOKUP(C638,JN!$A$2:$J$865,9,0)</f>
        <v>102.81878061138322</v>
      </c>
      <c r="AA638" s="63">
        <f>VLOOKUP(C638,JN!$A$2:$J$865,10,0)</f>
        <v>0.62963999999999998</v>
      </c>
      <c r="AB638">
        <v>33</v>
      </c>
    </row>
    <row r="639" spans="1:28" x14ac:dyDescent="0.3">
      <c r="A639">
        <v>623</v>
      </c>
      <c r="B639" s="1">
        <v>44777</v>
      </c>
      <c r="C639" t="str">
        <f t="shared" si="73"/>
        <v>CER-MSD_R3_t1_44777</v>
      </c>
      <c r="E639" t="s">
        <v>20</v>
      </c>
      <c r="F639" t="s">
        <v>35</v>
      </c>
      <c r="G639" t="s">
        <v>18</v>
      </c>
      <c r="H639">
        <f t="shared" si="74"/>
        <v>2022</v>
      </c>
      <c r="I639">
        <f t="shared" si="75"/>
        <v>8</v>
      </c>
      <c r="J639">
        <f t="shared" si="76"/>
        <v>4</v>
      </c>
      <c r="K639" t="s">
        <v>49</v>
      </c>
      <c r="M639">
        <f>VLOOKUP(F639,Treats!$A$1:$C$9,3,0)</f>
        <v>3</v>
      </c>
      <c r="N639">
        <v>3</v>
      </c>
      <c r="O639" t="s">
        <v>36</v>
      </c>
      <c r="P639" t="str">
        <f t="shared" si="77"/>
        <v>E:CER_P:P07_Tr1:MSD_Tr2:_TRA_3_D:4_M:8_Y:2022</v>
      </c>
      <c r="Q639">
        <v>12</v>
      </c>
      <c r="R639">
        <v>28</v>
      </c>
      <c r="S639">
        <v>0.95</v>
      </c>
      <c r="T639">
        <v>29.5</v>
      </c>
      <c r="U639">
        <v>30.5</v>
      </c>
      <c r="V639" t="s">
        <v>45</v>
      </c>
      <c r="W639" s="2">
        <f t="shared" si="72"/>
        <v>0.42534722222222215</v>
      </c>
      <c r="X639">
        <v>10</v>
      </c>
      <c r="Y639" s="61">
        <f>VLOOKUP(C639,JN!$A$2:$J$865,8,0)</f>
        <v>1.7324999999999999</v>
      </c>
      <c r="Z639" s="62">
        <f>VLOOKUP(C639,JN!$A$2:$J$865,9,0)</f>
        <v>68.97618645499071</v>
      </c>
      <c r="AA639" s="63">
        <f>VLOOKUP(C639,JN!$A$2:$J$865,10,0)</f>
        <v>0.59148000000000012</v>
      </c>
      <c r="AB639">
        <v>36.299999999999997</v>
      </c>
    </row>
    <row r="640" spans="1:28" x14ac:dyDescent="0.3">
      <c r="A640">
        <v>624</v>
      </c>
      <c r="B640" s="1">
        <v>44777</v>
      </c>
      <c r="C640" t="str">
        <f t="shared" si="73"/>
        <v>CER-MSD_R3_t2_44777</v>
      </c>
      <c r="E640" t="s">
        <v>20</v>
      </c>
      <c r="F640" t="s">
        <v>35</v>
      </c>
      <c r="G640" t="s">
        <v>18</v>
      </c>
      <c r="H640">
        <f t="shared" si="74"/>
        <v>2022</v>
      </c>
      <c r="I640">
        <f t="shared" si="75"/>
        <v>8</v>
      </c>
      <c r="J640">
        <f t="shared" si="76"/>
        <v>4</v>
      </c>
      <c r="K640" t="s">
        <v>49</v>
      </c>
      <c r="M640">
        <f>VLOOKUP(F640,Treats!$A$1:$C$9,3,0)</f>
        <v>3</v>
      </c>
      <c r="N640">
        <v>3</v>
      </c>
      <c r="O640" t="s">
        <v>36</v>
      </c>
      <c r="P640" t="str">
        <f t="shared" si="77"/>
        <v>E:CER_P:P07_Tr1:MSD_Tr2:_TRA_3_D:4_M:8_Y:2022</v>
      </c>
      <c r="Q640">
        <v>12</v>
      </c>
      <c r="R640">
        <v>28</v>
      </c>
      <c r="S640">
        <v>0.95</v>
      </c>
      <c r="T640">
        <v>29.5</v>
      </c>
      <c r="U640">
        <v>30.5</v>
      </c>
      <c r="V640" t="s">
        <v>46</v>
      </c>
      <c r="W640" s="2">
        <f t="shared" si="72"/>
        <v>0.43229166666666657</v>
      </c>
      <c r="X640">
        <v>20</v>
      </c>
      <c r="Y640" s="61">
        <f>VLOOKUP(C640,JN!$A$2:$J$865,8,0)</f>
        <v>1.8824999999999998</v>
      </c>
      <c r="Z640" s="62">
        <f>VLOOKUP(C640,JN!$A$2:$J$865,9,0)</f>
        <v>12.817767269042392</v>
      </c>
      <c r="AA640" s="63">
        <f>VLOOKUP(C640,JN!$A$2:$J$865,10,0)</f>
        <v>0.61692000000000002</v>
      </c>
      <c r="AB640">
        <v>38.200000000000003</v>
      </c>
    </row>
    <row r="641" spans="1:28" x14ac:dyDescent="0.3">
      <c r="A641">
        <v>625</v>
      </c>
      <c r="B641" s="1">
        <v>44777</v>
      </c>
      <c r="C641" t="str">
        <f t="shared" si="73"/>
        <v>CER-MSD_R3_t3_44777</v>
      </c>
      <c r="E641" t="s">
        <v>20</v>
      </c>
      <c r="F641" t="s">
        <v>35</v>
      </c>
      <c r="G641" t="s">
        <v>18</v>
      </c>
      <c r="H641">
        <f t="shared" si="74"/>
        <v>2022</v>
      </c>
      <c r="I641">
        <f t="shared" si="75"/>
        <v>8</v>
      </c>
      <c r="J641">
        <f t="shared" si="76"/>
        <v>4</v>
      </c>
      <c r="K641" t="s">
        <v>49</v>
      </c>
      <c r="M641">
        <f>VLOOKUP(F641,Treats!$A$1:$C$9,3,0)</f>
        <v>3</v>
      </c>
      <c r="N641">
        <v>3</v>
      </c>
      <c r="O641" t="s">
        <v>36</v>
      </c>
      <c r="P641" t="str">
        <f t="shared" si="77"/>
        <v>E:CER_P:P07_Tr1:MSD_Tr2:_TRA_3_D:4_M:8_Y:2022</v>
      </c>
      <c r="Q641">
        <v>12</v>
      </c>
      <c r="R641">
        <v>28</v>
      </c>
      <c r="S641">
        <v>0.95</v>
      </c>
      <c r="T641">
        <v>29.5</v>
      </c>
      <c r="U641">
        <v>30.5</v>
      </c>
      <c r="V641" t="s">
        <v>47</v>
      </c>
      <c r="W641" s="2">
        <f t="shared" si="72"/>
        <v>0.43923611111111099</v>
      </c>
      <c r="X641">
        <v>30</v>
      </c>
      <c r="Y641" s="61">
        <f>VLOOKUP(C641,JN!$A$2:$J$865,8,0)</f>
        <v>1.9575</v>
      </c>
      <c r="Z641" s="62">
        <f>VLOOKUP(C641,JN!$A$2:$J$865,9,0)</f>
        <v>6.1783482519844624</v>
      </c>
      <c r="AA641" s="63">
        <f>VLOOKUP(C641,JN!$A$2:$J$865,10,0)</f>
        <v>0.61055999999999999</v>
      </c>
      <c r="AB641">
        <v>43.2</v>
      </c>
    </row>
    <row r="642" spans="1:28" x14ac:dyDescent="0.3">
      <c r="A642">
        <v>626</v>
      </c>
      <c r="B642" s="1">
        <v>44777</v>
      </c>
      <c r="C642" t="str">
        <f t="shared" si="73"/>
        <v>CER-CON_R3_t0_44777</v>
      </c>
      <c r="E642" t="s">
        <v>20</v>
      </c>
      <c r="F642" t="s">
        <v>33</v>
      </c>
      <c r="G642" t="s">
        <v>18</v>
      </c>
      <c r="H642">
        <f t="shared" si="74"/>
        <v>2022</v>
      </c>
      <c r="I642">
        <f t="shared" si="75"/>
        <v>8</v>
      </c>
      <c r="J642">
        <f t="shared" si="76"/>
        <v>4</v>
      </c>
      <c r="K642" t="s">
        <v>48</v>
      </c>
      <c r="M642">
        <f>VLOOKUP(F642,Treats!$A$1:$C$9,3,0)</f>
        <v>3</v>
      </c>
      <c r="N642">
        <v>14</v>
      </c>
      <c r="O642" t="s">
        <v>36</v>
      </c>
      <c r="P642" t="str">
        <f t="shared" si="77"/>
        <v>E:CER_P:P08_Tr1:CON_Tr2:_TRA_3_D:4_M:8_Y:2022</v>
      </c>
      <c r="Q642">
        <v>10</v>
      </c>
      <c r="R642">
        <v>28</v>
      </c>
      <c r="S642">
        <v>0.95</v>
      </c>
      <c r="T642">
        <v>30.5</v>
      </c>
      <c r="U642">
        <v>32</v>
      </c>
      <c r="V642" t="s">
        <v>44</v>
      </c>
      <c r="W642" s="2">
        <v>0.44716435185185183</v>
      </c>
      <c r="X642">
        <v>0</v>
      </c>
      <c r="Y642" s="61">
        <f>VLOOKUP(C642,JN!$A$2:$J$865,8,0)</f>
        <v>1.8075000000000001</v>
      </c>
      <c r="Z642" s="62">
        <f>VLOOKUP(C642,JN!$A$2:$J$865,9,0)</f>
        <v>102.91099476439791</v>
      </c>
      <c r="AA642" s="63">
        <f>VLOOKUP(C642,JN!$A$2:$J$865,10,0)</f>
        <v>0.66144000000000003</v>
      </c>
      <c r="AB642">
        <v>32.6</v>
      </c>
    </row>
    <row r="643" spans="1:28" x14ac:dyDescent="0.3">
      <c r="A643">
        <v>627</v>
      </c>
      <c r="B643" s="1">
        <v>44777</v>
      </c>
      <c r="C643" t="str">
        <f t="shared" si="73"/>
        <v>CER-CON_R3_t1_44777</v>
      </c>
      <c r="E643" t="s">
        <v>20</v>
      </c>
      <c r="F643" t="s">
        <v>33</v>
      </c>
      <c r="G643" t="s">
        <v>18</v>
      </c>
      <c r="H643">
        <f t="shared" si="74"/>
        <v>2022</v>
      </c>
      <c r="I643">
        <f t="shared" si="75"/>
        <v>8</v>
      </c>
      <c r="J643">
        <f t="shared" si="76"/>
        <v>4</v>
      </c>
      <c r="K643" t="s">
        <v>48</v>
      </c>
      <c r="M643">
        <f>VLOOKUP(F643,Treats!$A$1:$C$9,3,0)</f>
        <v>3</v>
      </c>
      <c r="N643">
        <v>14</v>
      </c>
      <c r="O643" t="s">
        <v>36</v>
      </c>
      <c r="P643" t="str">
        <f t="shared" si="77"/>
        <v>E:CER_P:P08_Tr1:CON_Tr2:_TRA_3_D:4_M:8_Y:2022</v>
      </c>
      <c r="Q643">
        <v>10</v>
      </c>
      <c r="R643">
        <v>28</v>
      </c>
      <c r="S643">
        <v>0.95</v>
      </c>
      <c r="T643">
        <v>30.5</v>
      </c>
      <c r="U643">
        <v>32</v>
      </c>
      <c r="V643" t="s">
        <v>45</v>
      </c>
      <c r="W643" s="2">
        <f t="shared" si="72"/>
        <v>0.45410879629629625</v>
      </c>
      <c r="X643">
        <v>10</v>
      </c>
      <c r="Y643" s="61">
        <f>VLOOKUP(C643,JN!$A$2:$J$865,8,0)</f>
        <v>6.6074999999999999</v>
      </c>
      <c r="Z643" s="62">
        <f>VLOOKUP(C643,JN!$A$2:$J$865,9,0)</f>
        <v>65.379834487417668</v>
      </c>
      <c r="AA643" s="63">
        <f>VLOOKUP(C643,JN!$A$2:$J$865,10,0)</f>
        <v>0.60419999999999996</v>
      </c>
      <c r="AB643">
        <v>39.200000000000003</v>
      </c>
    </row>
    <row r="644" spans="1:28" x14ac:dyDescent="0.3">
      <c r="A644">
        <v>628</v>
      </c>
      <c r="B644" s="1">
        <v>44777</v>
      </c>
      <c r="C644" t="str">
        <f t="shared" si="73"/>
        <v>CER-CON_R3_t2_44777</v>
      </c>
      <c r="E644" t="s">
        <v>20</v>
      </c>
      <c r="F644" t="s">
        <v>33</v>
      </c>
      <c r="G644" t="s">
        <v>18</v>
      </c>
      <c r="H644">
        <f t="shared" si="74"/>
        <v>2022</v>
      </c>
      <c r="I644">
        <f t="shared" si="75"/>
        <v>8</v>
      </c>
      <c r="J644">
        <f t="shared" si="76"/>
        <v>4</v>
      </c>
      <c r="K644" t="s">
        <v>48</v>
      </c>
      <c r="M644">
        <f>VLOOKUP(F644,Treats!$A$1:$C$9,3,0)</f>
        <v>3</v>
      </c>
      <c r="N644">
        <v>14</v>
      </c>
      <c r="O644" t="s">
        <v>36</v>
      </c>
      <c r="P644" t="str">
        <f t="shared" si="77"/>
        <v>E:CER_P:P08_Tr1:CON_Tr2:_TRA_3_D:4_M:8_Y:2022</v>
      </c>
      <c r="Q644">
        <v>10</v>
      </c>
      <c r="R644">
        <v>28</v>
      </c>
      <c r="S644">
        <v>0.95</v>
      </c>
      <c r="T644">
        <v>30.5</v>
      </c>
      <c r="U644">
        <v>32</v>
      </c>
      <c r="V644" t="s">
        <v>46</v>
      </c>
      <c r="W644" s="2">
        <f t="shared" si="72"/>
        <v>0.46105324074074067</v>
      </c>
      <c r="X644">
        <v>20</v>
      </c>
      <c r="Y644" s="61">
        <f>VLOOKUP(C644,JN!$A$2:$J$865,8,0)</f>
        <v>8.2575000000000003</v>
      </c>
      <c r="Z644" s="62">
        <f>VLOOKUP(C644,JN!$A$2:$J$865,9,0)</f>
        <v>44.447221753082253</v>
      </c>
      <c r="AA644" s="63">
        <f>VLOOKUP(C644,JN!$A$2:$J$865,10,0)</f>
        <v>0.62963999999999998</v>
      </c>
      <c r="AB644">
        <v>40.200000000000003</v>
      </c>
    </row>
    <row r="645" spans="1:28" x14ac:dyDescent="0.3">
      <c r="A645">
        <v>629</v>
      </c>
      <c r="B645" s="1">
        <v>44777</v>
      </c>
      <c r="C645" t="str">
        <f t="shared" si="73"/>
        <v>CER-CON_R3_t3_44777</v>
      </c>
      <c r="E645" t="s">
        <v>20</v>
      </c>
      <c r="F645" t="s">
        <v>33</v>
      </c>
      <c r="G645" t="s">
        <v>18</v>
      </c>
      <c r="H645">
        <f t="shared" si="74"/>
        <v>2022</v>
      </c>
      <c r="I645">
        <f t="shared" si="75"/>
        <v>8</v>
      </c>
      <c r="J645">
        <f t="shared" si="76"/>
        <v>4</v>
      </c>
      <c r="K645" t="s">
        <v>48</v>
      </c>
      <c r="M645">
        <f>VLOOKUP(F645,Treats!$A$1:$C$9,3,0)</f>
        <v>3</v>
      </c>
      <c r="N645">
        <v>14</v>
      </c>
      <c r="O645" t="s">
        <v>36</v>
      </c>
      <c r="P645" t="str">
        <f t="shared" si="77"/>
        <v>E:CER_P:P08_Tr1:CON_Tr2:_TRA_3_D:4_M:8_Y:2022</v>
      </c>
      <c r="Q645">
        <v>10</v>
      </c>
      <c r="R645">
        <v>28</v>
      </c>
      <c r="S645">
        <v>0.95</v>
      </c>
      <c r="T645">
        <v>30.5</v>
      </c>
      <c r="U645">
        <v>32</v>
      </c>
      <c r="V645" t="s">
        <v>47</v>
      </c>
      <c r="W645" s="2">
        <f t="shared" si="72"/>
        <v>0.46799768518518509</v>
      </c>
      <c r="X645">
        <v>30</v>
      </c>
      <c r="Y645" s="61">
        <f>VLOOKUP(C645,JN!$A$2:$J$865,8,0)</f>
        <v>9.9075000000000006</v>
      </c>
      <c r="Z645" s="62">
        <f>VLOOKUP(C645,JN!$A$2:$J$865,9,0)</f>
        <v>39.191015031244717</v>
      </c>
      <c r="AA645" s="63">
        <f>VLOOKUP(C645,JN!$A$2:$J$865,10,0)</f>
        <v>0.66144000000000003</v>
      </c>
      <c r="AB645">
        <v>40.700000000000003</v>
      </c>
    </row>
    <row r="646" spans="1:28" x14ac:dyDescent="0.3">
      <c r="A646">
        <v>630</v>
      </c>
      <c r="B646" s="1">
        <v>44777</v>
      </c>
      <c r="C646" t="str">
        <f t="shared" si="73"/>
        <v>CER-AWD_R3_t0_44777</v>
      </c>
      <c r="E646" t="s">
        <v>20</v>
      </c>
      <c r="F646" t="s">
        <v>38</v>
      </c>
      <c r="G646" t="s">
        <v>18</v>
      </c>
      <c r="H646">
        <f t="shared" si="74"/>
        <v>2022</v>
      </c>
      <c r="I646">
        <f t="shared" si="75"/>
        <v>8</v>
      </c>
      <c r="J646">
        <f t="shared" si="76"/>
        <v>4</v>
      </c>
      <c r="K646" t="s">
        <v>50</v>
      </c>
      <c r="M646">
        <f>VLOOKUP(F646,Treats!$A$1:$C$9,3,0)</f>
        <v>3</v>
      </c>
      <c r="N646">
        <v>14</v>
      </c>
      <c r="O646" t="s">
        <v>36</v>
      </c>
      <c r="P646" t="str">
        <f t="shared" si="77"/>
        <v>E:CER_P:P09_Tr1:AWD_Tr2:_TRA_3_D:4_M:8_Y:2022</v>
      </c>
      <c r="Q646">
        <v>13</v>
      </c>
      <c r="R646">
        <v>28</v>
      </c>
      <c r="S646">
        <v>0.95</v>
      </c>
      <c r="T646">
        <v>29.5</v>
      </c>
      <c r="U646">
        <v>30.5</v>
      </c>
      <c r="V646" t="s">
        <v>44</v>
      </c>
      <c r="W646" s="2">
        <v>0.42031250000000003</v>
      </c>
      <c r="X646">
        <v>0</v>
      </c>
      <c r="Y646" s="61">
        <f>VLOOKUP(C646,JN!$A$2:$J$865,8,0)</f>
        <v>1.8824999999999998</v>
      </c>
      <c r="Z646" s="62">
        <f>VLOOKUP(C646,JN!$A$2:$J$865,9,0)</f>
        <v>93.781793615943243</v>
      </c>
      <c r="AA646" s="63">
        <f>VLOOKUP(C646,JN!$A$2:$J$865,10,0)</f>
        <v>0.67416000000000009</v>
      </c>
      <c r="AB646">
        <v>34</v>
      </c>
    </row>
    <row r="647" spans="1:28" x14ac:dyDescent="0.3">
      <c r="A647">
        <v>631</v>
      </c>
      <c r="B647" s="1">
        <v>44777</v>
      </c>
      <c r="C647" t="str">
        <f t="shared" si="73"/>
        <v>CER-AWD_R3_t1_44777</v>
      </c>
      <c r="E647" t="s">
        <v>20</v>
      </c>
      <c r="F647" t="s">
        <v>38</v>
      </c>
      <c r="G647" t="s">
        <v>18</v>
      </c>
      <c r="H647">
        <f t="shared" si="74"/>
        <v>2022</v>
      </c>
      <c r="I647">
        <f t="shared" si="75"/>
        <v>8</v>
      </c>
      <c r="J647">
        <f t="shared" si="76"/>
        <v>4</v>
      </c>
      <c r="K647" t="s">
        <v>50</v>
      </c>
      <c r="M647">
        <f>VLOOKUP(F647,Treats!$A$1:$C$9,3,0)</f>
        <v>3</v>
      </c>
      <c r="N647">
        <v>14</v>
      </c>
      <c r="O647" t="s">
        <v>36</v>
      </c>
      <c r="P647" t="str">
        <f t="shared" si="77"/>
        <v>E:CER_P:P09_Tr1:AWD_Tr2:_TRA_3_D:4_M:8_Y:2022</v>
      </c>
      <c r="Q647">
        <v>13</v>
      </c>
      <c r="R647">
        <v>28</v>
      </c>
      <c r="S647">
        <v>0.95</v>
      </c>
      <c r="T647">
        <v>29.5</v>
      </c>
      <c r="U647">
        <v>30.5</v>
      </c>
      <c r="V647" t="s">
        <v>45</v>
      </c>
      <c r="W647" s="2">
        <f t="shared" si="72"/>
        <v>0.42725694444444445</v>
      </c>
      <c r="X647">
        <v>10</v>
      </c>
      <c r="Y647" s="61">
        <f>VLOOKUP(C647,JN!$A$2:$J$865,8,0)</f>
        <v>1.8824999999999998</v>
      </c>
      <c r="Z647" s="62">
        <f>VLOOKUP(C647,JN!$A$2:$J$865,9,0)</f>
        <v>52.746495524404665</v>
      </c>
      <c r="AA647" s="63">
        <f>VLOOKUP(C647,JN!$A$2:$J$865,10,0)</f>
        <v>0.62327999999999995</v>
      </c>
      <c r="AB647">
        <v>41.7</v>
      </c>
    </row>
    <row r="648" spans="1:28" x14ac:dyDescent="0.3">
      <c r="A648">
        <v>632</v>
      </c>
      <c r="B648" s="1">
        <v>44777</v>
      </c>
      <c r="C648" t="str">
        <f t="shared" si="73"/>
        <v>CER-AWD_R3_t2_44777</v>
      </c>
      <c r="E648" t="s">
        <v>20</v>
      </c>
      <c r="F648" t="s">
        <v>38</v>
      </c>
      <c r="G648" t="s">
        <v>18</v>
      </c>
      <c r="H648">
        <f t="shared" si="74"/>
        <v>2022</v>
      </c>
      <c r="I648">
        <f t="shared" si="75"/>
        <v>8</v>
      </c>
      <c r="J648">
        <f t="shared" si="76"/>
        <v>4</v>
      </c>
      <c r="K648" t="s">
        <v>50</v>
      </c>
      <c r="M648">
        <f>VLOOKUP(F648,Treats!$A$1:$C$9,3,0)</f>
        <v>3</v>
      </c>
      <c r="N648">
        <v>14</v>
      </c>
      <c r="O648" t="s">
        <v>36</v>
      </c>
      <c r="P648" t="str">
        <f t="shared" si="77"/>
        <v>E:CER_P:P09_Tr1:AWD_Tr2:_TRA_3_D:4_M:8_Y:2022</v>
      </c>
      <c r="Q648">
        <v>13</v>
      </c>
      <c r="R648">
        <v>28</v>
      </c>
      <c r="S648">
        <v>0.95</v>
      </c>
      <c r="T648">
        <v>29.5</v>
      </c>
      <c r="U648">
        <v>30.5</v>
      </c>
      <c r="V648" t="s">
        <v>46</v>
      </c>
      <c r="W648" s="2">
        <f t="shared" si="72"/>
        <v>0.43420138888888887</v>
      </c>
      <c r="X648">
        <v>20</v>
      </c>
      <c r="Y648" s="61">
        <f>VLOOKUP(C648,JN!$A$2:$J$865,8,0)</f>
        <v>2.1074999999999999</v>
      </c>
      <c r="Z648" s="62">
        <f>VLOOKUP(C648,JN!$A$2:$J$865,9,0)</f>
        <v>44.539435906096941</v>
      </c>
      <c r="AA648" s="63">
        <f>VLOOKUP(C648,JN!$A$2:$J$865,10,0)</f>
        <v>0.60419999999999996</v>
      </c>
      <c r="AB648">
        <v>44.5</v>
      </c>
    </row>
    <row r="649" spans="1:28" x14ac:dyDescent="0.3">
      <c r="A649">
        <v>633</v>
      </c>
      <c r="B649" s="1">
        <v>44777</v>
      </c>
      <c r="C649" t="str">
        <f t="shared" si="73"/>
        <v>CER-AWD_R3_t3_44777</v>
      </c>
      <c r="E649" t="s">
        <v>20</v>
      </c>
      <c r="F649" t="s">
        <v>38</v>
      </c>
      <c r="G649" t="s">
        <v>18</v>
      </c>
      <c r="H649">
        <f t="shared" si="74"/>
        <v>2022</v>
      </c>
      <c r="I649">
        <f t="shared" si="75"/>
        <v>8</v>
      </c>
      <c r="J649">
        <f t="shared" si="76"/>
        <v>4</v>
      </c>
      <c r="K649" t="s">
        <v>50</v>
      </c>
      <c r="M649">
        <f>VLOOKUP(F649,Treats!$A$1:$C$9,3,0)</f>
        <v>3</v>
      </c>
      <c r="N649">
        <v>14</v>
      </c>
      <c r="O649" t="s">
        <v>36</v>
      </c>
      <c r="P649" t="str">
        <f t="shared" si="77"/>
        <v>E:CER_P:P09_Tr1:AWD_Tr2:_TRA_3_D:4_M:8_Y:2022</v>
      </c>
      <c r="Q649">
        <v>13</v>
      </c>
      <c r="R649">
        <v>28</v>
      </c>
      <c r="S649">
        <v>0.95</v>
      </c>
      <c r="T649">
        <v>29.5</v>
      </c>
      <c r="U649">
        <v>30.5</v>
      </c>
      <c r="V649" t="s">
        <v>47</v>
      </c>
      <c r="W649" s="2">
        <f t="shared" si="72"/>
        <v>0.44114583333333329</v>
      </c>
      <c r="X649">
        <v>30</v>
      </c>
      <c r="Y649" s="61">
        <f>VLOOKUP(C649,JN!$A$2:$J$865,8,0)</f>
        <v>2.1074999999999999</v>
      </c>
      <c r="Z649" s="62">
        <f>VLOOKUP(C649,JN!$A$2:$J$865,9,0)</f>
        <v>27.110960986319881</v>
      </c>
      <c r="AA649" s="63">
        <f>VLOOKUP(C649,JN!$A$2:$J$865,10,0)</f>
        <v>0.61055999999999999</v>
      </c>
      <c r="AB649">
        <v>44.6</v>
      </c>
    </row>
    <row r="650" spans="1:28" x14ac:dyDescent="0.3">
      <c r="A650">
        <v>634</v>
      </c>
      <c r="B650" s="1">
        <v>44784</v>
      </c>
      <c r="C650" t="str">
        <f t="shared" si="73"/>
        <v>CER-AWD_R1_t0_44784</v>
      </c>
      <c r="E650" t="s">
        <v>20</v>
      </c>
      <c r="F650" t="s">
        <v>21</v>
      </c>
      <c r="G650" t="s">
        <v>18</v>
      </c>
      <c r="H650">
        <f t="shared" si="74"/>
        <v>2022</v>
      </c>
      <c r="I650">
        <f t="shared" si="75"/>
        <v>8</v>
      </c>
      <c r="J650">
        <f t="shared" si="76"/>
        <v>11</v>
      </c>
      <c r="K650" t="s">
        <v>50</v>
      </c>
      <c r="M650">
        <f>VLOOKUP(F650,Treats!$A$1:$C$9,3,0)</f>
        <v>1</v>
      </c>
      <c r="N650">
        <v>9</v>
      </c>
      <c r="O650" t="s">
        <v>612</v>
      </c>
      <c r="P650" t="str">
        <f t="shared" si="77"/>
        <v>E:CER_P:P01_Tr1:AWD_Tr2:_TRA_1_D:11_M:8_Y:2022</v>
      </c>
      <c r="Q650">
        <v>3.5</v>
      </c>
      <c r="R650">
        <v>27</v>
      </c>
      <c r="S650">
        <v>0.9</v>
      </c>
      <c r="T650">
        <v>25.5</v>
      </c>
      <c r="U650">
        <v>28.5</v>
      </c>
      <c r="V650" t="s">
        <v>44</v>
      </c>
      <c r="W650" s="2">
        <v>0.38611111111111113</v>
      </c>
      <c r="X650">
        <v>0</v>
      </c>
      <c r="Y650" s="61">
        <f>VLOOKUP(C650,JN!$A$2:$J$865,8,0)</f>
        <v>1.7324999999999999</v>
      </c>
      <c r="Z650" s="62">
        <f>VLOOKUP(C650,JN!$A$2:$J$865,9,0)</f>
        <v>92.675223779766938</v>
      </c>
      <c r="AA650" s="63">
        <f>VLOOKUP(C650,JN!$A$2:$J$865,10,0)</f>
        <v>0.65508</v>
      </c>
      <c r="AB650">
        <v>29.8</v>
      </c>
    </row>
    <row r="651" spans="1:28" x14ac:dyDescent="0.3">
      <c r="A651">
        <v>635</v>
      </c>
      <c r="B651" s="1">
        <v>44784</v>
      </c>
      <c r="C651" t="str">
        <f t="shared" si="73"/>
        <v>CER-AWD_R1_t1_44784</v>
      </c>
      <c r="E651" t="s">
        <v>20</v>
      </c>
      <c r="F651" t="s">
        <v>21</v>
      </c>
      <c r="G651" t="s">
        <v>18</v>
      </c>
      <c r="H651">
        <f t="shared" si="74"/>
        <v>2022</v>
      </c>
      <c r="I651">
        <f t="shared" si="75"/>
        <v>8</v>
      </c>
      <c r="J651">
        <f t="shared" si="76"/>
        <v>11</v>
      </c>
      <c r="K651" t="s">
        <v>50</v>
      </c>
      <c r="M651">
        <f>VLOOKUP(F651,Treats!$A$1:$C$9,3,0)</f>
        <v>1</v>
      </c>
      <c r="N651">
        <v>9</v>
      </c>
      <c r="O651" t="s">
        <v>612</v>
      </c>
      <c r="P651" t="str">
        <f t="shared" si="77"/>
        <v>E:CER_P:P01_Tr1:AWD_Tr2:_TRA_1_D:11_M:8_Y:2022</v>
      </c>
      <c r="Q651">
        <v>3.5</v>
      </c>
      <c r="R651">
        <v>27</v>
      </c>
      <c r="S651">
        <v>0.9</v>
      </c>
      <c r="T651">
        <v>25.5</v>
      </c>
      <c r="U651">
        <v>28.5</v>
      </c>
      <c r="V651" t="s">
        <v>45</v>
      </c>
      <c r="W651" s="2">
        <f>W650+TIME(0,10,0)</f>
        <v>0.39305555555555555</v>
      </c>
      <c r="X651">
        <v>10</v>
      </c>
      <c r="Y651" s="61">
        <f>VLOOKUP(C651,JN!$A$2:$J$865,8,0)</f>
        <v>1.7324999999999999</v>
      </c>
      <c r="Z651" s="62">
        <f>VLOOKUP(C651,JN!$A$2:$J$865,9,0)</f>
        <v>52.469853065360589</v>
      </c>
      <c r="AA651" s="63">
        <f>VLOOKUP(C651,JN!$A$2:$J$865,10,0)</f>
        <v>0.62963999999999998</v>
      </c>
      <c r="AB651">
        <v>35.299999999999997</v>
      </c>
    </row>
    <row r="652" spans="1:28" x14ac:dyDescent="0.3">
      <c r="A652">
        <v>636</v>
      </c>
      <c r="B652" s="1">
        <v>44784</v>
      </c>
      <c r="C652" t="str">
        <f t="shared" si="73"/>
        <v>CER-AWD_R1_t2_44784</v>
      </c>
      <c r="E652" t="s">
        <v>20</v>
      </c>
      <c r="F652" t="s">
        <v>21</v>
      </c>
      <c r="G652" t="s">
        <v>18</v>
      </c>
      <c r="H652">
        <f t="shared" si="74"/>
        <v>2022</v>
      </c>
      <c r="I652">
        <f t="shared" si="75"/>
        <v>8</v>
      </c>
      <c r="J652">
        <f t="shared" si="76"/>
        <v>11</v>
      </c>
      <c r="K652" t="s">
        <v>50</v>
      </c>
      <c r="M652">
        <f>VLOOKUP(F652,Treats!$A$1:$C$9,3,0)</f>
        <v>1</v>
      </c>
      <c r="N652">
        <v>9</v>
      </c>
      <c r="O652" t="s">
        <v>612</v>
      </c>
      <c r="P652" t="str">
        <f t="shared" si="77"/>
        <v>E:CER_P:P01_Tr1:AWD_Tr2:_TRA_1_D:11_M:8_Y:2022</v>
      </c>
      <c r="Q652">
        <v>3.5</v>
      </c>
      <c r="R652">
        <v>27</v>
      </c>
      <c r="S652">
        <v>0.9</v>
      </c>
      <c r="T652">
        <v>25.5</v>
      </c>
      <c r="U652">
        <v>28.5</v>
      </c>
      <c r="V652" t="s">
        <v>46</v>
      </c>
      <c r="W652" s="2">
        <f>W651+TIME(0,10,0)</f>
        <v>0.39999999999999997</v>
      </c>
      <c r="X652">
        <v>20</v>
      </c>
      <c r="Y652" s="61">
        <f>VLOOKUP(C652,JN!$A$2:$J$865,8,0)</f>
        <v>1.7324999999999999</v>
      </c>
      <c r="Z652" s="62">
        <f>VLOOKUP(C652,JN!$A$2:$J$865,9,0)</f>
        <v>43.986150988008788</v>
      </c>
      <c r="AA652" s="63">
        <f>VLOOKUP(C652,JN!$A$2:$J$865,10,0)</f>
        <v>0.59784000000000015</v>
      </c>
      <c r="AB652">
        <v>36.799999999999997</v>
      </c>
    </row>
    <row r="653" spans="1:28" x14ac:dyDescent="0.3">
      <c r="A653">
        <v>637</v>
      </c>
      <c r="B653" s="1">
        <v>44784</v>
      </c>
      <c r="C653" t="str">
        <f t="shared" si="73"/>
        <v>CER-AWD_R1_t3_44784</v>
      </c>
      <c r="E653" t="s">
        <v>20</v>
      </c>
      <c r="F653" t="s">
        <v>21</v>
      </c>
      <c r="G653" t="s">
        <v>18</v>
      </c>
      <c r="H653">
        <f t="shared" si="74"/>
        <v>2022</v>
      </c>
      <c r="I653">
        <f t="shared" si="75"/>
        <v>8</v>
      </c>
      <c r="J653">
        <f t="shared" si="76"/>
        <v>11</v>
      </c>
      <c r="K653" t="s">
        <v>50</v>
      </c>
      <c r="M653">
        <f>VLOOKUP(F653,Treats!$A$1:$C$9,3,0)</f>
        <v>1</v>
      </c>
      <c r="N653">
        <v>9</v>
      </c>
      <c r="O653" t="s">
        <v>612</v>
      </c>
      <c r="P653" t="str">
        <f t="shared" si="77"/>
        <v>E:CER_P:P01_Tr1:AWD_Tr2:_TRA_1_D:11_M:8_Y:2022</v>
      </c>
      <c r="Q653">
        <v>3.5</v>
      </c>
      <c r="R653">
        <v>27</v>
      </c>
      <c r="S653">
        <v>0.9</v>
      </c>
      <c r="T653">
        <v>25.5</v>
      </c>
      <c r="U653">
        <v>28.5</v>
      </c>
      <c r="V653" t="s">
        <v>47</v>
      </c>
      <c r="W653" s="2">
        <f>W652+TIME(0,10,0)</f>
        <v>0.40694444444444439</v>
      </c>
      <c r="X653">
        <v>30</v>
      </c>
      <c r="Y653" s="61">
        <f>VLOOKUP(C653,JN!$A$2:$J$865,8,0)</f>
        <v>1.8075000000000001</v>
      </c>
      <c r="Z653" s="62">
        <f>VLOOKUP(C653,JN!$A$2:$J$865,9,0)</f>
        <v>21.578111805438272</v>
      </c>
      <c r="AA653" s="63">
        <f>VLOOKUP(C653,JN!$A$2:$J$865,10,0)</f>
        <v>0.62327999999999995</v>
      </c>
      <c r="AB653">
        <v>39.4</v>
      </c>
    </row>
    <row r="654" spans="1:28" x14ac:dyDescent="0.3">
      <c r="A654">
        <v>638</v>
      </c>
      <c r="B654" s="1">
        <v>44784</v>
      </c>
      <c r="C654" t="str">
        <f t="shared" si="73"/>
        <v>CER-MSD_R1_t0_44784</v>
      </c>
      <c r="E654" t="s">
        <v>20</v>
      </c>
      <c r="F654" t="s">
        <v>22</v>
      </c>
      <c r="G654" t="s">
        <v>18</v>
      </c>
      <c r="H654">
        <f t="shared" si="74"/>
        <v>2022</v>
      </c>
      <c r="I654">
        <f t="shared" si="75"/>
        <v>8</v>
      </c>
      <c r="J654">
        <f t="shared" si="76"/>
        <v>11</v>
      </c>
      <c r="K654" t="s">
        <v>49</v>
      </c>
      <c r="M654">
        <f>VLOOKUP(F654,Treats!$A$1:$C$9,3,0)</f>
        <v>1</v>
      </c>
      <c r="N654">
        <v>11</v>
      </c>
      <c r="O654" t="s">
        <v>612</v>
      </c>
      <c r="P654" t="str">
        <f t="shared" si="77"/>
        <v>E:CER_P:P02_Tr1:MSD_Tr2:_TRA_1_D:11_M:8_Y:2022</v>
      </c>
      <c r="Q654">
        <v>5.5</v>
      </c>
      <c r="R654">
        <v>27</v>
      </c>
      <c r="S654">
        <v>0.9</v>
      </c>
      <c r="T654">
        <v>25.5</v>
      </c>
      <c r="U654">
        <v>28.5</v>
      </c>
      <c r="V654" t="s">
        <v>44</v>
      </c>
      <c r="W654" s="2">
        <v>0.38842592592592595</v>
      </c>
      <c r="X654">
        <v>0</v>
      </c>
      <c r="Y654" s="61">
        <f>VLOOKUP(C654,JN!$A$2:$J$865,8,0)</f>
        <v>2.5575000000000001</v>
      </c>
      <c r="Z654" s="62">
        <f>VLOOKUP(C654,JN!$A$2:$J$865,9,0)</f>
        <v>98.48471541969262</v>
      </c>
      <c r="AA654" s="63">
        <f>VLOOKUP(C654,JN!$A$2:$J$865,10,0)</f>
        <v>0.61692000000000002</v>
      </c>
      <c r="AB654">
        <v>29.8</v>
      </c>
    </row>
    <row r="655" spans="1:28" x14ac:dyDescent="0.3">
      <c r="A655">
        <v>639</v>
      </c>
      <c r="B655" s="1">
        <v>44784</v>
      </c>
      <c r="C655" t="str">
        <f t="shared" si="73"/>
        <v>CER-MSD_R1_t1_44784</v>
      </c>
      <c r="E655" t="s">
        <v>20</v>
      </c>
      <c r="F655" t="s">
        <v>22</v>
      </c>
      <c r="G655" t="s">
        <v>18</v>
      </c>
      <c r="H655">
        <f t="shared" si="74"/>
        <v>2022</v>
      </c>
      <c r="I655">
        <f t="shared" si="75"/>
        <v>8</v>
      </c>
      <c r="J655">
        <f t="shared" si="76"/>
        <v>11</v>
      </c>
      <c r="K655" t="s">
        <v>49</v>
      </c>
      <c r="M655">
        <f>VLOOKUP(F655,Treats!$A$1:$C$9,3,0)</f>
        <v>1</v>
      </c>
      <c r="N655">
        <v>11</v>
      </c>
      <c r="O655" t="s">
        <v>612</v>
      </c>
      <c r="P655" t="str">
        <f t="shared" si="77"/>
        <v>E:CER_P:P02_Tr1:MSD_Tr2:_TRA_1_D:11_M:8_Y:2022</v>
      </c>
      <c r="Q655">
        <v>5.5</v>
      </c>
      <c r="R655">
        <v>27</v>
      </c>
      <c r="S655">
        <v>0.9</v>
      </c>
      <c r="T655">
        <v>25.5</v>
      </c>
      <c r="U655">
        <v>28.5</v>
      </c>
      <c r="V655" t="s">
        <v>45</v>
      </c>
      <c r="W655" s="2">
        <f>W654+TIME(0,10,0)</f>
        <v>0.39537037037037037</v>
      </c>
      <c r="X655">
        <v>10</v>
      </c>
      <c r="Y655" s="61">
        <f>VLOOKUP(C655,JN!$A$2:$J$865,8,0)</f>
        <v>5.2575000000000003</v>
      </c>
      <c r="Z655" s="62">
        <f>VLOOKUP(C655,JN!$A$2:$J$865,9,0)</f>
        <v>76.814389461239656</v>
      </c>
      <c r="AA655" s="63">
        <f>VLOOKUP(C655,JN!$A$2:$J$865,10,0)</f>
        <v>0.61692000000000002</v>
      </c>
      <c r="AB655">
        <v>32.1</v>
      </c>
    </row>
    <row r="656" spans="1:28" x14ac:dyDescent="0.3">
      <c r="A656">
        <v>640</v>
      </c>
      <c r="B656" s="1">
        <v>44784</v>
      </c>
      <c r="C656" t="str">
        <f t="shared" si="73"/>
        <v>CER-MSD_R1_t2_44784</v>
      </c>
      <c r="E656" t="s">
        <v>20</v>
      </c>
      <c r="F656" t="s">
        <v>22</v>
      </c>
      <c r="G656" t="s">
        <v>18</v>
      </c>
      <c r="H656">
        <f t="shared" si="74"/>
        <v>2022</v>
      </c>
      <c r="I656">
        <f t="shared" si="75"/>
        <v>8</v>
      </c>
      <c r="J656">
        <f t="shared" si="76"/>
        <v>11</v>
      </c>
      <c r="K656" t="s">
        <v>49</v>
      </c>
      <c r="M656">
        <f>VLOOKUP(F656,Treats!$A$1:$C$9,3,0)</f>
        <v>1</v>
      </c>
      <c r="N656">
        <v>11</v>
      </c>
      <c r="O656" t="s">
        <v>612</v>
      </c>
      <c r="P656" t="str">
        <f t="shared" si="77"/>
        <v>E:CER_P:P02_Tr1:MSD_Tr2:_TRA_1_D:11_M:8_Y:2022</v>
      </c>
      <c r="Q656">
        <v>5.5</v>
      </c>
      <c r="R656">
        <v>27</v>
      </c>
      <c r="S656">
        <v>0.9</v>
      </c>
      <c r="T656">
        <v>25.5</v>
      </c>
      <c r="U656">
        <v>28.5</v>
      </c>
      <c r="V656" t="s">
        <v>46</v>
      </c>
      <c r="W656" s="2">
        <f>W655+TIME(0,10,0)</f>
        <v>0.40231481481481479</v>
      </c>
      <c r="X656">
        <v>20</v>
      </c>
      <c r="Y656" s="61">
        <f>VLOOKUP(C656,JN!$A$2:$J$865,8,0)</f>
        <v>6.7575000000000012</v>
      </c>
      <c r="Z656" s="62">
        <f>VLOOKUP(C656,JN!$A$2:$J$865,9,0)</f>
        <v>65.933119405505835</v>
      </c>
      <c r="AA656" s="63">
        <f>VLOOKUP(C656,JN!$A$2:$J$865,10,0)</f>
        <v>0.61055999999999999</v>
      </c>
      <c r="AB656">
        <v>33.700000000000003</v>
      </c>
    </row>
    <row r="657" spans="1:28" x14ac:dyDescent="0.3">
      <c r="A657">
        <v>641</v>
      </c>
      <c r="B657" s="1">
        <v>44784</v>
      </c>
      <c r="C657" t="str">
        <f t="shared" si="73"/>
        <v>CER-MSD_R1_t3_44784</v>
      </c>
      <c r="E657" t="s">
        <v>20</v>
      </c>
      <c r="F657" t="s">
        <v>22</v>
      </c>
      <c r="G657" t="s">
        <v>18</v>
      </c>
      <c r="H657">
        <f t="shared" si="74"/>
        <v>2022</v>
      </c>
      <c r="I657">
        <f t="shared" si="75"/>
        <v>8</v>
      </c>
      <c r="J657">
        <f t="shared" si="76"/>
        <v>11</v>
      </c>
      <c r="K657" t="s">
        <v>49</v>
      </c>
      <c r="M657">
        <f>VLOOKUP(F657,Treats!$A$1:$C$9,3,0)</f>
        <v>1</v>
      </c>
      <c r="N657">
        <v>11</v>
      </c>
      <c r="O657" t="s">
        <v>612</v>
      </c>
      <c r="P657" t="str">
        <f t="shared" si="77"/>
        <v>E:CER_P:P02_Tr1:MSD_Tr2:_TRA_1_D:11_M:8_Y:2022</v>
      </c>
      <c r="Q657">
        <v>5.5</v>
      </c>
      <c r="R657">
        <v>27</v>
      </c>
      <c r="S657">
        <v>0.9</v>
      </c>
      <c r="T657">
        <v>25.5</v>
      </c>
      <c r="U657">
        <v>28.5</v>
      </c>
      <c r="V657" t="s">
        <v>47</v>
      </c>
      <c r="W657" s="2">
        <f>W656+TIME(0,10,0)</f>
        <v>0.40925925925925921</v>
      </c>
      <c r="X657">
        <v>30</v>
      </c>
      <c r="Y657" s="61">
        <f>VLOOKUP(C657,JN!$A$2:$J$865,8,0)</f>
        <v>8.4075000000000006</v>
      </c>
      <c r="Z657" s="62">
        <f>VLOOKUP(C657,JN!$A$2:$J$865,9,0)</f>
        <v>35.410234757642293</v>
      </c>
      <c r="AA657" s="63">
        <f>VLOOKUP(C657,JN!$A$2:$J$865,10,0)</f>
        <v>0.61692000000000002</v>
      </c>
      <c r="AB657">
        <v>34.4</v>
      </c>
    </row>
    <row r="658" spans="1:28" x14ac:dyDescent="0.3">
      <c r="A658">
        <v>642</v>
      </c>
      <c r="B658" s="1">
        <v>44784</v>
      </c>
      <c r="C658" t="str">
        <f t="shared" si="73"/>
        <v>CER-CON_R1_t0_44784</v>
      </c>
      <c r="E658" t="s">
        <v>20</v>
      </c>
      <c r="F658" t="s">
        <v>39</v>
      </c>
      <c r="G658" t="s">
        <v>18</v>
      </c>
      <c r="H658">
        <f t="shared" si="74"/>
        <v>2022</v>
      </c>
      <c r="I658">
        <f t="shared" si="75"/>
        <v>8</v>
      </c>
      <c r="J658">
        <f t="shared" si="76"/>
        <v>11</v>
      </c>
      <c r="K658" t="s">
        <v>48</v>
      </c>
      <c r="M658">
        <f>VLOOKUP(F658,Treats!$A$1:$C$9,3,0)</f>
        <v>1</v>
      </c>
      <c r="N658">
        <v>3</v>
      </c>
      <c r="O658" t="s">
        <v>604</v>
      </c>
      <c r="P658" t="str">
        <f t="shared" si="77"/>
        <v>E:CER_P:P03_Tr1:CON_Tr2:_TRA_1_D:11_M:8_Y:2022</v>
      </c>
      <c r="Q658">
        <v>7</v>
      </c>
      <c r="R658">
        <v>27</v>
      </c>
      <c r="S658">
        <v>0.9</v>
      </c>
      <c r="T658">
        <v>25.5</v>
      </c>
      <c r="U658">
        <v>28.5</v>
      </c>
      <c r="V658" t="s">
        <v>44</v>
      </c>
      <c r="W658" s="2">
        <v>0.38611111111111113</v>
      </c>
      <c r="X658">
        <v>0</v>
      </c>
      <c r="Y658" s="61">
        <f>VLOOKUP(C658,JN!$A$2:$J$865,8,0)</f>
        <v>29.3325</v>
      </c>
      <c r="Z658" s="62">
        <f>VLOOKUP(C658,JN!$A$2:$J$865,9,0)</f>
        <v>132.51173788211452</v>
      </c>
      <c r="AA658" s="63">
        <f>VLOOKUP(C658,JN!$A$2:$J$865,10,0)</f>
        <v>0.59148000000000012</v>
      </c>
      <c r="AB658">
        <v>30</v>
      </c>
    </row>
    <row r="659" spans="1:28" x14ac:dyDescent="0.3">
      <c r="A659">
        <v>643</v>
      </c>
      <c r="B659" s="1">
        <v>44784</v>
      </c>
      <c r="C659" t="str">
        <f t="shared" si="73"/>
        <v>CER-CON_R1_t1_44784</v>
      </c>
      <c r="E659" t="s">
        <v>20</v>
      </c>
      <c r="F659" t="s">
        <v>39</v>
      </c>
      <c r="G659" t="s">
        <v>18</v>
      </c>
      <c r="H659">
        <f t="shared" si="74"/>
        <v>2022</v>
      </c>
      <c r="I659">
        <f t="shared" si="75"/>
        <v>8</v>
      </c>
      <c r="J659">
        <f t="shared" si="76"/>
        <v>11</v>
      </c>
      <c r="K659" t="s">
        <v>48</v>
      </c>
      <c r="M659">
        <f>VLOOKUP(F659,Treats!$A$1:$C$9,3,0)</f>
        <v>1</v>
      </c>
      <c r="N659">
        <v>3</v>
      </c>
      <c r="O659" t="s">
        <v>604</v>
      </c>
      <c r="P659" t="str">
        <f t="shared" si="77"/>
        <v>E:CER_P:P03_Tr1:CON_Tr2:_TRA_1_D:11_M:8_Y:2022</v>
      </c>
      <c r="Q659">
        <v>7</v>
      </c>
      <c r="R659">
        <v>27</v>
      </c>
      <c r="S659">
        <v>0.9</v>
      </c>
      <c r="T659">
        <v>25.5</v>
      </c>
      <c r="U659">
        <v>28.5</v>
      </c>
      <c r="V659" t="s">
        <v>45</v>
      </c>
      <c r="W659" s="2">
        <f>W658+TIME(0,10,0)</f>
        <v>0.39305555555555555</v>
      </c>
      <c r="X659">
        <v>10</v>
      </c>
      <c r="Y659" s="61">
        <f>VLOOKUP(C659,JN!$A$2:$J$865,8,0)</f>
        <v>24.982500000000002</v>
      </c>
      <c r="Z659" s="62">
        <f>VLOOKUP(C659,JN!$A$2:$J$865,9,0)</f>
        <v>99.683499408883634</v>
      </c>
      <c r="AA659" s="63">
        <f>VLOOKUP(C659,JN!$A$2:$J$865,10,0)</f>
        <v>0.58512000000000008</v>
      </c>
      <c r="AB659">
        <v>34</v>
      </c>
    </row>
    <row r="660" spans="1:28" x14ac:dyDescent="0.3">
      <c r="A660">
        <v>644</v>
      </c>
      <c r="B660" s="1">
        <v>44784</v>
      </c>
      <c r="C660" t="str">
        <f t="shared" si="73"/>
        <v>CER-CON_R1_t2_44784</v>
      </c>
      <c r="E660" t="s">
        <v>20</v>
      </c>
      <c r="F660" t="s">
        <v>39</v>
      </c>
      <c r="G660" t="s">
        <v>18</v>
      </c>
      <c r="H660">
        <f t="shared" si="74"/>
        <v>2022</v>
      </c>
      <c r="I660">
        <f t="shared" si="75"/>
        <v>8</v>
      </c>
      <c r="J660">
        <f t="shared" si="76"/>
        <v>11</v>
      </c>
      <c r="K660" t="s">
        <v>48</v>
      </c>
      <c r="M660">
        <f>VLOOKUP(F660,Treats!$A$1:$C$9,3,0)</f>
        <v>1</v>
      </c>
      <c r="N660">
        <v>3</v>
      </c>
      <c r="O660" t="s">
        <v>604</v>
      </c>
      <c r="P660" t="str">
        <f t="shared" si="77"/>
        <v>E:CER_P:P03_Tr1:CON_Tr2:_TRA_1_D:11_M:8_Y:2022</v>
      </c>
      <c r="Q660">
        <v>7</v>
      </c>
      <c r="R660">
        <v>27</v>
      </c>
      <c r="S660">
        <v>0.9</v>
      </c>
      <c r="T660">
        <v>25.5</v>
      </c>
      <c r="U660">
        <v>28.5</v>
      </c>
      <c r="V660" t="s">
        <v>46</v>
      </c>
      <c r="W660" s="2">
        <f>W659+TIME(0,10,0)</f>
        <v>0.39999999999999997</v>
      </c>
      <c r="X660">
        <v>20</v>
      </c>
      <c r="Y660" s="61">
        <f>VLOOKUP(C660,JN!$A$2:$J$865,8,0)</f>
        <v>28.8825</v>
      </c>
      <c r="Z660" s="62">
        <f>VLOOKUP(C660,JN!$A$2:$J$865,9,0)</f>
        <v>75.98446208410742</v>
      </c>
      <c r="AA660" s="63">
        <f>VLOOKUP(C660,JN!$A$2:$J$865,10,0)</f>
        <v>0.57240000000000013</v>
      </c>
      <c r="AB660">
        <v>37.200000000000003</v>
      </c>
    </row>
    <row r="661" spans="1:28" x14ac:dyDescent="0.3">
      <c r="A661">
        <v>645</v>
      </c>
      <c r="B661" s="1">
        <v>44784</v>
      </c>
      <c r="C661" t="str">
        <f t="shared" si="73"/>
        <v>CER-CON_R1_t3_44784</v>
      </c>
      <c r="E661" t="s">
        <v>20</v>
      </c>
      <c r="F661" t="s">
        <v>39</v>
      </c>
      <c r="G661" t="s">
        <v>18</v>
      </c>
      <c r="H661">
        <f t="shared" si="74"/>
        <v>2022</v>
      </c>
      <c r="I661">
        <f t="shared" si="75"/>
        <v>8</v>
      </c>
      <c r="J661">
        <f t="shared" si="76"/>
        <v>11</v>
      </c>
      <c r="K661" t="s">
        <v>48</v>
      </c>
      <c r="M661">
        <f>VLOOKUP(F661,Treats!$A$1:$C$9,3,0)</f>
        <v>1</v>
      </c>
      <c r="N661">
        <v>3</v>
      </c>
      <c r="O661" t="s">
        <v>604</v>
      </c>
      <c r="P661" t="str">
        <f t="shared" si="77"/>
        <v>E:CER_P:P03_Tr1:CON_Tr2:_TRA_1_D:11_M:8_Y:2022</v>
      </c>
      <c r="Q661">
        <v>7</v>
      </c>
      <c r="R661">
        <v>27</v>
      </c>
      <c r="S661">
        <v>0.9</v>
      </c>
      <c r="T661">
        <v>25.5</v>
      </c>
      <c r="U661">
        <v>28.5</v>
      </c>
      <c r="V661" t="s">
        <v>47</v>
      </c>
      <c r="W661" s="2">
        <f>W660+TIME(0,10,0)</f>
        <v>0.40694444444444439</v>
      </c>
      <c r="X661">
        <v>30</v>
      </c>
      <c r="Y661" s="61">
        <f>VLOOKUP(C661,JN!$A$2:$J$865,8,0)</f>
        <v>34.207499999999996</v>
      </c>
      <c r="Z661" s="62">
        <f>VLOOKUP(C661,JN!$A$2:$J$865,9,0)</f>
        <v>54.037493666610374</v>
      </c>
      <c r="AA661" s="63">
        <f>VLOOKUP(C661,JN!$A$2:$J$865,10,0)</f>
        <v>0.61055999999999999</v>
      </c>
      <c r="AB661">
        <v>38.799999999999997</v>
      </c>
    </row>
    <row r="662" spans="1:28" x14ac:dyDescent="0.3">
      <c r="A662">
        <v>646</v>
      </c>
      <c r="B662" s="1">
        <v>44784</v>
      </c>
      <c r="C662" t="str">
        <f t="shared" si="73"/>
        <v>CER-MSD_R2_t0_44784</v>
      </c>
      <c r="E662" t="s">
        <v>20</v>
      </c>
      <c r="F662" t="s">
        <v>34</v>
      </c>
      <c r="G662" t="s">
        <v>18</v>
      </c>
      <c r="H662">
        <f t="shared" si="74"/>
        <v>2022</v>
      </c>
      <c r="I662">
        <f t="shared" si="75"/>
        <v>8</v>
      </c>
      <c r="J662">
        <f t="shared" si="76"/>
        <v>11</v>
      </c>
      <c r="K662" t="s">
        <v>49</v>
      </c>
      <c r="M662">
        <f>VLOOKUP(F662,Treats!$A$1:$C$9,3,0)</f>
        <v>2</v>
      </c>
      <c r="N662">
        <v>11</v>
      </c>
      <c r="O662" t="s">
        <v>612</v>
      </c>
      <c r="P662" t="str">
        <f t="shared" si="77"/>
        <v>E:CER_P:P04_Tr1:MSD_Tr2:_TRA_2_D:11_M:8_Y:2022</v>
      </c>
      <c r="Q662">
        <v>4</v>
      </c>
      <c r="R662">
        <v>27</v>
      </c>
      <c r="S662">
        <v>0.85</v>
      </c>
      <c r="T662">
        <v>29</v>
      </c>
      <c r="U662">
        <v>31.5</v>
      </c>
      <c r="V662" t="s">
        <v>44</v>
      </c>
      <c r="W662" s="2">
        <v>0.41516203703703702</v>
      </c>
      <c r="X662">
        <v>0</v>
      </c>
      <c r="Y662" s="61">
        <f>VLOOKUP(C662,JN!$A$2:$J$865,8,0)</f>
        <v>1.5825</v>
      </c>
      <c r="Z662" s="62">
        <f>VLOOKUP(C662,JN!$A$2:$J$865,9,0)</f>
        <v>116.37426110454315</v>
      </c>
      <c r="AA662" s="63">
        <f>VLOOKUP(C662,JN!$A$2:$J$865,10,0)</f>
        <v>0.60419999999999996</v>
      </c>
      <c r="AB662">
        <v>34.299999999999997</v>
      </c>
    </row>
    <row r="663" spans="1:28" x14ac:dyDescent="0.3">
      <c r="A663">
        <v>647</v>
      </c>
      <c r="B663" s="1">
        <v>44784</v>
      </c>
      <c r="C663" t="str">
        <f t="shared" si="73"/>
        <v>CER-MSD_R2_t1_44784</v>
      </c>
      <c r="E663" t="s">
        <v>20</v>
      </c>
      <c r="F663" t="s">
        <v>34</v>
      </c>
      <c r="G663" t="s">
        <v>18</v>
      </c>
      <c r="H663">
        <f t="shared" si="74"/>
        <v>2022</v>
      </c>
      <c r="I663">
        <f t="shared" si="75"/>
        <v>8</v>
      </c>
      <c r="J663">
        <f t="shared" si="76"/>
        <v>11</v>
      </c>
      <c r="K663" t="s">
        <v>49</v>
      </c>
      <c r="M663">
        <f>VLOOKUP(F663,Treats!$A$1:$C$9,3,0)</f>
        <v>2</v>
      </c>
      <c r="N663">
        <v>11</v>
      </c>
      <c r="O663" t="s">
        <v>612</v>
      </c>
      <c r="P663" t="str">
        <f t="shared" si="77"/>
        <v>E:CER_P:P04_Tr1:MSD_Tr2:_TRA_2_D:11_M:8_Y:2022</v>
      </c>
      <c r="Q663">
        <v>4</v>
      </c>
      <c r="R663">
        <v>27</v>
      </c>
      <c r="S663">
        <v>0.85</v>
      </c>
      <c r="T663">
        <v>29</v>
      </c>
      <c r="U663">
        <v>31.5</v>
      </c>
      <c r="V663" t="s">
        <v>45</v>
      </c>
      <c r="W663" s="2">
        <f t="shared" ref="W663:W665" si="78">W662+TIME(0,10,0)</f>
        <v>0.42210648148148144</v>
      </c>
      <c r="X663">
        <v>10</v>
      </c>
      <c r="Y663" s="61">
        <f>VLOOKUP(C663,JN!$A$2:$J$865,8,0)</f>
        <v>2.7075</v>
      </c>
      <c r="Z663" s="62">
        <f>VLOOKUP(C663,JN!$A$2:$J$865,9,0)</f>
        <v>65.379834487417668</v>
      </c>
      <c r="AA663" s="63">
        <f>VLOOKUP(C663,JN!$A$2:$J$865,10,0)</f>
        <v>0.57240000000000013</v>
      </c>
      <c r="AB663">
        <v>40.6</v>
      </c>
    </row>
    <row r="664" spans="1:28" x14ac:dyDescent="0.3">
      <c r="A664">
        <v>648</v>
      </c>
      <c r="B664" s="1">
        <v>44784</v>
      </c>
      <c r="C664" t="str">
        <f t="shared" si="73"/>
        <v>CER-MSD_R2_t2_44784</v>
      </c>
      <c r="E664" t="s">
        <v>20</v>
      </c>
      <c r="F664" t="s">
        <v>34</v>
      </c>
      <c r="G664" t="s">
        <v>18</v>
      </c>
      <c r="H664">
        <f t="shared" si="74"/>
        <v>2022</v>
      </c>
      <c r="I664">
        <f t="shared" si="75"/>
        <v>8</v>
      </c>
      <c r="J664">
        <f t="shared" si="76"/>
        <v>11</v>
      </c>
      <c r="K664" t="s">
        <v>49</v>
      </c>
      <c r="M664">
        <f>VLOOKUP(F664,Treats!$A$1:$C$9,3,0)</f>
        <v>2</v>
      </c>
      <c r="N664">
        <v>11</v>
      </c>
      <c r="O664" t="s">
        <v>612</v>
      </c>
      <c r="P664" t="str">
        <f t="shared" si="77"/>
        <v>E:CER_P:P04_Tr1:MSD_Tr2:_TRA_2_D:11_M:8_Y:2022</v>
      </c>
      <c r="Q664">
        <v>4</v>
      </c>
      <c r="R664">
        <v>27</v>
      </c>
      <c r="S664">
        <v>0.85</v>
      </c>
      <c r="T664">
        <v>29</v>
      </c>
      <c r="U664">
        <v>31.5</v>
      </c>
      <c r="V664" t="s">
        <v>46</v>
      </c>
      <c r="W664" s="2">
        <f t="shared" si="78"/>
        <v>0.42905092592592586</v>
      </c>
      <c r="X664">
        <v>20</v>
      </c>
      <c r="Y664" s="61">
        <f>VLOOKUP(C664,JN!$A$2:$J$865,8,0)</f>
        <v>3.8325000000000005</v>
      </c>
      <c r="Z664" s="62">
        <f>VLOOKUP(C664,JN!$A$2:$J$865,9,0)</f>
        <v>78.105387603445365</v>
      </c>
      <c r="AA664" s="63">
        <f>VLOOKUP(C664,JN!$A$2:$J$865,10,0)</f>
        <v>0.61055999999999999</v>
      </c>
      <c r="AB664">
        <v>42.6</v>
      </c>
    </row>
    <row r="665" spans="1:28" x14ac:dyDescent="0.3">
      <c r="A665">
        <v>649</v>
      </c>
      <c r="B665" s="1">
        <v>44784</v>
      </c>
      <c r="C665" t="str">
        <f t="shared" si="73"/>
        <v>CER-MSD_R2_t3_44784</v>
      </c>
      <c r="E665" t="s">
        <v>20</v>
      </c>
      <c r="F665" t="s">
        <v>34</v>
      </c>
      <c r="G665" t="s">
        <v>18</v>
      </c>
      <c r="H665">
        <f t="shared" si="74"/>
        <v>2022</v>
      </c>
      <c r="I665">
        <f t="shared" si="75"/>
        <v>8</v>
      </c>
      <c r="J665">
        <f t="shared" si="76"/>
        <v>11</v>
      </c>
      <c r="K665" t="s">
        <v>49</v>
      </c>
      <c r="M665">
        <f>VLOOKUP(F665,Treats!$A$1:$C$9,3,0)</f>
        <v>2</v>
      </c>
      <c r="N665">
        <v>11</v>
      </c>
      <c r="O665" t="s">
        <v>612</v>
      </c>
      <c r="P665" t="str">
        <f t="shared" si="77"/>
        <v>E:CER_P:P04_Tr1:MSD_Tr2:_TRA_2_D:11_M:8_Y:2022</v>
      </c>
      <c r="Q665">
        <v>4</v>
      </c>
      <c r="R665">
        <v>27</v>
      </c>
      <c r="S665">
        <v>0.85</v>
      </c>
      <c r="T665">
        <v>29</v>
      </c>
      <c r="U665">
        <v>31.5</v>
      </c>
      <c r="V665" t="s">
        <v>47</v>
      </c>
      <c r="W665" s="2">
        <f t="shared" si="78"/>
        <v>0.43599537037037028</v>
      </c>
      <c r="X665">
        <v>30</v>
      </c>
      <c r="Y665" s="61">
        <f>VLOOKUP(C665,JN!$A$2:$J$865,8,0)</f>
        <v>4.9575000000000005</v>
      </c>
      <c r="Z665" s="62">
        <f>VLOOKUP(C665,JN!$A$2:$J$865,9,0)</f>
        <v>30.799527106907618</v>
      </c>
      <c r="AA665" s="63">
        <f>VLOOKUP(C665,JN!$A$2:$J$865,10,0)</f>
        <v>0.55332000000000003</v>
      </c>
      <c r="AB665">
        <v>42.4</v>
      </c>
    </row>
    <row r="666" spans="1:28" x14ac:dyDescent="0.3">
      <c r="A666">
        <v>650</v>
      </c>
      <c r="B666" s="1">
        <v>44784</v>
      </c>
      <c r="C666" t="str">
        <f t="shared" si="73"/>
        <v>CER-AWD_R2_t0_44784</v>
      </c>
      <c r="E666" t="s">
        <v>20</v>
      </c>
      <c r="F666" t="s">
        <v>37</v>
      </c>
      <c r="G666" t="s">
        <v>18</v>
      </c>
      <c r="H666">
        <f t="shared" si="74"/>
        <v>2022</v>
      </c>
      <c r="I666">
        <f t="shared" si="75"/>
        <v>8</v>
      </c>
      <c r="J666">
        <f t="shared" si="76"/>
        <v>11</v>
      </c>
      <c r="K666" t="s">
        <v>50</v>
      </c>
      <c r="M666">
        <f>VLOOKUP(F666,Treats!$A$1:$C$9,3,0)</f>
        <v>2</v>
      </c>
      <c r="N666">
        <v>14</v>
      </c>
      <c r="O666" t="s">
        <v>604</v>
      </c>
      <c r="P666" t="str">
        <f t="shared" si="77"/>
        <v>E:CER_P:P05_Tr1:AWD_Tr2:_TRA_2_D:11_M:8_Y:2022</v>
      </c>
      <c r="Q666">
        <v>6</v>
      </c>
      <c r="R666">
        <v>26</v>
      </c>
      <c r="S666">
        <v>0.9</v>
      </c>
      <c r="T666">
        <v>25.5</v>
      </c>
      <c r="U666">
        <v>26.5</v>
      </c>
      <c r="V666" t="s">
        <v>44</v>
      </c>
      <c r="W666" s="2">
        <v>0.38842592592592595</v>
      </c>
      <c r="X666">
        <v>0</v>
      </c>
      <c r="Y666" s="61">
        <f>VLOOKUP(C666,JN!$A$2:$J$865,8,0)</f>
        <v>1.7324999999999999</v>
      </c>
      <c r="Z666" s="62">
        <f>VLOOKUP(C666,JN!$A$2:$J$865,9,0)</f>
        <v>89.263300118223285</v>
      </c>
      <c r="AA666" s="63">
        <f>VLOOKUP(C666,JN!$A$2:$J$865,10,0)</f>
        <v>0.59148000000000012</v>
      </c>
      <c r="AB666">
        <v>29.9</v>
      </c>
    </row>
    <row r="667" spans="1:28" x14ac:dyDescent="0.3">
      <c r="A667">
        <v>651</v>
      </c>
      <c r="B667" s="1">
        <v>44784</v>
      </c>
      <c r="C667" t="str">
        <f t="shared" si="73"/>
        <v>CER-AWD_R2_t1_44784</v>
      </c>
      <c r="E667" t="s">
        <v>20</v>
      </c>
      <c r="F667" t="s">
        <v>37</v>
      </c>
      <c r="G667" t="s">
        <v>18</v>
      </c>
      <c r="H667">
        <f t="shared" si="74"/>
        <v>2022</v>
      </c>
      <c r="I667">
        <f t="shared" si="75"/>
        <v>8</v>
      </c>
      <c r="J667">
        <f t="shared" si="76"/>
        <v>11</v>
      </c>
      <c r="K667" t="s">
        <v>50</v>
      </c>
      <c r="M667">
        <f>VLOOKUP(F667,Treats!$A$1:$C$9,3,0)</f>
        <v>2</v>
      </c>
      <c r="N667">
        <v>14</v>
      </c>
      <c r="O667" t="s">
        <v>604</v>
      </c>
      <c r="P667" t="str">
        <f t="shared" si="77"/>
        <v>E:CER_P:P05_Tr1:AWD_Tr2:_TRA_2_D:11_M:8_Y:2022</v>
      </c>
      <c r="Q667">
        <v>6</v>
      </c>
      <c r="R667">
        <v>26</v>
      </c>
      <c r="S667">
        <v>0.9</v>
      </c>
      <c r="T667">
        <v>25.5</v>
      </c>
      <c r="U667">
        <v>26.5</v>
      </c>
      <c r="V667" t="s">
        <v>45</v>
      </c>
      <c r="W667" s="2">
        <f>W666+TIME(0,10,0)</f>
        <v>0.39537037037037037</v>
      </c>
      <c r="X667">
        <v>10</v>
      </c>
      <c r="Y667" s="61">
        <f>VLOOKUP(C667,JN!$A$2:$J$865,8,0)</f>
        <v>1.7324999999999999</v>
      </c>
      <c r="Z667" s="62">
        <f>VLOOKUP(C667,JN!$A$2:$J$865,9,0)</f>
        <v>49.611214321905081</v>
      </c>
      <c r="AA667" s="63">
        <f>VLOOKUP(C667,JN!$A$2:$J$865,10,0)</f>
        <v>0.62963999999999998</v>
      </c>
      <c r="AB667">
        <v>37.799999999999997</v>
      </c>
    </row>
    <row r="668" spans="1:28" x14ac:dyDescent="0.3">
      <c r="A668">
        <v>652</v>
      </c>
      <c r="B668" s="1">
        <v>44784</v>
      </c>
      <c r="C668" t="str">
        <f t="shared" si="73"/>
        <v>CER-AWD_R2_t2_44784</v>
      </c>
      <c r="E668" t="s">
        <v>20</v>
      </c>
      <c r="F668" t="s">
        <v>37</v>
      </c>
      <c r="G668" t="s">
        <v>18</v>
      </c>
      <c r="H668">
        <f t="shared" si="74"/>
        <v>2022</v>
      </c>
      <c r="I668">
        <f t="shared" si="75"/>
        <v>8</v>
      </c>
      <c r="J668">
        <f t="shared" si="76"/>
        <v>11</v>
      </c>
      <c r="K668" t="s">
        <v>50</v>
      </c>
      <c r="M668">
        <f>VLOOKUP(F668,Treats!$A$1:$C$9,3,0)</f>
        <v>2</v>
      </c>
      <c r="N668">
        <v>14</v>
      </c>
      <c r="O668" t="s">
        <v>604</v>
      </c>
      <c r="P668" t="str">
        <f t="shared" si="77"/>
        <v>E:CER_P:P05_Tr1:AWD_Tr2:_TRA_2_D:11_M:8_Y:2022</v>
      </c>
      <c r="Q668">
        <v>6</v>
      </c>
      <c r="R668">
        <v>26</v>
      </c>
      <c r="S668">
        <v>0.9</v>
      </c>
      <c r="T668">
        <v>25.5</v>
      </c>
      <c r="U668">
        <v>26.5</v>
      </c>
      <c r="V668" t="s">
        <v>46</v>
      </c>
      <c r="W668" s="2">
        <f>W667+TIME(0,10,0)</f>
        <v>0.40231481481481479</v>
      </c>
      <c r="X668">
        <v>20</v>
      </c>
      <c r="Y668" s="61">
        <f>VLOOKUP(C668,JN!$A$2:$J$865,8,0)</f>
        <v>1.8075000000000001</v>
      </c>
      <c r="Z668" s="62">
        <f>VLOOKUP(C668,JN!$A$2:$J$865,9,0)</f>
        <v>47.305860496537747</v>
      </c>
      <c r="AA668" s="63">
        <f>VLOOKUP(C668,JN!$A$2:$J$865,10,0)</f>
        <v>0.58512000000000008</v>
      </c>
      <c r="AB668">
        <v>40.799999999999997</v>
      </c>
    </row>
    <row r="669" spans="1:28" x14ac:dyDescent="0.3">
      <c r="A669">
        <v>653</v>
      </c>
      <c r="B669" s="1">
        <v>44784</v>
      </c>
      <c r="C669" t="str">
        <f t="shared" si="73"/>
        <v>CER-AWD_R2_t3_44784</v>
      </c>
      <c r="E669" t="s">
        <v>20</v>
      </c>
      <c r="F669" t="s">
        <v>37</v>
      </c>
      <c r="G669" t="s">
        <v>18</v>
      </c>
      <c r="H669">
        <f t="shared" si="74"/>
        <v>2022</v>
      </c>
      <c r="I669">
        <f t="shared" si="75"/>
        <v>8</v>
      </c>
      <c r="J669">
        <f t="shared" si="76"/>
        <v>11</v>
      </c>
      <c r="K669" t="s">
        <v>50</v>
      </c>
      <c r="M669">
        <f>VLOOKUP(F669,Treats!$A$1:$C$9,3,0)</f>
        <v>2</v>
      </c>
      <c r="N669">
        <v>14</v>
      </c>
      <c r="O669" t="s">
        <v>604</v>
      </c>
      <c r="P669" t="str">
        <f t="shared" si="77"/>
        <v>E:CER_P:P05_Tr1:AWD_Tr2:_TRA_2_D:11_M:8_Y:2022</v>
      </c>
      <c r="Q669">
        <v>6</v>
      </c>
      <c r="R669">
        <v>26</v>
      </c>
      <c r="S669">
        <v>0.9</v>
      </c>
      <c r="T669">
        <v>25.5</v>
      </c>
      <c r="U669">
        <v>26.5</v>
      </c>
      <c r="V669" t="s">
        <v>47</v>
      </c>
      <c r="W669" s="2">
        <f>W668+TIME(0,10,0)</f>
        <v>0.40925925925925921</v>
      </c>
      <c r="X669">
        <v>30</v>
      </c>
      <c r="Y669" s="61">
        <f>VLOOKUP(C669,JN!$A$2:$J$865,8,0)</f>
        <v>1.8824999999999998</v>
      </c>
      <c r="Z669" s="62">
        <f>VLOOKUP(C669,JN!$A$2:$J$865,9,0)</f>
        <v>33.197095085289646</v>
      </c>
      <c r="AA669" s="63">
        <f>VLOOKUP(C669,JN!$A$2:$J$865,10,0)</f>
        <v>0.61692000000000002</v>
      </c>
      <c r="AB669">
        <v>42.7</v>
      </c>
    </row>
    <row r="670" spans="1:28" x14ac:dyDescent="0.3">
      <c r="A670">
        <v>654</v>
      </c>
      <c r="B670" s="1">
        <v>44784</v>
      </c>
      <c r="C670" t="str">
        <f t="shared" si="73"/>
        <v>CER-CON_R2_t0_44784</v>
      </c>
      <c r="E670" t="s">
        <v>20</v>
      </c>
      <c r="F670" t="s">
        <v>40</v>
      </c>
      <c r="G670" t="s">
        <v>18</v>
      </c>
      <c r="H670">
        <f t="shared" si="74"/>
        <v>2022</v>
      </c>
      <c r="I670">
        <f t="shared" si="75"/>
        <v>8</v>
      </c>
      <c r="J670">
        <f t="shared" si="76"/>
        <v>11</v>
      </c>
      <c r="K670" t="s">
        <v>48</v>
      </c>
      <c r="M670">
        <f>VLOOKUP(F670,Treats!$A$1:$C$9,3,0)</f>
        <v>2</v>
      </c>
      <c r="N670">
        <v>2</v>
      </c>
      <c r="O670" t="s">
        <v>604</v>
      </c>
      <c r="P670" t="str">
        <f t="shared" si="77"/>
        <v>E:CER_P:P06_Tr1:CON_Tr2:_TRA_2_D:11_M:8_Y:2022</v>
      </c>
      <c r="Q670">
        <v>3</v>
      </c>
      <c r="R670">
        <v>26</v>
      </c>
      <c r="S670">
        <v>0.8</v>
      </c>
      <c r="T670">
        <v>29</v>
      </c>
      <c r="U670">
        <v>31.5</v>
      </c>
      <c r="V670" t="s">
        <v>44</v>
      </c>
      <c r="W670" s="2">
        <v>0.41516203703703702</v>
      </c>
      <c r="X670">
        <v>0</v>
      </c>
      <c r="Y670" s="61">
        <f>VLOOKUP(C670,JN!$A$2:$J$865,8,0)</f>
        <v>3.6825000000000001</v>
      </c>
      <c r="Z670" s="62">
        <f>VLOOKUP(C670,JN!$A$2:$J$865,9,0)</f>
        <v>110.65698361763216</v>
      </c>
      <c r="AA670" s="63">
        <f>VLOOKUP(C670,JN!$A$2:$J$865,10,0)</f>
        <v>0.57240000000000013</v>
      </c>
      <c r="AB670">
        <v>31.5</v>
      </c>
    </row>
    <row r="671" spans="1:28" x14ac:dyDescent="0.3">
      <c r="A671">
        <v>655</v>
      </c>
      <c r="B671" s="1">
        <v>44784</v>
      </c>
      <c r="C671" t="str">
        <f t="shared" si="73"/>
        <v>CER-CON_R2_t1_44784</v>
      </c>
      <c r="E671" t="s">
        <v>20</v>
      </c>
      <c r="F671" t="s">
        <v>40</v>
      </c>
      <c r="G671" t="s">
        <v>18</v>
      </c>
      <c r="H671">
        <f t="shared" si="74"/>
        <v>2022</v>
      </c>
      <c r="I671">
        <f t="shared" si="75"/>
        <v>8</v>
      </c>
      <c r="J671">
        <f t="shared" si="76"/>
        <v>11</v>
      </c>
      <c r="K671" t="s">
        <v>48</v>
      </c>
      <c r="M671">
        <f>VLOOKUP(F671,Treats!$A$1:$C$9,3,0)</f>
        <v>2</v>
      </c>
      <c r="N671">
        <v>2</v>
      </c>
      <c r="O671" t="s">
        <v>604</v>
      </c>
      <c r="P671" t="str">
        <f t="shared" si="77"/>
        <v>E:CER_P:P06_Tr1:CON_Tr2:_TRA_2_D:11_M:8_Y:2022</v>
      </c>
      <c r="Q671">
        <v>3</v>
      </c>
      <c r="R671">
        <v>26</v>
      </c>
      <c r="S671">
        <v>0.8</v>
      </c>
      <c r="T671">
        <v>29</v>
      </c>
      <c r="U671">
        <v>31.5</v>
      </c>
      <c r="V671" t="s">
        <v>45</v>
      </c>
      <c r="W671" s="2">
        <f t="shared" ref="W671:W673" si="79">W670+TIME(0,10,0)</f>
        <v>0.42210648148148144</v>
      </c>
      <c r="X671">
        <v>10</v>
      </c>
      <c r="Y671" s="61">
        <f>VLOOKUP(C671,JN!$A$2:$J$865,8,0)</f>
        <v>9.9824999999999999</v>
      </c>
      <c r="Z671" s="62">
        <f>VLOOKUP(C671,JN!$A$2:$J$865,9,0)</f>
        <v>79.765242357709852</v>
      </c>
      <c r="AA671" s="63">
        <f>VLOOKUP(C671,JN!$A$2:$J$865,10,0)</f>
        <v>0.55968000000000007</v>
      </c>
      <c r="AB671">
        <v>37.200000000000003</v>
      </c>
    </row>
    <row r="672" spans="1:28" x14ac:dyDescent="0.3">
      <c r="A672">
        <v>656</v>
      </c>
      <c r="B672" s="1">
        <v>44784</v>
      </c>
      <c r="C672" t="str">
        <f t="shared" si="73"/>
        <v>CER-CON_R2_t2_44784</v>
      </c>
      <c r="E672" t="s">
        <v>20</v>
      </c>
      <c r="F672" t="s">
        <v>40</v>
      </c>
      <c r="G672" t="s">
        <v>18</v>
      </c>
      <c r="H672">
        <f t="shared" si="74"/>
        <v>2022</v>
      </c>
      <c r="I672">
        <f t="shared" si="75"/>
        <v>8</v>
      </c>
      <c r="J672">
        <f t="shared" si="76"/>
        <v>11</v>
      </c>
      <c r="K672" t="s">
        <v>48</v>
      </c>
      <c r="M672">
        <f>VLOOKUP(F672,Treats!$A$1:$C$9,3,0)</f>
        <v>2</v>
      </c>
      <c r="N672">
        <v>2</v>
      </c>
      <c r="O672" t="s">
        <v>604</v>
      </c>
      <c r="P672" t="str">
        <f t="shared" si="77"/>
        <v>E:CER_P:P06_Tr1:CON_Tr2:_TRA_2_D:11_M:8_Y:2022</v>
      </c>
      <c r="Q672">
        <v>3</v>
      </c>
      <c r="R672">
        <v>26</v>
      </c>
      <c r="S672">
        <v>0.8</v>
      </c>
      <c r="T672">
        <v>29</v>
      </c>
      <c r="U672">
        <v>31.5</v>
      </c>
      <c r="V672" t="s">
        <v>46</v>
      </c>
      <c r="W672" s="2">
        <f t="shared" si="79"/>
        <v>0.42905092592592586</v>
      </c>
      <c r="X672">
        <v>20</v>
      </c>
      <c r="Y672" s="61">
        <f>VLOOKUP(C672,JN!$A$2:$J$865,8,0)</f>
        <v>12.0075</v>
      </c>
      <c r="Z672" s="62">
        <f>VLOOKUP(C672,JN!$A$2:$J$865,9,0)</f>
        <v>52.193210606316498</v>
      </c>
      <c r="AA672" s="63">
        <f>VLOOKUP(C672,JN!$A$2:$J$865,10,0)</f>
        <v>0.60419999999999996</v>
      </c>
      <c r="AB672">
        <v>41.3</v>
      </c>
    </row>
    <row r="673" spans="1:28" x14ac:dyDescent="0.3">
      <c r="A673">
        <v>657</v>
      </c>
      <c r="B673" s="1">
        <v>44784</v>
      </c>
      <c r="C673" t="str">
        <f t="shared" si="73"/>
        <v>CER-CON_R2_t3_44784</v>
      </c>
      <c r="E673" t="s">
        <v>20</v>
      </c>
      <c r="F673" t="s">
        <v>40</v>
      </c>
      <c r="G673" t="s">
        <v>18</v>
      </c>
      <c r="H673">
        <f t="shared" si="74"/>
        <v>2022</v>
      </c>
      <c r="I673">
        <f t="shared" si="75"/>
        <v>8</v>
      </c>
      <c r="J673">
        <f t="shared" si="76"/>
        <v>11</v>
      </c>
      <c r="K673" t="s">
        <v>48</v>
      </c>
      <c r="M673">
        <f>VLOOKUP(F673,Treats!$A$1:$C$9,3,0)</f>
        <v>2</v>
      </c>
      <c r="N673">
        <v>2</v>
      </c>
      <c r="O673" t="s">
        <v>604</v>
      </c>
      <c r="P673" t="str">
        <f t="shared" si="77"/>
        <v>E:CER_P:P06_Tr1:CON_Tr2:_TRA_2_D:11_M:8_Y:2022</v>
      </c>
      <c r="Q673">
        <v>3</v>
      </c>
      <c r="R673">
        <v>26</v>
      </c>
      <c r="S673">
        <v>0.8</v>
      </c>
      <c r="T673">
        <v>29</v>
      </c>
      <c r="U673">
        <v>31.5</v>
      </c>
      <c r="V673" t="s">
        <v>47</v>
      </c>
      <c r="W673" s="2">
        <f t="shared" si="79"/>
        <v>0.43599537037037028</v>
      </c>
      <c r="X673">
        <v>30</v>
      </c>
      <c r="Y673" s="61">
        <f>VLOOKUP(C673,JN!$A$2:$J$865,8,0)</f>
        <v>14.107500000000002</v>
      </c>
      <c r="Z673" s="62">
        <f>VLOOKUP(C673,JN!$A$2:$J$865,9,0)</f>
        <v>48.320216179699379</v>
      </c>
      <c r="AA673" s="63">
        <f>VLOOKUP(C673,JN!$A$2:$J$865,10,0)</f>
        <v>0.60419999999999996</v>
      </c>
      <c r="AB673">
        <v>41.3</v>
      </c>
    </row>
    <row r="674" spans="1:28" x14ac:dyDescent="0.3">
      <c r="A674">
        <v>658</v>
      </c>
      <c r="B674" s="1">
        <v>44784</v>
      </c>
      <c r="C674" t="str">
        <f t="shared" si="73"/>
        <v>CER-MSD_R3_t0_44784</v>
      </c>
      <c r="E674" t="s">
        <v>20</v>
      </c>
      <c r="F674" t="s">
        <v>35</v>
      </c>
      <c r="G674" t="s">
        <v>18</v>
      </c>
      <c r="H674">
        <f t="shared" si="74"/>
        <v>2022</v>
      </c>
      <c r="I674">
        <f t="shared" si="75"/>
        <v>8</v>
      </c>
      <c r="J674">
        <f t="shared" si="76"/>
        <v>11</v>
      </c>
      <c r="K674" t="s">
        <v>49</v>
      </c>
      <c r="M674">
        <f>VLOOKUP(F674,Treats!$A$1:$C$9,3,0)</f>
        <v>3</v>
      </c>
      <c r="N674">
        <v>1</v>
      </c>
      <c r="O674" t="s">
        <v>36</v>
      </c>
      <c r="P674" t="str">
        <f t="shared" si="77"/>
        <v>E:CER_P:P07_Tr1:MSD_Tr2:_TRA_3_D:11_M:8_Y:2022</v>
      </c>
      <c r="Q674">
        <v>8</v>
      </c>
      <c r="R674">
        <v>27</v>
      </c>
      <c r="S674">
        <v>0.9</v>
      </c>
      <c r="T674">
        <v>25.5</v>
      </c>
      <c r="U674">
        <v>28.5</v>
      </c>
      <c r="V674" t="s">
        <v>44</v>
      </c>
      <c r="W674" s="2">
        <v>0.38611111111111113</v>
      </c>
      <c r="X674">
        <v>0</v>
      </c>
      <c r="Y674" s="61">
        <f>VLOOKUP(C674,JN!$A$2:$J$865,8,0)</f>
        <v>1.7324999999999999</v>
      </c>
      <c r="Z674" s="62">
        <f>VLOOKUP(C674,JN!$A$2:$J$865,9,0)</f>
        <v>103.18763722344198</v>
      </c>
      <c r="AA674" s="63">
        <f>VLOOKUP(C674,JN!$A$2:$J$865,10,0)</f>
        <v>0.62327999999999995</v>
      </c>
      <c r="AB674">
        <v>27.5</v>
      </c>
    </row>
    <row r="675" spans="1:28" x14ac:dyDescent="0.3">
      <c r="A675">
        <v>659</v>
      </c>
      <c r="B675" s="1">
        <v>44784</v>
      </c>
      <c r="C675" t="str">
        <f t="shared" si="73"/>
        <v>CER-MSD_R3_t1_44784</v>
      </c>
      <c r="E675" t="s">
        <v>20</v>
      </c>
      <c r="F675" t="s">
        <v>35</v>
      </c>
      <c r="G675" t="s">
        <v>18</v>
      </c>
      <c r="H675">
        <f t="shared" si="74"/>
        <v>2022</v>
      </c>
      <c r="I675">
        <f t="shared" si="75"/>
        <v>8</v>
      </c>
      <c r="J675">
        <f t="shared" si="76"/>
        <v>11</v>
      </c>
      <c r="K675" t="s">
        <v>49</v>
      </c>
      <c r="M675">
        <f>VLOOKUP(F675,Treats!$A$1:$C$9,3,0)</f>
        <v>3</v>
      </c>
      <c r="N675">
        <v>1</v>
      </c>
      <c r="O675" t="s">
        <v>36</v>
      </c>
      <c r="P675" t="str">
        <f t="shared" si="77"/>
        <v>E:CER_P:P07_Tr1:MSD_Tr2:_TRA_3_D:11_M:8_Y:2022</v>
      </c>
      <c r="Q675">
        <v>8</v>
      </c>
      <c r="R675">
        <v>27</v>
      </c>
      <c r="S675">
        <v>0.9</v>
      </c>
      <c r="T675">
        <v>25.5</v>
      </c>
      <c r="U675">
        <v>28.5</v>
      </c>
      <c r="V675" t="s">
        <v>45</v>
      </c>
      <c r="W675" s="2">
        <f>W674+TIME(0,10,0)</f>
        <v>0.39305555555555555</v>
      </c>
      <c r="X675">
        <v>10</v>
      </c>
      <c r="Y675" s="61">
        <f>VLOOKUP(C675,JN!$A$2:$J$865,8,0)</f>
        <v>2.2574999999999998</v>
      </c>
      <c r="Z675" s="62">
        <f>VLOOKUP(C675,JN!$A$2:$J$865,9,0)</f>
        <v>62.428981590947473</v>
      </c>
      <c r="AA675" s="63">
        <f>VLOOKUP(C675,JN!$A$2:$J$865,10,0)</f>
        <v>0.55968000000000007</v>
      </c>
      <c r="AB675">
        <v>32.9</v>
      </c>
    </row>
    <row r="676" spans="1:28" x14ac:dyDescent="0.3">
      <c r="A676">
        <v>660</v>
      </c>
      <c r="B676" s="1">
        <v>44784</v>
      </c>
      <c r="C676" t="str">
        <f t="shared" si="73"/>
        <v>CER-MSD_R3_t2_44784</v>
      </c>
      <c r="E676" t="s">
        <v>20</v>
      </c>
      <c r="F676" t="s">
        <v>35</v>
      </c>
      <c r="G676" t="s">
        <v>18</v>
      </c>
      <c r="H676">
        <f t="shared" si="74"/>
        <v>2022</v>
      </c>
      <c r="I676">
        <f t="shared" si="75"/>
        <v>8</v>
      </c>
      <c r="J676">
        <f t="shared" si="76"/>
        <v>11</v>
      </c>
      <c r="K676" t="s">
        <v>49</v>
      </c>
      <c r="M676">
        <f>VLOOKUP(F676,Treats!$A$1:$C$9,3,0)</f>
        <v>3</v>
      </c>
      <c r="N676">
        <v>1</v>
      </c>
      <c r="O676" t="s">
        <v>36</v>
      </c>
      <c r="P676" t="str">
        <f t="shared" si="77"/>
        <v>E:CER_P:P07_Tr1:MSD_Tr2:_TRA_3_D:11_M:8_Y:2022</v>
      </c>
      <c r="Q676">
        <v>8</v>
      </c>
      <c r="R676">
        <v>27</v>
      </c>
      <c r="S676">
        <v>0.9</v>
      </c>
      <c r="T676">
        <v>25.5</v>
      </c>
      <c r="U676">
        <v>28.5</v>
      </c>
      <c r="V676" t="s">
        <v>46</v>
      </c>
      <c r="W676" s="2">
        <f>W675+TIME(0,10,0)</f>
        <v>0.39999999999999997</v>
      </c>
      <c r="X676">
        <v>20</v>
      </c>
      <c r="Y676" s="61">
        <f>VLOOKUP(C676,JN!$A$2:$J$865,8,0)</f>
        <v>2.5575000000000001</v>
      </c>
      <c r="Z676" s="62">
        <f>VLOOKUP(C676,JN!$A$2:$J$865,9,0)</f>
        <v>55.973990879918937</v>
      </c>
      <c r="AA676" s="63">
        <f>VLOOKUP(C676,JN!$A$2:$J$865,10,0)</f>
        <v>0.5660400000000001</v>
      </c>
      <c r="AB676">
        <v>35.700000000000003</v>
      </c>
    </row>
    <row r="677" spans="1:28" x14ac:dyDescent="0.3">
      <c r="A677">
        <v>661</v>
      </c>
      <c r="B677" s="1">
        <v>44784</v>
      </c>
      <c r="C677" t="str">
        <f t="shared" si="73"/>
        <v>CER-MSD_R3_t3_44784</v>
      </c>
      <c r="E677" t="s">
        <v>20</v>
      </c>
      <c r="F677" t="s">
        <v>35</v>
      </c>
      <c r="G677" t="s">
        <v>18</v>
      </c>
      <c r="H677">
        <f t="shared" si="74"/>
        <v>2022</v>
      </c>
      <c r="I677">
        <f t="shared" si="75"/>
        <v>8</v>
      </c>
      <c r="J677">
        <f t="shared" si="76"/>
        <v>11</v>
      </c>
      <c r="K677" t="s">
        <v>49</v>
      </c>
      <c r="M677">
        <f>VLOOKUP(F677,Treats!$A$1:$C$9,3,0)</f>
        <v>3</v>
      </c>
      <c r="N677">
        <v>1</v>
      </c>
      <c r="O677" t="s">
        <v>36</v>
      </c>
      <c r="P677" t="str">
        <f t="shared" si="77"/>
        <v>E:CER_P:P07_Tr1:MSD_Tr2:_TRA_3_D:11_M:8_Y:2022</v>
      </c>
      <c r="Q677">
        <v>8</v>
      </c>
      <c r="R677">
        <v>27</v>
      </c>
      <c r="S677">
        <v>0.9</v>
      </c>
      <c r="T677">
        <v>25.5</v>
      </c>
      <c r="U677">
        <v>28.5</v>
      </c>
      <c r="V677" t="s">
        <v>47</v>
      </c>
      <c r="W677" s="2">
        <f>W676+TIME(0,10,0)</f>
        <v>0.40694444444444439</v>
      </c>
      <c r="X677">
        <v>30</v>
      </c>
      <c r="Y677" s="61">
        <f>VLOOKUP(C677,JN!$A$2:$J$865,8,0)</f>
        <v>3.1574999999999998</v>
      </c>
      <c r="Z677" s="62">
        <f>VLOOKUP(C677,JN!$A$2:$J$865,9,0)</f>
        <v>30.338456341834149</v>
      </c>
      <c r="AA677" s="63">
        <f>VLOOKUP(C677,JN!$A$2:$J$865,10,0)</f>
        <v>0.57240000000000013</v>
      </c>
      <c r="AB677">
        <v>36.700000000000003</v>
      </c>
    </row>
    <row r="678" spans="1:28" x14ac:dyDescent="0.3">
      <c r="A678">
        <v>662</v>
      </c>
      <c r="B678" s="1">
        <v>44784</v>
      </c>
      <c r="C678" t="str">
        <f t="shared" si="73"/>
        <v>CER-CON_R3_t0_44784</v>
      </c>
      <c r="E678" t="s">
        <v>20</v>
      </c>
      <c r="F678" t="s">
        <v>33</v>
      </c>
      <c r="G678" t="s">
        <v>18</v>
      </c>
      <c r="H678">
        <f t="shared" si="74"/>
        <v>2022</v>
      </c>
      <c r="I678">
        <f t="shared" si="75"/>
        <v>8</v>
      </c>
      <c r="J678">
        <f t="shared" si="76"/>
        <v>11</v>
      </c>
      <c r="K678" t="s">
        <v>48</v>
      </c>
      <c r="M678">
        <f>VLOOKUP(F678,Treats!$A$1:$C$9,3,0)</f>
        <v>3</v>
      </c>
      <c r="N678">
        <v>1</v>
      </c>
      <c r="O678" t="s">
        <v>36</v>
      </c>
      <c r="P678" t="str">
        <f t="shared" si="77"/>
        <v>E:CER_P:P08_Tr1:CON_Tr2:_TRA_3_D:11_M:8_Y:2022</v>
      </c>
      <c r="Q678">
        <v>8</v>
      </c>
      <c r="R678">
        <v>27</v>
      </c>
      <c r="S678">
        <v>0.9</v>
      </c>
      <c r="T678">
        <v>29</v>
      </c>
      <c r="U678">
        <v>31.5</v>
      </c>
      <c r="V678" t="s">
        <v>44</v>
      </c>
      <c r="W678" s="2">
        <v>0.41516203703703702</v>
      </c>
      <c r="X678">
        <v>0</v>
      </c>
      <c r="Y678" s="61">
        <f>VLOOKUP(C678,JN!$A$2:$J$865,8,0)</f>
        <v>3.2324999999999999</v>
      </c>
      <c r="Z678" s="62">
        <f>VLOOKUP(C678,JN!$A$2:$J$865,9,0)</f>
        <v>102.26549569329505</v>
      </c>
      <c r="AA678" s="63">
        <f>VLOOKUP(C678,JN!$A$2:$J$865,10,0)</f>
        <v>0.59784000000000015</v>
      </c>
      <c r="AB678">
        <v>31.3</v>
      </c>
    </row>
    <row r="679" spans="1:28" x14ac:dyDescent="0.3">
      <c r="A679">
        <v>663</v>
      </c>
      <c r="B679" s="1">
        <v>44784</v>
      </c>
      <c r="C679" t="str">
        <f t="shared" si="73"/>
        <v>CER-CON_R3_t1_44784</v>
      </c>
      <c r="E679" t="s">
        <v>20</v>
      </c>
      <c r="F679" t="s">
        <v>33</v>
      </c>
      <c r="G679" t="s">
        <v>18</v>
      </c>
      <c r="H679">
        <f t="shared" si="74"/>
        <v>2022</v>
      </c>
      <c r="I679">
        <f t="shared" si="75"/>
        <v>8</v>
      </c>
      <c r="J679">
        <f t="shared" si="76"/>
        <v>11</v>
      </c>
      <c r="K679" t="s">
        <v>48</v>
      </c>
      <c r="M679">
        <f>VLOOKUP(F679,Treats!$A$1:$C$9,3,0)</f>
        <v>3</v>
      </c>
      <c r="N679">
        <v>1</v>
      </c>
      <c r="O679" t="s">
        <v>36</v>
      </c>
      <c r="P679" t="str">
        <f t="shared" si="77"/>
        <v>E:CER_P:P08_Tr1:CON_Tr2:_TRA_3_D:11_M:8_Y:2022</v>
      </c>
      <c r="Q679">
        <v>8</v>
      </c>
      <c r="R679">
        <v>27</v>
      </c>
      <c r="S679">
        <v>0.9</v>
      </c>
      <c r="T679">
        <v>29</v>
      </c>
      <c r="U679">
        <v>31.5</v>
      </c>
      <c r="V679" t="s">
        <v>45</v>
      </c>
      <c r="W679" s="2">
        <f t="shared" ref="W679:W681" si="80">W678+TIME(0,10,0)</f>
        <v>0.42210648148148144</v>
      </c>
      <c r="X679">
        <v>10</v>
      </c>
      <c r="Y679" s="61">
        <f>VLOOKUP(C679,JN!$A$2:$J$865,8,0)</f>
        <v>6.3825000000000012</v>
      </c>
      <c r="Z679" s="62">
        <f>VLOOKUP(C679,JN!$A$2:$J$865,9,0)</f>
        <v>78.289815909474754</v>
      </c>
      <c r="AA679" s="63">
        <f>VLOOKUP(C679,JN!$A$2:$J$865,10,0)</f>
        <v>0.60419999999999996</v>
      </c>
      <c r="AB679">
        <v>37.1</v>
      </c>
    </row>
    <row r="680" spans="1:28" x14ac:dyDescent="0.3">
      <c r="A680">
        <v>664</v>
      </c>
      <c r="B680" s="1">
        <v>44784</v>
      </c>
      <c r="C680" t="str">
        <f t="shared" si="73"/>
        <v>CER-CON_R3_t2_44784</v>
      </c>
      <c r="E680" t="s">
        <v>20</v>
      </c>
      <c r="F680" t="s">
        <v>33</v>
      </c>
      <c r="G680" t="s">
        <v>18</v>
      </c>
      <c r="H680">
        <f t="shared" si="74"/>
        <v>2022</v>
      </c>
      <c r="I680">
        <f t="shared" si="75"/>
        <v>8</v>
      </c>
      <c r="J680">
        <f t="shared" si="76"/>
        <v>11</v>
      </c>
      <c r="K680" t="s">
        <v>48</v>
      </c>
      <c r="M680">
        <f>VLOOKUP(F680,Treats!$A$1:$C$9,3,0)</f>
        <v>3</v>
      </c>
      <c r="N680">
        <v>1</v>
      </c>
      <c r="O680" t="s">
        <v>36</v>
      </c>
      <c r="P680" t="str">
        <f t="shared" si="77"/>
        <v>E:CER_P:P08_Tr1:CON_Tr2:_TRA_3_D:11_M:8_Y:2022</v>
      </c>
      <c r="Q680">
        <v>8</v>
      </c>
      <c r="R680">
        <v>27</v>
      </c>
      <c r="S680">
        <v>0.9</v>
      </c>
      <c r="T680">
        <v>29</v>
      </c>
      <c r="U680">
        <v>31.5</v>
      </c>
      <c r="V680" t="s">
        <v>46</v>
      </c>
      <c r="W680" s="2">
        <f t="shared" si="80"/>
        <v>0.42905092592592586</v>
      </c>
      <c r="X680">
        <v>20</v>
      </c>
      <c r="Y680" s="61">
        <f>VLOOKUP(C680,JN!$A$2:$J$865,8,0)</f>
        <v>8.6325000000000003</v>
      </c>
      <c r="Z680" s="62">
        <f>VLOOKUP(C680,JN!$A$2:$J$865,9,0)</f>
        <v>54.682992737713228</v>
      </c>
      <c r="AA680" s="63">
        <f>VLOOKUP(C680,JN!$A$2:$J$865,10,0)</f>
        <v>0.60419999999999996</v>
      </c>
      <c r="AB680">
        <v>39.299999999999997</v>
      </c>
    </row>
    <row r="681" spans="1:28" x14ac:dyDescent="0.3">
      <c r="A681">
        <v>665</v>
      </c>
      <c r="B681" s="1">
        <v>44784</v>
      </c>
      <c r="C681" t="str">
        <f t="shared" si="73"/>
        <v>CER-CON_R3_t3_44784</v>
      </c>
      <c r="E681" t="s">
        <v>20</v>
      </c>
      <c r="F681" t="s">
        <v>33</v>
      </c>
      <c r="G681" t="s">
        <v>18</v>
      </c>
      <c r="H681">
        <f t="shared" si="74"/>
        <v>2022</v>
      </c>
      <c r="I681">
        <f t="shared" si="75"/>
        <v>8</v>
      </c>
      <c r="J681">
        <f t="shared" si="76"/>
        <v>11</v>
      </c>
      <c r="K681" t="s">
        <v>48</v>
      </c>
      <c r="M681">
        <f>VLOOKUP(F681,Treats!$A$1:$C$9,3,0)</f>
        <v>3</v>
      </c>
      <c r="N681">
        <v>1</v>
      </c>
      <c r="O681" t="s">
        <v>36</v>
      </c>
      <c r="P681" t="str">
        <f t="shared" si="77"/>
        <v>E:CER_P:P08_Tr1:CON_Tr2:_TRA_3_D:11_M:8_Y:2022</v>
      </c>
      <c r="Q681">
        <v>8</v>
      </c>
      <c r="R681">
        <v>27</v>
      </c>
      <c r="S681">
        <v>0.9</v>
      </c>
      <c r="T681">
        <v>29</v>
      </c>
      <c r="U681">
        <v>31.5</v>
      </c>
      <c r="V681" t="s">
        <v>47</v>
      </c>
      <c r="W681" s="2">
        <f t="shared" si="80"/>
        <v>0.43599537037037028</v>
      </c>
      <c r="X681">
        <v>30</v>
      </c>
      <c r="Y681" s="61">
        <f>VLOOKUP(C681,JN!$A$2:$J$865,8,0)</f>
        <v>10.432500000000001</v>
      </c>
      <c r="Z681" s="62">
        <f>VLOOKUP(C681,JN!$A$2:$J$865,9,0)</f>
        <v>33.565951697348424</v>
      </c>
      <c r="AA681" s="63">
        <f>VLOOKUP(C681,JN!$A$2:$J$865,10,0)</f>
        <v>0.58512000000000008</v>
      </c>
      <c r="AB681">
        <v>39.299999999999997</v>
      </c>
    </row>
    <row r="682" spans="1:28" x14ac:dyDescent="0.3">
      <c r="A682">
        <v>666</v>
      </c>
      <c r="B682" s="1">
        <v>44784</v>
      </c>
      <c r="C682" t="str">
        <f t="shared" si="73"/>
        <v>CER-AWD_R3_t0_44784</v>
      </c>
      <c r="E682" t="s">
        <v>20</v>
      </c>
      <c r="F682" t="s">
        <v>38</v>
      </c>
      <c r="G682" t="s">
        <v>18</v>
      </c>
      <c r="H682">
        <f t="shared" si="74"/>
        <v>2022</v>
      </c>
      <c r="I682">
        <f t="shared" si="75"/>
        <v>8</v>
      </c>
      <c r="J682">
        <f t="shared" si="76"/>
        <v>11</v>
      </c>
      <c r="K682" t="s">
        <v>50</v>
      </c>
      <c r="M682">
        <f>VLOOKUP(F682,Treats!$A$1:$C$9,3,0)</f>
        <v>3</v>
      </c>
      <c r="N682">
        <v>2</v>
      </c>
      <c r="O682" t="s">
        <v>36</v>
      </c>
      <c r="P682" t="str">
        <f t="shared" si="77"/>
        <v>E:CER_P:P09_Tr1:AWD_Tr2:_TRA_3_D:11_M:8_Y:2022</v>
      </c>
      <c r="Q682">
        <v>8</v>
      </c>
      <c r="R682">
        <v>27</v>
      </c>
      <c r="S682">
        <v>0.9</v>
      </c>
      <c r="T682">
        <v>25.5</v>
      </c>
      <c r="U682">
        <v>28.5</v>
      </c>
      <c r="V682" t="s">
        <v>44</v>
      </c>
      <c r="W682" s="2">
        <v>0.38842592592592595</v>
      </c>
      <c r="X682">
        <v>0</v>
      </c>
      <c r="Y682" s="61">
        <f>VLOOKUP(C682,JN!$A$2:$J$865,8,0)</f>
        <v>3.0825000000000005</v>
      </c>
      <c r="Z682" s="62">
        <f>VLOOKUP(C682,JN!$A$2:$J$865,9,0)</f>
        <v>89.908799189326118</v>
      </c>
      <c r="AA682" s="63">
        <f>VLOOKUP(C682,JN!$A$2:$J$865,10,0)</f>
        <v>0.5660400000000001</v>
      </c>
      <c r="AB682">
        <v>28.6</v>
      </c>
    </row>
    <row r="683" spans="1:28" x14ac:dyDescent="0.3">
      <c r="A683">
        <v>667</v>
      </c>
      <c r="B683" s="1">
        <v>44784</v>
      </c>
      <c r="C683" t="str">
        <f t="shared" si="73"/>
        <v>CER-AWD_R3_t1_44784</v>
      </c>
      <c r="E683" t="s">
        <v>20</v>
      </c>
      <c r="F683" t="s">
        <v>38</v>
      </c>
      <c r="G683" t="s">
        <v>18</v>
      </c>
      <c r="H683">
        <f t="shared" si="74"/>
        <v>2022</v>
      </c>
      <c r="I683">
        <f t="shared" si="75"/>
        <v>8</v>
      </c>
      <c r="J683">
        <f t="shared" si="76"/>
        <v>11</v>
      </c>
      <c r="K683" t="s">
        <v>50</v>
      </c>
      <c r="M683">
        <f>VLOOKUP(F683,Treats!$A$1:$C$9,3,0)</f>
        <v>3</v>
      </c>
      <c r="N683">
        <v>2</v>
      </c>
      <c r="O683" t="s">
        <v>36</v>
      </c>
      <c r="P683" t="str">
        <f t="shared" si="77"/>
        <v>E:CER_P:P09_Tr1:AWD_Tr2:_TRA_3_D:11_M:8_Y:2022</v>
      </c>
      <c r="Q683">
        <v>8</v>
      </c>
      <c r="R683">
        <v>27</v>
      </c>
      <c r="S683">
        <v>0.9</v>
      </c>
      <c r="T683">
        <v>25.5</v>
      </c>
      <c r="U683">
        <v>28.5</v>
      </c>
      <c r="V683" t="s">
        <v>45</v>
      </c>
      <c r="W683" s="2">
        <f>W682+TIME(0,10,0)</f>
        <v>0.39537037037037037</v>
      </c>
      <c r="X683">
        <v>10</v>
      </c>
      <c r="Y683" s="61">
        <f>VLOOKUP(C683,JN!$A$2:$J$865,8,0)</f>
        <v>3.9074999999999998</v>
      </c>
      <c r="Z683" s="62">
        <f>VLOOKUP(C683,JN!$A$2:$J$865,9,0)</f>
        <v>55.144063502786693</v>
      </c>
      <c r="AA683" s="63">
        <f>VLOOKUP(C683,JN!$A$2:$J$865,10,0)</f>
        <v>0.59784000000000015</v>
      </c>
      <c r="AB683">
        <v>36</v>
      </c>
    </row>
    <row r="684" spans="1:28" x14ac:dyDescent="0.3">
      <c r="A684">
        <v>668</v>
      </c>
      <c r="B684" s="1">
        <v>44784</v>
      </c>
      <c r="C684" t="str">
        <f t="shared" si="73"/>
        <v>CER-AWD_R3_t2_44784</v>
      </c>
      <c r="E684" t="s">
        <v>20</v>
      </c>
      <c r="F684" t="s">
        <v>38</v>
      </c>
      <c r="G684" t="s">
        <v>18</v>
      </c>
      <c r="H684">
        <f t="shared" si="74"/>
        <v>2022</v>
      </c>
      <c r="I684">
        <f t="shared" si="75"/>
        <v>8</v>
      </c>
      <c r="J684">
        <f t="shared" si="76"/>
        <v>11</v>
      </c>
      <c r="K684" t="s">
        <v>50</v>
      </c>
      <c r="M684">
        <f>VLOOKUP(F684,Treats!$A$1:$C$9,3,0)</f>
        <v>3</v>
      </c>
      <c r="N684">
        <v>2</v>
      </c>
      <c r="O684" t="s">
        <v>36</v>
      </c>
      <c r="P684" t="str">
        <f t="shared" si="77"/>
        <v>E:CER_P:P09_Tr1:AWD_Tr2:_TRA_3_D:11_M:8_Y:2022</v>
      </c>
      <c r="Q684">
        <v>8</v>
      </c>
      <c r="R684">
        <v>27</v>
      </c>
      <c r="S684">
        <v>0.9</v>
      </c>
      <c r="T684">
        <v>25.5</v>
      </c>
      <c r="U684">
        <v>28.5</v>
      </c>
      <c r="V684" t="s">
        <v>46</v>
      </c>
      <c r="W684" s="2">
        <f>W683+TIME(0,10,0)</f>
        <v>0.40231481481481479</v>
      </c>
      <c r="X684">
        <v>20</v>
      </c>
      <c r="Y684" s="61">
        <f>VLOOKUP(C684,JN!$A$2:$J$865,8,0)</f>
        <v>4.2824999999999998</v>
      </c>
      <c r="Z684" s="62">
        <f>VLOOKUP(C684,JN!$A$2:$J$865,9,0)</f>
        <v>37.623374429994932</v>
      </c>
      <c r="AA684" s="63">
        <f>VLOOKUP(C684,JN!$A$2:$J$865,10,0)</f>
        <v>0.65508</v>
      </c>
      <c r="AB684">
        <v>38.9</v>
      </c>
    </row>
    <row r="685" spans="1:28" x14ac:dyDescent="0.3">
      <c r="A685">
        <v>669</v>
      </c>
      <c r="B685" s="1">
        <v>44784</v>
      </c>
      <c r="C685" t="str">
        <f t="shared" si="73"/>
        <v>CER-AWD_R3_t3_44784</v>
      </c>
      <c r="E685" t="s">
        <v>20</v>
      </c>
      <c r="F685" t="s">
        <v>38</v>
      </c>
      <c r="G685" t="s">
        <v>18</v>
      </c>
      <c r="H685">
        <f t="shared" si="74"/>
        <v>2022</v>
      </c>
      <c r="I685">
        <f t="shared" si="75"/>
        <v>8</v>
      </c>
      <c r="J685">
        <f t="shared" si="76"/>
        <v>11</v>
      </c>
      <c r="K685" t="s">
        <v>50</v>
      </c>
      <c r="M685">
        <f>VLOOKUP(F685,Treats!$A$1:$C$9,3,0)</f>
        <v>3</v>
      </c>
      <c r="N685">
        <v>2</v>
      </c>
      <c r="O685" t="s">
        <v>36</v>
      </c>
      <c r="P685" t="str">
        <f t="shared" si="77"/>
        <v>E:CER_P:P09_Tr1:AWD_Tr2:_TRA_3_D:11_M:8_Y:2022</v>
      </c>
      <c r="Q685">
        <v>8</v>
      </c>
      <c r="R685">
        <v>27</v>
      </c>
      <c r="S685">
        <v>0.9</v>
      </c>
      <c r="T685">
        <v>25.5</v>
      </c>
      <c r="U685">
        <v>28.5</v>
      </c>
      <c r="V685" t="s">
        <v>47</v>
      </c>
      <c r="W685" s="2">
        <f>W684+TIME(0,10,0)</f>
        <v>0.40925925925925921</v>
      </c>
      <c r="X685">
        <v>30</v>
      </c>
      <c r="Y685" s="61">
        <f>VLOOKUP(C685,JN!$A$2:$J$865,8,0)</f>
        <v>4.6574999999999998</v>
      </c>
      <c r="Z685" s="62">
        <f>VLOOKUP(C685,JN!$A$2:$J$865,9,0)</f>
        <v>31.537240331025163</v>
      </c>
      <c r="AA685" s="63">
        <f>VLOOKUP(C685,JN!$A$2:$J$865,10,0)</f>
        <v>0.5660400000000001</v>
      </c>
      <c r="AB685">
        <v>39.200000000000003</v>
      </c>
    </row>
    <row r="686" spans="1:28" x14ac:dyDescent="0.3">
      <c r="A686">
        <v>670</v>
      </c>
      <c r="B686" s="1">
        <v>44797</v>
      </c>
      <c r="C686" t="str">
        <f t="shared" si="73"/>
        <v>CER-AWD_R1_t0_44797</v>
      </c>
      <c r="E686" t="s">
        <v>20</v>
      </c>
      <c r="F686" t="s">
        <v>21</v>
      </c>
      <c r="G686" t="s">
        <v>18</v>
      </c>
      <c r="H686">
        <f t="shared" si="74"/>
        <v>2022</v>
      </c>
      <c r="I686">
        <f t="shared" si="75"/>
        <v>8</v>
      </c>
      <c r="J686">
        <f t="shared" si="76"/>
        <v>24</v>
      </c>
      <c r="K686" t="s">
        <v>50</v>
      </c>
      <c r="M686">
        <f>VLOOKUP(F686,Treats!$A$1:$C$9,3,0)</f>
        <v>1</v>
      </c>
      <c r="N686">
        <v>9</v>
      </c>
      <c r="O686" t="s">
        <v>19</v>
      </c>
      <c r="P686" t="str">
        <f t="shared" si="77"/>
        <v>E:CER_P:P01_Tr1:AWD_Tr2:_TRA_1_D:24_M:8_Y:2022</v>
      </c>
      <c r="Q686">
        <v>13</v>
      </c>
      <c r="R686">
        <v>28</v>
      </c>
      <c r="S686">
        <v>0.8</v>
      </c>
      <c r="T686">
        <v>28</v>
      </c>
      <c r="U686">
        <v>30</v>
      </c>
      <c r="V686" t="s">
        <v>44</v>
      </c>
      <c r="W686" s="2">
        <v>0.39409722222222227</v>
      </c>
      <c r="X686">
        <v>0</v>
      </c>
      <c r="Y686" s="61">
        <f>VLOOKUP(C686,JN!$A$2:$J$865,8,0)</f>
        <v>1.5825</v>
      </c>
      <c r="Z686" s="62">
        <f>VLOOKUP(C686,JN!$A$2:$J$865,9,0)</f>
        <v>86.312447221753089</v>
      </c>
      <c r="AA686" s="63">
        <f>VLOOKUP(C686,JN!$A$2:$J$865,10,0)</f>
        <v>0.62327999999999995</v>
      </c>
      <c r="AB686">
        <v>33.299999999999997</v>
      </c>
    </row>
    <row r="687" spans="1:28" x14ac:dyDescent="0.3">
      <c r="A687">
        <v>671</v>
      </c>
      <c r="B687" s="1">
        <v>44797</v>
      </c>
      <c r="C687" t="str">
        <f t="shared" si="73"/>
        <v>CER-AWD_R1_t1_44797</v>
      </c>
      <c r="E687" t="s">
        <v>20</v>
      </c>
      <c r="F687" t="s">
        <v>21</v>
      </c>
      <c r="G687" t="s">
        <v>18</v>
      </c>
      <c r="H687">
        <f t="shared" si="74"/>
        <v>2022</v>
      </c>
      <c r="I687">
        <f t="shared" si="75"/>
        <v>8</v>
      </c>
      <c r="J687">
        <f t="shared" si="76"/>
        <v>24</v>
      </c>
      <c r="K687" t="s">
        <v>50</v>
      </c>
      <c r="M687">
        <f>VLOOKUP(F687,Treats!$A$1:$C$9,3,0)</f>
        <v>1</v>
      </c>
      <c r="N687">
        <v>9</v>
      </c>
      <c r="O687" t="s">
        <v>19</v>
      </c>
      <c r="P687" t="str">
        <f t="shared" si="77"/>
        <v>E:CER_P:P01_Tr1:AWD_Tr2:_TRA_1_D:24_M:8_Y:2022</v>
      </c>
      <c r="Q687">
        <v>13</v>
      </c>
      <c r="R687">
        <v>28</v>
      </c>
      <c r="S687">
        <v>0.8</v>
      </c>
      <c r="T687">
        <v>28</v>
      </c>
      <c r="U687">
        <v>30</v>
      </c>
      <c r="V687" t="s">
        <v>45</v>
      </c>
      <c r="W687" s="2">
        <f t="shared" ref="W687:W701" si="81">W686+TIME(0,10,0)</f>
        <v>0.40104166666666669</v>
      </c>
      <c r="X687">
        <v>10</v>
      </c>
      <c r="Y687" s="61">
        <f>VLOOKUP(C687,JN!$A$2:$J$865,8,0)</f>
        <v>1.5825</v>
      </c>
      <c r="Z687" s="62">
        <f>VLOOKUP(C687,JN!$A$2:$J$865,9,0)</f>
        <v>68.515115689917252</v>
      </c>
      <c r="AA687" s="63">
        <f>VLOOKUP(C687,JN!$A$2:$J$865,10,0)</f>
        <v>0.66144000000000003</v>
      </c>
      <c r="AB687">
        <v>41.5</v>
      </c>
    </row>
    <row r="688" spans="1:28" x14ac:dyDescent="0.3">
      <c r="A688">
        <v>672</v>
      </c>
      <c r="B688" s="1">
        <v>44797</v>
      </c>
      <c r="C688" t="str">
        <f t="shared" si="73"/>
        <v>CER-AWD_R1_t2_44797</v>
      </c>
      <c r="E688" t="s">
        <v>20</v>
      </c>
      <c r="F688" t="s">
        <v>21</v>
      </c>
      <c r="G688" t="s">
        <v>18</v>
      </c>
      <c r="H688">
        <f t="shared" si="74"/>
        <v>2022</v>
      </c>
      <c r="I688">
        <f t="shared" si="75"/>
        <v>8</v>
      </c>
      <c r="J688">
        <f t="shared" si="76"/>
        <v>24</v>
      </c>
      <c r="K688" t="s">
        <v>50</v>
      </c>
      <c r="M688">
        <f>VLOOKUP(F688,Treats!$A$1:$C$9,3,0)</f>
        <v>1</v>
      </c>
      <c r="N688">
        <v>9</v>
      </c>
      <c r="O688" t="s">
        <v>19</v>
      </c>
      <c r="P688" t="str">
        <f t="shared" si="77"/>
        <v>E:CER_P:P01_Tr1:AWD_Tr2:_TRA_1_D:24_M:8_Y:2022</v>
      </c>
      <c r="Q688">
        <v>13</v>
      </c>
      <c r="R688">
        <v>28</v>
      </c>
      <c r="S688">
        <v>0.8</v>
      </c>
      <c r="T688">
        <v>28</v>
      </c>
      <c r="U688">
        <v>30</v>
      </c>
      <c r="V688" t="s">
        <v>46</v>
      </c>
      <c r="W688" s="2">
        <f t="shared" si="81"/>
        <v>0.4079861111111111</v>
      </c>
      <c r="X688">
        <v>20</v>
      </c>
      <c r="Y688" s="61">
        <f>VLOOKUP(C688,JN!$A$2:$J$865,8,0)</f>
        <v>1.5074999999999998</v>
      </c>
      <c r="Z688" s="62">
        <f>VLOOKUP(C688,JN!$A$2:$J$865,9,0)</f>
        <v>48.13578787366999</v>
      </c>
      <c r="AA688" s="63">
        <f>VLOOKUP(C688,JN!$A$2:$J$865,10,0)</f>
        <v>0.59784000000000015</v>
      </c>
      <c r="AB688">
        <v>43.4</v>
      </c>
    </row>
    <row r="689" spans="1:28" x14ac:dyDescent="0.3">
      <c r="A689">
        <v>673</v>
      </c>
      <c r="B689" s="1">
        <v>44797</v>
      </c>
      <c r="C689" t="str">
        <f t="shared" si="73"/>
        <v>CER-AWD_R1_t3_44797</v>
      </c>
      <c r="E689" t="s">
        <v>20</v>
      </c>
      <c r="F689" t="s">
        <v>21</v>
      </c>
      <c r="G689" t="s">
        <v>18</v>
      </c>
      <c r="H689">
        <f t="shared" si="74"/>
        <v>2022</v>
      </c>
      <c r="I689">
        <f t="shared" si="75"/>
        <v>8</v>
      </c>
      <c r="J689">
        <f t="shared" si="76"/>
        <v>24</v>
      </c>
      <c r="K689" t="s">
        <v>50</v>
      </c>
      <c r="M689">
        <f>VLOOKUP(F689,Treats!$A$1:$C$9,3,0)</f>
        <v>1</v>
      </c>
      <c r="N689">
        <v>9</v>
      </c>
      <c r="O689" t="s">
        <v>19</v>
      </c>
      <c r="P689" t="str">
        <f t="shared" si="77"/>
        <v>E:CER_P:P01_Tr1:AWD_Tr2:_TRA_1_D:24_M:8_Y:2022</v>
      </c>
      <c r="Q689">
        <v>13</v>
      </c>
      <c r="R689">
        <v>28</v>
      </c>
      <c r="S689">
        <v>0.8</v>
      </c>
      <c r="T689">
        <v>28</v>
      </c>
      <c r="U689">
        <v>30</v>
      </c>
      <c r="V689" t="s">
        <v>47</v>
      </c>
      <c r="W689" s="2">
        <f t="shared" si="81"/>
        <v>0.41493055555555552</v>
      </c>
      <c r="X689">
        <v>30</v>
      </c>
      <c r="Y689" s="61">
        <f>VLOOKUP(C689,JN!$A$2:$J$865,8,0)</f>
        <v>1.6575</v>
      </c>
      <c r="Z689" s="62">
        <f>VLOOKUP(C689,JN!$A$2:$J$865,9,0)</f>
        <v>50.256713393007935</v>
      </c>
      <c r="AA689" s="63">
        <f>VLOOKUP(C689,JN!$A$2:$J$865,10,0)</f>
        <v>0.59148000000000012</v>
      </c>
      <c r="AB689">
        <v>43.9</v>
      </c>
    </row>
    <row r="690" spans="1:28" x14ac:dyDescent="0.3">
      <c r="A690">
        <v>674</v>
      </c>
      <c r="B690" s="1">
        <v>44797</v>
      </c>
      <c r="C690" t="str">
        <f t="shared" si="73"/>
        <v>CER-MSD_R1_t3_44797</v>
      </c>
      <c r="E690" t="s">
        <v>20</v>
      </c>
      <c r="F690" t="s">
        <v>22</v>
      </c>
      <c r="G690" t="s">
        <v>18</v>
      </c>
      <c r="H690">
        <f t="shared" si="74"/>
        <v>2022</v>
      </c>
      <c r="I690">
        <f t="shared" si="75"/>
        <v>8</v>
      </c>
      <c r="J690">
        <f t="shared" si="76"/>
        <v>24</v>
      </c>
      <c r="K690" t="s">
        <v>49</v>
      </c>
      <c r="M690">
        <f>VLOOKUP(F690,Treats!$A$1:$C$9,3,0)</f>
        <v>1</v>
      </c>
      <c r="N690">
        <v>14</v>
      </c>
      <c r="O690" t="s">
        <v>19</v>
      </c>
      <c r="P690" t="str">
        <f t="shared" si="77"/>
        <v>E:CER_P:P02_Tr1:MSD_Tr2:_TRA_1_D:24_M:8_Y:2022</v>
      </c>
      <c r="Q690">
        <v>14</v>
      </c>
      <c r="R690">
        <v>26</v>
      </c>
      <c r="S690">
        <v>0.6</v>
      </c>
      <c r="T690">
        <v>28</v>
      </c>
      <c r="U690">
        <v>30</v>
      </c>
      <c r="V690" t="s">
        <v>47</v>
      </c>
      <c r="W690" s="2">
        <v>0.39641203703703703</v>
      </c>
      <c r="X690">
        <v>0</v>
      </c>
      <c r="Y690" s="61">
        <f>VLOOKUP(C690,JN!$A$2:$J$865,8,0)</f>
        <v>4.2075000000000005</v>
      </c>
      <c r="Z690" s="62">
        <f>VLOOKUP(C690,JN!$A$2:$J$865,9,0)</f>
        <v>53.391994595507519</v>
      </c>
      <c r="AA690" s="63">
        <f>VLOOKUP(C690,JN!$A$2:$J$865,10,0)</f>
        <v>0.61055999999999999</v>
      </c>
      <c r="AB690">
        <v>32.799999999999997</v>
      </c>
    </row>
    <row r="691" spans="1:28" x14ac:dyDescent="0.3">
      <c r="A691">
        <v>675</v>
      </c>
      <c r="B691" s="1">
        <v>44797</v>
      </c>
      <c r="C691" t="str">
        <f t="shared" ref="C691:C754" si="82">E691&amp;"-"&amp;K691&amp;"_"&amp;"R"&amp;M691&amp;"_"&amp;V691&amp;"_"&amp;B691</f>
        <v>CER-MSD_R1_t1_44797</v>
      </c>
      <c r="E691" t="s">
        <v>20</v>
      </c>
      <c r="F691" t="s">
        <v>22</v>
      </c>
      <c r="G691" t="s">
        <v>18</v>
      </c>
      <c r="H691">
        <f t="shared" ref="H691:H754" si="83">YEAR(B691)</f>
        <v>2022</v>
      </c>
      <c r="I691">
        <f t="shared" ref="I691:I754" si="84">MONTH(B691)</f>
        <v>8</v>
      </c>
      <c r="J691">
        <f t="shared" ref="J691:J754" si="85">DAY(B691)</f>
        <v>24</v>
      </c>
      <c r="K691" t="s">
        <v>49</v>
      </c>
      <c r="M691">
        <f>VLOOKUP(F691,Treats!$A$1:$C$9,3,0)</f>
        <v>1</v>
      </c>
      <c r="N691">
        <v>14</v>
      </c>
      <c r="O691" t="s">
        <v>19</v>
      </c>
      <c r="P691" t="str">
        <f t="shared" ref="P691:P754" si="86">"E:"&amp;E691&amp;"_P:"&amp;F691&amp;"_Tr1:"&amp;K691&amp;"_Tr2:"&amp;L691&amp;"_"&amp;G691&amp;"_"&amp;M691&amp;"_D:"&amp;J691&amp;"_M:"&amp;I691&amp;"_Y:"&amp;H691</f>
        <v>E:CER_P:P02_Tr1:MSD_Tr2:_TRA_1_D:24_M:8_Y:2022</v>
      </c>
      <c r="Q691">
        <v>14</v>
      </c>
      <c r="R691">
        <v>26</v>
      </c>
      <c r="S691">
        <v>0.6</v>
      </c>
      <c r="T691">
        <v>28</v>
      </c>
      <c r="U691">
        <v>30</v>
      </c>
      <c r="V691" t="s">
        <v>45</v>
      </c>
      <c r="W691" s="2">
        <f t="shared" si="81"/>
        <v>0.40335648148148145</v>
      </c>
      <c r="X691">
        <v>10</v>
      </c>
      <c r="Y691" s="61">
        <f>VLOOKUP(C691,JN!$A$2:$J$865,8,0)</f>
        <v>2.2574999999999998</v>
      </c>
      <c r="Z691" s="62">
        <f>VLOOKUP(C691,JN!$A$2:$J$865,9,0)</f>
        <v>67.961830771829085</v>
      </c>
      <c r="AA691" s="63">
        <f>VLOOKUP(C691,JN!$A$2:$J$865,10,0)</f>
        <v>0.55332000000000003</v>
      </c>
      <c r="AB691">
        <v>35.5</v>
      </c>
    </row>
    <row r="692" spans="1:28" x14ac:dyDescent="0.3">
      <c r="A692">
        <v>676</v>
      </c>
      <c r="B692" s="1">
        <v>44797</v>
      </c>
      <c r="C692" t="str">
        <f t="shared" si="82"/>
        <v>CER-MSD_R1_t2_44797</v>
      </c>
      <c r="E692" t="s">
        <v>20</v>
      </c>
      <c r="F692" t="s">
        <v>22</v>
      </c>
      <c r="G692" t="s">
        <v>18</v>
      </c>
      <c r="H692">
        <f t="shared" si="83"/>
        <v>2022</v>
      </c>
      <c r="I692">
        <f t="shared" si="84"/>
        <v>8</v>
      </c>
      <c r="J692">
        <f t="shared" si="85"/>
        <v>24</v>
      </c>
      <c r="K692" t="s">
        <v>49</v>
      </c>
      <c r="M692">
        <f>VLOOKUP(F692,Treats!$A$1:$C$9,3,0)</f>
        <v>1</v>
      </c>
      <c r="N692">
        <v>14</v>
      </c>
      <c r="O692" t="s">
        <v>19</v>
      </c>
      <c r="P692" t="str">
        <f t="shared" si="86"/>
        <v>E:CER_P:P02_Tr1:MSD_Tr2:_TRA_1_D:24_M:8_Y:2022</v>
      </c>
      <c r="Q692">
        <v>14</v>
      </c>
      <c r="R692">
        <v>26</v>
      </c>
      <c r="S692">
        <v>0.6</v>
      </c>
      <c r="T692">
        <v>28</v>
      </c>
      <c r="U692">
        <v>30</v>
      </c>
      <c r="V692" t="s">
        <v>46</v>
      </c>
      <c r="W692" s="2">
        <f t="shared" si="81"/>
        <v>0.41030092592592587</v>
      </c>
      <c r="X692">
        <v>20</v>
      </c>
      <c r="Y692" s="61">
        <f>VLOOKUP(C692,JN!$A$2:$J$865,8,0)</f>
        <v>3.3075000000000001</v>
      </c>
      <c r="Z692" s="62">
        <f>VLOOKUP(C692,JN!$A$2:$J$865,9,0)</f>
        <v>70.451612903225808</v>
      </c>
      <c r="AA692" s="63">
        <f>VLOOKUP(C692,JN!$A$2:$J$865,10,0)</f>
        <v>0.54696000000000011</v>
      </c>
      <c r="AB692">
        <v>36.6</v>
      </c>
    </row>
    <row r="693" spans="1:28" x14ac:dyDescent="0.3">
      <c r="A693">
        <v>677</v>
      </c>
      <c r="B693" s="1">
        <v>44797</v>
      </c>
      <c r="C693" t="str">
        <f t="shared" si="82"/>
        <v>CER-MSD_R1_t3_44797</v>
      </c>
      <c r="E693" t="s">
        <v>20</v>
      </c>
      <c r="F693" t="s">
        <v>22</v>
      </c>
      <c r="G693" t="s">
        <v>18</v>
      </c>
      <c r="H693">
        <f t="shared" si="83"/>
        <v>2022</v>
      </c>
      <c r="I693">
        <f t="shared" si="84"/>
        <v>8</v>
      </c>
      <c r="J693">
        <f t="shared" si="85"/>
        <v>24</v>
      </c>
      <c r="K693" t="s">
        <v>49</v>
      </c>
      <c r="M693">
        <f>VLOOKUP(F693,Treats!$A$1:$C$9,3,0)</f>
        <v>1</v>
      </c>
      <c r="N693">
        <v>14</v>
      </c>
      <c r="O693" t="s">
        <v>19</v>
      </c>
      <c r="P693" t="str">
        <f t="shared" si="86"/>
        <v>E:CER_P:P02_Tr1:MSD_Tr2:_TRA_1_D:24_M:8_Y:2022</v>
      </c>
      <c r="Q693">
        <v>14</v>
      </c>
      <c r="R693">
        <v>26</v>
      </c>
      <c r="S693">
        <v>0.6</v>
      </c>
      <c r="T693">
        <v>28</v>
      </c>
      <c r="U693">
        <v>30</v>
      </c>
      <c r="V693" t="s">
        <v>47</v>
      </c>
      <c r="W693" s="2">
        <f t="shared" si="81"/>
        <v>0.41724537037037029</v>
      </c>
      <c r="X693">
        <v>30</v>
      </c>
      <c r="Y693" s="61">
        <f>VLOOKUP(C693,JN!$A$2:$J$865,8,0)</f>
        <v>4.2075000000000005</v>
      </c>
      <c r="Z693" s="62">
        <f>VLOOKUP(C693,JN!$A$2:$J$865,9,0)</f>
        <v>53.391994595507519</v>
      </c>
      <c r="AA693" s="63">
        <f>VLOOKUP(C693,JN!$A$2:$J$865,10,0)</f>
        <v>0.61055999999999999</v>
      </c>
      <c r="AB693">
        <v>37.200000000000003</v>
      </c>
    </row>
    <row r="694" spans="1:28" x14ac:dyDescent="0.3">
      <c r="A694">
        <v>678</v>
      </c>
      <c r="B694" s="1">
        <v>44797</v>
      </c>
      <c r="C694" t="str">
        <f t="shared" si="82"/>
        <v>CER-CON_R1_t0_44797</v>
      </c>
      <c r="E694" t="s">
        <v>20</v>
      </c>
      <c r="F694" t="s">
        <v>39</v>
      </c>
      <c r="G694" t="s">
        <v>18</v>
      </c>
      <c r="H694">
        <f t="shared" si="83"/>
        <v>2022</v>
      </c>
      <c r="I694">
        <f t="shared" si="84"/>
        <v>8</v>
      </c>
      <c r="J694">
        <f t="shared" si="85"/>
        <v>24</v>
      </c>
      <c r="K694" t="s">
        <v>48</v>
      </c>
      <c r="M694">
        <f>VLOOKUP(F694,Treats!$A$1:$C$9,3,0)</f>
        <v>1</v>
      </c>
      <c r="N694">
        <v>3</v>
      </c>
      <c r="O694" t="s">
        <v>604</v>
      </c>
      <c r="P694" t="str">
        <f t="shared" si="86"/>
        <v>E:CER_P:P03_Tr1:CON_Tr2:_TRA_1_D:24_M:8_Y:2022</v>
      </c>
      <c r="Q694">
        <v>12</v>
      </c>
      <c r="S694">
        <v>0.9</v>
      </c>
      <c r="T694">
        <v>28</v>
      </c>
      <c r="U694">
        <v>30</v>
      </c>
      <c r="V694" t="s">
        <v>44</v>
      </c>
      <c r="W694" s="2">
        <v>0.39409722222222227</v>
      </c>
      <c r="X694">
        <v>0</v>
      </c>
      <c r="Y694" s="61">
        <f>VLOOKUP(C694,JN!$A$2:$J$865,8,0)</f>
        <v>12.0075</v>
      </c>
      <c r="Z694" s="62">
        <f>VLOOKUP(C694,JN!$A$2:$J$865,9,0)</f>
        <v>87.880087823002881</v>
      </c>
      <c r="AA694" s="63">
        <f>VLOOKUP(C694,JN!$A$2:$J$865,10,0)</f>
        <v>0.59784000000000015</v>
      </c>
      <c r="AB694">
        <v>30.8</v>
      </c>
    </row>
    <row r="695" spans="1:28" x14ac:dyDescent="0.3">
      <c r="A695">
        <v>679</v>
      </c>
      <c r="B695" s="1">
        <v>44797</v>
      </c>
      <c r="C695" t="str">
        <f t="shared" si="82"/>
        <v>CER-CON_R1_t1_44797</v>
      </c>
      <c r="E695" t="s">
        <v>20</v>
      </c>
      <c r="F695" t="s">
        <v>39</v>
      </c>
      <c r="G695" t="s">
        <v>18</v>
      </c>
      <c r="H695">
        <f t="shared" si="83"/>
        <v>2022</v>
      </c>
      <c r="I695">
        <f t="shared" si="84"/>
        <v>8</v>
      </c>
      <c r="J695">
        <f t="shared" si="85"/>
        <v>24</v>
      </c>
      <c r="K695" t="s">
        <v>48</v>
      </c>
      <c r="M695">
        <f>VLOOKUP(F695,Treats!$A$1:$C$9,3,0)</f>
        <v>1</v>
      </c>
      <c r="N695">
        <v>3</v>
      </c>
      <c r="O695" t="s">
        <v>604</v>
      </c>
      <c r="P695" t="str">
        <f t="shared" si="86"/>
        <v>E:CER_P:P03_Tr1:CON_Tr2:_TRA_1_D:24_M:8_Y:2022</v>
      </c>
      <c r="Q695">
        <v>12</v>
      </c>
      <c r="S695">
        <v>0.9</v>
      </c>
      <c r="T695">
        <v>28</v>
      </c>
      <c r="U695">
        <v>30</v>
      </c>
      <c r="V695" t="s">
        <v>45</v>
      </c>
      <c r="W695" s="2">
        <f t="shared" si="81"/>
        <v>0.40104166666666669</v>
      </c>
      <c r="X695">
        <v>10</v>
      </c>
      <c r="Y695" s="61">
        <f>VLOOKUP(C695,JN!$A$2:$J$865,8,0)</f>
        <v>11.332500000000001</v>
      </c>
      <c r="Z695" s="62">
        <f>VLOOKUP(C695,JN!$A$2:$J$865,9,0)</f>
        <v>76.629961155210268</v>
      </c>
      <c r="AA695" s="63">
        <f>VLOOKUP(C695,JN!$A$2:$J$865,10,0)</f>
        <v>0.58512000000000008</v>
      </c>
      <c r="AB695">
        <v>38.299999999999997</v>
      </c>
    </row>
    <row r="696" spans="1:28" x14ac:dyDescent="0.3">
      <c r="A696">
        <v>680</v>
      </c>
      <c r="B696" s="1">
        <v>44797</v>
      </c>
      <c r="C696" t="str">
        <f t="shared" si="82"/>
        <v>CER-CON_R1_t2_44797</v>
      </c>
      <c r="E696" t="s">
        <v>20</v>
      </c>
      <c r="F696" t="s">
        <v>39</v>
      </c>
      <c r="G696" t="s">
        <v>18</v>
      </c>
      <c r="H696">
        <f t="shared" si="83"/>
        <v>2022</v>
      </c>
      <c r="I696">
        <f t="shared" si="84"/>
        <v>8</v>
      </c>
      <c r="J696">
        <f t="shared" si="85"/>
        <v>24</v>
      </c>
      <c r="K696" t="s">
        <v>48</v>
      </c>
      <c r="M696">
        <f>VLOOKUP(F696,Treats!$A$1:$C$9,3,0)</f>
        <v>1</v>
      </c>
      <c r="N696">
        <v>3</v>
      </c>
      <c r="O696" t="s">
        <v>604</v>
      </c>
      <c r="P696" t="str">
        <f t="shared" si="86"/>
        <v>E:CER_P:P03_Tr1:CON_Tr2:_TRA_1_D:24_M:8_Y:2022</v>
      </c>
      <c r="Q696">
        <v>12</v>
      </c>
      <c r="S696">
        <v>0.9</v>
      </c>
      <c r="T696">
        <v>28</v>
      </c>
      <c r="U696">
        <v>30</v>
      </c>
      <c r="V696" t="s">
        <v>46</v>
      </c>
      <c r="W696" s="2">
        <f t="shared" si="81"/>
        <v>0.4079861111111111</v>
      </c>
      <c r="X696">
        <v>20</v>
      </c>
      <c r="Y696" s="61">
        <f>VLOOKUP(C696,JN!$A$2:$J$865,8,0)</f>
        <v>13.1325</v>
      </c>
      <c r="Z696" s="62">
        <f>VLOOKUP(C696,JN!$A$2:$J$865,9,0)</f>
        <v>42.141867927714912</v>
      </c>
      <c r="AA696" s="63">
        <f>VLOOKUP(C696,JN!$A$2:$J$865,10,0)</f>
        <v>0.55968000000000007</v>
      </c>
      <c r="AB696">
        <v>40.9</v>
      </c>
    </row>
    <row r="697" spans="1:28" x14ac:dyDescent="0.3">
      <c r="A697">
        <v>681</v>
      </c>
      <c r="B697" s="1">
        <v>44797</v>
      </c>
      <c r="C697" t="str">
        <f t="shared" si="82"/>
        <v>CER-CON_R1_t3_44797</v>
      </c>
      <c r="E697" t="s">
        <v>20</v>
      </c>
      <c r="F697" t="s">
        <v>39</v>
      </c>
      <c r="G697" t="s">
        <v>18</v>
      </c>
      <c r="H697">
        <f t="shared" si="83"/>
        <v>2022</v>
      </c>
      <c r="I697">
        <f t="shared" si="84"/>
        <v>8</v>
      </c>
      <c r="J697">
        <f t="shared" si="85"/>
        <v>24</v>
      </c>
      <c r="K697" t="s">
        <v>48</v>
      </c>
      <c r="M697">
        <f>VLOOKUP(F697,Treats!$A$1:$C$9,3,0)</f>
        <v>1</v>
      </c>
      <c r="N697">
        <v>3</v>
      </c>
      <c r="O697" t="s">
        <v>604</v>
      </c>
      <c r="P697" t="str">
        <f t="shared" si="86"/>
        <v>E:CER_P:P03_Tr1:CON_Tr2:_TRA_1_D:24_M:8_Y:2022</v>
      </c>
      <c r="Q697">
        <v>12</v>
      </c>
      <c r="S697">
        <v>0.9</v>
      </c>
      <c r="T697">
        <v>28</v>
      </c>
      <c r="U697">
        <v>30</v>
      </c>
      <c r="V697" t="s">
        <v>47</v>
      </c>
      <c r="W697" s="2">
        <f t="shared" si="81"/>
        <v>0.41493055555555552</v>
      </c>
      <c r="X697">
        <v>30</v>
      </c>
      <c r="Y697" s="61">
        <f>VLOOKUP(C697,JN!$A$2:$J$865,8,0)</f>
        <v>15.232500000000002</v>
      </c>
      <c r="Z697" s="62">
        <f>VLOOKUP(C697,JN!$A$2:$J$865,9,0)</f>
        <v>30.615098800878233</v>
      </c>
      <c r="AA697" s="63">
        <f>VLOOKUP(C697,JN!$A$2:$J$865,10,0)</f>
        <v>0.62327999999999995</v>
      </c>
      <c r="AB697">
        <v>44.1</v>
      </c>
    </row>
    <row r="698" spans="1:28" x14ac:dyDescent="0.3">
      <c r="A698">
        <v>682</v>
      </c>
      <c r="B698" s="1">
        <v>44797</v>
      </c>
      <c r="C698" t="str">
        <f t="shared" si="82"/>
        <v>CER-MSD_R2_t0_44797</v>
      </c>
      <c r="E698" t="s">
        <v>20</v>
      </c>
      <c r="F698" t="s">
        <v>34</v>
      </c>
      <c r="G698" t="s">
        <v>18</v>
      </c>
      <c r="H698">
        <f t="shared" si="83"/>
        <v>2022</v>
      </c>
      <c r="I698">
        <f t="shared" si="84"/>
        <v>8</v>
      </c>
      <c r="J698">
        <f t="shared" si="85"/>
        <v>24</v>
      </c>
      <c r="K698" t="s">
        <v>49</v>
      </c>
      <c r="M698">
        <f>VLOOKUP(F698,Treats!$A$1:$C$9,3,0)</f>
        <v>2</v>
      </c>
      <c r="N698">
        <v>14</v>
      </c>
      <c r="P698" t="str">
        <f t="shared" si="86"/>
        <v>E:CER_P:P04_Tr1:MSD_Tr2:_TRA_2_D:24_M:8_Y:2022</v>
      </c>
      <c r="Q698">
        <v>13</v>
      </c>
      <c r="R698">
        <v>27</v>
      </c>
      <c r="S698">
        <v>0.9</v>
      </c>
      <c r="T698">
        <v>31</v>
      </c>
      <c r="V698" t="s">
        <v>44</v>
      </c>
      <c r="W698" s="2">
        <v>0.42326388888888888</v>
      </c>
      <c r="X698">
        <v>0</v>
      </c>
      <c r="Y698" s="61">
        <f>VLOOKUP(C698,JN!$A$2:$J$865,8,0)</f>
        <v>1.8824999999999998</v>
      </c>
      <c r="Z698" s="62">
        <f>VLOOKUP(C698,JN!$A$2:$J$865,9,0)</f>
        <v>89.078871812193881</v>
      </c>
      <c r="AA698" s="63">
        <f>VLOOKUP(C698,JN!$A$2:$J$865,10,0)</f>
        <v>0.55332000000000003</v>
      </c>
      <c r="AB698">
        <v>33.9</v>
      </c>
    </row>
    <row r="699" spans="1:28" x14ac:dyDescent="0.3">
      <c r="A699">
        <v>683</v>
      </c>
      <c r="B699" s="1">
        <v>44797</v>
      </c>
      <c r="C699" t="str">
        <f t="shared" si="82"/>
        <v>CER-MSD_R2_t1_44797</v>
      </c>
      <c r="E699" t="s">
        <v>20</v>
      </c>
      <c r="F699" t="s">
        <v>34</v>
      </c>
      <c r="G699" t="s">
        <v>18</v>
      </c>
      <c r="H699">
        <f t="shared" si="83"/>
        <v>2022</v>
      </c>
      <c r="I699">
        <f t="shared" si="84"/>
        <v>8</v>
      </c>
      <c r="J699">
        <f t="shared" si="85"/>
        <v>24</v>
      </c>
      <c r="K699" t="s">
        <v>49</v>
      </c>
      <c r="M699">
        <f>VLOOKUP(F699,Treats!$A$1:$C$9,3,0)</f>
        <v>2</v>
      </c>
      <c r="N699">
        <v>14</v>
      </c>
      <c r="P699" t="str">
        <f t="shared" si="86"/>
        <v>E:CER_P:P04_Tr1:MSD_Tr2:_TRA_2_D:24_M:8_Y:2022</v>
      </c>
      <c r="Q699">
        <v>13</v>
      </c>
      <c r="R699">
        <v>27</v>
      </c>
      <c r="S699">
        <v>0.9</v>
      </c>
      <c r="T699">
        <v>31</v>
      </c>
      <c r="V699" t="s">
        <v>45</v>
      </c>
      <c r="W699" s="2">
        <f t="shared" si="81"/>
        <v>0.4302083333333333</v>
      </c>
      <c r="X699">
        <v>10</v>
      </c>
      <c r="Y699" s="61">
        <f>VLOOKUP(C699,JN!$A$2:$J$865,8,0)</f>
        <v>2.3325</v>
      </c>
      <c r="Z699" s="62">
        <f>VLOOKUP(C699,JN!$A$2:$J$865,9,0)</f>
        <v>83.361594325282894</v>
      </c>
      <c r="AA699" s="63">
        <f>VLOOKUP(C699,JN!$A$2:$J$865,10,0)</f>
        <v>0.58512000000000008</v>
      </c>
      <c r="AB699">
        <v>39.299999999999997</v>
      </c>
    </row>
    <row r="700" spans="1:28" x14ac:dyDescent="0.3">
      <c r="A700">
        <v>684</v>
      </c>
      <c r="B700" s="1">
        <v>44797</v>
      </c>
      <c r="C700" t="str">
        <f t="shared" si="82"/>
        <v>CER-MSD_R2_t2_44797</v>
      </c>
      <c r="E700" t="s">
        <v>20</v>
      </c>
      <c r="F700" t="s">
        <v>34</v>
      </c>
      <c r="G700" t="s">
        <v>18</v>
      </c>
      <c r="H700">
        <f t="shared" si="83"/>
        <v>2022</v>
      </c>
      <c r="I700">
        <f t="shared" si="84"/>
        <v>8</v>
      </c>
      <c r="J700">
        <f t="shared" si="85"/>
        <v>24</v>
      </c>
      <c r="K700" t="s">
        <v>49</v>
      </c>
      <c r="M700">
        <f>VLOOKUP(F700,Treats!$A$1:$C$9,3,0)</f>
        <v>2</v>
      </c>
      <c r="N700">
        <v>14</v>
      </c>
      <c r="P700" t="str">
        <f t="shared" si="86"/>
        <v>E:CER_P:P04_Tr1:MSD_Tr2:_TRA_2_D:24_M:8_Y:2022</v>
      </c>
      <c r="Q700">
        <v>13</v>
      </c>
      <c r="R700">
        <v>27</v>
      </c>
      <c r="S700">
        <v>0.9</v>
      </c>
      <c r="T700">
        <v>31</v>
      </c>
      <c r="V700" t="s">
        <v>46</v>
      </c>
      <c r="W700" s="2">
        <f t="shared" si="81"/>
        <v>0.43715277777777772</v>
      </c>
      <c r="X700">
        <v>20</v>
      </c>
      <c r="Y700" s="61">
        <f>VLOOKUP(C700,JN!$A$2:$J$865,8,0)</f>
        <v>2.8574999999999999</v>
      </c>
      <c r="Z700" s="62">
        <f>VLOOKUP(C700,JN!$A$2:$J$865,9,0)</f>
        <v>55.328491808816082</v>
      </c>
      <c r="AA700" s="63">
        <f>VLOOKUP(C700,JN!$A$2:$J$865,10,0)</f>
        <v>0.62327999999999995</v>
      </c>
      <c r="AB700">
        <v>39.1</v>
      </c>
    </row>
    <row r="701" spans="1:28" x14ac:dyDescent="0.3">
      <c r="A701">
        <v>685</v>
      </c>
      <c r="B701" s="1">
        <v>44797</v>
      </c>
      <c r="C701" t="str">
        <f t="shared" si="82"/>
        <v>CER-MSD_R2_t3_44797</v>
      </c>
      <c r="E701" t="s">
        <v>20</v>
      </c>
      <c r="F701" t="s">
        <v>34</v>
      </c>
      <c r="G701" t="s">
        <v>18</v>
      </c>
      <c r="H701">
        <f t="shared" si="83"/>
        <v>2022</v>
      </c>
      <c r="I701">
        <f t="shared" si="84"/>
        <v>8</v>
      </c>
      <c r="J701">
        <f t="shared" si="85"/>
        <v>24</v>
      </c>
      <c r="K701" t="s">
        <v>49</v>
      </c>
      <c r="M701">
        <f>VLOOKUP(F701,Treats!$A$1:$C$9,3,0)</f>
        <v>2</v>
      </c>
      <c r="N701">
        <v>14</v>
      </c>
      <c r="P701" t="str">
        <f t="shared" si="86"/>
        <v>E:CER_P:P04_Tr1:MSD_Tr2:_TRA_2_D:24_M:8_Y:2022</v>
      </c>
      <c r="Q701">
        <v>13</v>
      </c>
      <c r="R701">
        <v>27</v>
      </c>
      <c r="S701">
        <v>0.9</v>
      </c>
      <c r="T701">
        <v>31</v>
      </c>
      <c r="V701" t="s">
        <v>47</v>
      </c>
      <c r="W701" s="2">
        <f t="shared" si="81"/>
        <v>0.44409722222222214</v>
      </c>
      <c r="X701">
        <v>30</v>
      </c>
      <c r="Y701" s="61">
        <f>VLOOKUP(C701,JN!$A$2:$J$865,8,0)</f>
        <v>3.3824999999999998</v>
      </c>
      <c r="Z701" s="62">
        <f>VLOOKUP(C701,JN!$A$2:$J$865,9,0)</f>
        <v>30.338456341834149</v>
      </c>
      <c r="AA701" s="63">
        <f>VLOOKUP(C701,JN!$A$2:$J$865,10,0)</f>
        <v>0.58512000000000008</v>
      </c>
      <c r="AB701">
        <v>38.9</v>
      </c>
    </row>
    <row r="702" spans="1:28" x14ac:dyDescent="0.3">
      <c r="A702">
        <v>686</v>
      </c>
      <c r="B702" s="1">
        <v>44797</v>
      </c>
      <c r="C702" t="str">
        <f t="shared" si="82"/>
        <v>CER-AWD_R2_t0_44797</v>
      </c>
      <c r="E702" t="s">
        <v>20</v>
      </c>
      <c r="F702" t="s">
        <v>37</v>
      </c>
      <c r="G702" t="s">
        <v>18</v>
      </c>
      <c r="H702">
        <f t="shared" si="83"/>
        <v>2022</v>
      </c>
      <c r="I702">
        <f t="shared" si="84"/>
        <v>8</v>
      </c>
      <c r="J702">
        <f t="shared" si="85"/>
        <v>24</v>
      </c>
      <c r="K702" t="s">
        <v>50</v>
      </c>
      <c r="M702">
        <f>VLOOKUP(F702,Treats!$A$1:$C$9,3,0)</f>
        <v>2</v>
      </c>
      <c r="N702">
        <v>2</v>
      </c>
      <c r="O702" t="s">
        <v>604</v>
      </c>
      <c r="P702" t="str">
        <f t="shared" si="86"/>
        <v>E:CER_P:P05_Tr1:AWD_Tr2:_TRA_2_D:24_M:8_Y:2022</v>
      </c>
      <c r="Q702">
        <v>13</v>
      </c>
      <c r="R702">
        <v>27</v>
      </c>
      <c r="S702">
        <v>1</v>
      </c>
      <c r="T702">
        <v>28</v>
      </c>
      <c r="U702">
        <v>30</v>
      </c>
      <c r="V702" t="s">
        <v>44</v>
      </c>
      <c r="W702" s="2">
        <v>0.39641203703703703</v>
      </c>
      <c r="X702">
        <v>0</v>
      </c>
      <c r="Y702" s="61">
        <f>VLOOKUP(C702,JN!$A$2:$J$865,8,0)</f>
        <v>1.5074999999999998</v>
      </c>
      <c r="Z702" s="62">
        <f>VLOOKUP(C702,JN!$A$2:$J$865,9,0)</f>
        <v>103.74092214153015</v>
      </c>
      <c r="AA702" s="63">
        <f>VLOOKUP(C702,JN!$A$2:$J$865,10,0)</f>
        <v>0.62963999999999998</v>
      </c>
      <c r="AB702">
        <v>34.6</v>
      </c>
    </row>
    <row r="703" spans="1:28" x14ac:dyDescent="0.3">
      <c r="A703">
        <v>687</v>
      </c>
      <c r="B703" s="1">
        <v>44797</v>
      </c>
      <c r="C703" t="str">
        <f t="shared" si="82"/>
        <v>CER-AWD_R2_t1_44797</v>
      </c>
      <c r="E703" t="s">
        <v>20</v>
      </c>
      <c r="F703" t="s">
        <v>37</v>
      </c>
      <c r="G703" t="s">
        <v>18</v>
      </c>
      <c r="H703">
        <f t="shared" si="83"/>
        <v>2022</v>
      </c>
      <c r="I703">
        <f t="shared" si="84"/>
        <v>8</v>
      </c>
      <c r="J703">
        <f t="shared" si="85"/>
        <v>24</v>
      </c>
      <c r="K703" t="s">
        <v>50</v>
      </c>
      <c r="M703">
        <f>VLOOKUP(F703,Treats!$A$1:$C$9,3,0)</f>
        <v>2</v>
      </c>
      <c r="N703">
        <v>2</v>
      </c>
      <c r="O703" t="s">
        <v>604</v>
      </c>
      <c r="P703" t="str">
        <f t="shared" si="86"/>
        <v>E:CER_P:P05_Tr1:AWD_Tr2:_TRA_2_D:24_M:8_Y:2022</v>
      </c>
      <c r="Q703">
        <v>13</v>
      </c>
      <c r="R703">
        <v>27</v>
      </c>
      <c r="S703">
        <v>1</v>
      </c>
      <c r="T703">
        <v>28</v>
      </c>
      <c r="U703">
        <v>30</v>
      </c>
      <c r="V703" t="s">
        <v>45</v>
      </c>
      <c r="W703" s="2">
        <f>W702+TIME(0,10,0)</f>
        <v>0.40335648148148145</v>
      </c>
      <c r="X703">
        <v>10</v>
      </c>
      <c r="Y703" s="61">
        <f>VLOOKUP(C703,JN!$A$2:$J$865,8,0)</f>
        <v>1.5825</v>
      </c>
      <c r="Z703" s="62">
        <f>VLOOKUP(C703,JN!$A$2:$J$865,9,0)</f>
        <v>72.941395034622531</v>
      </c>
      <c r="AA703" s="63">
        <f>VLOOKUP(C703,JN!$A$2:$J$865,10,0)</f>
        <v>0.61692000000000002</v>
      </c>
      <c r="AB703">
        <v>43.5</v>
      </c>
    </row>
    <row r="704" spans="1:28" x14ac:dyDescent="0.3">
      <c r="A704">
        <v>688</v>
      </c>
      <c r="B704" s="1">
        <v>44797</v>
      </c>
      <c r="C704" t="str">
        <f t="shared" si="82"/>
        <v>CER-AWD_R2_t2_44797</v>
      </c>
      <c r="E704" t="s">
        <v>20</v>
      </c>
      <c r="F704" t="s">
        <v>37</v>
      </c>
      <c r="G704" t="s">
        <v>18</v>
      </c>
      <c r="H704">
        <f t="shared" si="83"/>
        <v>2022</v>
      </c>
      <c r="I704">
        <f t="shared" si="84"/>
        <v>8</v>
      </c>
      <c r="J704">
        <f t="shared" si="85"/>
        <v>24</v>
      </c>
      <c r="K704" t="s">
        <v>50</v>
      </c>
      <c r="M704">
        <f>VLOOKUP(F704,Treats!$A$1:$C$9,3,0)</f>
        <v>2</v>
      </c>
      <c r="N704">
        <v>2</v>
      </c>
      <c r="O704" t="s">
        <v>604</v>
      </c>
      <c r="P704" t="str">
        <f t="shared" si="86"/>
        <v>E:CER_P:P05_Tr1:AWD_Tr2:_TRA_2_D:24_M:8_Y:2022</v>
      </c>
      <c r="Q704">
        <v>13</v>
      </c>
      <c r="R704">
        <v>27</v>
      </c>
      <c r="S704">
        <v>1</v>
      </c>
      <c r="T704">
        <v>28</v>
      </c>
      <c r="U704">
        <v>30</v>
      </c>
      <c r="V704" t="s">
        <v>46</v>
      </c>
      <c r="W704" s="2">
        <f>W703+TIME(0,10,0)</f>
        <v>0.41030092592592587</v>
      </c>
      <c r="X704">
        <v>20</v>
      </c>
      <c r="Y704" s="61">
        <f>VLOOKUP(C704,JN!$A$2:$J$865,8,0)</f>
        <v>1.7324999999999999</v>
      </c>
      <c r="Z704" s="62">
        <f>VLOOKUP(C704,JN!$A$2:$J$865,9,0)</f>
        <v>47.674717108596525</v>
      </c>
      <c r="AA704" s="63">
        <f>VLOOKUP(C704,JN!$A$2:$J$865,10,0)</f>
        <v>0.59784000000000015</v>
      </c>
      <c r="AB704">
        <v>45.1</v>
      </c>
    </row>
    <row r="705" spans="1:28" x14ac:dyDescent="0.3">
      <c r="A705">
        <v>689</v>
      </c>
      <c r="B705" s="1">
        <v>44797</v>
      </c>
      <c r="C705" t="str">
        <f t="shared" si="82"/>
        <v>CER-AWD_R2_t3_44797</v>
      </c>
      <c r="E705" t="s">
        <v>20</v>
      </c>
      <c r="F705" t="s">
        <v>37</v>
      </c>
      <c r="G705" t="s">
        <v>18</v>
      </c>
      <c r="H705">
        <f t="shared" si="83"/>
        <v>2022</v>
      </c>
      <c r="I705">
        <f t="shared" si="84"/>
        <v>8</v>
      </c>
      <c r="J705">
        <f t="shared" si="85"/>
        <v>24</v>
      </c>
      <c r="K705" t="s">
        <v>50</v>
      </c>
      <c r="M705">
        <f>VLOOKUP(F705,Treats!$A$1:$C$9,3,0)</f>
        <v>2</v>
      </c>
      <c r="N705">
        <v>2</v>
      </c>
      <c r="O705" t="s">
        <v>604</v>
      </c>
      <c r="P705" t="str">
        <f t="shared" si="86"/>
        <v>E:CER_P:P05_Tr1:AWD_Tr2:_TRA_2_D:24_M:8_Y:2022</v>
      </c>
      <c r="Q705">
        <v>13</v>
      </c>
      <c r="R705">
        <v>27</v>
      </c>
      <c r="S705">
        <v>1</v>
      </c>
      <c r="T705">
        <v>28</v>
      </c>
      <c r="U705">
        <v>30</v>
      </c>
      <c r="V705" t="s">
        <v>47</v>
      </c>
      <c r="W705" s="2">
        <f>W704+TIME(0,10,0)</f>
        <v>0.41724537037037029</v>
      </c>
      <c r="X705">
        <v>30</v>
      </c>
      <c r="Y705" s="61">
        <f>VLOOKUP(C705,JN!$A$2:$J$865,8,0)</f>
        <v>1.8075000000000001</v>
      </c>
      <c r="Z705" s="62">
        <f>VLOOKUP(C705,JN!$A$2:$J$865,9,0)</f>
        <v>18.442830602938695</v>
      </c>
      <c r="AA705" s="63">
        <f>VLOOKUP(C705,JN!$A$2:$J$865,10,0)</f>
        <v>0.61055999999999999</v>
      </c>
      <c r="AB705">
        <v>46</v>
      </c>
    </row>
    <row r="706" spans="1:28" x14ac:dyDescent="0.3">
      <c r="A706">
        <v>690</v>
      </c>
      <c r="B706" s="1">
        <v>44797</v>
      </c>
      <c r="C706" t="str">
        <f t="shared" si="82"/>
        <v>CER-CON_R2_t0_44797</v>
      </c>
      <c r="E706" t="s">
        <v>20</v>
      </c>
      <c r="F706" t="s">
        <v>40</v>
      </c>
      <c r="G706" t="s">
        <v>18</v>
      </c>
      <c r="H706">
        <f t="shared" si="83"/>
        <v>2022</v>
      </c>
      <c r="I706">
        <f t="shared" si="84"/>
        <v>8</v>
      </c>
      <c r="J706">
        <f t="shared" si="85"/>
        <v>24</v>
      </c>
      <c r="K706" t="s">
        <v>48</v>
      </c>
      <c r="M706">
        <f>VLOOKUP(F706,Treats!$A$1:$C$9,3,0)</f>
        <v>2</v>
      </c>
      <c r="N706">
        <v>11</v>
      </c>
      <c r="O706" t="s">
        <v>604</v>
      </c>
      <c r="P706" t="str">
        <f t="shared" si="86"/>
        <v>E:CER_P:P06_Tr1:CON_Tr2:_TRA_2_D:24_M:8_Y:2022</v>
      </c>
      <c r="Q706">
        <v>10</v>
      </c>
      <c r="R706">
        <v>27</v>
      </c>
      <c r="S706">
        <v>0.9</v>
      </c>
      <c r="T706">
        <v>31</v>
      </c>
      <c r="V706" t="s">
        <v>44</v>
      </c>
      <c r="W706" s="2">
        <v>0.42457175925925927</v>
      </c>
      <c r="X706">
        <v>0</v>
      </c>
      <c r="Y706" s="61">
        <f>VLOOKUP(C706,JN!$A$2:$J$865,8,0)</f>
        <v>1.7324999999999999</v>
      </c>
      <c r="Z706" s="62">
        <f>VLOOKUP(C706,JN!$A$2:$J$865,9,0)</f>
        <v>94.703935146090203</v>
      </c>
      <c r="AA706" s="63">
        <f>VLOOKUP(C706,JN!$A$2:$J$865,10,0)</f>
        <v>0.5660400000000001</v>
      </c>
      <c r="AB706">
        <v>33.200000000000003</v>
      </c>
    </row>
    <row r="707" spans="1:28" x14ac:dyDescent="0.3">
      <c r="A707">
        <v>691</v>
      </c>
      <c r="B707" s="1">
        <v>44797</v>
      </c>
      <c r="C707" t="str">
        <f t="shared" si="82"/>
        <v>CER-CON_R2_t1_44797</v>
      </c>
      <c r="E707" t="s">
        <v>20</v>
      </c>
      <c r="F707" t="s">
        <v>40</v>
      </c>
      <c r="G707" t="s">
        <v>18</v>
      </c>
      <c r="H707">
        <f t="shared" si="83"/>
        <v>2022</v>
      </c>
      <c r="I707">
        <f t="shared" si="84"/>
        <v>8</v>
      </c>
      <c r="J707">
        <f t="shared" si="85"/>
        <v>24</v>
      </c>
      <c r="K707" t="s">
        <v>48</v>
      </c>
      <c r="M707">
        <f>VLOOKUP(F707,Treats!$A$1:$C$9,3,0)</f>
        <v>2</v>
      </c>
      <c r="N707">
        <v>11</v>
      </c>
      <c r="O707" t="s">
        <v>604</v>
      </c>
      <c r="P707" t="str">
        <f t="shared" si="86"/>
        <v>E:CER_P:P06_Tr1:CON_Tr2:_TRA_2_D:24_M:8_Y:2022</v>
      </c>
      <c r="Q707">
        <v>10</v>
      </c>
      <c r="R707">
        <v>27</v>
      </c>
      <c r="S707">
        <v>0.9</v>
      </c>
      <c r="T707">
        <v>31</v>
      </c>
      <c r="V707" t="s">
        <v>45</v>
      </c>
      <c r="W707" s="2">
        <f>W706+TIME(0,10,0)</f>
        <v>0.43151620370370369</v>
      </c>
      <c r="X707">
        <v>10</v>
      </c>
      <c r="Y707" s="61">
        <f>VLOOKUP(C707,JN!$A$2:$J$865,8,0)</f>
        <v>3.0074999999999998</v>
      </c>
      <c r="Z707" s="62">
        <f>VLOOKUP(C707,JN!$A$2:$J$865,9,0)</f>
        <v>79.673028204695143</v>
      </c>
      <c r="AA707" s="63">
        <f>VLOOKUP(C707,JN!$A$2:$J$865,10,0)</f>
        <v>0.59784000000000015</v>
      </c>
      <c r="AB707">
        <v>37.5</v>
      </c>
    </row>
    <row r="708" spans="1:28" x14ac:dyDescent="0.3">
      <c r="A708">
        <v>692</v>
      </c>
      <c r="B708" s="1">
        <v>44797</v>
      </c>
      <c r="C708" t="str">
        <f t="shared" si="82"/>
        <v>CER-CON_R2_t2_44797</v>
      </c>
      <c r="E708" t="s">
        <v>20</v>
      </c>
      <c r="F708" t="s">
        <v>40</v>
      </c>
      <c r="G708" t="s">
        <v>18</v>
      </c>
      <c r="H708">
        <f t="shared" si="83"/>
        <v>2022</v>
      </c>
      <c r="I708">
        <f t="shared" si="84"/>
        <v>8</v>
      </c>
      <c r="J708">
        <f t="shared" si="85"/>
        <v>24</v>
      </c>
      <c r="K708" t="s">
        <v>48</v>
      </c>
      <c r="M708">
        <f>VLOOKUP(F708,Treats!$A$1:$C$9,3,0)</f>
        <v>2</v>
      </c>
      <c r="N708">
        <v>11</v>
      </c>
      <c r="O708" t="s">
        <v>604</v>
      </c>
      <c r="P708" t="str">
        <f t="shared" si="86"/>
        <v>E:CER_P:P06_Tr1:CON_Tr2:_TRA_2_D:24_M:8_Y:2022</v>
      </c>
      <c r="Q708">
        <v>10</v>
      </c>
      <c r="R708">
        <v>27</v>
      </c>
      <c r="S708">
        <v>0.9</v>
      </c>
      <c r="T708">
        <v>31</v>
      </c>
      <c r="V708" t="s">
        <v>46</v>
      </c>
      <c r="W708" s="2">
        <f>W707+TIME(0,10,0)</f>
        <v>0.43846064814814811</v>
      </c>
      <c r="X708">
        <v>20</v>
      </c>
      <c r="Y708" s="61">
        <f>VLOOKUP(C708,JN!$A$2:$J$865,8,0)</f>
        <v>3.9824999999999999</v>
      </c>
      <c r="Z708" s="62">
        <f>VLOOKUP(C708,JN!$A$2:$J$865,9,0)</f>
        <v>45.277149130214497</v>
      </c>
      <c r="AA708" s="63">
        <f>VLOOKUP(C708,JN!$A$2:$J$865,10,0)</f>
        <v>0.58512000000000008</v>
      </c>
      <c r="AB708">
        <v>38.799999999999997</v>
      </c>
    </row>
    <row r="709" spans="1:28" x14ac:dyDescent="0.3">
      <c r="A709">
        <v>693</v>
      </c>
      <c r="B709" s="1">
        <v>44797</v>
      </c>
      <c r="C709" t="str">
        <f t="shared" si="82"/>
        <v>CER-CON_R2_t3_44797</v>
      </c>
      <c r="E709" t="s">
        <v>20</v>
      </c>
      <c r="F709" t="s">
        <v>40</v>
      </c>
      <c r="G709" t="s">
        <v>18</v>
      </c>
      <c r="H709">
        <f t="shared" si="83"/>
        <v>2022</v>
      </c>
      <c r="I709">
        <f t="shared" si="84"/>
        <v>8</v>
      </c>
      <c r="J709">
        <f t="shared" si="85"/>
        <v>24</v>
      </c>
      <c r="K709" t="s">
        <v>48</v>
      </c>
      <c r="M709">
        <f>VLOOKUP(F709,Treats!$A$1:$C$9,3,0)</f>
        <v>2</v>
      </c>
      <c r="N709">
        <v>11</v>
      </c>
      <c r="O709" t="s">
        <v>604</v>
      </c>
      <c r="P709" t="str">
        <f t="shared" si="86"/>
        <v>E:CER_P:P06_Tr1:CON_Tr2:_TRA_2_D:24_M:8_Y:2022</v>
      </c>
      <c r="Q709">
        <v>10</v>
      </c>
      <c r="R709">
        <v>27</v>
      </c>
      <c r="S709">
        <v>0.9</v>
      </c>
      <c r="T709">
        <v>31</v>
      </c>
      <c r="V709" t="s">
        <v>47</v>
      </c>
      <c r="W709" s="2">
        <f>W708+TIME(0,10,0)</f>
        <v>0.44540509259259253</v>
      </c>
      <c r="X709">
        <v>30</v>
      </c>
      <c r="Y709" s="61">
        <f>VLOOKUP(C709,JN!$A$2:$J$865,8,0)</f>
        <v>5.2575000000000003</v>
      </c>
      <c r="Z709" s="62">
        <f>VLOOKUP(C709,JN!$A$2:$J$865,9,0)</f>
        <v>21.024826887350113</v>
      </c>
      <c r="AA709" s="63">
        <f>VLOOKUP(C709,JN!$A$2:$J$865,10,0)</f>
        <v>0.59784000000000015</v>
      </c>
      <c r="AB709">
        <v>38.9</v>
      </c>
    </row>
    <row r="710" spans="1:28" x14ac:dyDescent="0.3">
      <c r="A710">
        <v>694</v>
      </c>
      <c r="B710" s="1">
        <v>44797</v>
      </c>
      <c r="C710" t="str">
        <f t="shared" si="82"/>
        <v>CER-MSD_R3_t0_44797</v>
      </c>
      <c r="E710" t="s">
        <v>20</v>
      </c>
      <c r="F710" t="s">
        <v>35</v>
      </c>
      <c r="G710" t="s">
        <v>18</v>
      </c>
      <c r="H710">
        <f t="shared" si="83"/>
        <v>2022</v>
      </c>
      <c r="I710">
        <f t="shared" si="84"/>
        <v>8</v>
      </c>
      <c r="J710">
        <f t="shared" si="85"/>
        <v>24</v>
      </c>
      <c r="K710" t="s">
        <v>49</v>
      </c>
      <c r="M710">
        <f>VLOOKUP(F710,Treats!$A$1:$C$9,3,0)</f>
        <v>3</v>
      </c>
      <c r="N710">
        <v>1</v>
      </c>
      <c r="O710" t="s">
        <v>36</v>
      </c>
      <c r="P710" t="str">
        <f t="shared" si="86"/>
        <v>E:CER_P:P07_Tr1:MSD_Tr2:_TRA_3_D:24_M:8_Y:2022</v>
      </c>
      <c r="Q710">
        <v>11</v>
      </c>
      <c r="R710">
        <v>26</v>
      </c>
      <c r="S710">
        <v>0.9</v>
      </c>
      <c r="T710">
        <v>28</v>
      </c>
      <c r="U710">
        <v>30</v>
      </c>
      <c r="V710" t="s">
        <v>44</v>
      </c>
      <c r="W710" s="2">
        <v>0.39409722222222227</v>
      </c>
      <c r="X710">
        <v>0</v>
      </c>
      <c r="Y710" s="61">
        <f>VLOOKUP(C710,JN!$A$2:$J$865,8,0)</f>
        <v>1.5825</v>
      </c>
      <c r="Z710" s="62">
        <f>VLOOKUP(C710,JN!$A$2:$J$865,9,0)</f>
        <v>110.84141192366154</v>
      </c>
      <c r="AA710" s="63">
        <f>VLOOKUP(C710,JN!$A$2:$J$865,10,0)</f>
        <v>0.54696000000000011</v>
      </c>
      <c r="AB710">
        <v>31.5</v>
      </c>
    </row>
    <row r="711" spans="1:28" x14ac:dyDescent="0.3">
      <c r="A711">
        <v>695</v>
      </c>
      <c r="B711" s="1">
        <v>44797</v>
      </c>
      <c r="C711" t="str">
        <f t="shared" si="82"/>
        <v>CER-MSD_R3_t1_44797</v>
      </c>
      <c r="E711" t="s">
        <v>20</v>
      </c>
      <c r="F711" t="s">
        <v>35</v>
      </c>
      <c r="G711" t="s">
        <v>18</v>
      </c>
      <c r="H711">
        <f t="shared" si="83"/>
        <v>2022</v>
      </c>
      <c r="I711">
        <f t="shared" si="84"/>
        <v>8</v>
      </c>
      <c r="J711">
        <f t="shared" si="85"/>
        <v>24</v>
      </c>
      <c r="K711" t="s">
        <v>49</v>
      </c>
      <c r="M711">
        <f>VLOOKUP(F711,Treats!$A$1:$C$9,3,0)</f>
        <v>3</v>
      </c>
      <c r="N711">
        <v>1</v>
      </c>
      <c r="O711" t="s">
        <v>36</v>
      </c>
      <c r="P711" t="str">
        <f t="shared" si="86"/>
        <v>E:CER_P:P07_Tr1:MSD_Tr2:_TRA_3_D:24_M:8_Y:2022</v>
      </c>
      <c r="Q711">
        <v>11</v>
      </c>
      <c r="R711">
        <v>26</v>
      </c>
      <c r="S711">
        <v>0.9</v>
      </c>
      <c r="T711">
        <v>28</v>
      </c>
      <c r="U711">
        <v>30</v>
      </c>
      <c r="V711" t="s">
        <v>45</v>
      </c>
      <c r="W711" s="2">
        <f t="shared" ref="W711:W717" si="87">W710+TIME(0,10,0)</f>
        <v>0.40104166666666669</v>
      </c>
      <c r="X711">
        <v>10</v>
      </c>
      <c r="Y711" s="61">
        <f>VLOOKUP(C711,JN!$A$2:$J$865,8,0)</f>
        <v>1.8824999999999998</v>
      </c>
      <c r="Z711" s="62">
        <f>VLOOKUP(C711,JN!$A$2:$J$865,9,0)</f>
        <v>102.17328154028036</v>
      </c>
      <c r="AA711" s="63">
        <f>VLOOKUP(C711,JN!$A$2:$J$865,10,0)</f>
        <v>0.57876000000000005</v>
      </c>
      <c r="AB711">
        <v>36.9</v>
      </c>
    </row>
    <row r="712" spans="1:28" x14ac:dyDescent="0.3">
      <c r="A712">
        <v>696</v>
      </c>
      <c r="B712" s="1">
        <v>44797</v>
      </c>
      <c r="C712" t="str">
        <f t="shared" si="82"/>
        <v>CER-MSD_R3_t2_44797</v>
      </c>
      <c r="E712" t="s">
        <v>20</v>
      </c>
      <c r="F712" t="s">
        <v>35</v>
      </c>
      <c r="G712" t="s">
        <v>18</v>
      </c>
      <c r="H712">
        <f t="shared" si="83"/>
        <v>2022</v>
      </c>
      <c r="I712">
        <f t="shared" si="84"/>
        <v>8</v>
      </c>
      <c r="J712">
        <f t="shared" si="85"/>
        <v>24</v>
      </c>
      <c r="K712" t="s">
        <v>49</v>
      </c>
      <c r="M712">
        <f>VLOOKUP(F712,Treats!$A$1:$C$9,3,0)</f>
        <v>3</v>
      </c>
      <c r="N712">
        <v>1</v>
      </c>
      <c r="O712" t="s">
        <v>36</v>
      </c>
      <c r="P712" t="str">
        <f t="shared" si="86"/>
        <v>E:CER_P:P07_Tr1:MSD_Tr2:_TRA_3_D:24_M:8_Y:2022</v>
      </c>
      <c r="Q712">
        <v>11</v>
      </c>
      <c r="R712">
        <v>26</v>
      </c>
      <c r="S712">
        <v>0.9</v>
      </c>
      <c r="T712">
        <v>28</v>
      </c>
      <c r="U712">
        <v>30</v>
      </c>
      <c r="V712" t="s">
        <v>46</v>
      </c>
      <c r="W712" s="2">
        <f t="shared" si="87"/>
        <v>0.4079861111111111</v>
      </c>
      <c r="X712">
        <v>20</v>
      </c>
      <c r="Y712" s="61">
        <f>VLOOKUP(C712,JN!$A$2:$J$865,8,0)</f>
        <v>2.1074999999999999</v>
      </c>
      <c r="Z712" s="62">
        <f>VLOOKUP(C712,JN!$A$2:$J$865,9,0)</f>
        <v>45.646005742273267</v>
      </c>
      <c r="AA712" s="63">
        <f>VLOOKUP(C712,JN!$A$2:$J$865,10,0)</f>
        <v>0.59784000000000015</v>
      </c>
      <c r="AB712">
        <v>40.200000000000003</v>
      </c>
    </row>
    <row r="713" spans="1:28" x14ac:dyDescent="0.3">
      <c r="A713">
        <v>697</v>
      </c>
      <c r="B713" s="1">
        <v>44797</v>
      </c>
      <c r="C713" t="str">
        <f t="shared" si="82"/>
        <v>CER-MSD_R3_t3_44797</v>
      </c>
      <c r="E713" t="s">
        <v>20</v>
      </c>
      <c r="F713" t="s">
        <v>35</v>
      </c>
      <c r="G713" t="s">
        <v>18</v>
      </c>
      <c r="H713">
        <f t="shared" si="83"/>
        <v>2022</v>
      </c>
      <c r="I713">
        <f t="shared" si="84"/>
        <v>8</v>
      </c>
      <c r="J713">
        <f t="shared" si="85"/>
        <v>24</v>
      </c>
      <c r="K713" t="s">
        <v>49</v>
      </c>
      <c r="M713">
        <f>VLOOKUP(F713,Treats!$A$1:$C$9,3,0)</f>
        <v>3</v>
      </c>
      <c r="N713">
        <v>1</v>
      </c>
      <c r="O713" t="s">
        <v>36</v>
      </c>
      <c r="P713" t="str">
        <f t="shared" si="86"/>
        <v>E:CER_P:P07_Tr1:MSD_Tr2:_TRA_3_D:24_M:8_Y:2022</v>
      </c>
      <c r="Q713">
        <v>11</v>
      </c>
      <c r="R713">
        <v>26</v>
      </c>
      <c r="S713">
        <v>0.9</v>
      </c>
      <c r="T713">
        <v>28</v>
      </c>
      <c r="U713">
        <v>30</v>
      </c>
      <c r="V713" t="s">
        <v>47</v>
      </c>
      <c r="W713" s="2">
        <f t="shared" si="87"/>
        <v>0.41493055555555552</v>
      </c>
      <c r="X713">
        <v>30</v>
      </c>
      <c r="Y713" s="61">
        <f>VLOOKUP(C713,JN!$A$2:$J$865,8,0)</f>
        <v>2.4074999999999998</v>
      </c>
      <c r="Z713" s="62">
        <f>VLOOKUP(C713,JN!$A$2:$J$865,9,0)</f>
        <v>40.758655632494516</v>
      </c>
      <c r="AA713" s="63">
        <f>VLOOKUP(C713,JN!$A$2:$J$865,10,0)</f>
        <v>0.55332000000000003</v>
      </c>
      <c r="AB713">
        <v>42.6</v>
      </c>
    </row>
    <row r="714" spans="1:28" x14ac:dyDescent="0.3">
      <c r="A714">
        <v>698</v>
      </c>
      <c r="B714" s="1">
        <v>44797</v>
      </c>
      <c r="C714" t="str">
        <f t="shared" si="82"/>
        <v>CER-CON_R3_t0_44797</v>
      </c>
      <c r="E714" t="s">
        <v>20</v>
      </c>
      <c r="F714" t="s">
        <v>33</v>
      </c>
      <c r="G714" t="s">
        <v>18</v>
      </c>
      <c r="H714">
        <f t="shared" si="83"/>
        <v>2022</v>
      </c>
      <c r="I714">
        <f t="shared" si="84"/>
        <v>8</v>
      </c>
      <c r="J714">
        <f t="shared" si="85"/>
        <v>24</v>
      </c>
      <c r="K714" t="s">
        <v>48</v>
      </c>
      <c r="M714">
        <f>VLOOKUP(F714,Treats!$A$1:$C$9,3,0)</f>
        <v>3</v>
      </c>
      <c r="N714">
        <v>1</v>
      </c>
      <c r="O714" t="s">
        <v>36</v>
      </c>
      <c r="P714" t="str">
        <f t="shared" si="86"/>
        <v>E:CER_P:P08_Tr1:CON_Tr2:_TRA_3_D:24_M:8_Y:2022</v>
      </c>
      <c r="Q714">
        <v>11</v>
      </c>
      <c r="R714">
        <v>27</v>
      </c>
      <c r="S714">
        <v>0.9</v>
      </c>
      <c r="T714">
        <v>31</v>
      </c>
      <c r="V714" t="s">
        <v>44</v>
      </c>
      <c r="W714" s="2">
        <v>0.42326388888888888</v>
      </c>
      <c r="X714">
        <v>0</v>
      </c>
      <c r="Y714" s="61">
        <f>VLOOKUP(C714,JN!$A$2:$J$865,8,0)</f>
        <v>1.7324999999999999</v>
      </c>
      <c r="Z714" s="62">
        <f>VLOOKUP(C714,JN!$A$2:$J$865,9,0)</f>
        <v>108.90491471035298</v>
      </c>
      <c r="AA714" s="63">
        <f>VLOOKUP(C714,JN!$A$2:$J$865,10,0)</f>
        <v>0.59148000000000012</v>
      </c>
      <c r="AB714">
        <v>34.1</v>
      </c>
    </row>
    <row r="715" spans="1:28" x14ac:dyDescent="0.3">
      <c r="A715">
        <v>699</v>
      </c>
      <c r="B715" s="1">
        <v>44797</v>
      </c>
      <c r="C715" t="str">
        <f t="shared" si="82"/>
        <v>CER-CON_R3_t1_44797</v>
      </c>
      <c r="E715" t="s">
        <v>20</v>
      </c>
      <c r="F715" t="s">
        <v>33</v>
      </c>
      <c r="G715" t="s">
        <v>18</v>
      </c>
      <c r="H715">
        <f t="shared" si="83"/>
        <v>2022</v>
      </c>
      <c r="I715">
        <f t="shared" si="84"/>
        <v>8</v>
      </c>
      <c r="J715">
        <f t="shared" si="85"/>
        <v>24</v>
      </c>
      <c r="K715" t="s">
        <v>48</v>
      </c>
      <c r="M715">
        <f>VLOOKUP(F715,Treats!$A$1:$C$9,3,0)</f>
        <v>3</v>
      </c>
      <c r="N715">
        <v>1</v>
      </c>
      <c r="O715" t="s">
        <v>36</v>
      </c>
      <c r="P715" t="str">
        <f t="shared" si="86"/>
        <v>E:CER_P:P08_Tr1:CON_Tr2:_TRA_3_D:24_M:8_Y:2022</v>
      </c>
      <c r="Q715">
        <v>11</v>
      </c>
      <c r="R715">
        <v>27</v>
      </c>
      <c r="S715">
        <v>0.9</v>
      </c>
      <c r="T715">
        <v>31</v>
      </c>
      <c r="V715" t="s">
        <v>45</v>
      </c>
      <c r="W715" s="2">
        <f t="shared" si="87"/>
        <v>0.4302083333333333</v>
      </c>
      <c r="X715">
        <v>10</v>
      </c>
      <c r="Y715" s="61">
        <f>VLOOKUP(C715,JN!$A$2:$J$865,8,0)</f>
        <v>2.5575000000000001</v>
      </c>
      <c r="Z715" s="62">
        <f>VLOOKUP(C715,JN!$A$2:$J$865,9,0)</f>
        <v>86.681303833811867</v>
      </c>
      <c r="AA715" s="63">
        <f>VLOOKUP(C715,JN!$A$2:$J$865,10,0)</f>
        <v>0.61055999999999999</v>
      </c>
      <c r="AB715">
        <v>38.700000000000003</v>
      </c>
    </row>
    <row r="716" spans="1:28" x14ac:dyDescent="0.3">
      <c r="A716">
        <v>700</v>
      </c>
      <c r="B716" s="1">
        <v>44797</v>
      </c>
      <c r="C716" t="str">
        <f t="shared" si="82"/>
        <v>CER-CON_R3_t2_44797</v>
      </c>
      <c r="E716" t="s">
        <v>20</v>
      </c>
      <c r="F716" t="s">
        <v>33</v>
      </c>
      <c r="G716" t="s">
        <v>18</v>
      </c>
      <c r="H716">
        <f t="shared" si="83"/>
        <v>2022</v>
      </c>
      <c r="I716">
        <f t="shared" si="84"/>
        <v>8</v>
      </c>
      <c r="J716">
        <f t="shared" si="85"/>
        <v>24</v>
      </c>
      <c r="K716" t="s">
        <v>48</v>
      </c>
      <c r="M716">
        <f>VLOOKUP(F716,Treats!$A$1:$C$9,3,0)</f>
        <v>3</v>
      </c>
      <c r="N716">
        <v>1</v>
      </c>
      <c r="O716" t="s">
        <v>36</v>
      </c>
      <c r="P716" t="str">
        <f t="shared" si="86"/>
        <v>E:CER_P:P08_Tr1:CON_Tr2:_TRA_3_D:24_M:8_Y:2022</v>
      </c>
      <c r="Q716">
        <v>11</v>
      </c>
      <c r="R716">
        <v>27</v>
      </c>
      <c r="S716">
        <v>0.9</v>
      </c>
      <c r="T716">
        <v>31</v>
      </c>
      <c r="V716" t="s">
        <v>46</v>
      </c>
      <c r="W716" s="2">
        <f t="shared" si="87"/>
        <v>0.43715277777777772</v>
      </c>
      <c r="X716">
        <v>20</v>
      </c>
      <c r="Y716" s="61">
        <f>VLOOKUP(C716,JN!$A$2:$J$865,8,0)</f>
        <v>3.1574999999999998</v>
      </c>
      <c r="Z716" s="62">
        <f>VLOOKUP(C716,JN!$A$2:$J$865,9,0)</f>
        <v>67.408545853740918</v>
      </c>
      <c r="AA716" s="63">
        <f>VLOOKUP(C716,JN!$A$2:$J$865,10,0)</f>
        <v>0.60419999999999996</v>
      </c>
      <c r="AB716">
        <v>39.799999999999997</v>
      </c>
    </row>
    <row r="717" spans="1:28" x14ac:dyDescent="0.3">
      <c r="A717">
        <v>701</v>
      </c>
      <c r="B717" s="1">
        <v>44797</v>
      </c>
      <c r="C717" t="str">
        <f t="shared" si="82"/>
        <v>CER-CON_R3_t3_44797</v>
      </c>
      <c r="E717" t="s">
        <v>20</v>
      </c>
      <c r="F717" t="s">
        <v>33</v>
      </c>
      <c r="G717" t="s">
        <v>18</v>
      </c>
      <c r="H717">
        <f t="shared" si="83"/>
        <v>2022</v>
      </c>
      <c r="I717">
        <f t="shared" si="84"/>
        <v>8</v>
      </c>
      <c r="J717">
        <f t="shared" si="85"/>
        <v>24</v>
      </c>
      <c r="K717" t="s">
        <v>48</v>
      </c>
      <c r="M717">
        <f>VLOOKUP(F717,Treats!$A$1:$C$9,3,0)</f>
        <v>3</v>
      </c>
      <c r="N717">
        <v>1</v>
      </c>
      <c r="O717" t="s">
        <v>36</v>
      </c>
      <c r="P717" t="str">
        <f t="shared" si="86"/>
        <v>E:CER_P:P08_Tr1:CON_Tr2:_TRA_3_D:24_M:8_Y:2022</v>
      </c>
      <c r="Q717">
        <v>11</v>
      </c>
      <c r="R717">
        <v>27</v>
      </c>
      <c r="S717">
        <v>0.9</v>
      </c>
      <c r="T717">
        <v>31</v>
      </c>
      <c r="V717" t="s">
        <v>47</v>
      </c>
      <c r="W717" s="2">
        <f t="shared" si="87"/>
        <v>0.44409722222222214</v>
      </c>
      <c r="X717">
        <v>30</v>
      </c>
      <c r="Y717" s="61">
        <f>VLOOKUP(C717,JN!$A$2:$J$865,8,0)</f>
        <v>3.6074999999999999</v>
      </c>
      <c r="Z717" s="62">
        <f>VLOOKUP(C717,JN!$A$2:$J$865,9,0)</f>
        <v>41.58858300962676</v>
      </c>
      <c r="AA717" s="63">
        <f>VLOOKUP(C717,JN!$A$2:$J$865,10,0)</f>
        <v>0.60419999999999996</v>
      </c>
      <c r="AB717">
        <v>39.700000000000003</v>
      </c>
    </row>
    <row r="718" spans="1:28" x14ac:dyDescent="0.3">
      <c r="A718">
        <v>702</v>
      </c>
      <c r="B718" s="1">
        <v>44797</v>
      </c>
      <c r="C718" t="str">
        <f t="shared" si="82"/>
        <v>CER-AWD_R3_t0_44797</v>
      </c>
      <c r="E718" t="s">
        <v>20</v>
      </c>
      <c r="F718" t="s">
        <v>38</v>
      </c>
      <c r="G718" t="s">
        <v>18</v>
      </c>
      <c r="H718">
        <f t="shared" si="83"/>
        <v>2022</v>
      </c>
      <c r="I718">
        <f t="shared" si="84"/>
        <v>8</v>
      </c>
      <c r="J718">
        <f t="shared" si="85"/>
        <v>24</v>
      </c>
      <c r="K718" t="s">
        <v>50</v>
      </c>
      <c r="M718">
        <f>VLOOKUP(F718,Treats!$A$1:$C$9,3,0)</f>
        <v>3</v>
      </c>
      <c r="N718">
        <v>11</v>
      </c>
      <c r="O718" t="s">
        <v>36</v>
      </c>
      <c r="P718" t="str">
        <f t="shared" si="86"/>
        <v>E:CER_P:P09_Tr1:AWD_Tr2:_TRA_3_D:24_M:8_Y:2022</v>
      </c>
      <c r="Q718">
        <v>13</v>
      </c>
      <c r="R718">
        <v>26</v>
      </c>
      <c r="S718">
        <v>0.9</v>
      </c>
      <c r="T718">
        <v>28</v>
      </c>
      <c r="V718" t="s">
        <v>44</v>
      </c>
      <c r="W718" s="2">
        <v>0.39641203703703703</v>
      </c>
      <c r="X718">
        <v>0</v>
      </c>
      <c r="Y718" s="61">
        <f>VLOOKUP(C718,JN!$A$2:$J$865,8,0)</f>
        <v>2.3325</v>
      </c>
      <c r="Z718" s="62">
        <f>VLOOKUP(C718,JN!$A$2:$J$865,9,0)</f>
        <v>95.257220064178355</v>
      </c>
      <c r="AA718" s="63">
        <f>VLOOKUP(C718,JN!$A$2:$J$865,10,0)</f>
        <v>0.62327999999999995</v>
      </c>
      <c r="AB718">
        <v>36</v>
      </c>
    </row>
    <row r="719" spans="1:28" x14ac:dyDescent="0.3">
      <c r="A719">
        <v>703</v>
      </c>
      <c r="B719" s="1">
        <v>44797</v>
      </c>
      <c r="C719" t="str">
        <f t="shared" si="82"/>
        <v>CER-AWD_R3_t1_44797</v>
      </c>
      <c r="E719" t="s">
        <v>20</v>
      </c>
      <c r="F719" t="s">
        <v>38</v>
      </c>
      <c r="G719" t="s">
        <v>18</v>
      </c>
      <c r="H719">
        <f t="shared" si="83"/>
        <v>2022</v>
      </c>
      <c r="I719">
        <f t="shared" si="84"/>
        <v>8</v>
      </c>
      <c r="J719">
        <f t="shared" si="85"/>
        <v>24</v>
      </c>
      <c r="K719" t="s">
        <v>50</v>
      </c>
      <c r="M719">
        <f>VLOOKUP(F719,Treats!$A$1:$C$9,3,0)</f>
        <v>3</v>
      </c>
      <c r="N719">
        <v>11</v>
      </c>
      <c r="O719" t="s">
        <v>36</v>
      </c>
      <c r="P719" t="str">
        <f t="shared" si="86"/>
        <v>E:CER_P:P09_Tr1:AWD_Tr2:_TRA_3_D:24_M:8_Y:2022</v>
      </c>
      <c r="Q719">
        <v>13</v>
      </c>
      <c r="R719">
        <v>26</v>
      </c>
      <c r="S719">
        <v>0.9</v>
      </c>
      <c r="T719">
        <v>28</v>
      </c>
      <c r="V719" t="s">
        <v>45</v>
      </c>
      <c r="W719" s="2">
        <f>W718+TIME(0,10,0)</f>
        <v>0.40335648148148145</v>
      </c>
      <c r="X719">
        <v>10</v>
      </c>
      <c r="Y719" s="61">
        <f>VLOOKUP(C719,JN!$A$2:$J$865,8,0)</f>
        <v>3.0825000000000005</v>
      </c>
      <c r="Z719" s="62">
        <f>VLOOKUP(C719,JN!$A$2:$J$865,9,0)</f>
        <v>84.560378314473908</v>
      </c>
      <c r="AA719" s="63">
        <f>VLOOKUP(C719,JN!$A$2:$J$865,10,0)</f>
        <v>0.59148000000000012</v>
      </c>
      <c r="AB719">
        <v>43.9</v>
      </c>
    </row>
    <row r="720" spans="1:28" x14ac:dyDescent="0.3">
      <c r="A720">
        <v>704</v>
      </c>
      <c r="B720" s="1">
        <v>44797</v>
      </c>
      <c r="C720" t="str">
        <f t="shared" si="82"/>
        <v>CER-AWD_R3_t2_44797</v>
      </c>
      <c r="E720" t="s">
        <v>20</v>
      </c>
      <c r="F720" t="s">
        <v>38</v>
      </c>
      <c r="G720" t="s">
        <v>18</v>
      </c>
      <c r="H720">
        <f t="shared" si="83"/>
        <v>2022</v>
      </c>
      <c r="I720">
        <f t="shared" si="84"/>
        <v>8</v>
      </c>
      <c r="J720">
        <f t="shared" si="85"/>
        <v>24</v>
      </c>
      <c r="K720" t="s">
        <v>50</v>
      </c>
      <c r="M720">
        <f>VLOOKUP(F720,Treats!$A$1:$C$9,3,0)</f>
        <v>3</v>
      </c>
      <c r="N720">
        <v>11</v>
      </c>
      <c r="O720" t="s">
        <v>36</v>
      </c>
      <c r="P720" t="str">
        <f t="shared" si="86"/>
        <v>E:CER_P:P09_Tr1:AWD_Tr2:_TRA_3_D:24_M:8_Y:2022</v>
      </c>
      <c r="Q720">
        <v>13</v>
      </c>
      <c r="R720">
        <v>26</v>
      </c>
      <c r="S720">
        <v>0.9</v>
      </c>
      <c r="T720">
        <v>28</v>
      </c>
      <c r="V720" t="s">
        <v>46</v>
      </c>
      <c r="W720" s="2">
        <f>W719+TIME(0,10,0)</f>
        <v>0.41030092592592587</v>
      </c>
      <c r="X720">
        <v>20</v>
      </c>
      <c r="Y720" s="61">
        <f>VLOOKUP(C720,JN!$A$2:$J$865,8,0)</f>
        <v>3.9074999999999998</v>
      </c>
      <c r="Z720" s="62">
        <f>VLOOKUP(C720,JN!$A$2:$J$865,9,0)</f>
        <v>26.188819456172943</v>
      </c>
      <c r="AA720" s="63">
        <f>VLOOKUP(C720,JN!$A$2:$J$865,10,0)</f>
        <v>0.62963999999999998</v>
      </c>
      <c r="AB720">
        <v>46.6</v>
      </c>
    </row>
    <row r="721" spans="1:28" x14ac:dyDescent="0.3">
      <c r="A721">
        <v>705</v>
      </c>
      <c r="B721" s="1">
        <v>44797</v>
      </c>
      <c r="C721" t="str">
        <f t="shared" si="82"/>
        <v>CER-AWD_R3_t3_44797</v>
      </c>
      <c r="E721" t="s">
        <v>20</v>
      </c>
      <c r="F721" t="s">
        <v>38</v>
      </c>
      <c r="G721" t="s">
        <v>18</v>
      </c>
      <c r="H721">
        <f t="shared" si="83"/>
        <v>2022</v>
      </c>
      <c r="I721">
        <f t="shared" si="84"/>
        <v>8</v>
      </c>
      <c r="J721">
        <f t="shared" si="85"/>
        <v>24</v>
      </c>
      <c r="K721" t="s">
        <v>50</v>
      </c>
      <c r="M721">
        <f>VLOOKUP(F721,Treats!$A$1:$C$9,3,0)</f>
        <v>3</v>
      </c>
      <c r="N721">
        <v>11</v>
      </c>
      <c r="O721" t="s">
        <v>36</v>
      </c>
      <c r="P721" t="str">
        <f t="shared" si="86"/>
        <v>E:CER_P:P09_Tr1:AWD_Tr2:_TRA_3_D:24_M:8_Y:2022</v>
      </c>
      <c r="Q721">
        <v>13</v>
      </c>
      <c r="R721">
        <v>26</v>
      </c>
      <c r="S721">
        <v>0.9</v>
      </c>
      <c r="T721">
        <v>28</v>
      </c>
      <c r="V721" t="s">
        <v>47</v>
      </c>
      <c r="W721" s="2">
        <f>W720+TIME(0,10,0)</f>
        <v>0.41724537037037029</v>
      </c>
      <c r="X721">
        <v>30</v>
      </c>
      <c r="Y721" s="61">
        <f>VLOOKUP(C721,JN!$A$2:$J$865,8,0)</f>
        <v>3.9074999999999998</v>
      </c>
      <c r="Z721" s="62">
        <f>VLOOKUP(C721,JN!$A$2:$J$865,9,0)</f>
        <v>27.387603445363958</v>
      </c>
      <c r="AA721" s="63">
        <f>VLOOKUP(C721,JN!$A$2:$J$865,10,0)</f>
        <v>0.61055999999999999</v>
      </c>
      <c r="AB721">
        <v>48.1</v>
      </c>
    </row>
    <row r="722" spans="1:28" x14ac:dyDescent="0.3">
      <c r="A722">
        <v>706</v>
      </c>
      <c r="B722" s="1">
        <v>44805</v>
      </c>
      <c r="C722" t="str">
        <f t="shared" si="82"/>
        <v>CER-AWD_R1_t0_44805</v>
      </c>
      <c r="E722" t="s">
        <v>20</v>
      </c>
      <c r="F722" t="s">
        <v>21</v>
      </c>
      <c r="G722" t="s">
        <v>18</v>
      </c>
      <c r="H722">
        <f t="shared" si="83"/>
        <v>2022</v>
      </c>
      <c r="I722">
        <f t="shared" si="84"/>
        <v>9</v>
      </c>
      <c r="J722">
        <f t="shared" si="85"/>
        <v>1</v>
      </c>
      <c r="K722" t="s">
        <v>50</v>
      </c>
      <c r="M722">
        <f>VLOOKUP(F722,Treats!$A$1:$C$9,3,0)</f>
        <v>1</v>
      </c>
      <c r="N722">
        <v>1</v>
      </c>
      <c r="O722" t="s">
        <v>615</v>
      </c>
      <c r="P722" t="str">
        <f t="shared" si="86"/>
        <v>E:CER_P:P01_Tr1:AWD_Tr2:_TRA_1_D:1_M:9_Y:2022</v>
      </c>
      <c r="Q722">
        <v>12</v>
      </c>
      <c r="R722">
        <v>27</v>
      </c>
      <c r="S722">
        <v>0.95</v>
      </c>
      <c r="T722">
        <v>27</v>
      </c>
      <c r="U722">
        <v>29.5</v>
      </c>
      <c r="V722" t="s">
        <v>44</v>
      </c>
      <c r="W722" s="2">
        <v>0.42460648148148145</v>
      </c>
      <c r="X722">
        <v>0</v>
      </c>
      <c r="Y722" s="61">
        <f>VLOOKUP(C722,JN!$A$2:$J$865,8,0)</f>
        <v>1.4325000000000001</v>
      </c>
      <c r="Z722" s="62">
        <f>VLOOKUP(C722,JN!$A$2:$J$865,9,0)</f>
        <v>100.79006924505997</v>
      </c>
      <c r="AA722" s="63">
        <f>VLOOKUP(C722,JN!$A$2:$J$865,10,0)</f>
        <v>0.58512000000000008</v>
      </c>
      <c r="AB722">
        <v>34.1</v>
      </c>
    </row>
    <row r="723" spans="1:28" x14ac:dyDescent="0.3">
      <c r="A723">
        <v>707</v>
      </c>
      <c r="B723" s="1">
        <v>44805</v>
      </c>
      <c r="C723" t="str">
        <f t="shared" si="82"/>
        <v>CER-AWD_R1_t1_44805</v>
      </c>
      <c r="E723" t="s">
        <v>20</v>
      </c>
      <c r="F723" t="s">
        <v>21</v>
      </c>
      <c r="G723" t="s">
        <v>18</v>
      </c>
      <c r="H723">
        <f t="shared" si="83"/>
        <v>2022</v>
      </c>
      <c r="I723">
        <f t="shared" si="84"/>
        <v>9</v>
      </c>
      <c r="J723">
        <f t="shared" si="85"/>
        <v>1</v>
      </c>
      <c r="K723" t="s">
        <v>50</v>
      </c>
      <c r="M723">
        <f>VLOOKUP(F723,Treats!$A$1:$C$9,3,0)</f>
        <v>1</v>
      </c>
      <c r="N723">
        <v>1</v>
      </c>
      <c r="O723" t="s">
        <v>615</v>
      </c>
      <c r="P723" t="str">
        <f t="shared" si="86"/>
        <v>E:CER_P:P01_Tr1:AWD_Tr2:_TRA_1_D:1_M:9_Y:2022</v>
      </c>
      <c r="Q723">
        <v>12</v>
      </c>
      <c r="R723">
        <v>27</v>
      </c>
      <c r="S723">
        <v>0.95</v>
      </c>
      <c r="T723">
        <v>27</v>
      </c>
      <c r="U723">
        <v>29.5</v>
      </c>
      <c r="V723" t="s">
        <v>45</v>
      </c>
      <c r="W723" s="2">
        <f t="shared" ref="W723:W787" si="88">W722+TIME(0,10,0)</f>
        <v>0.43155092592592587</v>
      </c>
      <c r="X723">
        <v>10</v>
      </c>
      <c r="Y723" s="61">
        <f>VLOOKUP(C723,JN!$A$2:$J$865,8,0)</f>
        <v>1.3574999999999999</v>
      </c>
      <c r="Z723" s="62">
        <f>VLOOKUP(C723,JN!$A$2:$J$865,9,0)</f>
        <v>87.326802904914715</v>
      </c>
      <c r="AA723" s="63">
        <f>VLOOKUP(C723,JN!$A$2:$J$865,10,0)</f>
        <v>0.60419999999999996</v>
      </c>
      <c r="AB723">
        <v>39.700000000000003</v>
      </c>
    </row>
    <row r="724" spans="1:28" x14ac:dyDescent="0.3">
      <c r="A724">
        <v>708</v>
      </c>
      <c r="B724" s="1">
        <v>44805</v>
      </c>
      <c r="C724" t="str">
        <f t="shared" si="82"/>
        <v>CER-AWD_R1_t2_44805</v>
      </c>
      <c r="E724" t="s">
        <v>20</v>
      </c>
      <c r="F724" t="s">
        <v>21</v>
      </c>
      <c r="G724" t="s">
        <v>18</v>
      </c>
      <c r="H724">
        <f t="shared" si="83"/>
        <v>2022</v>
      </c>
      <c r="I724">
        <f t="shared" si="84"/>
        <v>9</v>
      </c>
      <c r="J724">
        <f t="shared" si="85"/>
        <v>1</v>
      </c>
      <c r="K724" t="s">
        <v>50</v>
      </c>
      <c r="M724">
        <f>VLOOKUP(F724,Treats!$A$1:$C$9,3,0)</f>
        <v>1</v>
      </c>
      <c r="N724">
        <v>1</v>
      </c>
      <c r="O724" t="s">
        <v>615</v>
      </c>
      <c r="P724" t="str">
        <f t="shared" si="86"/>
        <v>E:CER_P:P01_Tr1:AWD_Tr2:_TRA_1_D:1_M:9_Y:2022</v>
      </c>
      <c r="Q724">
        <v>12</v>
      </c>
      <c r="R724">
        <v>27</v>
      </c>
      <c r="S724">
        <v>0.95</v>
      </c>
      <c r="T724">
        <v>27</v>
      </c>
      <c r="U724">
        <v>29.5</v>
      </c>
      <c r="V724" t="s">
        <v>46</v>
      </c>
      <c r="W724" s="2">
        <f t="shared" si="88"/>
        <v>0.43849537037037029</v>
      </c>
      <c r="X724">
        <v>20</v>
      </c>
      <c r="Y724" s="61">
        <f>VLOOKUP(C724,JN!$A$2:$J$865,8,0)</f>
        <v>1.3574999999999999</v>
      </c>
      <c r="Z724" s="62">
        <f>VLOOKUP(C724,JN!$A$2:$J$865,9,0)</f>
        <v>48.320216179699379</v>
      </c>
      <c r="AA724" s="63">
        <f>VLOOKUP(C724,JN!$A$2:$J$865,10,0)</f>
        <v>0.61055999999999999</v>
      </c>
      <c r="AB724">
        <v>37.5</v>
      </c>
    </row>
    <row r="725" spans="1:28" x14ac:dyDescent="0.3">
      <c r="A725">
        <v>709</v>
      </c>
      <c r="B725" s="1">
        <v>44805</v>
      </c>
      <c r="C725" t="str">
        <f t="shared" si="82"/>
        <v>CER-AWD_R1_t3_44805</v>
      </c>
      <c r="E725" t="s">
        <v>20</v>
      </c>
      <c r="F725" t="s">
        <v>21</v>
      </c>
      <c r="G725" t="s">
        <v>18</v>
      </c>
      <c r="H725">
        <f t="shared" si="83"/>
        <v>2022</v>
      </c>
      <c r="I725">
        <f t="shared" si="84"/>
        <v>9</v>
      </c>
      <c r="J725">
        <f t="shared" si="85"/>
        <v>1</v>
      </c>
      <c r="K725" t="s">
        <v>50</v>
      </c>
      <c r="M725">
        <f>VLOOKUP(F725,Treats!$A$1:$C$9,3,0)</f>
        <v>1</v>
      </c>
      <c r="N725">
        <v>1</v>
      </c>
      <c r="O725" t="s">
        <v>615</v>
      </c>
      <c r="P725" t="str">
        <f t="shared" si="86"/>
        <v>E:CER_P:P01_Tr1:AWD_Tr2:_TRA_1_D:1_M:9_Y:2022</v>
      </c>
      <c r="Q725">
        <v>12</v>
      </c>
      <c r="R725">
        <v>27</v>
      </c>
      <c r="S725">
        <v>0.95</v>
      </c>
      <c r="T725">
        <v>27</v>
      </c>
      <c r="U725">
        <v>29.5</v>
      </c>
      <c r="V725" t="s">
        <v>47</v>
      </c>
      <c r="W725" s="2">
        <f t="shared" si="88"/>
        <v>0.44543981481481471</v>
      </c>
      <c r="X725">
        <v>30</v>
      </c>
      <c r="Y725" s="61">
        <f>VLOOKUP(C725,JN!$A$2:$J$865,8,0)</f>
        <v>1.4325000000000001</v>
      </c>
      <c r="Z725" s="62">
        <f>VLOOKUP(C725,JN!$A$2:$J$865,9,0)</f>
        <v>43.61729437595001</v>
      </c>
      <c r="AA725" s="63">
        <f>VLOOKUP(C725,JN!$A$2:$J$865,10,0)</f>
        <v>0.62327999999999995</v>
      </c>
      <c r="AB725">
        <v>45</v>
      </c>
    </row>
    <row r="726" spans="1:28" x14ac:dyDescent="0.3">
      <c r="A726">
        <v>710</v>
      </c>
      <c r="B726" s="1">
        <v>44805</v>
      </c>
      <c r="C726" t="str">
        <f t="shared" si="82"/>
        <v>CER-MSD_R1_t0_44805</v>
      </c>
      <c r="E726" t="s">
        <v>20</v>
      </c>
      <c r="F726" t="s">
        <v>22</v>
      </c>
      <c r="G726" t="s">
        <v>18</v>
      </c>
      <c r="H726">
        <f t="shared" si="83"/>
        <v>2022</v>
      </c>
      <c r="I726">
        <f t="shared" si="84"/>
        <v>9</v>
      </c>
      <c r="J726">
        <f t="shared" si="85"/>
        <v>1</v>
      </c>
      <c r="K726" t="s">
        <v>49</v>
      </c>
      <c r="M726">
        <f>VLOOKUP(F726,Treats!$A$1:$C$9,3,0)</f>
        <v>1</v>
      </c>
      <c r="N726">
        <v>9</v>
      </c>
      <c r="O726" t="s">
        <v>615</v>
      </c>
      <c r="P726" t="str">
        <f t="shared" si="86"/>
        <v>E:CER_P:P02_Tr1:MSD_Tr2:_TRA_1_D:1_M:9_Y:2022</v>
      </c>
      <c r="Q726">
        <v>13</v>
      </c>
      <c r="R726">
        <v>26</v>
      </c>
      <c r="S726">
        <v>0.95</v>
      </c>
      <c r="T726">
        <v>27</v>
      </c>
      <c r="U726">
        <v>29.5</v>
      </c>
      <c r="V726" t="s">
        <v>44</v>
      </c>
      <c r="W726" s="2">
        <v>0.42810185185185184</v>
      </c>
      <c r="X726">
        <v>0</v>
      </c>
      <c r="Y726" s="61">
        <f>VLOOKUP(C726,JN!$A$2:$J$865,8,0)</f>
        <v>1.4325000000000001</v>
      </c>
      <c r="Z726" s="62">
        <f>VLOOKUP(C726,JN!$A$2:$J$865,9,0)</f>
        <v>103.46427968248607</v>
      </c>
      <c r="AA726" s="63">
        <f>VLOOKUP(C726,JN!$A$2:$J$865,10,0)</f>
        <v>0.54060000000000008</v>
      </c>
      <c r="AB726">
        <v>32.5</v>
      </c>
    </row>
    <row r="727" spans="1:28" x14ac:dyDescent="0.3">
      <c r="A727">
        <v>711</v>
      </c>
      <c r="B727" s="1">
        <v>44805</v>
      </c>
      <c r="C727" t="str">
        <f t="shared" si="82"/>
        <v>CER-MSD_R1_t1_44805</v>
      </c>
      <c r="E727" t="s">
        <v>20</v>
      </c>
      <c r="F727" t="s">
        <v>22</v>
      </c>
      <c r="G727" t="s">
        <v>18</v>
      </c>
      <c r="H727">
        <f t="shared" si="83"/>
        <v>2022</v>
      </c>
      <c r="I727">
        <f t="shared" si="84"/>
        <v>9</v>
      </c>
      <c r="J727">
        <f t="shared" si="85"/>
        <v>1</v>
      </c>
      <c r="K727" t="s">
        <v>49</v>
      </c>
      <c r="M727">
        <f>VLOOKUP(F727,Treats!$A$1:$C$9,3,0)</f>
        <v>1</v>
      </c>
      <c r="N727">
        <v>9</v>
      </c>
      <c r="O727" t="s">
        <v>615</v>
      </c>
      <c r="P727" t="str">
        <f t="shared" si="86"/>
        <v>E:CER_P:P02_Tr1:MSD_Tr2:_TRA_1_D:1_M:9_Y:2022</v>
      </c>
      <c r="Q727">
        <v>13</v>
      </c>
      <c r="R727">
        <v>26</v>
      </c>
      <c r="S727">
        <v>0.95</v>
      </c>
      <c r="T727">
        <v>27</v>
      </c>
      <c r="U727">
        <v>29.5</v>
      </c>
      <c r="V727" t="s">
        <v>45</v>
      </c>
      <c r="W727" s="2">
        <f t="shared" si="88"/>
        <v>0.43504629629629626</v>
      </c>
      <c r="X727">
        <v>10</v>
      </c>
      <c r="Y727" s="61">
        <f>VLOOKUP(C727,JN!$A$2:$J$865,8,0)</f>
        <v>2.1825000000000001</v>
      </c>
      <c r="Z727" s="62">
        <f>VLOOKUP(C727,JN!$A$2:$J$865,9,0)</f>
        <v>77.367674379327823</v>
      </c>
      <c r="AA727" s="63">
        <f>VLOOKUP(C727,JN!$A$2:$J$865,10,0)</f>
        <v>0.5660400000000001</v>
      </c>
      <c r="AB727">
        <v>34.1</v>
      </c>
    </row>
    <row r="728" spans="1:28" x14ac:dyDescent="0.3">
      <c r="A728">
        <v>712</v>
      </c>
      <c r="B728" s="1">
        <v>44805</v>
      </c>
      <c r="C728" t="str">
        <f t="shared" si="82"/>
        <v>CER-MSD_R1_t2_44805</v>
      </c>
      <c r="E728" t="s">
        <v>20</v>
      </c>
      <c r="F728" t="s">
        <v>22</v>
      </c>
      <c r="G728" t="s">
        <v>18</v>
      </c>
      <c r="H728">
        <f t="shared" si="83"/>
        <v>2022</v>
      </c>
      <c r="I728">
        <f t="shared" si="84"/>
        <v>9</v>
      </c>
      <c r="J728">
        <f t="shared" si="85"/>
        <v>1</v>
      </c>
      <c r="K728" t="s">
        <v>49</v>
      </c>
      <c r="M728">
        <f>VLOOKUP(F728,Treats!$A$1:$C$9,3,0)</f>
        <v>1</v>
      </c>
      <c r="N728">
        <v>9</v>
      </c>
      <c r="O728" t="s">
        <v>615</v>
      </c>
      <c r="P728" t="str">
        <f t="shared" si="86"/>
        <v>E:CER_P:P02_Tr1:MSD_Tr2:_TRA_1_D:1_M:9_Y:2022</v>
      </c>
      <c r="Q728">
        <v>13</v>
      </c>
      <c r="R728">
        <v>26</v>
      </c>
      <c r="S728">
        <v>0.95</v>
      </c>
      <c r="T728">
        <v>27</v>
      </c>
      <c r="U728">
        <v>29.5</v>
      </c>
      <c r="V728" t="s">
        <v>46</v>
      </c>
      <c r="W728" s="2">
        <f t="shared" si="88"/>
        <v>0.44199074074074068</v>
      </c>
      <c r="X728">
        <v>20</v>
      </c>
      <c r="Y728" s="61">
        <f>VLOOKUP(C728,JN!$A$2:$J$865,8,0)</f>
        <v>2.7824999999999998</v>
      </c>
      <c r="Z728" s="62">
        <f>VLOOKUP(C728,JN!$A$2:$J$865,9,0)</f>
        <v>60.400270224624222</v>
      </c>
      <c r="AA728" s="63">
        <f>VLOOKUP(C728,JN!$A$2:$J$865,10,0)</f>
        <v>0.54060000000000008</v>
      </c>
      <c r="AB728">
        <v>34.9</v>
      </c>
    </row>
    <row r="729" spans="1:28" x14ac:dyDescent="0.3">
      <c r="A729">
        <v>713</v>
      </c>
      <c r="B729" s="1">
        <v>44805</v>
      </c>
      <c r="C729" t="str">
        <f t="shared" si="82"/>
        <v>CER-MSD_R1_t3_44805</v>
      </c>
      <c r="E729" t="s">
        <v>20</v>
      </c>
      <c r="F729" t="s">
        <v>22</v>
      </c>
      <c r="G729" t="s">
        <v>18</v>
      </c>
      <c r="H729">
        <f t="shared" si="83"/>
        <v>2022</v>
      </c>
      <c r="I729">
        <f t="shared" si="84"/>
        <v>9</v>
      </c>
      <c r="J729">
        <f t="shared" si="85"/>
        <v>1</v>
      </c>
      <c r="K729" t="s">
        <v>49</v>
      </c>
      <c r="M729">
        <f>VLOOKUP(F729,Treats!$A$1:$C$9,3,0)</f>
        <v>1</v>
      </c>
      <c r="N729">
        <v>9</v>
      </c>
      <c r="O729" t="s">
        <v>615</v>
      </c>
      <c r="P729" t="str">
        <f t="shared" si="86"/>
        <v>E:CER_P:P02_Tr1:MSD_Tr2:_TRA_1_D:1_M:9_Y:2022</v>
      </c>
      <c r="Q729">
        <v>13</v>
      </c>
      <c r="R729">
        <v>26</v>
      </c>
      <c r="S729">
        <v>0.95</v>
      </c>
      <c r="T729">
        <v>27</v>
      </c>
      <c r="U729">
        <v>29.5</v>
      </c>
      <c r="V729" t="s">
        <v>47</v>
      </c>
      <c r="W729" s="2">
        <f t="shared" si="88"/>
        <v>0.4489351851851851</v>
      </c>
      <c r="X729">
        <v>30</v>
      </c>
      <c r="Y729" s="61">
        <f>VLOOKUP(C729,JN!$A$2:$J$865,8,0)</f>
        <v>3.5324999999999998</v>
      </c>
      <c r="Z729" s="62">
        <f>VLOOKUP(C729,JN!$A$2:$J$865,9,0)</f>
        <v>36.332376287789224</v>
      </c>
      <c r="AA729" s="63">
        <f>VLOOKUP(C729,JN!$A$2:$J$865,10,0)</f>
        <v>0.57240000000000013</v>
      </c>
      <c r="AB729">
        <v>37.6</v>
      </c>
    </row>
    <row r="730" spans="1:28" x14ac:dyDescent="0.3">
      <c r="A730">
        <v>714</v>
      </c>
      <c r="B730" s="1">
        <v>44805</v>
      </c>
      <c r="C730" t="str">
        <f t="shared" si="82"/>
        <v>CER-CON_R1_t0_44805</v>
      </c>
      <c r="E730" t="s">
        <v>20</v>
      </c>
      <c r="F730" t="s">
        <v>39</v>
      </c>
      <c r="G730" t="s">
        <v>18</v>
      </c>
      <c r="H730">
        <f t="shared" si="83"/>
        <v>2022</v>
      </c>
      <c r="I730">
        <f t="shared" si="84"/>
        <v>9</v>
      </c>
      <c r="J730">
        <f t="shared" si="85"/>
        <v>1</v>
      </c>
      <c r="K730" t="s">
        <v>48</v>
      </c>
      <c r="M730">
        <f>VLOOKUP(F730,Treats!$A$1:$C$9,3,0)</f>
        <v>1</v>
      </c>
      <c r="N730">
        <v>14</v>
      </c>
      <c r="O730" t="s">
        <v>614</v>
      </c>
      <c r="P730" t="str">
        <f t="shared" si="86"/>
        <v>E:CER_P:P03_Tr1:CON_Tr2:_TRA_1_D:1_M:9_Y:2022</v>
      </c>
      <c r="Q730">
        <v>9</v>
      </c>
      <c r="R730">
        <v>25</v>
      </c>
      <c r="S730">
        <v>1</v>
      </c>
      <c r="T730">
        <v>27</v>
      </c>
      <c r="U730">
        <v>29.5</v>
      </c>
      <c r="V730" t="s">
        <v>44</v>
      </c>
      <c r="W730" s="2">
        <v>0.42460648148148145</v>
      </c>
      <c r="X730">
        <v>0</v>
      </c>
      <c r="Y730" s="61">
        <f>VLOOKUP(C730,JN!$A$2:$J$865,8,0)</f>
        <v>10.657500000000001</v>
      </c>
      <c r="Z730" s="62">
        <f>VLOOKUP(C730,JN!$A$2:$J$865,9,0)</f>
        <v>91.568653943590604</v>
      </c>
      <c r="AA730" s="63">
        <f>VLOOKUP(C730,JN!$A$2:$J$865,10,0)</f>
        <v>0.54696000000000011</v>
      </c>
      <c r="AB730">
        <v>33.299999999999997</v>
      </c>
    </row>
    <row r="731" spans="1:28" x14ac:dyDescent="0.3">
      <c r="A731">
        <v>715</v>
      </c>
      <c r="B731" s="1">
        <v>44805</v>
      </c>
      <c r="C731" t="str">
        <f t="shared" si="82"/>
        <v>CER-CON_R1_t1_44805</v>
      </c>
      <c r="E731" t="s">
        <v>20</v>
      </c>
      <c r="F731" t="s">
        <v>39</v>
      </c>
      <c r="G731" t="s">
        <v>18</v>
      </c>
      <c r="H731">
        <f t="shared" si="83"/>
        <v>2022</v>
      </c>
      <c r="I731">
        <f t="shared" si="84"/>
        <v>9</v>
      </c>
      <c r="J731">
        <f t="shared" si="85"/>
        <v>1</v>
      </c>
      <c r="K731" t="s">
        <v>48</v>
      </c>
      <c r="M731">
        <f>VLOOKUP(F731,Treats!$A$1:$C$9,3,0)</f>
        <v>1</v>
      </c>
      <c r="N731">
        <v>14</v>
      </c>
      <c r="O731" t="s">
        <v>614</v>
      </c>
      <c r="P731" t="str">
        <f t="shared" si="86"/>
        <v>E:CER_P:P03_Tr1:CON_Tr2:_TRA_1_D:1_M:9_Y:2022</v>
      </c>
      <c r="Q731">
        <v>9</v>
      </c>
      <c r="R731">
        <v>25</v>
      </c>
      <c r="S731">
        <v>1</v>
      </c>
      <c r="T731">
        <v>27</v>
      </c>
      <c r="U731">
        <v>29.5</v>
      </c>
      <c r="V731" t="s">
        <v>45</v>
      </c>
      <c r="W731" s="2">
        <f t="shared" si="88"/>
        <v>0.43155092592592587</v>
      </c>
      <c r="X731">
        <v>10</v>
      </c>
      <c r="Y731" s="61">
        <f>VLOOKUP(C731,JN!$A$2:$J$865,8,0)</f>
        <v>10.3575</v>
      </c>
      <c r="Z731" s="62">
        <f>VLOOKUP(C731,JN!$A$2:$J$865,9,0)</f>
        <v>62.428981590947473</v>
      </c>
      <c r="AA731" s="63">
        <f>VLOOKUP(C731,JN!$A$2:$J$865,10,0)</f>
        <v>0.55332000000000003</v>
      </c>
      <c r="AB731">
        <v>38.5</v>
      </c>
    </row>
    <row r="732" spans="1:28" x14ac:dyDescent="0.3">
      <c r="A732">
        <v>716</v>
      </c>
      <c r="B732" s="1">
        <v>44805</v>
      </c>
      <c r="C732" t="str">
        <f t="shared" si="82"/>
        <v>CER-CON_R1_t2_44805</v>
      </c>
      <c r="E732" t="s">
        <v>20</v>
      </c>
      <c r="F732" t="s">
        <v>39</v>
      </c>
      <c r="G732" t="s">
        <v>18</v>
      </c>
      <c r="H732">
        <f t="shared" si="83"/>
        <v>2022</v>
      </c>
      <c r="I732">
        <f t="shared" si="84"/>
        <v>9</v>
      </c>
      <c r="J732">
        <f t="shared" si="85"/>
        <v>1</v>
      </c>
      <c r="K732" t="s">
        <v>48</v>
      </c>
      <c r="M732">
        <f>VLOOKUP(F732,Treats!$A$1:$C$9,3,0)</f>
        <v>1</v>
      </c>
      <c r="N732">
        <v>14</v>
      </c>
      <c r="O732" t="s">
        <v>614</v>
      </c>
      <c r="P732" t="str">
        <f t="shared" si="86"/>
        <v>E:CER_P:P03_Tr1:CON_Tr2:_TRA_1_D:1_M:9_Y:2022</v>
      </c>
      <c r="Q732">
        <v>9</v>
      </c>
      <c r="R732">
        <v>25</v>
      </c>
      <c r="S732">
        <v>1</v>
      </c>
      <c r="T732">
        <v>27</v>
      </c>
      <c r="U732">
        <v>29.5</v>
      </c>
      <c r="V732" t="s">
        <v>46</v>
      </c>
      <c r="W732" s="2">
        <f t="shared" si="88"/>
        <v>0.43849537037037029</v>
      </c>
      <c r="X732">
        <v>20</v>
      </c>
      <c r="Y732" s="61">
        <f>VLOOKUP(C732,JN!$A$2:$J$865,8,0)</f>
        <v>12.307500000000001</v>
      </c>
      <c r="Z732" s="62">
        <f>VLOOKUP(C732,JN!$A$2:$J$865,9,0)</f>
        <v>54.959635196757304</v>
      </c>
      <c r="AA732" s="63">
        <f>VLOOKUP(C732,JN!$A$2:$J$865,10,0)</f>
        <v>0.59784000000000015</v>
      </c>
      <c r="AB732">
        <v>36.799999999999997</v>
      </c>
    </row>
    <row r="733" spans="1:28" x14ac:dyDescent="0.3">
      <c r="A733">
        <v>717</v>
      </c>
      <c r="B733" s="1">
        <v>44805</v>
      </c>
      <c r="C733" t="str">
        <f t="shared" si="82"/>
        <v>CER-CON_R1_t3_44805</v>
      </c>
      <c r="E733" t="s">
        <v>20</v>
      </c>
      <c r="F733" t="s">
        <v>39</v>
      </c>
      <c r="G733" t="s">
        <v>18</v>
      </c>
      <c r="H733">
        <f t="shared" si="83"/>
        <v>2022</v>
      </c>
      <c r="I733">
        <f t="shared" si="84"/>
        <v>9</v>
      </c>
      <c r="J733">
        <f t="shared" si="85"/>
        <v>1</v>
      </c>
      <c r="K733" t="s">
        <v>48</v>
      </c>
      <c r="M733">
        <f>VLOOKUP(F733,Treats!$A$1:$C$9,3,0)</f>
        <v>1</v>
      </c>
      <c r="N733">
        <v>14</v>
      </c>
      <c r="O733" t="s">
        <v>614</v>
      </c>
      <c r="P733" t="str">
        <f t="shared" si="86"/>
        <v>E:CER_P:P03_Tr1:CON_Tr2:_TRA_1_D:1_M:9_Y:2022</v>
      </c>
      <c r="Q733">
        <v>9</v>
      </c>
      <c r="R733">
        <v>25</v>
      </c>
      <c r="S733">
        <v>1</v>
      </c>
      <c r="T733">
        <v>27</v>
      </c>
      <c r="U733">
        <v>29.5</v>
      </c>
      <c r="V733" t="s">
        <v>47</v>
      </c>
      <c r="W733" s="2">
        <f t="shared" si="88"/>
        <v>0.44543981481481471</v>
      </c>
      <c r="X733">
        <v>30</v>
      </c>
      <c r="Y733" s="61">
        <f>VLOOKUP(C733,JN!$A$2:$J$865,8,0)</f>
        <v>14.182500000000001</v>
      </c>
      <c r="Z733" s="62">
        <f>VLOOKUP(C733,JN!$A$2:$J$865,9,0)</f>
        <v>20.56375612227664</v>
      </c>
      <c r="AA733" s="63">
        <f>VLOOKUP(C733,JN!$A$2:$J$865,10,0)</f>
        <v>0.57876000000000005</v>
      </c>
      <c r="AB733">
        <v>41</v>
      </c>
    </row>
    <row r="734" spans="1:28" x14ac:dyDescent="0.3">
      <c r="A734">
        <v>718</v>
      </c>
      <c r="B734" s="1">
        <v>44805</v>
      </c>
      <c r="C734" t="str">
        <f t="shared" si="82"/>
        <v>CER-MSD_R2_t0_44805</v>
      </c>
      <c r="E734" t="s">
        <v>20</v>
      </c>
      <c r="F734" t="s">
        <v>34</v>
      </c>
      <c r="G734" t="s">
        <v>18</v>
      </c>
      <c r="H734">
        <f t="shared" si="83"/>
        <v>2022</v>
      </c>
      <c r="I734">
        <f t="shared" si="84"/>
        <v>9</v>
      </c>
      <c r="J734">
        <f t="shared" si="85"/>
        <v>1</v>
      </c>
      <c r="K734" t="s">
        <v>49</v>
      </c>
      <c r="M734">
        <f>VLOOKUP(F734,Treats!$A$1:$C$9,3,0)</f>
        <v>2</v>
      </c>
      <c r="N734">
        <v>9</v>
      </c>
      <c r="O734" t="s">
        <v>614</v>
      </c>
      <c r="P734" t="str">
        <f t="shared" si="86"/>
        <v>E:CER_P:P04_Tr1:MSD_Tr2:_TRA_2_D:1_M:9_Y:2022</v>
      </c>
      <c r="Q734">
        <v>11</v>
      </c>
      <c r="R734">
        <v>26</v>
      </c>
      <c r="S734">
        <v>0.95</v>
      </c>
      <c r="T734">
        <v>30</v>
      </c>
      <c r="U734">
        <v>32</v>
      </c>
      <c r="V734" t="s">
        <v>44</v>
      </c>
      <c r="W734" s="2">
        <v>0.45516203703703706</v>
      </c>
      <c r="X734">
        <v>0</v>
      </c>
      <c r="Y734" s="61">
        <f>VLOOKUP(C734,JN!$A$2:$J$865,8,0)</f>
        <v>1.4325000000000001</v>
      </c>
      <c r="Z734" s="62">
        <f>VLOOKUP(C734,JN!$A$2:$J$865,9,0)</f>
        <v>118.58740077689579</v>
      </c>
      <c r="AA734" s="63">
        <f>VLOOKUP(C734,JN!$A$2:$J$865,10,0)</f>
        <v>0.58512000000000008</v>
      </c>
      <c r="AB734">
        <v>32.9</v>
      </c>
    </row>
    <row r="735" spans="1:28" x14ac:dyDescent="0.3">
      <c r="A735">
        <v>719</v>
      </c>
      <c r="B735" s="1">
        <v>44805</v>
      </c>
      <c r="C735" t="str">
        <f t="shared" si="82"/>
        <v>CER-MSD_R2_t1_44805</v>
      </c>
      <c r="E735" t="s">
        <v>20</v>
      </c>
      <c r="F735" t="s">
        <v>34</v>
      </c>
      <c r="G735" t="s">
        <v>18</v>
      </c>
      <c r="H735">
        <f t="shared" si="83"/>
        <v>2022</v>
      </c>
      <c r="I735">
        <f t="shared" si="84"/>
        <v>9</v>
      </c>
      <c r="J735">
        <f t="shared" si="85"/>
        <v>1</v>
      </c>
      <c r="K735" t="s">
        <v>49</v>
      </c>
      <c r="M735">
        <f>VLOOKUP(F735,Treats!$A$1:$C$9,3,0)</f>
        <v>2</v>
      </c>
      <c r="N735">
        <v>9</v>
      </c>
      <c r="O735" t="s">
        <v>614</v>
      </c>
      <c r="P735" t="str">
        <f t="shared" si="86"/>
        <v>E:CER_P:P04_Tr1:MSD_Tr2:_TRA_2_D:1_M:9_Y:2022</v>
      </c>
      <c r="Q735">
        <v>11</v>
      </c>
      <c r="R735">
        <v>26</v>
      </c>
      <c r="S735">
        <v>0.95</v>
      </c>
      <c r="T735">
        <v>30</v>
      </c>
      <c r="U735">
        <v>32</v>
      </c>
      <c r="V735" t="s">
        <v>45</v>
      </c>
      <c r="W735" s="2">
        <f t="shared" si="88"/>
        <v>0.46210648148148148</v>
      </c>
      <c r="X735">
        <v>10</v>
      </c>
      <c r="Y735" s="61">
        <f>VLOOKUP(C735,JN!$A$2:$J$865,8,0)</f>
        <v>1.7324999999999999</v>
      </c>
      <c r="Z735" s="62">
        <f>VLOOKUP(C735,JN!$A$2:$J$865,9,0)</f>
        <v>81.701739571018408</v>
      </c>
      <c r="AA735" s="63">
        <f>VLOOKUP(C735,JN!$A$2:$J$865,10,0)</f>
        <v>0.54060000000000008</v>
      </c>
      <c r="AB735">
        <v>39.5</v>
      </c>
    </row>
    <row r="736" spans="1:28" x14ac:dyDescent="0.3">
      <c r="A736">
        <v>720</v>
      </c>
      <c r="B736" s="1">
        <v>44805</v>
      </c>
      <c r="C736" t="str">
        <f t="shared" si="82"/>
        <v>CER-MSD_R2_t2_44805</v>
      </c>
      <c r="E736" t="s">
        <v>20</v>
      </c>
      <c r="F736" t="s">
        <v>34</v>
      </c>
      <c r="G736" t="s">
        <v>18</v>
      </c>
      <c r="H736">
        <f t="shared" si="83"/>
        <v>2022</v>
      </c>
      <c r="I736">
        <f t="shared" si="84"/>
        <v>9</v>
      </c>
      <c r="J736">
        <f t="shared" si="85"/>
        <v>1</v>
      </c>
      <c r="K736" t="s">
        <v>49</v>
      </c>
      <c r="M736">
        <f>VLOOKUP(F736,Treats!$A$1:$C$9,3,0)</f>
        <v>2</v>
      </c>
      <c r="N736">
        <v>9</v>
      </c>
      <c r="O736" t="s">
        <v>614</v>
      </c>
      <c r="P736" t="str">
        <f t="shared" si="86"/>
        <v>E:CER_P:P04_Tr1:MSD_Tr2:_TRA_2_D:1_M:9_Y:2022</v>
      </c>
      <c r="Q736">
        <v>11</v>
      </c>
      <c r="R736">
        <v>26</v>
      </c>
      <c r="S736">
        <v>0.95</v>
      </c>
      <c r="T736">
        <v>30</v>
      </c>
      <c r="U736">
        <v>32</v>
      </c>
      <c r="V736" t="s">
        <v>46</v>
      </c>
      <c r="W736" s="2">
        <f t="shared" si="88"/>
        <v>0.4690509259259259</v>
      </c>
      <c r="X736">
        <v>20</v>
      </c>
      <c r="Y736" s="61">
        <f>VLOOKUP(C736,JN!$A$2:$J$865,8,0)</f>
        <v>2.2574999999999998</v>
      </c>
      <c r="Z736" s="62">
        <f>VLOOKUP(C736,JN!$A$2:$J$865,9,0)</f>
        <v>49.334571862861004</v>
      </c>
      <c r="AA736" s="63">
        <f>VLOOKUP(C736,JN!$A$2:$J$865,10,0)</f>
        <v>0.52788000000000002</v>
      </c>
      <c r="AB736">
        <v>39.1</v>
      </c>
    </row>
    <row r="737" spans="1:28" x14ac:dyDescent="0.3">
      <c r="A737">
        <v>721</v>
      </c>
      <c r="B737" s="1">
        <v>44805</v>
      </c>
      <c r="C737" t="str">
        <f t="shared" si="82"/>
        <v>CER-MSD_R2_t3_44805</v>
      </c>
      <c r="E737" t="s">
        <v>20</v>
      </c>
      <c r="F737" t="s">
        <v>34</v>
      </c>
      <c r="G737" t="s">
        <v>18</v>
      </c>
      <c r="H737">
        <f t="shared" si="83"/>
        <v>2022</v>
      </c>
      <c r="I737">
        <f t="shared" si="84"/>
        <v>9</v>
      </c>
      <c r="J737">
        <f t="shared" si="85"/>
        <v>1</v>
      </c>
      <c r="K737" t="s">
        <v>49</v>
      </c>
      <c r="M737">
        <f>VLOOKUP(F737,Treats!$A$1:$C$9,3,0)</f>
        <v>2</v>
      </c>
      <c r="N737">
        <v>9</v>
      </c>
      <c r="O737" t="s">
        <v>614</v>
      </c>
      <c r="P737" t="str">
        <f t="shared" si="86"/>
        <v>E:CER_P:P04_Tr1:MSD_Tr2:_TRA_2_D:1_M:9_Y:2022</v>
      </c>
      <c r="Q737">
        <v>11</v>
      </c>
      <c r="R737">
        <v>26</v>
      </c>
      <c r="S737">
        <v>0.95</v>
      </c>
      <c r="T737">
        <v>30</v>
      </c>
      <c r="U737">
        <v>32</v>
      </c>
      <c r="V737" t="s">
        <v>47</v>
      </c>
      <c r="W737" s="2">
        <f t="shared" si="88"/>
        <v>0.47599537037037032</v>
      </c>
      <c r="X737">
        <v>30</v>
      </c>
      <c r="Y737" s="61">
        <f>VLOOKUP(C737,JN!$A$2:$J$865,8,0)</f>
        <v>2.6324999999999998</v>
      </c>
      <c r="Z737" s="62">
        <f>VLOOKUP(C737,JN!$A$2:$J$865,9,0)</f>
        <v>41.404154703597371</v>
      </c>
      <c r="AA737" s="63">
        <f>VLOOKUP(C737,JN!$A$2:$J$865,10,0)</f>
        <v>0.59148000000000012</v>
      </c>
      <c r="AB737">
        <v>39.700000000000003</v>
      </c>
    </row>
    <row r="738" spans="1:28" x14ac:dyDescent="0.3">
      <c r="A738">
        <v>722</v>
      </c>
      <c r="B738" s="1">
        <v>44805</v>
      </c>
      <c r="C738" t="str">
        <f t="shared" si="82"/>
        <v>CER-AWD_R2_t0_44805</v>
      </c>
      <c r="E738" t="s">
        <v>20</v>
      </c>
      <c r="F738" t="s">
        <v>37</v>
      </c>
      <c r="G738" t="s">
        <v>18</v>
      </c>
      <c r="H738">
        <f t="shared" si="83"/>
        <v>2022</v>
      </c>
      <c r="I738">
        <f t="shared" si="84"/>
        <v>9</v>
      </c>
      <c r="J738">
        <f t="shared" si="85"/>
        <v>1</v>
      </c>
      <c r="K738" t="s">
        <v>50</v>
      </c>
      <c r="M738">
        <f>VLOOKUP(F738,Treats!$A$1:$C$9,3,0)</f>
        <v>2</v>
      </c>
      <c r="N738">
        <v>3</v>
      </c>
      <c r="O738" t="s">
        <v>614</v>
      </c>
      <c r="P738" t="str">
        <f t="shared" si="86"/>
        <v>E:CER_P:P05_Tr1:AWD_Tr2:_TRA_2_D:1_M:9_Y:2022</v>
      </c>
      <c r="Q738">
        <v>14</v>
      </c>
      <c r="R738">
        <v>26</v>
      </c>
      <c r="S738">
        <v>1</v>
      </c>
      <c r="T738">
        <v>27</v>
      </c>
      <c r="U738">
        <v>29.5</v>
      </c>
      <c r="V738" t="s">
        <v>44</v>
      </c>
      <c r="W738" s="2">
        <v>0.42810185185185184</v>
      </c>
      <c r="X738">
        <v>0</v>
      </c>
      <c r="Y738" s="61">
        <f>VLOOKUP(C738,JN!$A$2:$J$865,8,0)</f>
        <v>1.3574999999999999</v>
      </c>
      <c r="Z738" s="62">
        <f>VLOOKUP(C738,JN!$A$2:$J$865,9,0)</f>
        <v>111.21026853572032</v>
      </c>
      <c r="AA738" s="63">
        <f>VLOOKUP(C738,JN!$A$2:$J$865,10,0)</f>
        <v>0.61692000000000002</v>
      </c>
      <c r="AB738">
        <v>34.700000000000003</v>
      </c>
    </row>
    <row r="739" spans="1:28" x14ac:dyDescent="0.3">
      <c r="A739">
        <v>723</v>
      </c>
      <c r="B739" s="1">
        <v>44805</v>
      </c>
      <c r="C739" t="str">
        <f t="shared" si="82"/>
        <v>CER-AWD_R2_t1_44805</v>
      </c>
      <c r="E739" t="s">
        <v>20</v>
      </c>
      <c r="F739" t="s">
        <v>37</v>
      </c>
      <c r="G739" t="s">
        <v>18</v>
      </c>
      <c r="H739">
        <f t="shared" si="83"/>
        <v>2022</v>
      </c>
      <c r="I739">
        <f t="shared" si="84"/>
        <v>9</v>
      </c>
      <c r="J739">
        <f t="shared" si="85"/>
        <v>1</v>
      </c>
      <c r="K739" t="s">
        <v>50</v>
      </c>
      <c r="M739">
        <f>VLOOKUP(F739,Treats!$A$1:$C$9,3,0)</f>
        <v>2</v>
      </c>
      <c r="N739">
        <v>3</v>
      </c>
      <c r="O739" t="s">
        <v>614</v>
      </c>
      <c r="P739" t="str">
        <f t="shared" si="86"/>
        <v>E:CER_P:P05_Tr1:AWD_Tr2:_TRA_2_D:1_M:9_Y:2022</v>
      </c>
      <c r="Q739">
        <v>14</v>
      </c>
      <c r="R739">
        <v>26</v>
      </c>
      <c r="S739">
        <v>1</v>
      </c>
      <c r="T739">
        <v>27</v>
      </c>
      <c r="U739">
        <v>29.5</v>
      </c>
      <c r="V739" t="s">
        <v>45</v>
      </c>
      <c r="W739" s="2">
        <f t="shared" si="88"/>
        <v>0.43504629629629626</v>
      </c>
      <c r="X739">
        <v>10</v>
      </c>
      <c r="Y739" s="61">
        <f>VLOOKUP(C739,JN!$A$2:$J$865,8,0)</f>
        <v>1.5074999999999998</v>
      </c>
      <c r="Z739" s="62">
        <f>VLOOKUP(C739,JN!$A$2:$J$865,9,0)</f>
        <v>76.722175308224976</v>
      </c>
      <c r="AA739" s="63">
        <f>VLOOKUP(C739,JN!$A$2:$J$865,10,0)</f>
        <v>0.59148000000000012</v>
      </c>
      <c r="AB739">
        <v>43.7</v>
      </c>
    </row>
    <row r="740" spans="1:28" x14ac:dyDescent="0.3">
      <c r="A740">
        <v>724</v>
      </c>
      <c r="B740" s="1">
        <v>44805</v>
      </c>
      <c r="C740" t="str">
        <f t="shared" si="82"/>
        <v>CER-AWD_R2_t2_44805</v>
      </c>
      <c r="E740" t="s">
        <v>20</v>
      </c>
      <c r="F740" t="s">
        <v>37</v>
      </c>
      <c r="G740" t="s">
        <v>18</v>
      </c>
      <c r="H740">
        <f t="shared" si="83"/>
        <v>2022</v>
      </c>
      <c r="I740">
        <f t="shared" si="84"/>
        <v>9</v>
      </c>
      <c r="J740">
        <f t="shared" si="85"/>
        <v>1</v>
      </c>
      <c r="K740" t="s">
        <v>50</v>
      </c>
      <c r="M740">
        <f>VLOOKUP(F740,Treats!$A$1:$C$9,3,0)</f>
        <v>2</v>
      </c>
      <c r="N740">
        <v>3</v>
      </c>
      <c r="O740" t="s">
        <v>614</v>
      </c>
      <c r="P740" t="str">
        <f t="shared" si="86"/>
        <v>E:CER_P:P05_Tr1:AWD_Tr2:_TRA_2_D:1_M:9_Y:2022</v>
      </c>
      <c r="Q740">
        <v>14</v>
      </c>
      <c r="R740">
        <v>26</v>
      </c>
      <c r="S740">
        <v>1</v>
      </c>
      <c r="T740">
        <v>27</v>
      </c>
      <c r="U740">
        <v>29.5</v>
      </c>
      <c r="V740" t="s">
        <v>46</v>
      </c>
      <c r="W740" s="2">
        <f t="shared" si="88"/>
        <v>0.44199074074074068</v>
      </c>
      <c r="X740">
        <v>20</v>
      </c>
      <c r="Y740" s="61">
        <f>VLOOKUP(C740,JN!$A$2:$J$865,8,0)</f>
        <v>1.6575</v>
      </c>
      <c r="Z740" s="62">
        <f>VLOOKUP(C740,JN!$A$2:$J$865,9,0)</f>
        <v>50.902212464110789</v>
      </c>
      <c r="AA740" s="63">
        <f>VLOOKUP(C740,JN!$A$2:$J$865,10,0)</f>
        <v>0.55332000000000003</v>
      </c>
      <c r="AB740">
        <v>43.3</v>
      </c>
    </row>
    <row r="741" spans="1:28" x14ac:dyDescent="0.3">
      <c r="A741">
        <v>725</v>
      </c>
      <c r="B741" s="1">
        <v>44805</v>
      </c>
      <c r="C741" t="str">
        <f t="shared" si="82"/>
        <v>CER-AWD_R2_t3_44805</v>
      </c>
      <c r="E741" t="s">
        <v>20</v>
      </c>
      <c r="F741" t="s">
        <v>37</v>
      </c>
      <c r="G741" t="s">
        <v>18</v>
      </c>
      <c r="H741">
        <f t="shared" si="83"/>
        <v>2022</v>
      </c>
      <c r="I741">
        <f t="shared" si="84"/>
        <v>9</v>
      </c>
      <c r="J741">
        <f t="shared" si="85"/>
        <v>1</v>
      </c>
      <c r="K741" t="s">
        <v>50</v>
      </c>
      <c r="M741">
        <f>VLOOKUP(F741,Treats!$A$1:$C$9,3,0)</f>
        <v>2</v>
      </c>
      <c r="N741">
        <v>3</v>
      </c>
      <c r="O741" t="s">
        <v>614</v>
      </c>
      <c r="P741" t="str">
        <f t="shared" si="86"/>
        <v>E:CER_P:P05_Tr1:AWD_Tr2:_TRA_2_D:1_M:9_Y:2022</v>
      </c>
      <c r="Q741">
        <v>14</v>
      </c>
      <c r="R741">
        <v>26</v>
      </c>
      <c r="S741">
        <v>1</v>
      </c>
      <c r="T741">
        <v>27</v>
      </c>
      <c r="U741">
        <v>29.5</v>
      </c>
      <c r="V741" t="s">
        <v>47</v>
      </c>
      <c r="W741" s="2">
        <f t="shared" si="88"/>
        <v>0.4489351851851851</v>
      </c>
      <c r="X741">
        <v>30</v>
      </c>
      <c r="Y741" s="61">
        <f>VLOOKUP(C741,JN!$A$2:$J$865,8,0)</f>
        <v>1.8075000000000001</v>
      </c>
      <c r="Z741" s="62">
        <f>VLOOKUP(C741,JN!$A$2:$J$865,9,0)</f>
        <v>17.705117378821146</v>
      </c>
      <c r="AA741" s="63">
        <f>VLOOKUP(C741,JN!$A$2:$J$865,10,0)</f>
        <v>0.55968000000000007</v>
      </c>
      <c r="AB741">
        <v>48.3</v>
      </c>
    </row>
    <row r="742" spans="1:28" x14ac:dyDescent="0.3">
      <c r="A742">
        <v>726</v>
      </c>
      <c r="B742" s="1">
        <v>44805</v>
      </c>
      <c r="C742" t="str">
        <f t="shared" si="82"/>
        <v>CER-CON_R2_t0_44805</v>
      </c>
      <c r="E742" t="s">
        <v>20</v>
      </c>
      <c r="F742" t="s">
        <v>40</v>
      </c>
      <c r="G742" t="s">
        <v>18</v>
      </c>
      <c r="H742">
        <f t="shared" si="83"/>
        <v>2022</v>
      </c>
      <c r="I742">
        <f t="shared" si="84"/>
        <v>9</v>
      </c>
      <c r="J742">
        <f t="shared" si="85"/>
        <v>1</v>
      </c>
      <c r="K742" t="s">
        <v>48</v>
      </c>
      <c r="M742">
        <f>VLOOKUP(F742,Treats!$A$1:$C$9,3,0)</f>
        <v>2</v>
      </c>
      <c r="N742">
        <v>14</v>
      </c>
      <c r="O742" t="s">
        <v>614</v>
      </c>
      <c r="P742" t="str">
        <f t="shared" si="86"/>
        <v>E:CER_P:P06_Tr1:CON_Tr2:_TRA_2_D:1_M:9_Y:2022</v>
      </c>
      <c r="Q742">
        <v>10</v>
      </c>
      <c r="R742">
        <v>26</v>
      </c>
      <c r="S742">
        <v>1</v>
      </c>
      <c r="T742">
        <v>30</v>
      </c>
      <c r="U742">
        <v>32</v>
      </c>
      <c r="V742" t="s">
        <v>44</v>
      </c>
      <c r="W742" s="2">
        <v>0.45516203703703706</v>
      </c>
      <c r="X742">
        <v>0</v>
      </c>
      <c r="Y742" s="61">
        <f>VLOOKUP(C742,JN!$A$2:$J$865,8,0)</f>
        <v>1.4325000000000001</v>
      </c>
      <c r="Z742" s="62">
        <f>VLOOKUP(C742,JN!$A$2:$J$865,9,0)</f>
        <v>107.79834487417666</v>
      </c>
      <c r="AA742" s="63">
        <f>VLOOKUP(C742,JN!$A$2:$J$865,10,0)</f>
        <v>0.59784000000000015</v>
      </c>
      <c r="AB742">
        <v>33.700000000000003</v>
      </c>
    </row>
    <row r="743" spans="1:28" x14ac:dyDescent="0.3">
      <c r="A743">
        <v>727</v>
      </c>
      <c r="B743" s="1">
        <v>44805</v>
      </c>
      <c r="C743" t="str">
        <f t="shared" si="82"/>
        <v>CER-CON_R2_t1_44805</v>
      </c>
      <c r="E743" t="s">
        <v>20</v>
      </c>
      <c r="F743" t="s">
        <v>40</v>
      </c>
      <c r="G743" t="s">
        <v>18</v>
      </c>
      <c r="H743">
        <f t="shared" si="83"/>
        <v>2022</v>
      </c>
      <c r="I743">
        <f t="shared" si="84"/>
        <v>9</v>
      </c>
      <c r="J743">
        <f t="shared" si="85"/>
        <v>1</v>
      </c>
      <c r="K743" t="s">
        <v>48</v>
      </c>
      <c r="M743">
        <f>VLOOKUP(F743,Treats!$A$1:$C$9,3,0)</f>
        <v>2</v>
      </c>
      <c r="N743">
        <v>14</v>
      </c>
      <c r="O743" t="s">
        <v>614</v>
      </c>
      <c r="P743" t="str">
        <f t="shared" si="86"/>
        <v>E:CER_P:P06_Tr1:CON_Tr2:_TRA_2_D:1_M:9_Y:2022</v>
      </c>
      <c r="Q743">
        <v>10</v>
      </c>
      <c r="R743">
        <v>26</v>
      </c>
      <c r="S743">
        <v>1</v>
      </c>
      <c r="T743">
        <v>30</v>
      </c>
      <c r="U743">
        <v>32</v>
      </c>
      <c r="V743" t="s">
        <v>45</v>
      </c>
      <c r="W743" s="2">
        <f t="shared" si="88"/>
        <v>0.46210648148148148</v>
      </c>
      <c r="X743">
        <v>10</v>
      </c>
      <c r="Y743" s="61">
        <f>VLOOKUP(C743,JN!$A$2:$J$865,8,0)</f>
        <v>1.9575</v>
      </c>
      <c r="Z743" s="62">
        <f>VLOOKUP(C743,JN!$A$2:$J$865,9,0)</f>
        <v>70.267184597196419</v>
      </c>
      <c r="AA743" s="63">
        <f>VLOOKUP(C743,JN!$A$2:$J$865,10,0)</f>
        <v>0.61055999999999999</v>
      </c>
      <c r="AB743">
        <v>39</v>
      </c>
    </row>
    <row r="744" spans="1:28" x14ac:dyDescent="0.3">
      <c r="A744">
        <v>728</v>
      </c>
      <c r="B744" s="1">
        <v>44805</v>
      </c>
      <c r="C744" t="str">
        <f t="shared" si="82"/>
        <v>CER-CON_R2_t2_44805</v>
      </c>
      <c r="E744" t="s">
        <v>20</v>
      </c>
      <c r="F744" t="s">
        <v>40</v>
      </c>
      <c r="G744" t="s">
        <v>18</v>
      </c>
      <c r="H744">
        <f t="shared" si="83"/>
        <v>2022</v>
      </c>
      <c r="I744">
        <f t="shared" si="84"/>
        <v>9</v>
      </c>
      <c r="J744">
        <f t="shared" si="85"/>
        <v>1</v>
      </c>
      <c r="K744" t="s">
        <v>48</v>
      </c>
      <c r="M744">
        <f>VLOOKUP(F744,Treats!$A$1:$C$9,3,0)</f>
        <v>2</v>
      </c>
      <c r="N744">
        <v>14</v>
      </c>
      <c r="O744" t="s">
        <v>614</v>
      </c>
      <c r="P744" t="str">
        <f t="shared" si="86"/>
        <v>E:CER_P:P06_Tr1:CON_Tr2:_TRA_2_D:1_M:9_Y:2022</v>
      </c>
      <c r="Q744">
        <v>10</v>
      </c>
      <c r="R744">
        <v>26</v>
      </c>
      <c r="S744">
        <v>1</v>
      </c>
      <c r="T744">
        <v>30</v>
      </c>
      <c r="U744">
        <v>32</v>
      </c>
      <c r="V744" t="s">
        <v>46</v>
      </c>
      <c r="W744" s="2">
        <f t="shared" si="88"/>
        <v>0.4690509259259259</v>
      </c>
      <c r="X744">
        <v>20</v>
      </c>
      <c r="Y744" s="61">
        <f>VLOOKUP(C744,JN!$A$2:$J$865,8,0)</f>
        <v>2.5575000000000001</v>
      </c>
      <c r="Z744" s="62">
        <f>VLOOKUP(C744,JN!$A$2:$J$865,9,0)</f>
        <v>61.691268366829931</v>
      </c>
      <c r="AA744" s="63">
        <f>VLOOKUP(C744,JN!$A$2:$J$865,10,0)</f>
        <v>0.54060000000000008</v>
      </c>
      <c r="AB744">
        <v>38.6</v>
      </c>
    </row>
    <row r="745" spans="1:28" x14ac:dyDescent="0.3">
      <c r="A745">
        <v>729</v>
      </c>
      <c r="B745" s="1">
        <v>44805</v>
      </c>
      <c r="C745" t="str">
        <f t="shared" si="82"/>
        <v>CER-CON_R2_t3_44805</v>
      </c>
      <c r="E745" t="s">
        <v>20</v>
      </c>
      <c r="F745" t="s">
        <v>40</v>
      </c>
      <c r="G745" t="s">
        <v>18</v>
      </c>
      <c r="H745">
        <f t="shared" si="83"/>
        <v>2022</v>
      </c>
      <c r="I745">
        <f t="shared" si="84"/>
        <v>9</v>
      </c>
      <c r="J745">
        <f t="shared" si="85"/>
        <v>1</v>
      </c>
      <c r="K745" t="s">
        <v>48</v>
      </c>
      <c r="M745">
        <f>VLOOKUP(F745,Treats!$A$1:$C$9,3,0)</f>
        <v>2</v>
      </c>
      <c r="N745">
        <v>14</v>
      </c>
      <c r="O745" t="s">
        <v>614</v>
      </c>
      <c r="P745" t="str">
        <f t="shared" si="86"/>
        <v>E:CER_P:P06_Tr1:CON_Tr2:_TRA_2_D:1_M:9_Y:2022</v>
      </c>
      <c r="Q745">
        <v>10</v>
      </c>
      <c r="R745">
        <v>26</v>
      </c>
      <c r="S745">
        <v>1</v>
      </c>
      <c r="T745">
        <v>30</v>
      </c>
      <c r="U745">
        <v>32</v>
      </c>
      <c r="V745" t="s">
        <v>47</v>
      </c>
      <c r="W745" s="2">
        <f t="shared" si="88"/>
        <v>0.47599537037037032</v>
      </c>
      <c r="X745">
        <v>30</v>
      </c>
      <c r="Y745" s="61">
        <f>VLOOKUP(C745,JN!$A$2:$J$865,8,0)</f>
        <v>3.0074999999999998</v>
      </c>
      <c r="Z745" s="62">
        <f>VLOOKUP(C745,JN!$A$2:$J$865,9,0)</f>
        <v>26.004391150143555</v>
      </c>
      <c r="AA745" s="63">
        <f>VLOOKUP(C745,JN!$A$2:$J$865,10,0)</f>
        <v>0.64236000000000004</v>
      </c>
      <c r="AB745">
        <v>39.299999999999997</v>
      </c>
    </row>
    <row r="746" spans="1:28" x14ac:dyDescent="0.3">
      <c r="A746">
        <v>730</v>
      </c>
      <c r="B746" s="1">
        <v>44805</v>
      </c>
      <c r="C746" t="str">
        <f t="shared" si="82"/>
        <v>CER-MSD_R3_t0_44805</v>
      </c>
      <c r="E746" t="s">
        <v>20</v>
      </c>
      <c r="F746" t="s">
        <v>35</v>
      </c>
      <c r="G746" t="s">
        <v>18</v>
      </c>
      <c r="H746">
        <f t="shared" si="83"/>
        <v>2022</v>
      </c>
      <c r="I746">
        <f t="shared" si="84"/>
        <v>9</v>
      </c>
      <c r="J746">
        <f t="shared" si="85"/>
        <v>1</v>
      </c>
      <c r="K746" t="s">
        <v>49</v>
      </c>
      <c r="M746">
        <f>VLOOKUP(F746,Treats!$A$1:$C$9,3,0)</f>
        <v>3</v>
      </c>
      <c r="N746">
        <v>11</v>
      </c>
      <c r="O746" t="s">
        <v>36</v>
      </c>
      <c r="P746" t="str">
        <f t="shared" si="86"/>
        <v>E:CER_P:P07_Tr1:MSD_Tr2:_TRA_3_D:1_M:9_Y:2022</v>
      </c>
      <c r="Q746">
        <v>11</v>
      </c>
      <c r="R746">
        <v>26</v>
      </c>
      <c r="S746">
        <v>0.9</v>
      </c>
      <c r="T746">
        <v>27</v>
      </c>
      <c r="U746">
        <v>29.5</v>
      </c>
      <c r="V746" t="s">
        <v>44</v>
      </c>
      <c r="W746" s="2">
        <v>0.42460648148148145</v>
      </c>
      <c r="X746">
        <v>0</v>
      </c>
      <c r="Y746" s="61">
        <f>VLOOKUP(C746,JN!$A$2:$J$865,8,0)</f>
        <v>1.3574999999999999</v>
      </c>
      <c r="Z746" s="62">
        <f>VLOOKUP(C746,JN!$A$2:$J$865,9,0)</f>
        <v>94.335078534031425</v>
      </c>
      <c r="AA746" s="63">
        <f>VLOOKUP(C746,JN!$A$2:$J$865,10,0)</f>
        <v>0.55332000000000003</v>
      </c>
      <c r="AB746">
        <v>31.8</v>
      </c>
    </row>
    <row r="747" spans="1:28" x14ac:dyDescent="0.3">
      <c r="A747">
        <v>731</v>
      </c>
      <c r="B747" s="1">
        <v>44805</v>
      </c>
      <c r="C747" t="str">
        <f t="shared" si="82"/>
        <v>CER-MSD_R3_t1_44805</v>
      </c>
      <c r="E747" t="s">
        <v>20</v>
      </c>
      <c r="F747" t="s">
        <v>35</v>
      </c>
      <c r="G747" t="s">
        <v>18</v>
      </c>
      <c r="H747">
        <f t="shared" si="83"/>
        <v>2022</v>
      </c>
      <c r="I747">
        <f t="shared" si="84"/>
        <v>9</v>
      </c>
      <c r="J747">
        <f t="shared" si="85"/>
        <v>1</v>
      </c>
      <c r="K747" t="s">
        <v>49</v>
      </c>
      <c r="M747">
        <f>VLOOKUP(F747,Treats!$A$1:$C$9,3,0)</f>
        <v>3</v>
      </c>
      <c r="N747">
        <v>11</v>
      </c>
      <c r="O747" t="s">
        <v>36</v>
      </c>
      <c r="P747" t="str">
        <f t="shared" si="86"/>
        <v>E:CER_P:P07_Tr1:MSD_Tr2:_TRA_3_D:1_M:9_Y:2022</v>
      </c>
      <c r="Q747">
        <v>11</v>
      </c>
      <c r="R747">
        <v>26</v>
      </c>
      <c r="S747">
        <v>0.9</v>
      </c>
      <c r="T747">
        <v>27</v>
      </c>
      <c r="U747">
        <v>29.5</v>
      </c>
      <c r="V747" t="s">
        <v>45</v>
      </c>
      <c r="W747" s="2">
        <f t="shared" si="88"/>
        <v>0.43155092592592587</v>
      </c>
      <c r="X747">
        <v>10</v>
      </c>
      <c r="Y747" s="61">
        <f>VLOOKUP(C747,JN!$A$2:$J$865,8,0)</f>
        <v>1.6575</v>
      </c>
      <c r="Z747" s="62">
        <f>VLOOKUP(C747,JN!$A$2:$J$865,9,0)</f>
        <v>57.72605978719811</v>
      </c>
      <c r="AA747" s="63">
        <f>VLOOKUP(C747,JN!$A$2:$J$865,10,0)</f>
        <v>0.55968000000000007</v>
      </c>
      <c r="AB747">
        <v>38.299999999999997</v>
      </c>
    </row>
    <row r="748" spans="1:28" x14ac:dyDescent="0.3">
      <c r="A748">
        <v>732</v>
      </c>
      <c r="B748" s="1">
        <v>44805</v>
      </c>
      <c r="C748" t="str">
        <f t="shared" si="82"/>
        <v>CER-MSD_R3_t2_44805</v>
      </c>
      <c r="E748" t="s">
        <v>20</v>
      </c>
      <c r="F748" t="s">
        <v>35</v>
      </c>
      <c r="G748" t="s">
        <v>18</v>
      </c>
      <c r="H748">
        <f t="shared" si="83"/>
        <v>2022</v>
      </c>
      <c r="I748">
        <f t="shared" si="84"/>
        <v>9</v>
      </c>
      <c r="J748">
        <f t="shared" si="85"/>
        <v>1</v>
      </c>
      <c r="K748" t="s">
        <v>49</v>
      </c>
      <c r="M748">
        <f>VLOOKUP(F748,Treats!$A$1:$C$9,3,0)</f>
        <v>3</v>
      </c>
      <c r="N748">
        <v>11</v>
      </c>
      <c r="O748" t="s">
        <v>36</v>
      </c>
      <c r="P748" t="str">
        <f t="shared" si="86"/>
        <v>E:CER_P:P07_Tr1:MSD_Tr2:_TRA_3_D:1_M:9_Y:2022</v>
      </c>
      <c r="Q748">
        <v>11</v>
      </c>
      <c r="R748">
        <v>26</v>
      </c>
      <c r="S748">
        <v>0.9</v>
      </c>
      <c r="T748">
        <v>27</v>
      </c>
      <c r="U748">
        <v>29.5</v>
      </c>
      <c r="V748" t="s">
        <v>46</v>
      </c>
      <c r="W748" s="2">
        <f t="shared" si="88"/>
        <v>0.43849537037037029</v>
      </c>
      <c r="X748">
        <v>20</v>
      </c>
      <c r="Y748" s="61">
        <f>VLOOKUP(C748,JN!$A$2:$J$865,8,0)</f>
        <v>1.9575</v>
      </c>
      <c r="Z748" s="62">
        <f>VLOOKUP(C748,JN!$A$2:$J$865,9,0)</f>
        <v>50.256713393007935</v>
      </c>
      <c r="AA748" s="63">
        <f>VLOOKUP(C748,JN!$A$2:$J$865,10,0)</f>
        <v>0.63600000000000001</v>
      </c>
      <c r="AB748">
        <v>36.4</v>
      </c>
    </row>
    <row r="749" spans="1:28" x14ac:dyDescent="0.3">
      <c r="A749">
        <v>733</v>
      </c>
      <c r="B749" s="1">
        <v>44805</v>
      </c>
      <c r="C749" t="str">
        <f t="shared" si="82"/>
        <v>CER-MSD_R3_t3_44805</v>
      </c>
      <c r="E749" t="s">
        <v>20</v>
      </c>
      <c r="F749" t="s">
        <v>35</v>
      </c>
      <c r="G749" t="s">
        <v>18</v>
      </c>
      <c r="H749">
        <f t="shared" si="83"/>
        <v>2022</v>
      </c>
      <c r="I749">
        <f t="shared" si="84"/>
        <v>9</v>
      </c>
      <c r="J749">
        <f t="shared" si="85"/>
        <v>1</v>
      </c>
      <c r="K749" t="s">
        <v>49</v>
      </c>
      <c r="M749">
        <f>VLOOKUP(F749,Treats!$A$1:$C$9,3,0)</f>
        <v>3</v>
      </c>
      <c r="N749">
        <v>11</v>
      </c>
      <c r="O749" t="s">
        <v>36</v>
      </c>
      <c r="P749" t="str">
        <f t="shared" si="86"/>
        <v>E:CER_P:P07_Tr1:MSD_Tr2:_TRA_3_D:1_M:9_Y:2022</v>
      </c>
      <c r="Q749">
        <v>11</v>
      </c>
      <c r="R749">
        <v>26</v>
      </c>
      <c r="S749">
        <v>0.9</v>
      </c>
      <c r="T749">
        <v>27</v>
      </c>
      <c r="U749">
        <v>29.5</v>
      </c>
      <c r="V749" t="s">
        <v>47</v>
      </c>
      <c r="W749" s="2">
        <f t="shared" si="88"/>
        <v>0.44543981481481471</v>
      </c>
      <c r="X749">
        <v>30</v>
      </c>
      <c r="Y749" s="61">
        <f>VLOOKUP(C749,JN!$A$2:$J$865,8,0)</f>
        <v>2.1825000000000001</v>
      </c>
      <c r="Z749" s="62">
        <f>VLOOKUP(C749,JN!$A$2:$J$865,9,0)</f>
        <v>23.053538253673366</v>
      </c>
      <c r="AA749" s="63">
        <f>VLOOKUP(C749,JN!$A$2:$J$865,10,0)</f>
        <v>0.57876000000000005</v>
      </c>
      <c r="AB749">
        <v>44.1</v>
      </c>
    </row>
    <row r="750" spans="1:28" x14ac:dyDescent="0.3">
      <c r="A750">
        <v>734</v>
      </c>
      <c r="B750" s="1">
        <v>44805</v>
      </c>
      <c r="C750" t="str">
        <f t="shared" si="82"/>
        <v>CER-CON_R3_t0_44805</v>
      </c>
      <c r="E750" t="s">
        <v>20</v>
      </c>
      <c r="F750" t="s">
        <v>33</v>
      </c>
      <c r="G750" t="s">
        <v>18</v>
      </c>
      <c r="H750">
        <f t="shared" si="83"/>
        <v>2022</v>
      </c>
      <c r="I750">
        <f t="shared" si="84"/>
        <v>9</v>
      </c>
      <c r="J750">
        <f t="shared" si="85"/>
        <v>1</v>
      </c>
      <c r="K750" t="s">
        <v>48</v>
      </c>
      <c r="M750">
        <f>VLOOKUP(F750,Treats!$A$1:$C$9,3,0)</f>
        <v>3</v>
      </c>
      <c r="N750">
        <v>11</v>
      </c>
      <c r="O750" t="s">
        <v>36</v>
      </c>
      <c r="P750" t="str">
        <f t="shared" si="86"/>
        <v>E:CER_P:P08_Tr1:CON_Tr2:_TRA_3_D:1_M:9_Y:2022</v>
      </c>
      <c r="Q750">
        <v>11</v>
      </c>
      <c r="R750">
        <v>26</v>
      </c>
      <c r="S750">
        <v>0.9</v>
      </c>
      <c r="T750">
        <v>30</v>
      </c>
      <c r="U750">
        <v>32</v>
      </c>
      <c r="V750" t="s">
        <v>44</v>
      </c>
      <c r="W750" s="2">
        <v>0.45516203703703706</v>
      </c>
      <c r="X750">
        <v>0</v>
      </c>
      <c r="Y750" s="61">
        <f>VLOOKUP(C750,JN!$A$2:$J$865,8,0)</f>
        <v>1.3574999999999999</v>
      </c>
      <c r="Z750" s="62">
        <f>VLOOKUP(C750,JN!$A$2:$J$865,9,0)</f>
        <v>95.810504982266508</v>
      </c>
      <c r="AA750" s="63">
        <f>VLOOKUP(C750,JN!$A$2:$J$865,10,0)</f>
        <v>0.59784000000000015</v>
      </c>
      <c r="AB750">
        <v>33.6</v>
      </c>
    </row>
    <row r="751" spans="1:28" x14ac:dyDescent="0.3">
      <c r="A751">
        <v>735</v>
      </c>
      <c r="B751" s="1">
        <v>44805</v>
      </c>
      <c r="C751" t="str">
        <f t="shared" si="82"/>
        <v>CER-CON_R3_t1_44805</v>
      </c>
      <c r="E751" t="s">
        <v>20</v>
      </c>
      <c r="F751" t="s">
        <v>33</v>
      </c>
      <c r="G751" t="s">
        <v>18</v>
      </c>
      <c r="H751">
        <f t="shared" si="83"/>
        <v>2022</v>
      </c>
      <c r="I751">
        <f t="shared" si="84"/>
        <v>9</v>
      </c>
      <c r="J751">
        <f t="shared" si="85"/>
        <v>1</v>
      </c>
      <c r="K751" t="s">
        <v>48</v>
      </c>
      <c r="M751">
        <f>VLOOKUP(F751,Treats!$A$1:$C$9,3,0)</f>
        <v>3</v>
      </c>
      <c r="N751">
        <v>11</v>
      </c>
      <c r="O751" t="s">
        <v>36</v>
      </c>
      <c r="P751" t="str">
        <f t="shared" si="86"/>
        <v>E:CER_P:P08_Tr1:CON_Tr2:_TRA_3_D:1_M:9_Y:2022</v>
      </c>
      <c r="Q751">
        <v>11</v>
      </c>
      <c r="R751">
        <v>26</v>
      </c>
      <c r="S751">
        <v>0.9</v>
      </c>
      <c r="T751">
        <v>30</v>
      </c>
      <c r="U751">
        <v>32</v>
      </c>
      <c r="V751" t="s">
        <v>45</v>
      </c>
      <c r="W751" s="2">
        <f t="shared" si="88"/>
        <v>0.46210648148148148</v>
      </c>
      <c r="X751">
        <v>10</v>
      </c>
      <c r="Y751" s="61">
        <f>VLOOKUP(C751,JN!$A$2:$J$865,8,0)</f>
        <v>1.7324999999999999</v>
      </c>
      <c r="Z751" s="62">
        <f>VLOOKUP(C751,JN!$A$2:$J$865,9,0)</f>
        <v>74.140179023813545</v>
      </c>
      <c r="AA751" s="63">
        <f>VLOOKUP(C751,JN!$A$2:$J$865,10,0)</f>
        <v>0.61692000000000002</v>
      </c>
      <c r="AB751">
        <v>39.1</v>
      </c>
    </row>
    <row r="752" spans="1:28" x14ac:dyDescent="0.3">
      <c r="A752">
        <v>736</v>
      </c>
      <c r="B752" s="1">
        <v>44805</v>
      </c>
      <c r="C752" t="str">
        <f t="shared" si="82"/>
        <v>CER-CON_R3_t2_44805</v>
      </c>
      <c r="E752" t="s">
        <v>20</v>
      </c>
      <c r="F752" t="s">
        <v>33</v>
      </c>
      <c r="G752" t="s">
        <v>18</v>
      </c>
      <c r="H752">
        <f t="shared" si="83"/>
        <v>2022</v>
      </c>
      <c r="I752">
        <f t="shared" si="84"/>
        <v>9</v>
      </c>
      <c r="J752">
        <f t="shared" si="85"/>
        <v>1</v>
      </c>
      <c r="K752" t="s">
        <v>48</v>
      </c>
      <c r="M752">
        <f>VLOOKUP(F752,Treats!$A$1:$C$9,3,0)</f>
        <v>3</v>
      </c>
      <c r="N752">
        <v>11</v>
      </c>
      <c r="O752" t="s">
        <v>36</v>
      </c>
      <c r="P752" t="str">
        <f t="shared" si="86"/>
        <v>E:CER_P:P08_Tr1:CON_Tr2:_TRA_3_D:1_M:9_Y:2022</v>
      </c>
      <c r="Q752">
        <v>11</v>
      </c>
      <c r="R752">
        <v>26</v>
      </c>
      <c r="S752">
        <v>0.9</v>
      </c>
      <c r="T752">
        <v>30</v>
      </c>
      <c r="U752">
        <v>32</v>
      </c>
      <c r="V752" t="s">
        <v>46</v>
      </c>
      <c r="W752" s="2">
        <f t="shared" si="88"/>
        <v>0.4690509259259259</v>
      </c>
      <c r="X752">
        <v>20</v>
      </c>
      <c r="Y752" s="61">
        <f>VLOOKUP(C752,JN!$A$2:$J$865,8,0)</f>
        <v>2.1074999999999999</v>
      </c>
      <c r="Z752" s="62">
        <f>VLOOKUP(C752,JN!$A$2:$J$865,9,0)</f>
        <v>39.006586725215342</v>
      </c>
      <c r="AA752" s="63">
        <f>VLOOKUP(C752,JN!$A$2:$J$865,10,0)</f>
        <v>0.57240000000000013</v>
      </c>
      <c r="AB752">
        <v>38.799999999999997</v>
      </c>
    </row>
    <row r="753" spans="1:28" x14ac:dyDescent="0.3">
      <c r="A753">
        <v>737</v>
      </c>
      <c r="B753" s="1">
        <v>44805</v>
      </c>
      <c r="C753" t="str">
        <f t="shared" si="82"/>
        <v>CER-CON_R3_t3_44805</v>
      </c>
      <c r="E753" t="s">
        <v>20</v>
      </c>
      <c r="F753" t="s">
        <v>33</v>
      </c>
      <c r="G753" t="s">
        <v>18</v>
      </c>
      <c r="H753">
        <f t="shared" si="83"/>
        <v>2022</v>
      </c>
      <c r="I753">
        <f t="shared" si="84"/>
        <v>9</v>
      </c>
      <c r="J753">
        <f t="shared" si="85"/>
        <v>1</v>
      </c>
      <c r="K753" t="s">
        <v>48</v>
      </c>
      <c r="M753">
        <f>VLOOKUP(F753,Treats!$A$1:$C$9,3,0)</f>
        <v>3</v>
      </c>
      <c r="N753">
        <v>11</v>
      </c>
      <c r="O753" t="s">
        <v>36</v>
      </c>
      <c r="P753" t="str">
        <f t="shared" si="86"/>
        <v>E:CER_P:P08_Tr1:CON_Tr2:_TRA_3_D:1_M:9_Y:2022</v>
      </c>
      <c r="Q753">
        <v>11</v>
      </c>
      <c r="R753">
        <v>26</v>
      </c>
      <c r="S753">
        <v>0.9</v>
      </c>
      <c r="T753">
        <v>30</v>
      </c>
      <c r="U753">
        <v>32</v>
      </c>
      <c r="V753" t="s">
        <v>47</v>
      </c>
      <c r="W753" s="2">
        <f t="shared" si="88"/>
        <v>0.47599537037037032</v>
      </c>
      <c r="X753">
        <v>30</v>
      </c>
      <c r="Y753" s="61">
        <f>VLOOKUP(C753,JN!$A$2:$J$865,8,0)</f>
        <v>2.4749999999999996</v>
      </c>
      <c r="Z753" s="62">
        <f>VLOOKUP(C753,JN!$A$2:$J$865,9,0)</f>
        <v>33.565951697348424</v>
      </c>
      <c r="AA753" s="63">
        <f>VLOOKUP(C753,JN!$A$2:$J$865,10,0)</f>
        <v>0.57876000000000005</v>
      </c>
      <c r="AB753">
        <v>39.799999999999997</v>
      </c>
    </row>
    <row r="754" spans="1:28" x14ac:dyDescent="0.3">
      <c r="A754">
        <v>738</v>
      </c>
      <c r="B754" s="1">
        <v>44805</v>
      </c>
      <c r="C754" t="str">
        <f t="shared" si="82"/>
        <v>CER-AWD_R3_t0_44805</v>
      </c>
      <c r="E754" t="s">
        <v>20</v>
      </c>
      <c r="F754" t="s">
        <v>38</v>
      </c>
      <c r="G754" t="s">
        <v>18</v>
      </c>
      <c r="H754">
        <f t="shared" si="83"/>
        <v>2022</v>
      </c>
      <c r="I754">
        <f t="shared" si="84"/>
        <v>9</v>
      </c>
      <c r="J754">
        <f t="shared" si="85"/>
        <v>1</v>
      </c>
      <c r="K754" t="s">
        <v>50</v>
      </c>
      <c r="M754">
        <f>VLOOKUP(F754,Treats!$A$1:$C$9,3,0)</f>
        <v>3</v>
      </c>
      <c r="N754">
        <v>2</v>
      </c>
      <c r="O754" t="s">
        <v>36</v>
      </c>
      <c r="P754" t="str">
        <f t="shared" si="86"/>
        <v>E:CER_P:P09_Tr1:AWD_Tr2:_TRA_3_D:1_M:9_Y:2022</v>
      </c>
      <c r="Q754">
        <v>13</v>
      </c>
      <c r="R754">
        <v>26</v>
      </c>
      <c r="S754">
        <v>0.9</v>
      </c>
      <c r="T754">
        <v>27</v>
      </c>
      <c r="U754">
        <v>29.5</v>
      </c>
      <c r="V754" t="s">
        <v>44</v>
      </c>
      <c r="W754" s="2">
        <v>0.42810185185185184</v>
      </c>
      <c r="X754">
        <v>0</v>
      </c>
      <c r="Y754" s="61">
        <f>VLOOKUP(C754,JN!$A$2:$J$865,8,0)</f>
        <v>3.4575000000000005</v>
      </c>
      <c r="Z754" s="62">
        <f>VLOOKUP(C754,JN!$A$2:$J$865,9,0)</f>
        <v>114.16112143219051</v>
      </c>
      <c r="AA754" s="63">
        <f>VLOOKUP(C754,JN!$A$2:$J$865,10,0)</f>
        <v>0.61692000000000002</v>
      </c>
      <c r="AB754">
        <v>32.299999999999997</v>
      </c>
    </row>
    <row r="755" spans="1:28" x14ac:dyDescent="0.3">
      <c r="A755">
        <v>739</v>
      </c>
      <c r="B755" s="1">
        <v>44805</v>
      </c>
      <c r="C755" t="str">
        <f t="shared" ref="C755:C818" si="89">E755&amp;"-"&amp;K755&amp;"_"&amp;"R"&amp;M755&amp;"_"&amp;V755&amp;"_"&amp;B755</f>
        <v>CER-AWD_R3_t1_44805</v>
      </c>
      <c r="E755" t="s">
        <v>20</v>
      </c>
      <c r="F755" t="s">
        <v>38</v>
      </c>
      <c r="G755" t="s">
        <v>18</v>
      </c>
      <c r="H755">
        <f t="shared" ref="H755:H818" si="90">YEAR(B755)</f>
        <v>2022</v>
      </c>
      <c r="I755">
        <f t="shared" ref="I755:I818" si="91">MONTH(B755)</f>
        <v>9</v>
      </c>
      <c r="J755">
        <f t="shared" ref="J755:J818" si="92">DAY(B755)</f>
        <v>1</v>
      </c>
      <c r="K755" t="s">
        <v>50</v>
      </c>
      <c r="M755">
        <f>VLOOKUP(F755,Treats!$A$1:$C$9,3,0)</f>
        <v>3</v>
      </c>
      <c r="N755">
        <v>2</v>
      </c>
      <c r="O755" t="s">
        <v>36</v>
      </c>
      <c r="P755" t="str">
        <f t="shared" ref="P755:P818" si="93">"E:"&amp;E755&amp;"_P:"&amp;F755&amp;"_Tr1:"&amp;K755&amp;"_Tr2:"&amp;L755&amp;"_"&amp;G755&amp;"_"&amp;M755&amp;"_D:"&amp;J755&amp;"_M:"&amp;I755&amp;"_Y:"&amp;H755</f>
        <v>E:CER_P:P09_Tr1:AWD_Tr2:_TRA_3_D:1_M:9_Y:2022</v>
      </c>
      <c r="Q755">
        <v>13</v>
      </c>
      <c r="R755">
        <v>26</v>
      </c>
      <c r="S755">
        <v>0.9</v>
      </c>
      <c r="T755">
        <v>27</v>
      </c>
      <c r="U755">
        <v>29.5</v>
      </c>
      <c r="V755" t="s">
        <v>45</v>
      </c>
      <c r="W755" s="2">
        <f t="shared" si="88"/>
        <v>0.43504629629629626</v>
      </c>
      <c r="X755">
        <v>10</v>
      </c>
      <c r="Y755" s="61">
        <f>VLOOKUP(C755,JN!$A$2:$J$865,8,0)</f>
        <v>3.7574999999999998</v>
      </c>
      <c r="Z755" s="62">
        <f>VLOOKUP(C755,JN!$A$2:$J$865,9,0)</f>
        <v>73.771322411754781</v>
      </c>
      <c r="AA755" s="63">
        <f>VLOOKUP(C755,JN!$A$2:$J$865,10,0)</f>
        <v>0.61055999999999999</v>
      </c>
      <c r="AB755">
        <v>41</v>
      </c>
    </row>
    <row r="756" spans="1:28" x14ac:dyDescent="0.3">
      <c r="A756">
        <v>740</v>
      </c>
      <c r="B756" s="1">
        <v>44805</v>
      </c>
      <c r="C756" t="str">
        <f t="shared" si="89"/>
        <v>CER-AWD_R3_t2_44805</v>
      </c>
      <c r="E756" t="s">
        <v>20</v>
      </c>
      <c r="F756" t="s">
        <v>38</v>
      </c>
      <c r="G756" t="s">
        <v>18</v>
      </c>
      <c r="H756">
        <f t="shared" si="90"/>
        <v>2022</v>
      </c>
      <c r="I756">
        <f t="shared" si="91"/>
        <v>9</v>
      </c>
      <c r="J756">
        <f t="shared" si="92"/>
        <v>1</v>
      </c>
      <c r="K756" t="s">
        <v>50</v>
      </c>
      <c r="M756">
        <f>VLOOKUP(F756,Treats!$A$1:$C$9,3,0)</f>
        <v>3</v>
      </c>
      <c r="N756">
        <v>2</v>
      </c>
      <c r="O756" t="s">
        <v>36</v>
      </c>
      <c r="P756" t="str">
        <f t="shared" si="93"/>
        <v>E:CER_P:P09_Tr1:AWD_Tr2:_TRA_3_D:1_M:9_Y:2022</v>
      </c>
      <c r="Q756">
        <v>13</v>
      </c>
      <c r="R756">
        <v>26</v>
      </c>
      <c r="S756">
        <v>0.9</v>
      </c>
      <c r="T756">
        <v>27</v>
      </c>
      <c r="U756">
        <v>29.5</v>
      </c>
      <c r="V756" t="s">
        <v>46</v>
      </c>
      <c r="W756" s="2">
        <f t="shared" si="88"/>
        <v>0.44199074074074068</v>
      </c>
      <c r="X756">
        <v>20</v>
      </c>
      <c r="Y756" s="61">
        <f>VLOOKUP(C756,JN!$A$2:$J$865,8,0)</f>
        <v>4.1325000000000003</v>
      </c>
      <c r="Z756" s="62">
        <f>VLOOKUP(C756,JN!$A$2:$J$865,9,0)</f>
        <v>50.625570005066713</v>
      </c>
      <c r="AA756" s="63">
        <f>VLOOKUP(C756,JN!$A$2:$J$865,10,0)</f>
        <v>0.57240000000000013</v>
      </c>
      <c r="AB756">
        <v>40.4</v>
      </c>
    </row>
    <row r="757" spans="1:28" x14ac:dyDescent="0.3">
      <c r="A757">
        <v>741</v>
      </c>
      <c r="B757" s="1">
        <v>44805</v>
      </c>
      <c r="C757" t="str">
        <f t="shared" si="89"/>
        <v>CER-AWD_R3_t3_44805</v>
      </c>
      <c r="E757" t="s">
        <v>20</v>
      </c>
      <c r="F757" t="s">
        <v>38</v>
      </c>
      <c r="G757" t="s">
        <v>18</v>
      </c>
      <c r="H757">
        <f t="shared" si="90"/>
        <v>2022</v>
      </c>
      <c r="I757">
        <f t="shared" si="91"/>
        <v>9</v>
      </c>
      <c r="J757">
        <f t="shared" si="92"/>
        <v>1</v>
      </c>
      <c r="K757" t="s">
        <v>50</v>
      </c>
      <c r="M757">
        <f>VLOOKUP(F757,Treats!$A$1:$C$9,3,0)</f>
        <v>3</v>
      </c>
      <c r="N757">
        <v>2</v>
      </c>
      <c r="O757" t="s">
        <v>36</v>
      </c>
      <c r="P757" t="str">
        <f t="shared" si="93"/>
        <v>E:CER_P:P09_Tr1:AWD_Tr2:_TRA_3_D:1_M:9_Y:2022</v>
      </c>
      <c r="Q757">
        <v>13</v>
      </c>
      <c r="R757">
        <v>26</v>
      </c>
      <c r="S757">
        <v>0.9</v>
      </c>
      <c r="T757">
        <v>27</v>
      </c>
      <c r="U757">
        <v>29.5</v>
      </c>
      <c r="V757" t="s">
        <v>47</v>
      </c>
      <c r="W757" s="2">
        <f t="shared" si="88"/>
        <v>0.4489351851851851</v>
      </c>
      <c r="X757">
        <v>30</v>
      </c>
      <c r="Y757" s="61">
        <f>VLOOKUP(C757,JN!$A$2:$J$865,8,0)</f>
        <v>4.5825000000000005</v>
      </c>
      <c r="Z757" s="62">
        <f>VLOOKUP(C757,JN!$A$2:$J$865,9,0)</f>
        <v>33.565951697348424</v>
      </c>
      <c r="AA757" s="63">
        <f>VLOOKUP(C757,JN!$A$2:$J$865,10,0)</f>
        <v>0.57240000000000013</v>
      </c>
      <c r="AB757">
        <v>44.6</v>
      </c>
    </row>
    <row r="758" spans="1:28" x14ac:dyDescent="0.3">
      <c r="A758">
        <v>742</v>
      </c>
      <c r="B758" s="1">
        <v>44813</v>
      </c>
      <c r="C758" t="str">
        <f t="shared" si="89"/>
        <v>CER-AWD_R1_t0_44813</v>
      </c>
      <c r="E758" t="s">
        <v>20</v>
      </c>
      <c r="F758" t="s">
        <v>21</v>
      </c>
      <c r="G758" t="s">
        <v>18</v>
      </c>
      <c r="H758">
        <f t="shared" si="90"/>
        <v>2022</v>
      </c>
      <c r="I758">
        <f t="shared" si="91"/>
        <v>9</v>
      </c>
      <c r="J758">
        <f t="shared" si="92"/>
        <v>9</v>
      </c>
      <c r="K758" t="s">
        <v>50</v>
      </c>
      <c r="M758">
        <f>VLOOKUP(F758,Treats!$A$1:$C$9,3,0)</f>
        <v>1</v>
      </c>
      <c r="N758">
        <v>11</v>
      </c>
      <c r="O758" t="s">
        <v>614</v>
      </c>
      <c r="P758" t="str">
        <f t="shared" si="93"/>
        <v>E:CER_P:P01_Tr1:AWD_Tr2:_TRA_1_D:9_M:9_Y:2022</v>
      </c>
      <c r="Q758">
        <v>10</v>
      </c>
      <c r="R758">
        <v>25</v>
      </c>
      <c r="S758">
        <v>1</v>
      </c>
      <c r="T758">
        <v>27.2</v>
      </c>
      <c r="U758">
        <v>28</v>
      </c>
      <c r="V758" t="s">
        <v>44</v>
      </c>
      <c r="W758" s="2">
        <v>0.38923611111111112</v>
      </c>
      <c r="X758">
        <v>0</v>
      </c>
      <c r="Y758" s="61">
        <f>VLOOKUP(C758,JN!$A$2:$J$865,8,0)</f>
        <v>8.2575000000000003</v>
      </c>
      <c r="Z758" s="62">
        <f>VLOOKUP(C758,JN!$A$2:$J$865,9,0)</f>
        <v>113.23897990204358</v>
      </c>
      <c r="AA758" s="63">
        <f>VLOOKUP(C758,JN!$A$2:$J$865,10,0)</f>
        <v>0.62327999999999995</v>
      </c>
      <c r="AB758">
        <v>32.299999999999997</v>
      </c>
    </row>
    <row r="759" spans="1:28" x14ac:dyDescent="0.3">
      <c r="A759">
        <v>743</v>
      </c>
      <c r="B759" s="1">
        <v>44813</v>
      </c>
      <c r="C759" t="str">
        <f t="shared" si="89"/>
        <v>CER-AWD_R1_t1_44813</v>
      </c>
      <c r="E759" t="s">
        <v>20</v>
      </c>
      <c r="F759" t="s">
        <v>21</v>
      </c>
      <c r="G759" t="s">
        <v>18</v>
      </c>
      <c r="H759">
        <f t="shared" si="90"/>
        <v>2022</v>
      </c>
      <c r="I759">
        <f t="shared" si="91"/>
        <v>9</v>
      </c>
      <c r="J759">
        <f t="shared" si="92"/>
        <v>9</v>
      </c>
      <c r="K759" t="s">
        <v>50</v>
      </c>
      <c r="M759">
        <f>VLOOKUP(F759,Treats!$A$1:$C$9,3,0)</f>
        <v>1</v>
      </c>
      <c r="N759">
        <v>11</v>
      </c>
      <c r="O759" t="s">
        <v>614</v>
      </c>
      <c r="P759" t="str">
        <f t="shared" si="93"/>
        <v>E:CER_P:P01_Tr1:AWD_Tr2:_TRA_1_D:9_M:9_Y:2022</v>
      </c>
      <c r="Q759">
        <v>10</v>
      </c>
      <c r="R759">
        <v>25</v>
      </c>
      <c r="S759">
        <v>1</v>
      </c>
      <c r="T759">
        <v>27.2</v>
      </c>
      <c r="U759">
        <v>28</v>
      </c>
      <c r="V759" t="s">
        <v>45</v>
      </c>
      <c r="W759" s="2">
        <f t="shared" si="88"/>
        <v>0.39618055555555554</v>
      </c>
      <c r="X759">
        <v>10</v>
      </c>
      <c r="Y759" s="61">
        <f>VLOOKUP(C759,JN!$A$2:$J$865,8,0)</f>
        <v>8.1074999999999999</v>
      </c>
      <c r="Z759" s="62">
        <f>VLOOKUP(C759,JN!$A$2:$J$865,9,0)</f>
        <v>85.574733997635533</v>
      </c>
      <c r="AA759" s="63">
        <f>VLOOKUP(C759,JN!$A$2:$J$865,10,0)</f>
        <v>0.55968000000000007</v>
      </c>
      <c r="AB759">
        <v>41.9</v>
      </c>
    </row>
    <row r="760" spans="1:28" x14ac:dyDescent="0.3">
      <c r="A760">
        <v>744</v>
      </c>
      <c r="B760" s="1">
        <v>44813</v>
      </c>
      <c r="C760" t="str">
        <f t="shared" si="89"/>
        <v>CER-AWD_R1_t2_44813</v>
      </c>
      <c r="E760" t="s">
        <v>20</v>
      </c>
      <c r="F760" t="s">
        <v>21</v>
      </c>
      <c r="G760" t="s">
        <v>18</v>
      </c>
      <c r="H760">
        <f t="shared" si="90"/>
        <v>2022</v>
      </c>
      <c r="I760">
        <f t="shared" si="91"/>
        <v>9</v>
      </c>
      <c r="J760">
        <f t="shared" si="92"/>
        <v>9</v>
      </c>
      <c r="K760" t="s">
        <v>50</v>
      </c>
      <c r="M760">
        <f>VLOOKUP(F760,Treats!$A$1:$C$9,3,0)</f>
        <v>1</v>
      </c>
      <c r="N760">
        <v>11</v>
      </c>
      <c r="O760" t="s">
        <v>614</v>
      </c>
      <c r="P760" t="str">
        <f t="shared" si="93"/>
        <v>E:CER_P:P01_Tr1:AWD_Tr2:_TRA_1_D:9_M:9_Y:2022</v>
      </c>
      <c r="Q760">
        <v>10</v>
      </c>
      <c r="R760">
        <v>25</v>
      </c>
      <c r="S760">
        <v>1</v>
      </c>
      <c r="T760">
        <v>27.2</v>
      </c>
      <c r="U760">
        <v>28</v>
      </c>
      <c r="V760" t="s">
        <v>46</v>
      </c>
      <c r="W760" s="2">
        <f t="shared" si="88"/>
        <v>0.40312499999999996</v>
      </c>
      <c r="X760">
        <v>20</v>
      </c>
      <c r="Y760" s="61">
        <f>VLOOKUP(C760,JN!$A$2:$J$865,8,0)</f>
        <v>8.1074999999999999</v>
      </c>
      <c r="Z760" s="62">
        <f>VLOOKUP(C760,JN!$A$2:$J$865,9,0)</f>
        <v>52.562067218375276</v>
      </c>
      <c r="AA760" s="63">
        <f>VLOOKUP(C760,JN!$A$2:$J$865,10,0)</f>
        <v>0.58512000000000008</v>
      </c>
      <c r="AB760">
        <v>37.4</v>
      </c>
    </row>
    <row r="761" spans="1:28" x14ac:dyDescent="0.3">
      <c r="A761">
        <v>745</v>
      </c>
      <c r="B761" s="1">
        <v>44813</v>
      </c>
      <c r="C761" t="str">
        <f t="shared" si="89"/>
        <v>CER-AWD_R1_t3_44813</v>
      </c>
      <c r="E761" t="s">
        <v>20</v>
      </c>
      <c r="F761" t="s">
        <v>21</v>
      </c>
      <c r="G761" t="s">
        <v>18</v>
      </c>
      <c r="H761">
        <f t="shared" si="90"/>
        <v>2022</v>
      </c>
      <c r="I761">
        <f t="shared" si="91"/>
        <v>9</v>
      </c>
      <c r="J761">
        <f t="shared" si="92"/>
        <v>9</v>
      </c>
      <c r="K761" t="s">
        <v>50</v>
      </c>
      <c r="M761">
        <f>VLOOKUP(F761,Treats!$A$1:$C$9,3,0)</f>
        <v>1</v>
      </c>
      <c r="N761">
        <v>11</v>
      </c>
      <c r="O761" t="s">
        <v>614</v>
      </c>
      <c r="P761" t="str">
        <f t="shared" si="93"/>
        <v>E:CER_P:P01_Tr1:AWD_Tr2:_TRA_1_D:9_M:9_Y:2022</v>
      </c>
      <c r="Q761">
        <v>10</v>
      </c>
      <c r="R761">
        <v>25</v>
      </c>
      <c r="S761">
        <v>1</v>
      </c>
      <c r="T761">
        <v>27.2</v>
      </c>
      <c r="U761">
        <v>28</v>
      </c>
      <c r="V761" t="s">
        <v>47</v>
      </c>
      <c r="W761" s="2">
        <f t="shared" si="88"/>
        <v>0.41006944444444438</v>
      </c>
      <c r="X761">
        <v>30</v>
      </c>
      <c r="Y761" s="61">
        <f>VLOOKUP(C761,JN!$A$2:$J$865,8,0)</f>
        <v>8.182500000000001</v>
      </c>
      <c r="Z761" s="62">
        <f>VLOOKUP(C761,JN!$A$2:$J$865,9,0)</f>
        <v>37.346731970950856</v>
      </c>
      <c r="AA761" s="63">
        <f>VLOOKUP(C761,JN!$A$2:$J$865,10,0)</f>
        <v>0.53424000000000005</v>
      </c>
      <c r="AB761">
        <v>39.799999999999997</v>
      </c>
    </row>
    <row r="762" spans="1:28" x14ac:dyDescent="0.3">
      <c r="A762">
        <v>746</v>
      </c>
      <c r="B762" s="1">
        <v>44813</v>
      </c>
      <c r="C762" t="str">
        <f t="shared" si="89"/>
        <v>CER-MSD_R1_t0_44813</v>
      </c>
      <c r="E762" t="s">
        <v>20</v>
      </c>
      <c r="F762" t="s">
        <v>22</v>
      </c>
      <c r="G762" t="s">
        <v>18</v>
      </c>
      <c r="H762">
        <f t="shared" si="90"/>
        <v>2022</v>
      </c>
      <c r="I762">
        <f t="shared" si="91"/>
        <v>9</v>
      </c>
      <c r="J762">
        <f t="shared" si="92"/>
        <v>9</v>
      </c>
      <c r="K762" t="s">
        <v>49</v>
      </c>
      <c r="M762">
        <f>VLOOKUP(F762,Treats!$A$1:$C$9,3,0)</f>
        <v>1</v>
      </c>
      <c r="N762">
        <v>1</v>
      </c>
      <c r="O762" t="s">
        <v>614</v>
      </c>
      <c r="P762" t="str">
        <f t="shared" si="93"/>
        <v>E:CER_P:P02_Tr1:MSD_Tr2:_TRA_1_D:9_M:9_Y:2022</v>
      </c>
      <c r="Q762">
        <v>12</v>
      </c>
      <c r="R762">
        <v>25</v>
      </c>
      <c r="S762">
        <v>1</v>
      </c>
      <c r="T762">
        <v>27.2</v>
      </c>
      <c r="U762">
        <v>28</v>
      </c>
      <c r="V762" t="s">
        <v>44</v>
      </c>
      <c r="W762" s="2">
        <v>0.3923611111111111</v>
      </c>
      <c r="X762">
        <v>0</v>
      </c>
      <c r="Y762" s="61">
        <f>VLOOKUP(C762,JN!$A$2:$J$865,8,0)</f>
        <v>4.9575000000000005</v>
      </c>
      <c r="Z762" s="62">
        <f>VLOOKUP(C762,JN!$A$2:$J$865,9,0)</f>
        <v>98.761357878736703</v>
      </c>
      <c r="AA762" s="63">
        <f>VLOOKUP(C762,JN!$A$2:$J$865,10,0)</f>
        <v>0.87132000000000009</v>
      </c>
      <c r="AB762">
        <v>31.1</v>
      </c>
    </row>
    <row r="763" spans="1:28" x14ac:dyDescent="0.3">
      <c r="A763">
        <v>747</v>
      </c>
      <c r="B763" s="1">
        <v>44813</v>
      </c>
      <c r="C763" t="str">
        <f t="shared" si="89"/>
        <v>CER-MSD_R1_t1_44813</v>
      </c>
      <c r="E763" t="s">
        <v>20</v>
      </c>
      <c r="F763" t="s">
        <v>22</v>
      </c>
      <c r="G763" t="s">
        <v>18</v>
      </c>
      <c r="H763">
        <f t="shared" si="90"/>
        <v>2022</v>
      </c>
      <c r="I763">
        <f t="shared" si="91"/>
        <v>9</v>
      </c>
      <c r="J763">
        <f t="shared" si="92"/>
        <v>9</v>
      </c>
      <c r="K763" t="s">
        <v>49</v>
      </c>
      <c r="M763">
        <f>VLOOKUP(F763,Treats!$A$1:$C$9,3,0)</f>
        <v>1</v>
      </c>
      <c r="N763">
        <v>1</v>
      </c>
      <c r="O763" t="s">
        <v>614</v>
      </c>
      <c r="P763" t="str">
        <f t="shared" si="93"/>
        <v>E:CER_P:P02_Tr1:MSD_Tr2:_TRA_1_D:9_M:9_Y:2022</v>
      </c>
      <c r="Q763">
        <v>12</v>
      </c>
      <c r="R763">
        <v>25</v>
      </c>
      <c r="S763">
        <v>1</v>
      </c>
      <c r="T763">
        <v>27.2</v>
      </c>
      <c r="U763">
        <v>28</v>
      </c>
      <c r="V763" t="s">
        <v>45</v>
      </c>
      <c r="W763" s="2">
        <f t="shared" si="88"/>
        <v>0.39930555555555552</v>
      </c>
      <c r="X763">
        <v>10</v>
      </c>
      <c r="Y763" s="61">
        <f>VLOOKUP(C763,JN!$A$2:$J$865,8,0)</f>
        <v>5.4824999999999999</v>
      </c>
      <c r="Z763" s="62">
        <f>VLOOKUP(C763,JN!$A$2:$J$865,9,0)</f>
        <v>85.666948150650228</v>
      </c>
      <c r="AA763" s="63">
        <f>VLOOKUP(C763,JN!$A$2:$J$865,10,0)</f>
        <v>0.60419999999999996</v>
      </c>
      <c r="AB763">
        <v>33.4</v>
      </c>
    </row>
    <row r="764" spans="1:28" x14ac:dyDescent="0.3">
      <c r="A764">
        <v>748</v>
      </c>
      <c r="B764" s="1">
        <v>44813</v>
      </c>
      <c r="C764" t="str">
        <f t="shared" si="89"/>
        <v>CER-MSD_R1_t2_44813</v>
      </c>
      <c r="E764" t="s">
        <v>20</v>
      </c>
      <c r="F764" t="s">
        <v>22</v>
      </c>
      <c r="G764" t="s">
        <v>18</v>
      </c>
      <c r="H764">
        <f t="shared" si="90"/>
        <v>2022</v>
      </c>
      <c r="I764">
        <f t="shared" si="91"/>
        <v>9</v>
      </c>
      <c r="J764">
        <f t="shared" si="92"/>
        <v>9</v>
      </c>
      <c r="K764" t="s">
        <v>49</v>
      </c>
      <c r="M764">
        <f>VLOOKUP(F764,Treats!$A$1:$C$9,3,0)</f>
        <v>1</v>
      </c>
      <c r="N764">
        <v>1</v>
      </c>
      <c r="O764" t="s">
        <v>614</v>
      </c>
      <c r="P764" t="str">
        <f t="shared" si="93"/>
        <v>E:CER_P:P02_Tr1:MSD_Tr2:_TRA_1_D:9_M:9_Y:2022</v>
      </c>
      <c r="Q764">
        <v>12</v>
      </c>
      <c r="R764">
        <v>25</v>
      </c>
      <c r="S764">
        <v>1</v>
      </c>
      <c r="T764">
        <v>27.2</v>
      </c>
      <c r="U764">
        <v>28</v>
      </c>
      <c r="V764" t="s">
        <v>46</v>
      </c>
      <c r="W764" s="2">
        <f t="shared" si="88"/>
        <v>0.40624999999999994</v>
      </c>
      <c r="X764">
        <v>20</v>
      </c>
      <c r="Y764" s="61">
        <f>VLOOKUP(C764,JN!$A$2:$J$865,8,0)</f>
        <v>5.5575000000000001</v>
      </c>
      <c r="Z764" s="62">
        <f>VLOOKUP(C764,JN!$A$2:$J$865,9,0)</f>
        <v>48.504644485728761</v>
      </c>
      <c r="AA764" s="63">
        <f>VLOOKUP(C764,JN!$A$2:$J$865,10,0)</f>
        <v>0.52152000000000009</v>
      </c>
      <c r="AB764">
        <v>32.700000000000003</v>
      </c>
    </row>
    <row r="765" spans="1:28" x14ac:dyDescent="0.3">
      <c r="A765">
        <v>749</v>
      </c>
      <c r="B765" s="1">
        <v>44813</v>
      </c>
      <c r="C765" t="str">
        <f t="shared" si="89"/>
        <v>CER-MSD_R1_t3_44813</v>
      </c>
      <c r="E765" t="s">
        <v>20</v>
      </c>
      <c r="F765" t="s">
        <v>22</v>
      </c>
      <c r="G765" t="s">
        <v>18</v>
      </c>
      <c r="H765">
        <f t="shared" si="90"/>
        <v>2022</v>
      </c>
      <c r="I765">
        <f t="shared" si="91"/>
        <v>9</v>
      </c>
      <c r="J765">
        <f t="shared" si="92"/>
        <v>9</v>
      </c>
      <c r="K765" t="s">
        <v>49</v>
      </c>
      <c r="M765">
        <f>VLOOKUP(F765,Treats!$A$1:$C$9,3,0)</f>
        <v>1</v>
      </c>
      <c r="N765">
        <v>1</v>
      </c>
      <c r="O765" t="s">
        <v>614</v>
      </c>
      <c r="P765" t="str">
        <f t="shared" si="93"/>
        <v>E:CER_P:P02_Tr1:MSD_Tr2:_TRA_1_D:9_M:9_Y:2022</v>
      </c>
      <c r="Q765">
        <v>12</v>
      </c>
      <c r="R765">
        <v>25</v>
      </c>
      <c r="S765">
        <v>1</v>
      </c>
      <c r="T765">
        <v>27.2</v>
      </c>
      <c r="U765">
        <v>28</v>
      </c>
      <c r="V765" t="s">
        <v>47</v>
      </c>
      <c r="W765" s="2">
        <f t="shared" si="88"/>
        <v>0.41319444444444436</v>
      </c>
      <c r="X765">
        <v>30</v>
      </c>
      <c r="Y765" s="61">
        <f>VLOOKUP(C765,JN!$A$2:$J$865,8,0)</f>
        <v>5.7824999999999998</v>
      </c>
      <c r="Z765" s="62">
        <f>VLOOKUP(C765,JN!$A$2:$J$865,9,0)</f>
        <v>36.516804593818613</v>
      </c>
      <c r="AA765" s="63">
        <f>VLOOKUP(C765,JN!$A$2:$J$865,10,0)</f>
        <v>0.55968000000000007</v>
      </c>
      <c r="AB765">
        <v>34.200000000000003</v>
      </c>
    </row>
    <row r="766" spans="1:28" x14ac:dyDescent="0.3">
      <c r="A766">
        <v>750</v>
      </c>
      <c r="B766" s="1">
        <v>44813</v>
      </c>
      <c r="C766" t="str">
        <f t="shared" si="89"/>
        <v>CER-CON_R1_t0_44813</v>
      </c>
      <c r="E766" t="s">
        <v>20</v>
      </c>
      <c r="F766" t="s">
        <v>39</v>
      </c>
      <c r="G766" t="s">
        <v>18</v>
      </c>
      <c r="H766">
        <f t="shared" si="90"/>
        <v>2022</v>
      </c>
      <c r="I766">
        <f t="shared" si="91"/>
        <v>9</v>
      </c>
      <c r="J766">
        <f t="shared" si="92"/>
        <v>9</v>
      </c>
      <c r="K766" t="s">
        <v>48</v>
      </c>
      <c r="M766">
        <f>VLOOKUP(F766,Treats!$A$1:$C$9,3,0)</f>
        <v>1</v>
      </c>
      <c r="N766">
        <v>3</v>
      </c>
      <c r="O766" t="s">
        <v>616</v>
      </c>
      <c r="P766" t="str">
        <f t="shared" si="93"/>
        <v>E:CER_P:P03_Tr1:CON_Tr2:_TRA_1_D:9_M:9_Y:2022</v>
      </c>
      <c r="Q766">
        <v>6</v>
      </c>
      <c r="R766">
        <v>24.5</v>
      </c>
      <c r="S766">
        <v>0.9</v>
      </c>
      <c r="T766">
        <v>27</v>
      </c>
      <c r="U766">
        <v>28</v>
      </c>
      <c r="V766" t="s">
        <v>44</v>
      </c>
      <c r="W766" s="2">
        <v>0.38923611111111112</v>
      </c>
      <c r="X766">
        <v>0</v>
      </c>
      <c r="Y766" s="61">
        <f>VLOOKUP(C766,JN!$A$2:$J$865,8,0)</f>
        <v>3.9074999999999998</v>
      </c>
      <c r="Z766" s="62">
        <f>VLOOKUP(C766,JN!$A$2:$J$865,9,0)</f>
        <v>107.06063165005912</v>
      </c>
      <c r="AA766" s="63">
        <f>VLOOKUP(C766,JN!$A$2:$J$865,10,0)</f>
        <v>0.55968000000000007</v>
      </c>
      <c r="AB766">
        <v>30.8</v>
      </c>
    </row>
    <row r="767" spans="1:28" x14ac:dyDescent="0.3">
      <c r="A767">
        <v>751</v>
      </c>
      <c r="B767" s="1">
        <v>44813</v>
      </c>
      <c r="C767" t="str">
        <f t="shared" si="89"/>
        <v>CER-CON_R1_t1_44813</v>
      </c>
      <c r="E767" t="s">
        <v>20</v>
      </c>
      <c r="F767" t="s">
        <v>39</v>
      </c>
      <c r="G767" t="s">
        <v>18</v>
      </c>
      <c r="H767">
        <f t="shared" si="90"/>
        <v>2022</v>
      </c>
      <c r="I767">
        <f t="shared" si="91"/>
        <v>9</v>
      </c>
      <c r="J767">
        <f t="shared" si="92"/>
        <v>9</v>
      </c>
      <c r="K767" t="s">
        <v>48</v>
      </c>
      <c r="M767">
        <f>VLOOKUP(F767,Treats!$A$1:$C$9,3,0)</f>
        <v>1</v>
      </c>
      <c r="N767">
        <v>3</v>
      </c>
      <c r="O767" t="s">
        <v>616</v>
      </c>
      <c r="P767" t="str">
        <f t="shared" si="93"/>
        <v>E:CER_P:P03_Tr1:CON_Tr2:_TRA_1_D:9_M:9_Y:2022</v>
      </c>
      <c r="Q767">
        <v>6</v>
      </c>
      <c r="R767">
        <v>24.5</v>
      </c>
      <c r="S767">
        <v>0.9</v>
      </c>
      <c r="T767">
        <v>27</v>
      </c>
      <c r="U767">
        <v>28</v>
      </c>
      <c r="V767" t="s">
        <v>45</v>
      </c>
      <c r="W767" s="2">
        <f t="shared" si="88"/>
        <v>0.39618055555555554</v>
      </c>
      <c r="X767">
        <v>10</v>
      </c>
      <c r="Y767" s="61">
        <f>VLOOKUP(C767,JN!$A$2:$J$865,8,0)</f>
        <v>4.9575000000000005</v>
      </c>
      <c r="Z767" s="62">
        <f>VLOOKUP(C767,JN!$A$2:$J$865,9,0)</f>
        <v>98.115858807633856</v>
      </c>
      <c r="AA767" s="63">
        <f>VLOOKUP(C767,JN!$A$2:$J$865,10,0)</f>
        <v>0.5660400000000001</v>
      </c>
      <c r="AB767">
        <v>37.5</v>
      </c>
    </row>
    <row r="768" spans="1:28" x14ac:dyDescent="0.3">
      <c r="A768">
        <v>752</v>
      </c>
      <c r="B768" s="1">
        <v>44813</v>
      </c>
      <c r="C768" t="str">
        <f t="shared" si="89"/>
        <v>CER-CON_R1_t2_44813</v>
      </c>
      <c r="E768" t="s">
        <v>20</v>
      </c>
      <c r="F768" t="s">
        <v>39</v>
      </c>
      <c r="G768" t="s">
        <v>18</v>
      </c>
      <c r="H768">
        <f t="shared" si="90"/>
        <v>2022</v>
      </c>
      <c r="I768">
        <f t="shared" si="91"/>
        <v>9</v>
      </c>
      <c r="J768">
        <f t="shared" si="92"/>
        <v>9</v>
      </c>
      <c r="K768" t="s">
        <v>48</v>
      </c>
      <c r="M768">
        <f>VLOOKUP(F768,Treats!$A$1:$C$9,3,0)</f>
        <v>1</v>
      </c>
      <c r="N768">
        <v>3</v>
      </c>
      <c r="O768" t="s">
        <v>616</v>
      </c>
      <c r="P768" t="str">
        <f t="shared" si="93"/>
        <v>E:CER_P:P03_Tr1:CON_Tr2:_TRA_1_D:9_M:9_Y:2022</v>
      </c>
      <c r="Q768">
        <v>6</v>
      </c>
      <c r="R768">
        <v>24.5</v>
      </c>
      <c r="S768">
        <v>0.9</v>
      </c>
      <c r="T768">
        <v>27</v>
      </c>
      <c r="U768">
        <v>28</v>
      </c>
      <c r="V768" t="s">
        <v>46</v>
      </c>
      <c r="W768" s="2">
        <f t="shared" si="88"/>
        <v>0.40312499999999996</v>
      </c>
      <c r="X768">
        <v>20</v>
      </c>
      <c r="Y768" s="61">
        <f>VLOOKUP(C768,JN!$A$2:$J$865,8,0)</f>
        <v>6.0075000000000012</v>
      </c>
      <c r="Z768" s="62">
        <f>VLOOKUP(C768,JN!$A$2:$J$865,9,0)</f>
        <v>65.84090525249114</v>
      </c>
      <c r="AA768" s="63">
        <f>VLOOKUP(C768,JN!$A$2:$J$865,10,0)</f>
        <v>0.53424000000000005</v>
      </c>
      <c r="AB768">
        <v>34.9</v>
      </c>
    </row>
    <row r="769" spans="1:28" x14ac:dyDescent="0.3">
      <c r="A769">
        <v>753</v>
      </c>
      <c r="B769" s="1">
        <v>44813</v>
      </c>
      <c r="C769" t="str">
        <f t="shared" si="89"/>
        <v>CER-CON_R1_t3_44813</v>
      </c>
      <c r="E769" t="s">
        <v>20</v>
      </c>
      <c r="F769" t="s">
        <v>39</v>
      </c>
      <c r="G769" t="s">
        <v>18</v>
      </c>
      <c r="H769">
        <f t="shared" si="90"/>
        <v>2022</v>
      </c>
      <c r="I769">
        <f t="shared" si="91"/>
        <v>9</v>
      </c>
      <c r="J769">
        <f t="shared" si="92"/>
        <v>9</v>
      </c>
      <c r="K769" t="s">
        <v>48</v>
      </c>
      <c r="M769">
        <f>VLOOKUP(F769,Treats!$A$1:$C$9,3,0)</f>
        <v>1</v>
      </c>
      <c r="N769">
        <v>3</v>
      </c>
      <c r="O769" t="s">
        <v>616</v>
      </c>
      <c r="P769" t="str">
        <f t="shared" si="93"/>
        <v>E:CER_P:P03_Tr1:CON_Tr2:_TRA_1_D:9_M:9_Y:2022</v>
      </c>
      <c r="Q769">
        <v>6</v>
      </c>
      <c r="R769">
        <v>24.5</v>
      </c>
      <c r="S769">
        <v>0.9</v>
      </c>
      <c r="T769">
        <v>27</v>
      </c>
      <c r="U769">
        <v>28</v>
      </c>
      <c r="V769" t="s">
        <v>47</v>
      </c>
      <c r="W769" s="2">
        <f t="shared" si="88"/>
        <v>0.41006944444444438</v>
      </c>
      <c r="X769">
        <v>30</v>
      </c>
      <c r="Y769" s="61">
        <f>VLOOKUP(C769,JN!$A$2:$J$865,8,0)</f>
        <v>7.1325000000000012</v>
      </c>
      <c r="Z769" s="62">
        <f>VLOOKUP(C769,JN!$A$2:$J$865,9,0)</f>
        <v>54.129707819625061</v>
      </c>
      <c r="AA769" s="63">
        <f>VLOOKUP(C769,JN!$A$2:$J$865,10,0)</f>
        <v>0.52152000000000009</v>
      </c>
      <c r="AB769">
        <v>36.5</v>
      </c>
    </row>
    <row r="770" spans="1:28" x14ac:dyDescent="0.3">
      <c r="A770">
        <v>754</v>
      </c>
      <c r="B770" s="1">
        <v>44813</v>
      </c>
      <c r="C770" t="str">
        <f t="shared" si="89"/>
        <v>CER-MSD_R2_t0_44813</v>
      </c>
      <c r="E770" t="s">
        <v>20</v>
      </c>
      <c r="F770" t="s">
        <v>34</v>
      </c>
      <c r="G770" t="s">
        <v>18</v>
      </c>
      <c r="H770">
        <f t="shared" si="90"/>
        <v>2022</v>
      </c>
      <c r="I770">
        <f t="shared" si="91"/>
        <v>9</v>
      </c>
      <c r="J770">
        <f t="shared" si="92"/>
        <v>9</v>
      </c>
      <c r="K770" t="s">
        <v>49</v>
      </c>
      <c r="M770">
        <f>VLOOKUP(F770,Treats!$A$1:$C$9,3,0)</f>
        <v>2</v>
      </c>
      <c r="N770">
        <v>11</v>
      </c>
      <c r="O770" t="s">
        <v>616</v>
      </c>
      <c r="P770" t="str">
        <f t="shared" si="93"/>
        <v>E:CER_P:P04_Tr1:MSD_Tr2:_TRA_2_D:9_M:9_Y:2022</v>
      </c>
      <c r="Q770">
        <v>4</v>
      </c>
      <c r="R770">
        <v>24</v>
      </c>
      <c r="S770">
        <v>0.9</v>
      </c>
      <c r="T770">
        <v>28</v>
      </c>
      <c r="U770">
        <v>29</v>
      </c>
      <c r="V770" t="s">
        <v>44</v>
      </c>
      <c r="W770" s="2">
        <v>0.4201388888888889</v>
      </c>
      <c r="X770">
        <v>0</v>
      </c>
      <c r="Y770" s="61">
        <f>VLOOKUP(C770,JN!$A$2:$J$865,8,0)</f>
        <v>1.4325000000000001</v>
      </c>
      <c r="Z770" s="62">
        <f>VLOOKUP(C770,JN!$A$2:$J$865,9,0)</f>
        <v>111.94798175983787</v>
      </c>
      <c r="AA770" s="63">
        <f>VLOOKUP(C770,JN!$A$2:$J$865,10,0)</f>
        <v>0.60419999999999996</v>
      </c>
      <c r="AB770">
        <v>34.6</v>
      </c>
    </row>
    <row r="771" spans="1:28" x14ac:dyDescent="0.3">
      <c r="A771">
        <v>755</v>
      </c>
      <c r="B771" s="1">
        <v>44813</v>
      </c>
      <c r="C771" t="str">
        <f t="shared" si="89"/>
        <v>CER-MSD_R2_t1_44813</v>
      </c>
      <c r="E771" t="s">
        <v>20</v>
      </c>
      <c r="F771" t="s">
        <v>34</v>
      </c>
      <c r="G771" t="s">
        <v>18</v>
      </c>
      <c r="H771">
        <f t="shared" si="90"/>
        <v>2022</v>
      </c>
      <c r="I771">
        <f t="shared" si="91"/>
        <v>9</v>
      </c>
      <c r="J771">
        <f t="shared" si="92"/>
        <v>9</v>
      </c>
      <c r="K771" t="s">
        <v>49</v>
      </c>
      <c r="M771">
        <f>VLOOKUP(F771,Treats!$A$1:$C$9,3,0)</f>
        <v>2</v>
      </c>
      <c r="N771">
        <v>11</v>
      </c>
      <c r="O771" t="s">
        <v>616</v>
      </c>
      <c r="P771" t="str">
        <f t="shared" si="93"/>
        <v>E:CER_P:P04_Tr1:MSD_Tr2:_TRA_2_D:9_M:9_Y:2022</v>
      </c>
      <c r="Q771">
        <v>4</v>
      </c>
      <c r="R771">
        <v>24</v>
      </c>
      <c r="S771">
        <v>0.9</v>
      </c>
      <c r="T771">
        <v>28</v>
      </c>
      <c r="U771">
        <v>29</v>
      </c>
      <c r="V771" t="s">
        <v>45</v>
      </c>
      <c r="W771" s="2">
        <f t="shared" si="88"/>
        <v>0.42708333333333331</v>
      </c>
      <c r="X771">
        <v>10</v>
      </c>
      <c r="Y771" s="61">
        <f>VLOOKUP(C771,JN!$A$2:$J$865,8,0)</f>
        <v>1.5825</v>
      </c>
      <c r="Z771" s="62">
        <f>VLOOKUP(C771,JN!$A$2:$J$865,9,0)</f>
        <v>91.384225637561229</v>
      </c>
      <c r="AA771" s="63">
        <f>VLOOKUP(C771,JN!$A$2:$J$865,10,0)</f>
        <v>0.54060000000000008</v>
      </c>
      <c r="AB771">
        <v>39.9</v>
      </c>
    </row>
    <row r="772" spans="1:28" x14ac:dyDescent="0.3">
      <c r="A772">
        <v>756</v>
      </c>
      <c r="B772" s="1">
        <v>44813</v>
      </c>
      <c r="C772" t="str">
        <f t="shared" si="89"/>
        <v>CER-MSD_R2_t2_44813</v>
      </c>
      <c r="E772" t="s">
        <v>20</v>
      </c>
      <c r="F772" t="s">
        <v>34</v>
      </c>
      <c r="G772" t="s">
        <v>18</v>
      </c>
      <c r="H772">
        <f t="shared" si="90"/>
        <v>2022</v>
      </c>
      <c r="I772">
        <f t="shared" si="91"/>
        <v>9</v>
      </c>
      <c r="J772">
        <f t="shared" si="92"/>
        <v>9</v>
      </c>
      <c r="K772" t="s">
        <v>49</v>
      </c>
      <c r="M772">
        <f>VLOOKUP(F772,Treats!$A$1:$C$9,3,0)</f>
        <v>2</v>
      </c>
      <c r="N772">
        <v>11</v>
      </c>
      <c r="O772" t="s">
        <v>616</v>
      </c>
      <c r="P772" t="str">
        <f t="shared" si="93"/>
        <v>E:CER_P:P04_Tr1:MSD_Tr2:_TRA_2_D:9_M:9_Y:2022</v>
      </c>
      <c r="Q772">
        <v>4</v>
      </c>
      <c r="R772">
        <v>24</v>
      </c>
      <c r="S772">
        <v>0.9</v>
      </c>
      <c r="T772">
        <v>28</v>
      </c>
      <c r="U772">
        <v>29</v>
      </c>
      <c r="V772" t="s">
        <v>46</v>
      </c>
      <c r="W772" s="2">
        <f t="shared" si="88"/>
        <v>0.43402777777777773</v>
      </c>
      <c r="X772">
        <v>20</v>
      </c>
      <c r="Y772" s="61">
        <f>VLOOKUP(C772,JN!$A$2:$J$865,8,0)</f>
        <v>1.8824999999999998</v>
      </c>
      <c r="Z772" s="62">
        <f>VLOOKUP(C772,JN!$A$2:$J$865,9,0)</f>
        <v>82.347238642121269</v>
      </c>
      <c r="AA772" s="63">
        <f>VLOOKUP(C772,JN!$A$2:$J$865,10,0)</f>
        <v>0.60419999999999996</v>
      </c>
      <c r="AB772">
        <v>47.8</v>
      </c>
    </row>
    <row r="773" spans="1:28" x14ac:dyDescent="0.3">
      <c r="A773">
        <v>757</v>
      </c>
      <c r="B773" s="1">
        <v>44813</v>
      </c>
      <c r="C773" t="str">
        <f t="shared" si="89"/>
        <v>CER-MSD_R2_t3_44813</v>
      </c>
      <c r="E773" t="s">
        <v>20</v>
      </c>
      <c r="F773" t="s">
        <v>34</v>
      </c>
      <c r="G773" t="s">
        <v>18</v>
      </c>
      <c r="H773">
        <f t="shared" si="90"/>
        <v>2022</v>
      </c>
      <c r="I773">
        <f t="shared" si="91"/>
        <v>9</v>
      </c>
      <c r="J773">
        <f t="shared" si="92"/>
        <v>9</v>
      </c>
      <c r="K773" t="s">
        <v>49</v>
      </c>
      <c r="M773">
        <f>VLOOKUP(F773,Treats!$A$1:$C$9,3,0)</f>
        <v>2</v>
      </c>
      <c r="N773">
        <v>11</v>
      </c>
      <c r="O773" t="s">
        <v>616</v>
      </c>
      <c r="P773" t="str">
        <f t="shared" si="93"/>
        <v>E:CER_P:P04_Tr1:MSD_Tr2:_TRA_2_D:9_M:9_Y:2022</v>
      </c>
      <c r="Q773">
        <v>4</v>
      </c>
      <c r="R773">
        <v>24</v>
      </c>
      <c r="S773">
        <v>0.9</v>
      </c>
      <c r="T773">
        <v>28</v>
      </c>
      <c r="U773">
        <v>29</v>
      </c>
      <c r="V773" t="s">
        <v>47</v>
      </c>
      <c r="W773" s="2">
        <f t="shared" si="88"/>
        <v>0.44097222222222215</v>
      </c>
      <c r="X773">
        <v>30</v>
      </c>
      <c r="Y773" s="61">
        <f>VLOOKUP(C773,JN!$A$2:$J$865,8,0)</f>
        <v>1.9575</v>
      </c>
      <c r="Z773" s="62">
        <f>VLOOKUP(C773,JN!$A$2:$J$865,9,0)</f>
        <v>61.045769295727077</v>
      </c>
      <c r="AA773" s="63">
        <f>VLOOKUP(C773,JN!$A$2:$J$865,10,0)</f>
        <v>0.54696000000000011</v>
      </c>
      <c r="AB773">
        <v>38.4</v>
      </c>
    </row>
    <row r="774" spans="1:28" x14ac:dyDescent="0.3">
      <c r="A774">
        <v>758</v>
      </c>
      <c r="B774" s="1">
        <v>44813</v>
      </c>
      <c r="C774" t="str">
        <f t="shared" si="89"/>
        <v>CER-AWD_R2_t0_44813</v>
      </c>
      <c r="E774" t="s">
        <v>20</v>
      </c>
      <c r="F774" t="s">
        <v>37</v>
      </c>
      <c r="G774" t="s">
        <v>18</v>
      </c>
      <c r="H774">
        <f t="shared" si="90"/>
        <v>2022</v>
      </c>
      <c r="I774">
        <f t="shared" si="91"/>
        <v>9</v>
      </c>
      <c r="J774">
        <f t="shared" si="92"/>
        <v>9</v>
      </c>
      <c r="K774" t="s">
        <v>50</v>
      </c>
      <c r="M774">
        <f>VLOOKUP(F774,Treats!$A$1:$C$9,3,0)</f>
        <v>2</v>
      </c>
      <c r="N774">
        <v>9</v>
      </c>
      <c r="O774" t="s">
        <v>616</v>
      </c>
      <c r="P774" t="str">
        <f t="shared" si="93"/>
        <v>E:CER_P:P05_Tr1:AWD_Tr2:_TRA_2_D:9_M:9_Y:2022</v>
      </c>
      <c r="Q774">
        <v>11</v>
      </c>
      <c r="R774">
        <v>25.5</v>
      </c>
      <c r="S774">
        <v>0.9</v>
      </c>
      <c r="T774">
        <v>27</v>
      </c>
      <c r="U774">
        <v>28</v>
      </c>
      <c r="V774" t="s">
        <v>44</v>
      </c>
      <c r="W774" s="2">
        <v>0.3923611111111111</v>
      </c>
      <c r="X774">
        <v>0</v>
      </c>
      <c r="Y774" s="61">
        <f>VLOOKUP(C774,JN!$A$2:$J$865,8,0)</f>
        <v>2.1825000000000001</v>
      </c>
      <c r="Z774" s="62">
        <f>VLOOKUP(C774,JN!$A$2:$J$865,9,0)</f>
        <v>104.66306367167709</v>
      </c>
      <c r="AA774" s="63">
        <f>VLOOKUP(C774,JN!$A$2:$J$865,10,0)</f>
        <v>0.58512000000000008</v>
      </c>
      <c r="AB774">
        <v>31.8</v>
      </c>
    </row>
    <row r="775" spans="1:28" x14ac:dyDescent="0.3">
      <c r="A775">
        <v>759</v>
      </c>
      <c r="B775" s="1">
        <v>44813</v>
      </c>
      <c r="C775" t="str">
        <f t="shared" si="89"/>
        <v>CER-AWD_R2_t1_44813</v>
      </c>
      <c r="E775" t="s">
        <v>20</v>
      </c>
      <c r="F775" t="s">
        <v>37</v>
      </c>
      <c r="G775" t="s">
        <v>18</v>
      </c>
      <c r="H775">
        <f t="shared" si="90"/>
        <v>2022</v>
      </c>
      <c r="I775">
        <f t="shared" si="91"/>
        <v>9</v>
      </c>
      <c r="J775">
        <f t="shared" si="92"/>
        <v>9</v>
      </c>
      <c r="K775" t="s">
        <v>50</v>
      </c>
      <c r="M775">
        <f>VLOOKUP(F775,Treats!$A$1:$C$9,3,0)</f>
        <v>2</v>
      </c>
      <c r="N775">
        <v>9</v>
      </c>
      <c r="O775" t="s">
        <v>616</v>
      </c>
      <c r="P775" t="str">
        <f t="shared" si="93"/>
        <v>E:CER_P:P05_Tr1:AWD_Tr2:_TRA_2_D:9_M:9_Y:2022</v>
      </c>
      <c r="Q775">
        <v>11</v>
      </c>
      <c r="R775">
        <v>25.5</v>
      </c>
      <c r="S775">
        <v>0.9</v>
      </c>
      <c r="T775">
        <v>27</v>
      </c>
      <c r="U775">
        <v>28</v>
      </c>
      <c r="V775" t="s">
        <v>45</v>
      </c>
      <c r="W775" s="2">
        <f t="shared" si="88"/>
        <v>0.39930555555555552</v>
      </c>
      <c r="X775">
        <v>10</v>
      </c>
      <c r="Y775" s="61">
        <f>VLOOKUP(C775,JN!$A$2:$J$865,8,0)</f>
        <v>2.2574999999999998</v>
      </c>
      <c r="Z775" s="62">
        <f>VLOOKUP(C775,JN!$A$2:$J$865,9,0)</f>
        <v>55.144063502786693</v>
      </c>
      <c r="AA775" s="63">
        <f>VLOOKUP(C775,JN!$A$2:$J$865,10,0)</f>
        <v>0.59784000000000015</v>
      </c>
      <c r="AB775">
        <v>38.700000000000003</v>
      </c>
    </row>
    <row r="776" spans="1:28" x14ac:dyDescent="0.3">
      <c r="A776">
        <v>760</v>
      </c>
      <c r="B776" s="1">
        <v>44813</v>
      </c>
      <c r="C776" t="str">
        <f t="shared" si="89"/>
        <v>CER-AWD_R2_t2_44813</v>
      </c>
      <c r="E776" t="s">
        <v>20</v>
      </c>
      <c r="F776" t="s">
        <v>37</v>
      </c>
      <c r="G776" t="s">
        <v>18</v>
      </c>
      <c r="H776">
        <f t="shared" si="90"/>
        <v>2022</v>
      </c>
      <c r="I776">
        <f t="shared" si="91"/>
        <v>9</v>
      </c>
      <c r="J776">
        <f t="shared" si="92"/>
        <v>9</v>
      </c>
      <c r="K776" t="s">
        <v>50</v>
      </c>
      <c r="M776">
        <f>VLOOKUP(F776,Treats!$A$1:$C$9,3,0)</f>
        <v>2</v>
      </c>
      <c r="N776">
        <v>9</v>
      </c>
      <c r="O776" t="s">
        <v>616</v>
      </c>
      <c r="P776" t="str">
        <f t="shared" si="93"/>
        <v>E:CER_P:P05_Tr1:AWD_Tr2:_TRA_2_D:9_M:9_Y:2022</v>
      </c>
      <c r="Q776">
        <v>11</v>
      </c>
      <c r="R776">
        <v>25.5</v>
      </c>
      <c r="S776">
        <v>0.9</v>
      </c>
      <c r="T776">
        <v>27</v>
      </c>
      <c r="U776">
        <v>28</v>
      </c>
      <c r="V776" t="s">
        <v>46</v>
      </c>
      <c r="W776" s="2">
        <f t="shared" si="88"/>
        <v>0.40624999999999994</v>
      </c>
      <c r="X776">
        <v>20</v>
      </c>
      <c r="Y776" s="61">
        <f>VLOOKUP(C776,JN!$A$2:$J$865,8,0)</f>
        <v>2.4074999999999998</v>
      </c>
      <c r="Z776" s="62">
        <f>VLOOKUP(C776,JN!$A$2:$J$865,9,0)</f>
        <v>36.147947981759835</v>
      </c>
      <c r="AA776" s="63">
        <f>VLOOKUP(C776,JN!$A$2:$J$865,10,0)</f>
        <v>0.57240000000000013</v>
      </c>
      <c r="AB776">
        <v>37.5</v>
      </c>
    </row>
    <row r="777" spans="1:28" x14ac:dyDescent="0.3">
      <c r="A777">
        <v>761</v>
      </c>
      <c r="B777" s="1">
        <v>44813</v>
      </c>
      <c r="C777" t="str">
        <f t="shared" si="89"/>
        <v>CER-AWD_R2_t3_44813</v>
      </c>
      <c r="E777" t="s">
        <v>20</v>
      </c>
      <c r="F777" t="s">
        <v>37</v>
      </c>
      <c r="G777" t="s">
        <v>18</v>
      </c>
      <c r="H777">
        <f t="shared" si="90"/>
        <v>2022</v>
      </c>
      <c r="I777">
        <f t="shared" si="91"/>
        <v>9</v>
      </c>
      <c r="J777">
        <f t="shared" si="92"/>
        <v>9</v>
      </c>
      <c r="K777" t="s">
        <v>50</v>
      </c>
      <c r="M777">
        <f>VLOOKUP(F777,Treats!$A$1:$C$9,3,0)</f>
        <v>2</v>
      </c>
      <c r="N777">
        <v>9</v>
      </c>
      <c r="O777" t="s">
        <v>616</v>
      </c>
      <c r="P777" t="str">
        <f t="shared" si="93"/>
        <v>E:CER_P:P05_Tr1:AWD_Tr2:_TRA_2_D:9_M:9_Y:2022</v>
      </c>
      <c r="Q777">
        <v>11</v>
      </c>
      <c r="R777">
        <v>25.5</v>
      </c>
      <c r="S777">
        <v>0.9</v>
      </c>
      <c r="T777">
        <v>27</v>
      </c>
      <c r="U777">
        <v>28</v>
      </c>
      <c r="V777" t="s">
        <v>47</v>
      </c>
      <c r="W777" s="2">
        <f t="shared" si="88"/>
        <v>0.41319444444444436</v>
      </c>
      <c r="X777">
        <v>30</v>
      </c>
      <c r="Y777" s="61">
        <f>VLOOKUP(C777,JN!$A$2:$J$865,8,0)</f>
        <v>2.4824999999999999</v>
      </c>
      <c r="Z777" s="62">
        <f>VLOOKUP(C777,JN!$A$2:$J$865,9,0)</f>
        <v>18.442830602938695</v>
      </c>
      <c r="AA777" s="63">
        <f>VLOOKUP(C777,JN!$A$2:$J$865,10,0)</f>
        <v>0.57876000000000005</v>
      </c>
      <c r="AB777">
        <v>39.9</v>
      </c>
    </row>
    <row r="778" spans="1:28" x14ac:dyDescent="0.3">
      <c r="A778">
        <v>762</v>
      </c>
      <c r="B778" s="1">
        <v>44813</v>
      </c>
      <c r="C778" t="str">
        <f t="shared" si="89"/>
        <v>CER-CON_R2_t0_44813</v>
      </c>
      <c r="E778" t="s">
        <v>20</v>
      </c>
      <c r="F778" t="s">
        <v>40</v>
      </c>
      <c r="G778" t="s">
        <v>18</v>
      </c>
      <c r="H778">
        <f t="shared" si="90"/>
        <v>2022</v>
      </c>
      <c r="I778">
        <f t="shared" si="91"/>
        <v>9</v>
      </c>
      <c r="J778">
        <f t="shared" si="92"/>
        <v>9</v>
      </c>
      <c r="K778" t="s">
        <v>48</v>
      </c>
      <c r="M778">
        <f>VLOOKUP(F778,Treats!$A$1:$C$9,3,0)</f>
        <v>2</v>
      </c>
      <c r="N778">
        <v>3</v>
      </c>
      <c r="O778" t="s">
        <v>36</v>
      </c>
      <c r="P778" t="str">
        <f t="shared" si="93"/>
        <v>E:CER_P:P06_Tr1:CON_Tr2:_TRA_2_D:9_M:9_Y:2022</v>
      </c>
      <c r="Q778">
        <v>6</v>
      </c>
      <c r="R778">
        <v>25</v>
      </c>
      <c r="S778">
        <v>0.9</v>
      </c>
      <c r="T778">
        <v>28</v>
      </c>
      <c r="U778">
        <v>29</v>
      </c>
      <c r="V778" t="s">
        <v>44</v>
      </c>
      <c r="W778" s="2">
        <v>0.4201388888888889</v>
      </c>
      <c r="X778">
        <v>0</v>
      </c>
      <c r="Y778" s="61">
        <f>VLOOKUP(C778,JN!$A$2:$J$865,8,0)</f>
        <v>1.4325000000000001</v>
      </c>
      <c r="Z778" s="62">
        <f>VLOOKUP(C778,JN!$A$2:$J$865,9,0)</f>
        <v>106.13849011991218</v>
      </c>
      <c r="AA778" s="63">
        <f>VLOOKUP(C778,JN!$A$2:$J$865,10,0)</f>
        <v>0.63600000000000001</v>
      </c>
      <c r="AB778">
        <v>30.9</v>
      </c>
    </row>
    <row r="779" spans="1:28" x14ac:dyDescent="0.3">
      <c r="A779">
        <v>763</v>
      </c>
      <c r="B779" s="1">
        <v>44813</v>
      </c>
      <c r="C779" t="str">
        <f t="shared" si="89"/>
        <v>CER-CON_R2_t1_44813</v>
      </c>
      <c r="E779" t="s">
        <v>20</v>
      </c>
      <c r="F779" t="s">
        <v>40</v>
      </c>
      <c r="G779" t="s">
        <v>18</v>
      </c>
      <c r="H779">
        <f t="shared" si="90"/>
        <v>2022</v>
      </c>
      <c r="I779">
        <f t="shared" si="91"/>
        <v>9</v>
      </c>
      <c r="J779">
        <f t="shared" si="92"/>
        <v>9</v>
      </c>
      <c r="K779" t="s">
        <v>48</v>
      </c>
      <c r="M779">
        <f>VLOOKUP(F779,Treats!$A$1:$C$9,3,0)</f>
        <v>2</v>
      </c>
      <c r="N779">
        <v>3</v>
      </c>
      <c r="O779" t="s">
        <v>36</v>
      </c>
      <c r="P779" t="str">
        <f t="shared" si="93"/>
        <v>E:CER_P:P06_Tr1:CON_Tr2:_TRA_2_D:9_M:9_Y:2022</v>
      </c>
      <c r="Q779">
        <v>6</v>
      </c>
      <c r="R779">
        <v>25</v>
      </c>
      <c r="S779">
        <v>0.9</v>
      </c>
      <c r="T779">
        <v>28</v>
      </c>
      <c r="U779">
        <v>29</v>
      </c>
      <c r="V779" t="s">
        <v>45</v>
      </c>
      <c r="W779" s="2">
        <f t="shared" si="88"/>
        <v>0.42708333333333331</v>
      </c>
      <c r="X779">
        <v>10</v>
      </c>
      <c r="Y779" s="61">
        <f>VLOOKUP(C779,JN!$A$2:$J$865,8,0)</f>
        <v>1.5074999999999998</v>
      </c>
      <c r="Z779" s="62">
        <f>VLOOKUP(C779,JN!$A$2:$J$865,9,0)</f>
        <v>55.973990879918937</v>
      </c>
      <c r="AA779" s="63">
        <f>VLOOKUP(C779,JN!$A$2:$J$865,10,0)</f>
        <v>0.57240000000000013</v>
      </c>
      <c r="AB779">
        <v>36.799999999999997</v>
      </c>
    </row>
    <row r="780" spans="1:28" x14ac:dyDescent="0.3">
      <c r="A780">
        <v>764</v>
      </c>
      <c r="B780" s="1">
        <v>44813</v>
      </c>
      <c r="C780" t="str">
        <f t="shared" si="89"/>
        <v>CER-CON_R2_t2_44813</v>
      </c>
      <c r="E780" t="s">
        <v>20</v>
      </c>
      <c r="F780" t="s">
        <v>40</v>
      </c>
      <c r="G780" t="s">
        <v>18</v>
      </c>
      <c r="H780">
        <f t="shared" si="90"/>
        <v>2022</v>
      </c>
      <c r="I780">
        <f t="shared" si="91"/>
        <v>9</v>
      </c>
      <c r="J780">
        <f t="shared" si="92"/>
        <v>9</v>
      </c>
      <c r="K780" t="s">
        <v>48</v>
      </c>
      <c r="M780">
        <f>VLOOKUP(F780,Treats!$A$1:$C$9,3,0)</f>
        <v>2</v>
      </c>
      <c r="N780">
        <v>3</v>
      </c>
      <c r="O780" t="s">
        <v>36</v>
      </c>
      <c r="P780" t="str">
        <f t="shared" si="93"/>
        <v>E:CER_P:P06_Tr1:CON_Tr2:_TRA_2_D:9_M:9_Y:2022</v>
      </c>
      <c r="Q780">
        <v>6</v>
      </c>
      <c r="R780">
        <v>25</v>
      </c>
      <c r="S780">
        <v>0.9</v>
      </c>
      <c r="T780">
        <v>28</v>
      </c>
      <c r="U780">
        <v>29</v>
      </c>
      <c r="V780" t="s">
        <v>46</v>
      </c>
      <c r="W780" s="2">
        <f t="shared" si="88"/>
        <v>0.43402777777777773</v>
      </c>
      <c r="X780">
        <v>20</v>
      </c>
      <c r="Y780" s="61">
        <f>VLOOKUP(C780,JN!$A$2:$J$865,8,0)</f>
        <v>1.5825</v>
      </c>
      <c r="Z780" s="62">
        <f>VLOOKUP(C780,JN!$A$2:$J$865,9,0)</f>
        <v>41.035298091538593</v>
      </c>
      <c r="AA780" s="63">
        <f>VLOOKUP(C780,JN!$A$2:$J$865,10,0)</f>
        <v>0.54696000000000011</v>
      </c>
      <c r="AB780">
        <v>39.799999999999997</v>
      </c>
    </row>
    <row r="781" spans="1:28" x14ac:dyDescent="0.3">
      <c r="A781">
        <v>765</v>
      </c>
      <c r="B781" s="1">
        <v>44813</v>
      </c>
      <c r="C781" t="str">
        <f t="shared" si="89"/>
        <v>CER-CON_R2_t3_44813</v>
      </c>
      <c r="E781" t="s">
        <v>20</v>
      </c>
      <c r="F781" t="s">
        <v>40</v>
      </c>
      <c r="G781" t="s">
        <v>18</v>
      </c>
      <c r="H781">
        <f t="shared" si="90"/>
        <v>2022</v>
      </c>
      <c r="I781">
        <f t="shared" si="91"/>
        <v>9</v>
      </c>
      <c r="J781">
        <f t="shared" si="92"/>
        <v>9</v>
      </c>
      <c r="K781" t="s">
        <v>48</v>
      </c>
      <c r="M781">
        <f>VLOOKUP(F781,Treats!$A$1:$C$9,3,0)</f>
        <v>2</v>
      </c>
      <c r="N781">
        <v>3</v>
      </c>
      <c r="O781" t="s">
        <v>36</v>
      </c>
      <c r="P781" t="str">
        <f t="shared" si="93"/>
        <v>E:CER_P:P06_Tr1:CON_Tr2:_TRA_2_D:9_M:9_Y:2022</v>
      </c>
      <c r="Q781">
        <v>6</v>
      </c>
      <c r="R781">
        <v>25</v>
      </c>
      <c r="S781">
        <v>0.9</v>
      </c>
      <c r="T781">
        <v>28</v>
      </c>
      <c r="U781">
        <v>29</v>
      </c>
      <c r="V781" t="s">
        <v>47</v>
      </c>
      <c r="W781" s="2">
        <f t="shared" si="88"/>
        <v>0.44097222222222215</v>
      </c>
      <c r="X781">
        <v>30</v>
      </c>
      <c r="Y781" s="61">
        <f>VLOOKUP(C781,JN!$A$2:$J$865,8,0)</f>
        <v>1.7324999999999999</v>
      </c>
      <c r="Z781" s="62">
        <f>VLOOKUP(C781,JN!$A$2:$J$865,9,0)</f>
        <v>25.635534538084784</v>
      </c>
      <c r="AA781" s="63">
        <f>VLOOKUP(C781,JN!$A$2:$J$865,10,0)</f>
        <v>0.59148000000000012</v>
      </c>
      <c r="AB781">
        <v>41.1</v>
      </c>
    </row>
    <row r="782" spans="1:28" x14ac:dyDescent="0.3">
      <c r="A782">
        <v>766</v>
      </c>
      <c r="B782" s="1">
        <v>44813</v>
      </c>
      <c r="C782" t="str">
        <f t="shared" si="89"/>
        <v>CER-MSD_R3_t0_44813</v>
      </c>
      <c r="E782" t="s">
        <v>20</v>
      </c>
      <c r="F782" t="s">
        <v>35</v>
      </c>
      <c r="G782" t="s">
        <v>18</v>
      </c>
      <c r="H782">
        <f t="shared" si="90"/>
        <v>2022</v>
      </c>
      <c r="I782">
        <f t="shared" si="91"/>
        <v>9</v>
      </c>
      <c r="J782">
        <f t="shared" si="92"/>
        <v>9</v>
      </c>
      <c r="K782" t="s">
        <v>49</v>
      </c>
      <c r="M782">
        <f>VLOOKUP(F782,Treats!$A$1:$C$9,3,0)</f>
        <v>3</v>
      </c>
      <c r="N782">
        <v>14</v>
      </c>
      <c r="O782" t="s">
        <v>36</v>
      </c>
      <c r="P782" t="str">
        <f t="shared" si="93"/>
        <v>E:CER_P:P07_Tr1:MSD_Tr2:_TRA_3_D:9_M:9_Y:2022</v>
      </c>
      <c r="Q782">
        <v>11</v>
      </c>
      <c r="R782">
        <v>25</v>
      </c>
      <c r="S782">
        <v>0.9</v>
      </c>
      <c r="T782">
        <v>27</v>
      </c>
      <c r="U782">
        <v>28</v>
      </c>
      <c r="V782" t="s">
        <v>44</v>
      </c>
      <c r="W782" s="2">
        <v>0.38923611111111112</v>
      </c>
      <c r="X782">
        <v>0</v>
      </c>
      <c r="Y782" s="61">
        <f>VLOOKUP(C782,JN!$A$2:$J$865,8,0)</f>
        <v>1.8824999999999998</v>
      </c>
      <c r="Z782" s="62">
        <f>VLOOKUP(C782,JN!$A$2:$J$865,9,0)</f>
        <v>113.42340820807296</v>
      </c>
      <c r="AA782" s="63">
        <f>VLOOKUP(C782,JN!$A$2:$J$865,10,0)</f>
        <v>0.55332000000000003</v>
      </c>
      <c r="AB782">
        <v>33.1</v>
      </c>
    </row>
    <row r="783" spans="1:28" x14ac:dyDescent="0.3">
      <c r="A783">
        <v>767</v>
      </c>
      <c r="B783" s="1">
        <v>44813</v>
      </c>
      <c r="C783" t="str">
        <f t="shared" si="89"/>
        <v>CER-MSD_R3_t1_44813</v>
      </c>
      <c r="E783" t="s">
        <v>20</v>
      </c>
      <c r="F783" t="s">
        <v>35</v>
      </c>
      <c r="G783" t="s">
        <v>18</v>
      </c>
      <c r="H783">
        <f t="shared" si="90"/>
        <v>2022</v>
      </c>
      <c r="I783">
        <f t="shared" si="91"/>
        <v>9</v>
      </c>
      <c r="J783">
        <f t="shared" si="92"/>
        <v>9</v>
      </c>
      <c r="K783" t="s">
        <v>49</v>
      </c>
      <c r="M783">
        <f>VLOOKUP(F783,Treats!$A$1:$C$9,3,0)</f>
        <v>3</v>
      </c>
      <c r="N783">
        <v>14</v>
      </c>
      <c r="O783" t="s">
        <v>36</v>
      </c>
      <c r="P783" t="str">
        <f t="shared" si="93"/>
        <v>E:CER_P:P07_Tr1:MSD_Tr2:_TRA_3_D:9_M:9_Y:2022</v>
      </c>
      <c r="Q783">
        <v>11</v>
      </c>
      <c r="R783">
        <v>25</v>
      </c>
      <c r="S783">
        <v>0.9</v>
      </c>
      <c r="T783">
        <v>27</v>
      </c>
      <c r="U783">
        <v>28</v>
      </c>
      <c r="V783" t="s">
        <v>45</v>
      </c>
      <c r="W783" s="2">
        <f t="shared" si="88"/>
        <v>0.39618055555555554</v>
      </c>
      <c r="X783">
        <v>10</v>
      </c>
      <c r="Y783" s="61">
        <f>VLOOKUP(C783,JN!$A$2:$J$865,8,0)</f>
        <v>1.8824999999999998</v>
      </c>
      <c r="Z783" s="62">
        <f>VLOOKUP(C783,JN!$A$2:$J$865,9,0)</f>
        <v>87.050160445870631</v>
      </c>
      <c r="AA783" s="63">
        <f>VLOOKUP(C783,JN!$A$2:$J$865,10,0)</f>
        <v>0.64872000000000007</v>
      </c>
      <c r="AB783">
        <v>40</v>
      </c>
    </row>
    <row r="784" spans="1:28" x14ac:dyDescent="0.3">
      <c r="A784">
        <v>768</v>
      </c>
      <c r="B784" s="1">
        <v>44813</v>
      </c>
      <c r="C784" t="str">
        <f t="shared" si="89"/>
        <v>CER-MSD_R3_t2_44813</v>
      </c>
      <c r="E784" t="s">
        <v>20</v>
      </c>
      <c r="F784" t="s">
        <v>35</v>
      </c>
      <c r="G784" t="s">
        <v>18</v>
      </c>
      <c r="H784">
        <f t="shared" si="90"/>
        <v>2022</v>
      </c>
      <c r="I784">
        <f t="shared" si="91"/>
        <v>9</v>
      </c>
      <c r="J784">
        <f t="shared" si="92"/>
        <v>9</v>
      </c>
      <c r="K784" t="s">
        <v>49</v>
      </c>
      <c r="M784">
        <f>VLOOKUP(F784,Treats!$A$1:$C$9,3,0)</f>
        <v>3</v>
      </c>
      <c r="N784">
        <v>14</v>
      </c>
      <c r="O784" t="s">
        <v>36</v>
      </c>
      <c r="P784" t="str">
        <f t="shared" si="93"/>
        <v>E:CER_P:P07_Tr1:MSD_Tr2:_TRA_3_D:9_M:9_Y:2022</v>
      </c>
      <c r="Q784">
        <v>11</v>
      </c>
      <c r="R784">
        <v>25</v>
      </c>
      <c r="S784">
        <v>0.9</v>
      </c>
      <c r="T784">
        <v>27</v>
      </c>
      <c r="U784">
        <v>28</v>
      </c>
      <c r="V784" t="s">
        <v>46</v>
      </c>
      <c r="W784" s="2">
        <f t="shared" si="88"/>
        <v>0.40312499999999996</v>
      </c>
      <c r="X784">
        <v>20</v>
      </c>
      <c r="Y784" s="61">
        <f>VLOOKUP(C784,JN!$A$2:$J$865,8,0)</f>
        <v>2.0324999999999998</v>
      </c>
      <c r="Z784" s="62">
        <f>VLOOKUP(C784,JN!$A$2:$J$865,9,0)</f>
        <v>46.568147272420198</v>
      </c>
      <c r="AA784" s="63">
        <f>VLOOKUP(C784,JN!$A$2:$J$865,10,0)</f>
        <v>0.68688000000000005</v>
      </c>
      <c r="AB784">
        <v>38</v>
      </c>
    </row>
    <row r="785" spans="1:28" x14ac:dyDescent="0.3">
      <c r="A785">
        <v>769</v>
      </c>
      <c r="B785" s="1">
        <v>44813</v>
      </c>
      <c r="C785" t="str">
        <f t="shared" si="89"/>
        <v>CER-MSD_R3_t3_44813</v>
      </c>
      <c r="E785" t="s">
        <v>20</v>
      </c>
      <c r="F785" t="s">
        <v>35</v>
      </c>
      <c r="G785" t="s">
        <v>18</v>
      </c>
      <c r="H785">
        <f t="shared" si="90"/>
        <v>2022</v>
      </c>
      <c r="I785">
        <f t="shared" si="91"/>
        <v>9</v>
      </c>
      <c r="J785">
        <f t="shared" si="92"/>
        <v>9</v>
      </c>
      <c r="K785" t="s">
        <v>49</v>
      </c>
      <c r="M785">
        <f>VLOOKUP(F785,Treats!$A$1:$C$9,3,0)</f>
        <v>3</v>
      </c>
      <c r="N785">
        <v>14</v>
      </c>
      <c r="O785" t="s">
        <v>36</v>
      </c>
      <c r="P785" t="str">
        <f t="shared" si="93"/>
        <v>E:CER_P:P07_Tr1:MSD_Tr2:_TRA_3_D:9_M:9_Y:2022</v>
      </c>
      <c r="Q785">
        <v>11</v>
      </c>
      <c r="R785">
        <v>25</v>
      </c>
      <c r="S785">
        <v>0.9</v>
      </c>
      <c r="T785">
        <v>27</v>
      </c>
      <c r="U785">
        <v>28</v>
      </c>
      <c r="V785" t="s">
        <v>47</v>
      </c>
      <c r="W785" s="2">
        <f t="shared" si="88"/>
        <v>0.41006944444444438</v>
      </c>
      <c r="X785">
        <v>30</v>
      </c>
      <c r="Y785" s="61">
        <f>VLOOKUP(C785,JN!$A$2:$J$865,8,0)</f>
        <v>2.1074999999999999</v>
      </c>
      <c r="Z785" s="62">
        <f>VLOOKUP(C785,JN!$A$2:$J$865,9,0)</f>
        <v>31.813882790069247</v>
      </c>
      <c r="AA785" s="63">
        <f>VLOOKUP(C785,JN!$A$2:$J$865,10,0)</f>
        <v>0.81408000000000003</v>
      </c>
      <c r="AB785">
        <v>39</v>
      </c>
    </row>
    <row r="786" spans="1:28" x14ac:dyDescent="0.3">
      <c r="A786">
        <v>770</v>
      </c>
      <c r="B786" s="1">
        <v>44813</v>
      </c>
      <c r="C786" t="str">
        <f t="shared" si="89"/>
        <v>CER-CON_R3_t0_44813</v>
      </c>
      <c r="E786" t="s">
        <v>20</v>
      </c>
      <c r="F786" t="s">
        <v>33</v>
      </c>
      <c r="G786" t="s">
        <v>18</v>
      </c>
      <c r="H786">
        <f t="shared" si="90"/>
        <v>2022</v>
      </c>
      <c r="I786">
        <f t="shared" si="91"/>
        <v>9</v>
      </c>
      <c r="J786">
        <f t="shared" si="92"/>
        <v>9</v>
      </c>
      <c r="K786" t="s">
        <v>48</v>
      </c>
      <c r="M786">
        <f>VLOOKUP(F786,Treats!$A$1:$C$9,3,0)</f>
        <v>3</v>
      </c>
      <c r="N786">
        <v>14</v>
      </c>
      <c r="O786" t="s">
        <v>36</v>
      </c>
      <c r="P786" t="str">
        <f t="shared" si="93"/>
        <v>E:CER_P:P08_Tr1:CON_Tr2:_TRA_3_D:9_M:9_Y:2022</v>
      </c>
      <c r="Q786">
        <v>8</v>
      </c>
      <c r="R786">
        <v>25</v>
      </c>
      <c r="S786">
        <v>0.9</v>
      </c>
      <c r="T786">
        <v>28</v>
      </c>
      <c r="U786">
        <v>29</v>
      </c>
      <c r="V786" t="s">
        <v>44</v>
      </c>
      <c r="W786" s="2">
        <v>0.42233796296296294</v>
      </c>
      <c r="X786">
        <v>0</v>
      </c>
      <c r="Y786" s="61">
        <f>VLOOKUP(C786,JN!$A$2:$J$865,8,0)</f>
        <v>1.5074999999999998</v>
      </c>
      <c r="Z786" s="62">
        <f>VLOOKUP(C786,JN!$A$2:$J$865,9,0)</f>
        <v>100.51342678601587</v>
      </c>
      <c r="AA786" s="63">
        <f>VLOOKUP(C786,JN!$A$2:$J$865,10,0)</f>
        <v>0.59148000000000012</v>
      </c>
      <c r="AB786">
        <v>34.299999999999997</v>
      </c>
    </row>
    <row r="787" spans="1:28" x14ac:dyDescent="0.3">
      <c r="A787">
        <v>771</v>
      </c>
      <c r="B787" s="1">
        <v>44813</v>
      </c>
      <c r="C787" t="str">
        <f t="shared" si="89"/>
        <v>CER-CON_R3_t1_44813</v>
      </c>
      <c r="E787" t="s">
        <v>20</v>
      </c>
      <c r="F787" t="s">
        <v>33</v>
      </c>
      <c r="G787" t="s">
        <v>18</v>
      </c>
      <c r="H787">
        <f t="shared" si="90"/>
        <v>2022</v>
      </c>
      <c r="I787">
        <f t="shared" si="91"/>
        <v>9</v>
      </c>
      <c r="J787">
        <f t="shared" si="92"/>
        <v>9</v>
      </c>
      <c r="K787" t="s">
        <v>48</v>
      </c>
      <c r="M787">
        <f>VLOOKUP(F787,Treats!$A$1:$C$9,3,0)</f>
        <v>3</v>
      </c>
      <c r="N787">
        <v>14</v>
      </c>
      <c r="O787" t="s">
        <v>36</v>
      </c>
      <c r="P787" t="str">
        <f t="shared" si="93"/>
        <v>E:CER_P:P08_Tr1:CON_Tr2:_TRA_3_D:9_M:9_Y:2022</v>
      </c>
      <c r="Q787">
        <v>8</v>
      </c>
      <c r="R787">
        <v>25</v>
      </c>
      <c r="S787">
        <v>0.9</v>
      </c>
      <c r="T787">
        <v>28</v>
      </c>
      <c r="U787">
        <v>29</v>
      </c>
      <c r="V787" t="s">
        <v>45</v>
      </c>
      <c r="W787" s="2">
        <f t="shared" si="88"/>
        <v>0.42928240740740736</v>
      </c>
      <c r="X787">
        <v>10</v>
      </c>
      <c r="Y787" s="61">
        <f>VLOOKUP(C787,JN!$A$2:$J$865,8,0)</f>
        <v>1.6575</v>
      </c>
      <c r="Z787" s="62">
        <f>VLOOKUP(C787,JN!$A$2:$J$865,9,0)</f>
        <v>70.91268366829928</v>
      </c>
      <c r="AA787" s="63">
        <f>VLOOKUP(C787,JN!$A$2:$J$865,10,0)</f>
        <v>0.83952000000000004</v>
      </c>
      <c r="AB787">
        <v>37.9</v>
      </c>
    </row>
    <row r="788" spans="1:28" x14ac:dyDescent="0.3">
      <c r="A788">
        <v>772</v>
      </c>
      <c r="B788" s="1">
        <v>44813</v>
      </c>
      <c r="C788" t="str">
        <f t="shared" si="89"/>
        <v>CER-CON_R3_t2_44813</v>
      </c>
      <c r="E788" t="s">
        <v>20</v>
      </c>
      <c r="F788" t="s">
        <v>33</v>
      </c>
      <c r="G788" t="s">
        <v>18</v>
      </c>
      <c r="H788">
        <f t="shared" si="90"/>
        <v>2022</v>
      </c>
      <c r="I788">
        <f t="shared" si="91"/>
        <v>9</v>
      </c>
      <c r="J788">
        <f t="shared" si="92"/>
        <v>9</v>
      </c>
      <c r="K788" t="s">
        <v>48</v>
      </c>
      <c r="M788">
        <f>VLOOKUP(F788,Treats!$A$1:$C$9,3,0)</f>
        <v>3</v>
      </c>
      <c r="N788">
        <v>14</v>
      </c>
      <c r="O788" t="s">
        <v>36</v>
      </c>
      <c r="P788" t="str">
        <f t="shared" si="93"/>
        <v>E:CER_P:P08_Tr1:CON_Tr2:_TRA_3_D:9_M:9_Y:2022</v>
      </c>
      <c r="Q788">
        <v>8</v>
      </c>
      <c r="R788">
        <v>25</v>
      </c>
      <c r="S788">
        <v>0.9</v>
      </c>
      <c r="T788">
        <v>28</v>
      </c>
      <c r="U788">
        <v>29</v>
      </c>
      <c r="V788" t="s">
        <v>46</v>
      </c>
      <c r="W788" s="2">
        <f t="shared" ref="W788:W789" si="94">W787+TIME(0,10,0)</f>
        <v>0.43622685185185178</v>
      </c>
      <c r="X788">
        <v>20</v>
      </c>
      <c r="Y788" s="61">
        <f>VLOOKUP(C788,JN!$A$2:$J$865,8,0)</f>
        <v>1.8824999999999998</v>
      </c>
      <c r="Z788" s="62">
        <f>VLOOKUP(C788,JN!$A$2:$J$865,9,0)</f>
        <v>44.447221753082253</v>
      </c>
      <c r="AA788" s="63">
        <f>VLOOKUP(C788,JN!$A$2:$J$865,10,0)</f>
        <v>0.70596000000000003</v>
      </c>
      <c r="AB788">
        <v>39.4</v>
      </c>
    </row>
    <row r="789" spans="1:28" x14ac:dyDescent="0.3">
      <c r="A789">
        <v>773</v>
      </c>
      <c r="B789" s="1">
        <v>44813</v>
      </c>
      <c r="C789" t="str">
        <f t="shared" si="89"/>
        <v>CER-CON_R3_t3_44813</v>
      </c>
      <c r="E789" t="s">
        <v>20</v>
      </c>
      <c r="F789" t="s">
        <v>33</v>
      </c>
      <c r="G789" t="s">
        <v>18</v>
      </c>
      <c r="H789">
        <f t="shared" si="90"/>
        <v>2022</v>
      </c>
      <c r="I789">
        <f t="shared" si="91"/>
        <v>9</v>
      </c>
      <c r="J789">
        <f t="shared" si="92"/>
        <v>9</v>
      </c>
      <c r="K789" t="s">
        <v>48</v>
      </c>
      <c r="M789">
        <f>VLOOKUP(F789,Treats!$A$1:$C$9,3,0)</f>
        <v>3</v>
      </c>
      <c r="N789">
        <v>14</v>
      </c>
      <c r="O789" t="s">
        <v>36</v>
      </c>
      <c r="P789" t="str">
        <f t="shared" si="93"/>
        <v>E:CER_P:P08_Tr1:CON_Tr2:_TRA_3_D:9_M:9_Y:2022</v>
      </c>
      <c r="Q789">
        <v>8</v>
      </c>
      <c r="R789">
        <v>25</v>
      </c>
      <c r="S789">
        <v>0.9</v>
      </c>
      <c r="T789">
        <v>28</v>
      </c>
      <c r="U789">
        <v>29</v>
      </c>
      <c r="V789" t="s">
        <v>47</v>
      </c>
      <c r="W789" s="2">
        <f t="shared" si="94"/>
        <v>0.4431712962962962</v>
      </c>
      <c r="X789">
        <v>30</v>
      </c>
      <c r="Y789" s="61">
        <f>VLOOKUP(C789,JN!$A$2:$J$865,8,0)</f>
        <v>2.1074999999999999</v>
      </c>
      <c r="Z789" s="62">
        <f>VLOOKUP(C789,JN!$A$2:$J$865,9,0)</f>
        <v>24.80560716095254</v>
      </c>
      <c r="AA789" s="63">
        <f>VLOOKUP(C789,JN!$A$2:$J$865,10,0)</f>
        <v>0.92855999999999994</v>
      </c>
      <c r="AB789">
        <v>39.299999999999997</v>
      </c>
    </row>
    <row r="790" spans="1:28" x14ac:dyDescent="0.3">
      <c r="A790">
        <v>774</v>
      </c>
      <c r="B790" s="1">
        <v>44813</v>
      </c>
      <c r="C790" t="str">
        <f t="shared" si="89"/>
        <v>CER-AWD_R3_t0_44813</v>
      </c>
      <c r="E790" t="s">
        <v>20</v>
      </c>
      <c r="F790" t="s">
        <v>38</v>
      </c>
      <c r="G790" t="s">
        <v>18</v>
      </c>
      <c r="H790">
        <f t="shared" si="90"/>
        <v>2022</v>
      </c>
      <c r="I790">
        <f t="shared" si="91"/>
        <v>9</v>
      </c>
      <c r="J790">
        <f t="shared" si="92"/>
        <v>9</v>
      </c>
      <c r="K790" t="s">
        <v>50</v>
      </c>
      <c r="M790">
        <f>VLOOKUP(F790,Treats!$A$1:$C$9,3,0)</f>
        <v>3</v>
      </c>
      <c r="N790">
        <v>2</v>
      </c>
      <c r="O790" t="s">
        <v>36</v>
      </c>
      <c r="P790" t="str">
        <f t="shared" si="93"/>
        <v>E:CER_P:P09_Tr1:AWD_Tr2:_TRA_3_D:9_M:9_Y:2022</v>
      </c>
      <c r="Q790">
        <v>12</v>
      </c>
      <c r="S790">
        <v>0.9</v>
      </c>
      <c r="T790">
        <v>27</v>
      </c>
      <c r="U790">
        <v>28</v>
      </c>
      <c r="V790" t="s">
        <v>44</v>
      </c>
      <c r="W790" s="2">
        <v>0.3923611111111111</v>
      </c>
      <c r="X790">
        <v>0</v>
      </c>
      <c r="Y790" s="61">
        <f>VLOOKUP(C790,JN!$A$2:$J$865,8,0)</f>
        <v>2.1074999999999999</v>
      </c>
      <c r="Z790" s="62">
        <f>VLOOKUP(C790,JN!$A$2:$J$865,9,0)</f>
        <v>94.058436074987341</v>
      </c>
      <c r="AA790" s="63">
        <f>VLOOKUP(C790,JN!$A$2:$J$865,10,0)</f>
        <v>0.53424000000000005</v>
      </c>
      <c r="AB790">
        <v>32</v>
      </c>
    </row>
    <row r="791" spans="1:28" x14ac:dyDescent="0.3">
      <c r="A791">
        <v>775</v>
      </c>
      <c r="B791" s="1">
        <v>44813</v>
      </c>
      <c r="C791" t="str">
        <f t="shared" si="89"/>
        <v>CER-AWD_R3_t1_44813</v>
      </c>
      <c r="E791" t="s">
        <v>20</v>
      </c>
      <c r="F791" t="s">
        <v>38</v>
      </c>
      <c r="G791" t="s">
        <v>18</v>
      </c>
      <c r="H791">
        <f t="shared" si="90"/>
        <v>2022</v>
      </c>
      <c r="I791">
        <f t="shared" si="91"/>
        <v>9</v>
      </c>
      <c r="J791">
        <f t="shared" si="92"/>
        <v>9</v>
      </c>
      <c r="K791" t="s">
        <v>50</v>
      </c>
      <c r="M791">
        <f>VLOOKUP(F791,Treats!$A$1:$C$9,3,0)</f>
        <v>3</v>
      </c>
      <c r="N791">
        <v>2</v>
      </c>
      <c r="O791" t="s">
        <v>36</v>
      </c>
      <c r="P791" t="str">
        <f t="shared" si="93"/>
        <v>E:CER_P:P09_Tr1:AWD_Tr2:_TRA_3_D:9_M:9_Y:2022</v>
      </c>
      <c r="Q791">
        <v>12</v>
      </c>
      <c r="S791">
        <v>0.9</v>
      </c>
      <c r="T791">
        <v>27</v>
      </c>
      <c r="U791">
        <v>28</v>
      </c>
      <c r="V791" t="s">
        <v>45</v>
      </c>
      <c r="W791" s="2">
        <f t="shared" ref="W791:W855" si="95">W790+TIME(0,10,0)</f>
        <v>0.39930555555555552</v>
      </c>
      <c r="X791">
        <v>10</v>
      </c>
      <c r="Y791" s="61">
        <f>VLOOKUP(C791,JN!$A$2:$J$865,8,0)</f>
        <v>2.3325</v>
      </c>
      <c r="Z791" s="62">
        <f>VLOOKUP(C791,JN!$A$2:$J$865,9,0)</f>
        <v>83.822665090356367</v>
      </c>
      <c r="AA791" s="63">
        <f>VLOOKUP(C791,JN!$A$2:$J$865,10,0)</f>
        <v>0.54060000000000008</v>
      </c>
      <c r="AB791">
        <v>37.9</v>
      </c>
    </row>
    <row r="792" spans="1:28" x14ac:dyDescent="0.3">
      <c r="A792">
        <v>776</v>
      </c>
      <c r="B792" s="1">
        <v>44813</v>
      </c>
      <c r="C792" t="str">
        <f t="shared" si="89"/>
        <v>CER-AWD_R3_t2_44813</v>
      </c>
      <c r="E792" t="s">
        <v>20</v>
      </c>
      <c r="F792" t="s">
        <v>38</v>
      </c>
      <c r="G792" t="s">
        <v>18</v>
      </c>
      <c r="H792">
        <f t="shared" si="90"/>
        <v>2022</v>
      </c>
      <c r="I792">
        <f t="shared" si="91"/>
        <v>9</v>
      </c>
      <c r="J792">
        <f t="shared" si="92"/>
        <v>9</v>
      </c>
      <c r="K792" t="s">
        <v>50</v>
      </c>
      <c r="M792">
        <f>VLOOKUP(F792,Treats!$A$1:$C$9,3,0)</f>
        <v>3</v>
      </c>
      <c r="N792">
        <v>2</v>
      </c>
      <c r="O792" t="s">
        <v>36</v>
      </c>
      <c r="P792" t="str">
        <f t="shared" si="93"/>
        <v>E:CER_P:P09_Tr1:AWD_Tr2:_TRA_3_D:9_M:9_Y:2022</v>
      </c>
      <c r="Q792">
        <v>12</v>
      </c>
      <c r="S792">
        <v>0.9</v>
      </c>
      <c r="T792">
        <v>27</v>
      </c>
      <c r="U792">
        <v>28</v>
      </c>
      <c r="V792" t="s">
        <v>46</v>
      </c>
      <c r="W792" s="2">
        <f t="shared" si="95"/>
        <v>0.40624999999999994</v>
      </c>
      <c r="X792">
        <v>20</v>
      </c>
      <c r="Y792" s="61">
        <f>VLOOKUP(C792,JN!$A$2:$J$865,8,0)</f>
        <v>2.6324999999999998</v>
      </c>
      <c r="Z792" s="62">
        <f>VLOOKUP(C792,JN!$A$2:$J$865,9,0)</f>
        <v>49.980070933963859</v>
      </c>
      <c r="AA792" s="63">
        <f>VLOOKUP(C792,JN!$A$2:$J$865,10,0)</f>
        <v>0.57876000000000005</v>
      </c>
      <c r="AB792">
        <v>36.9</v>
      </c>
    </row>
    <row r="793" spans="1:28" x14ac:dyDescent="0.3">
      <c r="A793">
        <v>777</v>
      </c>
      <c r="B793" s="1">
        <v>44813</v>
      </c>
      <c r="C793" t="str">
        <f t="shared" si="89"/>
        <v>CER-AWD_R3_t3_44813</v>
      </c>
      <c r="E793" t="s">
        <v>20</v>
      </c>
      <c r="F793" t="s">
        <v>38</v>
      </c>
      <c r="G793" t="s">
        <v>18</v>
      </c>
      <c r="H793">
        <f t="shared" si="90"/>
        <v>2022</v>
      </c>
      <c r="I793">
        <f t="shared" si="91"/>
        <v>9</v>
      </c>
      <c r="J793">
        <f t="shared" si="92"/>
        <v>9</v>
      </c>
      <c r="K793" t="s">
        <v>50</v>
      </c>
      <c r="M793">
        <f>VLOOKUP(F793,Treats!$A$1:$C$9,3,0)</f>
        <v>3</v>
      </c>
      <c r="N793">
        <v>2</v>
      </c>
      <c r="O793" t="s">
        <v>36</v>
      </c>
      <c r="P793" t="str">
        <f t="shared" si="93"/>
        <v>E:CER_P:P09_Tr1:AWD_Tr2:_TRA_3_D:9_M:9_Y:2022</v>
      </c>
      <c r="Q793">
        <v>12</v>
      </c>
      <c r="S793">
        <v>0.9</v>
      </c>
      <c r="T793">
        <v>27</v>
      </c>
      <c r="U793">
        <v>28</v>
      </c>
      <c r="V793" t="s">
        <v>47</v>
      </c>
      <c r="W793" s="2">
        <f t="shared" si="95"/>
        <v>0.41319444444444436</v>
      </c>
      <c r="X793">
        <v>30</v>
      </c>
      <c r="Y793" s="61">
        <f>VLOOKUP(C793,JN!$A$2:$J$865,8,0)</f>
        <v>2.8574999999999999</v>
      </c>
      <c r="Z793" s="62">
        <f>VLOOKUP(C793,JN!$A$2:$J$865,9,0)</f>
        <v>23.975679783820301</v>
      </c>
      <c r="AA793" s="63">
        <f>VLOOKUP(C793,JN!$A$2:$J$865,10,0)</f>
        <v>0.59148000000000012</v>
      </c>
      <c r="AB793">
        <v>37.4</v>
      </c>
    </row>
    <row r="794" spans="1:28" x14ac:dyDescent="0.3">
      <c r="A794">
        <v>778</v>
      </c>
      <c r="B794" s="1">
        <v>44819</v>
      </c>
      <c r="C794" t="str">
        <f t="shared" si="89"/>
        <v>CER-AWD_R1_t0_44819</v>
      </c>
      <c r="E794" t="s">
        <v>20</v>
      </c>
      <c r="F794" t="s">
        <v>21</v>
      </c>
      <c r="G794" t="s">
        <v>18</v>
      </c>
      <c r="H794">
        <f t="shared" si="90"/>
        <v>2022</v>
      </c>
      <c r="I794">
        <f t="shared" si="91"/>
        <v>9</v>
      </c>
      <c r="J794">
        <f t="shared" si="92"/>
        <v>15</v>
      </c>
      <c r="K794" t="s">
        <v>50</v>
      </c>
      <c r="M794">
        <f>VLOOKUP(F794,Treats!$A$1:$C$9,3,0)</f>
        <v>1</v>
      </c>
      <c r="N794">
        <v>14</v>
      </c>
      <c r="O794" t="s">
        <v>19</v>
      </c>
      <c r="P794" t="str">
        <f t="shared" si="93"/>
        <v>E:CER_P:P01_Tr1:AWD_Tr2:_TRA_1_D:15_M:9_Y:2022</v>
      </c>
      <c r="Q794">
        <v>1</v>
      </c>
      <c r="R794">
        <v>24</v>
      </c>
      <c r="S794">
        <v>0.7</v>
      </c>
      <c r="T794">
        <v>23.2</v>
      </c>
      <c r="U794">
        <v>24</v>
      </c>
      <c r="V794" t="s">
        <v>44</v>
      </c>
      <c r="W794" s="2">
        <v>0.40671296296296294</v>
      </c>
      <c r="X794">
        <v>0</v>
      </c>
      <c r="Y794" s="61">
        <f>VLOOKUP(C794,JN!$A$2:$J$865,8,0)</f>
        <v>1.4325000000000001</v>
      </c>
      <c r="Z794" s="62">
        <f>VLOOKUP(C794,JN!$A$2:$J$865,9,0)</f>
        <v>82.77155419613841</v>
      </c>
      <c r="AA794" s="63">
        <f>VLOOKUP(C794,JN!$A$2:$J$865,10,0)</f>
        <v>1.2847200000000001</v>
      </c>
      <c r="AB794">
        <v>31.2</v>
      </c>
    </row>
    <row r="795" spans="1:28" x14ac:dyDescent="0.3">
      <c r="A795">
        <v>779</v>
      </c>
      <c r="B795" s="1">
        <v>44819</v>
      </c>
      <c r="C795" t="str">
        <f t="shared" si="89"/>
        <v>CER-AWD_R1_t1_44819</v>
      </c>
      <c r="E795" t="s">
        <v>20</v>
      </c>
      <c r="F795" t="s">
        <v>21</v>
      </c>
      <c r="G795" t="s">
        <v>18</v>
      </c>
      <c r="H795">
        <f t="shared" si="90"/>
        <v>2022</v>
      </c>
      <c r="I795">
        <f t="shared" si="91"/>
        <v>9</v>
      </c>
      <c r="J795">
        <f t="shared" si="92"/>
        <v>15</v>
      </c>
      <c r="K795" t="s">
        <v>50</v>
      </c>
      <c r="M795">
        <f>VLOOKUP(F795,Treats!$A$1:$C$9,3,0)</f>
        <v>1</v>
      </c>
      <c r="N795">
        <v>14</v>
      </c>
      <c r="O795" t="s">
        <v>19</v>
      </c>
      <c r="P795" t="str">
        <f t="shared" si="93"/>
        <v>E:CER_P:P01_Tr1:AWD_Tr2:_TRA_1_D:15_M:9_Y:2022</v>
      </c>
      <c r="Q795">
        <v>1</v>
      </c>
      <c r="R795">
        <v>24</v>
      </c>
      <c r="S795">
        <v>0.7</v>
      </c>
      <c r="T795">
        <v>23.2</v>
      </c>
      <c r="U795">
        <v>24</v>
      </c>
      <c r="V795" t="s">
        <v>45</v>
      </c>
      <c r="W795" s="2">
        <f t="shared" si="95"/>
        <v>0.41365740740740736</v>
      </c>
      <c r="X795">
        <v>10</v>
      </c>
      <c r="Y795" s="61">
        <f>VLOOKUP(C795,JN!$A$2:$J$865,8,0)</f>
        <v>1.4325000000000001</v>
      </c>
      <c r="Z795" s="62">
        <f>VLOOKUP(C795,JN!$A$2:$J$865,9,0)</f>
        <v>73.899445612693555</v>
      </c>
      <c r="AA795" s="63">
        <f>VLOOKUP(C795,JN!$A$2:$J$865,10,0)</f>
        <v>1.18296</v>
      </c>
      <c r="AB795">
        <v>38.6</v>
      </c>
    </row>
    <row r="796" spans="1:28" x14ac:dyDescent="0.3">
      <c r="A796">
        <v>780</v>
      </c>
      <c r="B796" s="1">
        <v>44819</v>
      </c>
      <c r="C796" t="str">
        <f t="shared" si="89"/>
        <v>CER-AWD_R1_t2_44819</v>
      </c>
      <c r="E796" t="s">
        <v>20</v>
      </c>
      <c r="F796" t="s">
        <v>21</v>
      </c>
      <c r="G796" t="s">
        <v>18</v>
      </c>
      <c r="H796">
        <f t="shared" si="90"/>
        <v>2022</v>
      </c>
      <c r="I796">
        <f t="shared" si="91"/>
        <v>9</v>
      </c>
      <c r="J796">
        <f t="shared" si="92"/>
        <v>15</v>
      </c>
      <c r="K796" t="s">
        <v>50</v>
      </c>
      <c r="M796">
        <f>VLOOKUP(F796,Treats!$A$1:$C$9,3,0)</f>
        <v>1</v>
      </c>
      <c r="N796">
        <v>14</v>
      </c>
      <c r="O796" t="s">
        <v>19</v>
      </c>
      <c r="P796" t="str">
        <f t="shared" si="93"/>
        <v>E:CER_P:P01_Tr1:AWD_Tr2:_TRA_1_D:15_M:9_Y:2022</v>
      </c>
      <c r="Q796">
        <v>1</v>
      </c>
      <c r="R796">
        <v>24</v>
      </c>
      <c r="S796">
        <v>0.7</v>
      </c>
      <c r="T796">
        <v>23.2</v>
      </c>
      <c r="U796">
        <v>24</v>
      </c>
      <c r="V796" t="s">
        <v>46</v>
      </c>
      <c r="W796" s="2">
        <f t="shared" si="95"/>
        <v>0.42060185185185178</v>
      </c>
      <c r="X796">
        <v>20</v>
      </c>
      <c r="Y796" s="61">
        <f>VLOOKUP(C796,JN!$A$2:$J$865,8,0)</f>
        <v>1.5074999999999998</v>
      </c>
      <c r="Z796" s="62">
        <f>VLOOKUP(C796,JN!$A$2:$J$865,9,0)</f>
        <v>53.441406996750146</v>
      </c>
      <c r="AA796" s="63">
        <f>VLOOKUP(C796,JN!$A$2:$J$865,10,0)</f>
        <v>1.1448</v>
      </c>
      <c r="AB796">
        <v>40.1</v>
      </c>
    </row>
    <row r="797" spans="1:28" x14ac:dyDescent="0.3">
      <c r="A797">
        <v>781</v>
      </c>
      <c r="B797" s="1">
        <v>44819</v>
      </c>
      <c r="C797" t="str">
        <f t="shared" si="89"/>
        <v>CER-AWD_R1_t3_44819</v>
      </c>
      <c r="E797" t="s">
        <v>20</v>
      </c>
      <c r="F797" t="s">
        <v>21</v>
      </c>
      <c r="G797" t="s">
        <v>18</v>
      </c>
      <c r="H797">
        <f t="shared" si="90"/>
        <v>2022</v>
      </c>
      <c r="I797">
        <f t="shared" si="91"/>
        <v>9</v>
      </c>
      <c r="J797">
        <f t="shared" si="92"/>
        <v>15</v>
      </c>
      <c r="K797" t="s">
        <v>50</v>
      </c>
      <c r="M797">
        <f>VLOOKUP(F797,Treats!$A$1:$C$9,3,0)</f>
        <v>1</v>
      </c>
      <c r="N797">
        <v>14</v>
      </c>
      <c r="O797" t="s">
        <v>19</v>
      </c>
      <c r="P797" t="str">
        <f t="shared" si="93"/>
        <v>E:CER_P:P01_Tr1:AWD_Tr2:_TRA_1_D:15_M:9_Y:2022</v>
      </c>
      <c r="Q797">
        <v>1</v>
      </c>
      <c r="R797">
        <v>24</v>
      </c>
      <c r="S797">
        <v>0.7</v>
      </c>
      <c r="T797">
        <v>23.2</v>
      </c>
      <c r="U797">
        <v>24</v>
      </c>
      <c r="V797" t="s">
        <v>47</v>
      </c>
      <c r="W797" s="2">
        <f t="shared" si="95"/>
        <v>0.4275462962962962</v>
      </c>
      <c r="X797">
        <v>30</v>
      </c>
      <c r="Y797" s="61">
        <f>VLOOKUP(C797,JN!$A$2:$J$865,8,0)</f>
        <v>1.5074999999999998</v>
      </c>
      <c r="Z797" s="62">
        <f>VLOOKUP(C797,JN!$A$2:$J$865,9,0)</f>
        <v>29.643280443509845</v>
      </c>
      <c r="AA797" s="63">
        <f>VLOOKUP(C797,JN!$A$2:$J$865,10,0)</f>
        <v>1.4818799999999999</v>
      </c>
      <c r="AB797">
        <v>41.5</v>
      </c>
    </row>
    <row r="798" spans="1:28" x14ac:dyDescent="0.3">
      <c r="A798">
        <v>782</v>
      </c>
      <c r="B798" s="1">
        <v>44819</v>
      </c>
      <c r="C798" t="str">
        <f t="shared" si="89"/>
        <v>CER-MSD_R1_t0_44819</v>
      </c>
      <c r="E798" t="s">
        <v>20</v>
      </c>
      <c r="F798" t="s">
        <v>22</v>
      </c>
      <c r="G798" t="s">
        <v>18</v>
      </c>
      <c r="H798">
        <f t="shared" si="90"/>
        <v>2022</v>
      </c>
      <c r="I798">
        <f t="shared" si="91"/>
        <v>9</v>
      </c>
      <c r="J798">
        <f t="shared" si="92"/>
        <v>15</v>
      </c>
      <c r="K798" t="s">
        <v>49</v>
      </c>
      <c r="M798">
        <f>VLOOKUP(F798,Treats!$A$1:$C$9,3,0)</f>
        <v>1</v>
      </c>
      <c r="N798">
        <v>11</v>
      </c>
      <c r="O798" t="s">
        <v>19</v>
      </c>
      <c r="P798" t="str">
        <f t="shared" si="93"/>
        <v>E:CER_P:P02_Tr1:MSD_Tr2:_TRA_1_D:15_M:9_Y:2022</v>
      </c>
      <c r="Q798">
        <v>0</v>
      </c>
      <c r="R798">
        <v>24</v>
      </c>
      <c r="S798">
        <v>0.9</v>
      </c>
      <c r="T798">
        <v>23</v>
      </c>
      <c r="U798">
        <v>24</v>
      </c>
      <c r="V798" t="s">
        <v>44</v>
      </c>
      <c r="W798" s="2">
        <v>0.40949074074074071</v>
      </c>
      <c r="X798">
        <v>0</v>
      </c>
      <c r="Y798" s="61">
        <f>VLOOKUP(C798,JN!$A$2:$J$865,8,0)</f>
        <v>1.4325000000000001</v>
      </c>
      <c r="Z798" s="62">
        <f>VLOOKUP(C798,JN!$A$2:$J$865,9,0)</f>
        <v>86.633530873637937</v>
      </c>
      <c r="AA798" s="63">
        <f>VLOOKUP(C798,JN!$A$2:$J$865,10,0)</f>
        <v>0.87132000000000009</v>
      </c>
      <c r="AB798">
        <v>27.4</v>
      </c>
    </row>
    <row r="799" spans="1:28" x14ac:dyDescent="0.3">
      <c r="A799">
        <v>783</v>
      </c>
      <c r="B799" s="1">
        <v>44819</v>
      </c>
      <c r="C799" t="str">
        <f t="shared" si="89"/>
        <v>CER-MSD_R1_t1_44819</v>
      </c>
      <c r="E799" t="s">
        <v>20</v>
      </c>
      <c r="F799" t="s">
        <v>22</v>
      </c>
      <c r="G799" t="s">
        <v>18</v>
      </c>
      <c r="H799">
        <f t="shared" si="90"/>
        <v>2022</v>
      </c>
      <c r="I799">
        <f t="shared" si="91"/>
        <v>9</v>
      </c>
      <c r="J799">
        <f t="shared" si="92"/>
        <v>15</v>
      </c>
      <c r="K799" t="s">
        <v>49</v>
      </c>
      <c r="M799">
        <f>VLOOKUP(F799,Treats!$A$1:$C$9,3,0)</f>
        <v>1</v>
      </c>
      <c r="N799">
        <v>11</v>
      </c>
      <c r="O799" t="s">
        <v>19</v>
      </c>
      <c r="P799" t="str">
        <f t="shared" si="93"/>
        <v>E:CER_P:P02_Tr1:MSD_Tr2:_TRA_1_D:15_M:9_Y:2022</v>
      </c>
      <c r="Q799">
        <v>0</v>
      </c>
      <c r="R799">
        <v>24</v>
      </c>
      <c r="S799">
        <v>0.9</v>
      </c>
      <c r="T799">
        <v>23</v>
      </c>
      <c r="U799">
        <v>24</v>
      </c>
      <c r="V799" t="s">
        <v>45</v>
      </c>
      <c r="W799" s="2">
        <f t="shared" si="95"/>
        <v>0.41643518518518513</v>
      </c>
      <c r="X799">
        <v>10</v>
      </c>
      <c r="Y799" s="61">
        <f>VLOOKUP(C799,JN!$A$2:$J$865,8,0)</f>
        <v>1.7324999999999999</v>
      </c>
      <c r="Z799" s="62">
        <f>VLOOKUP(C799,JN!$A$2:$J$865,9,0)</f>
        <v>62.835404320397636</v>
      </c>
      <c r="AA799" s="63">
        <f>VLOOKUP(C799,JN!$A$2:$J$865,10,0)</f>
        <v>0.85224000000000011</v>
      </c>
      <c r="AB799">
        <v>29.2</v>
      </c>
    </row>
    <row r="800" spans="1:28" x14ac:dyDescent="0.3">
      <c r="A800">
        <v>784</v>
      </c>
      <c r="B800" s="1">
        <v>44819</v>
      </c>
      <c r="C800" t="str">
        <f t="shared" si="89"/>
        <v>CER-MSD_R1_t2_44819</v>
      </c>
      <c r="E800" t="s">
        <v>20</v>
      </c>
      <c r="F800" t="s">
        <v>22</v>
      </c>
      <c r="G800" t="s">
        <v>18</v>
      </c>
      <c r="H800">
        <f t="shared" si="90"/>
        <v>2022</v>
      </c>
      <c r="I800">
        <f t="shared" si="91"/>
        <v>9</v>
      </c>
      <c r="J800">
        <f t="shared" si="92"/>
        <v>15</v>
      </c>
      <c r="K800" t="s">
        <v>49</v>
      </c>
      <c r="M800">
        <f>VLOOKUP(F800,Treats!$A$1:$C$9,3,0)</f>
        <v>1</v>
      </c>
      <c r="N800">
        <v>11</v>
      </c>
      <c r="O800" t="s">
        <v>19</v>
      </c>
      <c r="P800" t="str">
        <f t="shared" si="93"/>
        <v>E:CER_P:P02_Tr1:MSD_Tr2:_TRA_1_D:15_M:9_Y:2022</v>
      </c>
      <c r="Q800">
        <v>0</v>
      </c>
      <c r="R800">
        <v>24</v>
      </c>
      <c r="S800">
        <v>0.9</v>
      </c>
      <c r="T800">
        <v>23</v>
      </c>
      <c r="U800">
        <v>24</v>
      </c>
      <c r="V800" t="s">
        <v>46</v>
      </c>
      <c r="W800" s="2">
        <f t="shared" si="95"/>
        <v>0.42337962962962955</v>
      </c>
      <c r="X800">
        <v>20</v>
      </c>
      <c r="Y800" s="61">
        <f>VLOOKUP(C800,JN!$A$2:$J$865,8,0)</f>
        <v>1.8824999999999998</v>
      </c>
      <c r="Z800" s="62">
        <f>VLOOKUP(C800,JN!$A$2:$J$865,9,0)</f>
        <v>48.744408334926405</v>
      </c>
      <c r="AA800" s="63">
        <f>VLOOKUP(C800,JN!$A$2:$J$865,10,0)</f>
        <v>0.84588000000000008</v>
      </c>
      <c r="AB800">
        <v>30.1</v>
      </c>
    </row>
    <row r="801" spans="1:28" x14ac:dyDescent="0.3">
      <c r="A801">
        <v>785</v>
      </c>
      <c r="B801" s="1">
        <v>44819</v>
      </c>
      <c r="C801" t="str">
        <f t="shared" si="89"/>
        <v>CER-MSD_R1_t3_44819</v>
      </c>
      <c r="E801" t="s">
        <v>20</v>
      </c>
      <c r="F801" t="s">
        <v>22</v>
      </c>
      <c r="G801" t="s">
        <v>18</v>
      </c>
      <c r="H801">
        <f t="shared" si="90"/>
        <v>2022</v>
      </c>
      <c r="I801">
        <f t="shared" si="91"/>
        <v>9</v>
      </c>
      <c r="J801">
        <f t="shared" si="92"/>
        <v>15</v>
      </c>
      <c r="K801" t="s">
        <v>49</v>
      </c>
      <c r="M801">
        <f>VLOOKUP(F801,Treats!$A$1:$C$9,3,0)</f>
        <v>1</v>
      </c>
      <c r="N801">
        <v>11</v>
      </c>
      <c r="O801" t="s">
        <v>19</v>
      </c>
      <c r="P801" t="str">
        <f t="shared" si="93"/>
        <v>E:CER_P:P02_Tr1:MSD_Tr2:_TRA_1_D:15_M:9_Y:2022</v>
      </c>
      <c r="Q801">
        <v>0</v>
      </c>
      <c r="R801">
        <v>24</v>
      </c>
      <c r="S801">
        <v>0.9</v>
      </c>
      <c r="T801">
        <v>23</v>
      </c>
      <c r="U801">
        <v>24</v>
      </c>
      <c r="V801" t="s">
        <v>47</v>
      </c>
      <c r="W801" s="2">
        <f t="shared" si="95"/>
        <v>0.43032407407407397</v>
      </c>
      <c r="X801">
        <v>30</v>
      </c>
      <c r="Y801" s="61">
        <f>VLOOKUP(C801,JN!$A$2:$J$865,8,0)</f>
        <v>2.0324999999999998</v>
      </c>
      <c r="Z801" s="62">
        <f>VLOOKUP(C801,JN!$A$2:$J$865,9,0)</f>
        <v>29.434524947428791</v>
      </c>
      <c r="AA801" s="63">
        <f>VLOOKUP(C801,JN!$A$2:$J$865,10,0)</f>
        <v>0.82044000000000006</v>
      </c>
      <c r="AB801">
        <v>31</v>
      </c>
    </row>
    <row r="802" spans="1:28" x14ac:dyDescent="0.3">
      <c r="A802">
        <v>786</v>
      </c>
      <c r="B802" s="1">
        <v>44819</v>
      </c>
      <c r="C802" t="str">
        <f t="shared" si="89"/>
        <v>CER-CON_R1_t0_44819</v>
      </c>
      <c r="E802" t="s">
        <v>20</v>
      </c>
      <c r="F802" t="s">
        <v>39</v>
      </c>
      <c r="G802" t="s">
        <v>18</v>
      </c>
      <c r="H802">
        <f t="shared" si="90"/>
        <v>2022</v>
      </c>
      <c r="I802">
        <f t="shared" si="91"/>
        <v>9</v>
      </c>
      <c r="J802">
        <f t="shared" si="92"/>
        <v>15</v>
      </c>
      <c r="K802" t="s">
        <v>48</v>
      </c>
      <c r="M802">
        <f>VLOOKUP(F802,Treats!$A$1:$C$9,3,0)</f>
        <v>1</v>
      </c>
      <c r="N802">
        <v>3</v>
      </c>
      <c r="O802" t="s">
        <v>614</v>
      </c>
      <c r="P802" t="str">
        <f t="shared" si="93"/>
        <v>E:CER_P:P03_Tr1:CON_Tr2:_TRA_1_D:15_M:9_Y:2022</v>
      </c>
      <c r="Q802">
        <v>0</v>
      </c>
      <c r="R802">
        <v>24</v>
      </c>
      <c r="S802">
        <v>1</v>
      </c>
      <c r="T802">
        <v>23</v>
      </c>
      <c r="U802">
        <v>24</v>
      </c>
      <c r="V802" t="s">
        <v>44</v>
      </c>
      <c r="W802" s="2">
        <v>0.40671296296296294</v>
      </c>
      <c r="X802">
        <v>0</v>
      </c>
      <c r="Y802" s="61">
        <f>VLOOKUP(C802,JN!$A$2:$J$865,8,0)</f>
        <v>34.957499999999996</v>
      </c>
      <c r="Z802" s="62">
        <f>VLOOKUP(C802,JN!$A$2:$J$865,9,0)</f>
        <v>117.32058879755306</v>
      </c>
      <c r="AA802" s="63">
        <f>VLOOKUP(C802,JN!$A$2:$J$865,10,0)</f>
        <v>0.98580000000000001</v>
      </c>
      <c r="AB802">
        <v>26.9</v>
      </c>
    </row>
    <row r="803" spans="1:28" x14ac:dyDescent="0.3">
      <c r="A803">
        <v>787</v>
      </c>
      <c r="B803" s="1">
        <v>44819</v>
      </c>
      <c r="C803" t="str">
        <f t="shared" si="89"/>
        <v>CER-CON_R1_t1_44819</v>
      </c>
      <c r="E803" t="s">
        <v>20</v>
      </c>
      <c r="F803" t="s">
        <v>39</v>
      </c>
      <c r="G803" t="s">
        <v>18</v>
      </c>
      <c r="H803">
        <f t="shared" si="90"/>
        <v>2022</v>
      </c>
      <c r="I803">
        <f t="shared" si="91"/>
        <v>9</v>
      </c>
      <c r="J803">
        <f t="shared" si="92"/>
        <v>15</v>
      </c>
      <c r="K803" t="s">
        <v>48</v>
      </c>
      <c r="M803">
        <f>VLOOKUP(F803,Treats!$A$1:$C$9,3,0)</f>
        <v>1</v>
      </c>
      <c r="N803">
        <v>3</v>
      </c>
      <c r="O803" t="s">
        <v>614</v>
      </c>
      <c r="P803" t="str">
        <f t="shared" si="93"/>
        <v>E:CER_P:P03_Tr1:CON_Tr2:_TRA_1_D:15_M:9_Y:2022</v>
      </c>
      <c r="Q803">
        <v>0</v>
      </c>
      <c r="R803">
        <v>24</v>
      </c>
      <c r="S803">
        <v>1</v>
      </c>
      <c r="T803">
        <v>23</v>
      </c>
      <c r="U803">
        <v>24</v>
      </c>
      <c r="V803" t="s">
        <v>45</v>
      </c>
      <c r="W803" s="2">
        <f t="shared" si="95"/>
        <v>0.41365740740740736</v>
      </c>
      <c r="X803">
        <v>10</v>
      </c>
      <c r="Y803" s="61">
        <f>VLOOKUP(C803,JN!$A$2:$J$865,8,0)</f>
        <v>19.5825</v>
      </c>
      <c r="Z803" s="62">
        <f>VLOOKUP(C803,JN!$A$2:$J$865,9,0)</f>
        <v>84.545975912827373</v>
      </c>
      <c r="AA803" s="63">
        <f>VLOOKUP(C803,JN!$A$2:$J$865,10,0)</f>
        <v>0.93491999999999997</v>
      </c>
      <c r="AB803">
        <v>33.700000000000003</v>
      </c>
    </row>
    <row r="804" spans="1:28" x14ac:dyDescent="0.3">
      <c r="A804">
        <v>788</v>
      </c>
      <c r="B804" s="1">
        <v>44819</v>
      </c>
      <c r="C804" t="str">
        <f t="shared" si="89"/>
        <v>CER-CON_R1_t2_44819</v>
      </c>
      <c r="E804" t="s">
        <v>20</v>
      </c>
      <c r="F804" t="s">
        <v>39</v>
      </c>
      <c r="G804" t="s">
        <v>18</v>
      </c>
      <c r="H804">
        <f t="shared" si="90"/>
        <v>2022</v>
      </c>
      <c r="I804">
        <f t="shared" si="91"/>
        <v>9</v>
      </c>
      <c r="J804">
        <f t="shared" si="92"/>
        <v>15</v>
      </c>
      <c r="K804" t="s">
        <v>48</v>
      </c>
      <c r="M804">
        <f>VLOOKUP(F804,Treats!$A$1:$C$9,3,0)</f>
        <v>1</v>
      </c>
      <c r="N804">
        <v>3</v>
      </c>
      <c r="O804" t="s">
        <v>614</v>
      </c>
      <c r="P804" t="str">
        <f t="shared" si="93"/>
        <v>E:CER_P:P03_Tr1:CON_Tr2:_TRA_1_D:15_M:9_Y:2022</v>
      </c>
      <c r="Q804">
        <v>0</v>
      </c>
      <c r="R804">
        <v>24</v>
      </c>
      <c r="S804">
        <v>1</v>
      </c>
      <c r="T804">
        <v>23</v>
      </c>
      <c r="U804">
        <v>24</v>
      </c>
      <c r="V804" t="s">
        <v>46</v>
      </c>
      <c r="W804" s="2">
        <f t="shared" si="95"/>
        <v>0.42060185185185178</v>
      </c>
      <c r="X804">
        <v>20</v>
      </c>
      <c r="Y804" s="61">
        <f>VLOOKUP(C804,JN!$A$2:$J$865,8,0)</f>
        <v>20.182500000000001</v>
      </c>
      <c r="Z804" s="62">
        <f>VLOOKUP(C804,JN!$A$2:$J$865,9,0)</f>
        <v>64.192315044924484</v>
      </c>
      <c r="AA804" s="63">
        <f>VLOOKUP(C804,JN!$A$2:$J$865,10,0)</f>
        <v>0.94128000000000001</v>
      </c>
      <c r="AB804">
        <v>35.799999999999997</v>
      </c>
    </row>
    <row r="805" spans="1:28" x14ac:dyDescent="0.3">
      <c r="A805">
        <v>789</v>
      </c>
      <c r="B805" s="1">
        <v>44819</v>
      </c>
      <c r="C805" t="str">
        <f t="shared" si="89"/>
        <v>CER-CON_R1_t3_44819</v>
      </c>
      <c r="E805" t="s">
        <v>20</v>
      </c>
      <c r="F805" t="s">
        <v>39</v>
      </c>
      <c r="G805" t="s">
        <v>18</v>
      </c>
      <c r="H805">
        <f t="shared" si="90"/>
        <v>2022</v>
      </c>
      <c r="I805">
        <f t="shared" si="91"/>
        <v>9</v>
      </c>
      <c r="J805">
        <f t="shared" si="92"/>
        <v>15</v>
      </c>
      <c r="K805" t="s">
        <v>48</v>
      </c>
      <c r="M805">
        <f>VLOOKUP(F805,Treats!$A$1:$C$9,3,0)</f>
        <v>1</v>
      </c>
      <c r="N805">
        <v>3</v>
      </c>
      <c r="O805" t="s">
        <v>614</v>
      </c>
      <c r="P805" t="str">
        <f t="shared" si="93"/>
        <v>E:CER_P:P03_Tr1:CON_Tr2:_TRA_1_D:15_M:9_Y:2022</v>
      </c>
      <c r="Q805">
        <v>0</v>
      </c>
      <c r="R805">
        <v>24</v>
      </c>
      <c r="S805">
        <v>1</v>
      </c>
      <c r="T805">
        <v>23</v>
      </c>
      <c r="U805">
        <v>24</v>
      </c>
      <c r="V805" t="s">
        <v>47</v>
      </c>
      <c r="W805" s="2">
        <f t="shared" si="95"/>
        <v>0.4275462962962962</v>
      </c>
      <c r="X805">
        <v>30</v>
      </c>
      <c r="Y805" s="61">
        <f>VLOOKUP(C805,JN!$A$2:$J$865,8,0)</f>
        <v>20.7075</v>
      </c>
      <c r="Z805" s="62">
        <f>VLOOKUP(C805,JN!$A$2:$J$865,9,0)</f>
        <v>65.027337029248713</v>
      </c>
      <c r="AA805" s="63">
        <f>VLOOKUP(C805,JN!$A$2:$J$865,10,0)</f>
        <v>0.99852000000000007</v>
      </c>
      <c r="AB805">
        <v>38.5</v>
      </c>
    </row>
    <row r="806" spans="1:28" x14ac:dyDescent="0.3">
      <c r="A806">
        <v>790</v>
      </c>
      <c r="B806" s="1">
        <v>44819</v>
      </c>
      <c r="C806" t="str">
        <f t="shared" si="89"/>
        <v>CER-MSD_R2_t0_44819</v>
      </c>
      <c r="E806" t="s">
        <v>20</v>
      </c>
      <c r="F806" t="s">
        <v>34</v>
      </c>
      <c r="G806" t="s">
        <v>18</v>
      </c>
      <c r="H806">
        <f t="shared" si="90"/>
        <v>2022</v>
      </c>
      <c r="I806">
        <f t="shared" si="91"/>
        <v>9</v>
      </c>
      <c r="J806">
        <f t="shared" si="92"/>
        <v>15</v>
      </c>
      <c r="K806" t="s">
        <v>49</v>
      </c>
      <c r="M806">
        <f>VLOOKUP(F806,Treats!$A$1:$C$9,3,0)</f>
        <v>2</v>
      </c>
      <c r="N806">
        <v>11</v>
      </c>
      <c r="O806" t="s">
        <v>614</v>
      </c>
      <c r="P806" t="str">
        <f t="shared" si="93"/>
        <v>E:CER_P:P04_Tr1:MSD_Tr2:_TRA_2_D:15_M:9_Y:2022</v>
      </c>
      <c r="Q806">
        <v>0</v>
      </c>
      <c r="R806">
        <v>24</v>
      </c>
      <c r="S806">
        <v>0.65</v>
      </c>
      <c r="T806">
        <v>24</v>
      </c>
      <c r="U806">
        <v>26</v>
      </c>
      <c r="V806" t="s">
        <v>44</v>
      </c>
      <c r="W806" s="2">
        <v>0.44293981481481487</v>
      </c>
      <c r="X806">
        <v>0</v>
      </c>
      <c r="Y806" s="61">
        <f>VLOOKUP(C806,JN!$A$2:$J$865,8,0)</f>
        <v>1.3574999999999999</v>
      </c>
      <c r="Z806" s="62">
        <f>VLOOKUP(C806,JN!$A$2:$J$865,9,0)</f>
        <v>97.801949913974383</v>
      </c>
      <c r="AA806" s="63">
        <f>VLOOKUP(C806,JN!$A$2:$J$865,10,0)</f>
        <v>0.79500000000000004</v>
      </c>
      <c r="AB806">
        <v>33.5</v>
      </c>
    </row>
    <row r="807" spans="1:28" x14ac:dyDescent="0.3">
      <c r="A807">
        <v>791</v>
      </c>
      <c r="B807" s="1">
        <v>44819</v>
      </c>
      <c r="C807" t="str">
        <f t="shared" si="89"/>
        <v>CER-MSD_R2_t1_44819</v>
      </c>
      <c r="E807" t="s">
        <v>20</v>
      </c>
      <c r="F807" t="s">
        <v>34</v>
      </c>
      <c r="G807" t="s">
        <v>18</v>
      </c>
      <c r="H807">
        <f t="shared" si="90"/>
        <v>2022</v>
      </c>
      <c r="I807">
        <f t="shared" si="91"/>
        <v>9</v>
      </c>
      <c r="J807">
        <f t="shared" si="92"/>
        <v>15</v>
      </c>
      <c r="K807" t="s">
        <v>49</v>
      </c>
      <c r="M807">
        <f>VLOOKUP(F807,Treats!$A$1:$C$9,3,0)</f>
        <v>2</v>
      </c>
      <c r="N807">
        <v>11</v>
      </c>
      <c r="O807" t="s">
        <v>614</v>
      </c>
      <c r="P807" t="str">
        <f t="shared" si="93"/>
        <v>E:CER_P:P04_Tr1:MSD_Tr2:_TRA_2_D:15_M:9_Y:2022</v>
      </c>
      <c r="Q807">
        <v>0</v>
      </c>
      <c r="R807">
        <v>24</v>
      </c>
      <c r="S807">
        <v>0.65</v>
      </c>
      <c r="T807">
        <v>24</v>
      </c>
      <c r="U807">
        <v>26</v>
      </c>
      <c r="V807" t="s">
        <v>45</v>
      </c>
      <c r="W807" s="2">
        <f t="shared" si="95"/>
        <v>0.44988425925925929</v>
      </c>
      <c r="X807">
        <v>10</v>
      </c>
      <c r="Y807" s="61">
        <f>VLOOKUP(C807,JN!$A$2:$J$865,8,0)</f>
        <v>1.6575</v>
      </c>
      <c r="Z807" s="62">
        <f>VLOOKUP(C807,JN!$A$2:$J$865,9,0)</f>
        <v>101.35079334735234</v>
      </c>
      <c r="AA807" s="63">
        <f>VLOOKUP(C807,JN!$A$2:$J$865,10,0)</f>
        <v>1.0176000000000001</v>
      </c>
      <c r="AB807">
        <v>35.9</v>
      </c>
    </row>
    <row r="808" spans="1:28" x14ac:dyDescent="0.3">
      <c r="A808">
        <v>792</v>
      </c>
      <c r="B808" s="1">
        <v>44819</v>
      </c>
      <c r="C808" t="str">
        <f t="shared" si="89"/>
        <v>CER-MSD_R2_t2_44819</v>
      </c>
      <c r="E808" t="s">
        <v>20</v>
      </c>
      <c r="F808" t="s">
        <v>34</v>
      </c>
      <c r="G808" t="s">
        <v>18</v>
      </c>
      <c r="H808">
        <f t="shared" si="90"/>
        <v>2022</v>
      </c>
      <c r="I808">
        <f t="shared" si="91"/>
        <v>9</v>
      </c>
      <c r="J808">
        <f t="shared" si="92"/>
        <v>15</v>
      </c>
      <c r="K808" t="s">
        <v>49</v>
      </c>
      <c r="M808">
        <f>VLOOKUP(F808,Treats!$A$1:$C$9,3,0)</f>
        <v>2</v>
      </c>
      <c r="N808">
        <v>11</v>
      </c>
      <c r="O808" t="s">
        <v>614</v>
      </c>
      <c r="P808" t="str">
        <f t="shared" si="93"/>
        <v>E:CER_P:P04_Tr1:MSD_Tr2:_TRA_2_D:15_M:9_Y:2022</v>
      </c>
      <c r="Q808">
        <v>0</v>
      </c>
      <c r="R808">
        <v>24</v>
      </c>
      <c r="S808">
        <v>0.65</v>
      </c>
      <c r="T808">
        <v>24</v>
      </c>
      <c r="U808">
        <v>26</v>
      </c>
      <c r="V808" t="s">
        <v>46</v>
      </c>
      <c r="W808" s="2">
        <f t="shared" si="95"/>
        <v>0.45682870370370371</v>
      </c>
      <c r="X808">
        <v>20</v>
      </c>
      <c r="Y808" s="61">
        <f>VLOOKUP(C808,JN!$A$2:$J$865,8,0)</f>
        <v>1.8075000000000001</v>
      </c>
      <c r="Z808" s="62">
        <f>VLOOKUP(C808,JN!$A$2:$J$865,9,0)</f>
        <v>77.552666794112028</v>
      </c>
      <c r="AA808" s="63">
        <f>VLOOKUP(C808,JN!$A$2:$J$865,10,0)</f>
        <v>0.93491999999999997</v>
      </c>
      <c r="AB808">
        <v>36.9</v>
      </c>
    </row>
    <row r="809" spans="1:28" x14ac:dyDescent="0.3">
      <c r="A809">
        <v>793</v>
      </c>
      <c r="B809" s="1">
        <v>44819</v>
      </c>
      <c r="C809" t="str">
        <f t="shared" si="89"/>
        <v>CER-MSD_R2_t3_44819</v>
      </c>
      <c r="E809" t="s">
        <v>20</v>
      </c>
      <c r="F809" t="s">
        <v>34</v>
      </c>
      <c r="G809" t="s">
        <v>18</v>
      </c>
      <c r="H809">
        <f t="shared" si="90"/>
        <v>2022</v>
      </c>
      <c r="I809">
        <f t="shared" si="91"/>
        <v>9</v>
      </c>
      <c r="J809">
        <f t="shared" si="92"/>
        <v>15</v>
      </c>
      <c r="K809" t="s">
        <v>49</v>
      </c>
      <c r="M809">
        <f>VLOOKUP(F809,Treats!$A$1:$C$9,3,0)</f>
        <v>2</v>
      </c>
      <c r="N809">
        <v>11</v>
      </c>
      <c r="O809" t="s">
        <v>614</v>
      </c>
      <c r="P809" t="str">
        <f t="shared" si="93"/>
        <v>E:CER_P:P04_Tr1:MSD_Tr2:_TRA_2_D:15_M:9_Y:2022</v>
      </c>
      <c r="Q809">
        <v>0</v>
      </c>
      <c r="R809">
        <v>24</v>
      </c>
      <c r="S809">
        <v>0.65</v>
      </c>
      <c r="T809">
        <v>24</v>
      </c>
      <c r="U809">
        <v>26</v>
      </c>
      <c r="V809" t="s">
        <v>47</v>
      </c>
      <c r="W809" s="2">
        <f t="shared" si="95"/>
        <v>0.46377314814814813</v>
      </c>
      <c r="X809">
        <v>30</v>
      </c>
      <c r="Y809" s="61">
        <f>VLOOKUP(C809,JN!$A$2:$J$865,8,0)</f>
        <v>1.9575</v>
      </c>
      <c r="Z809" s="62">
        <f>VLOOKUP(C809,JN!$A$2:$J$865,9,0)</f>
        <v>31.104568916077231</v>
      </c>
      <c r="AA809" s="63">
        <f>VLOOKUP(C809,JN!$A$2:$J$865,10,0)</f>
        <v>1.9016399999999998</v>
      </c>
      <c r="AB809">
        <v>37.299999999999997</v>
      </c>
    </row>
    <row r="810" spans="1:28" x14ac:dyDescent="0.3">
      <c r="A810">
        <v>794</v>
      </c>
      <c r="B810" s="1">
        <v>44819</v>
      </c>
      <c r="C810" t="str">
        <f t="shared" si="89"/>
        <v>CER-AWD_R2_t0_44819</v>
      </c>
      <c r="E810" t="s">
        <v>20</v>
      </c>
      <c r="F810" t="s">
        <v>37</v>
      </c>
      <c r="G810" t="s">
        <v>18</v>
      </c>
      <c r="H810">
        <f t="shared" si="90"/>
        <v>2022</v>
      </c>
      <c r="I810">
        <f t="shared" si="91"/>
        <v>9</v>
      </c>
      <c r="J810">
        <f t="shared" si="92"/>
        <v>15</v>
      </c>
      <c r="K810" t="s">
        <v>50</v>
      </c>
      <c r="M810">
        <f>VLOOKUP(F810,Treats!$A$1:$C$9,3,0)</f>
        <v>2</v>
      </c>
      <c r="N810">
        <v>9</v>
      </c>
      <c r="O810" t="s">
        <v>614</v>
      </c>
      <c r="P810" t="str">
        <f t="shared" si="93"/>
        <v>E:CER_P:P05_Tr1:AWD_Tr2:_TRA_2_D:15_M:9_Y:2022</v>
      </c>
      <c r="Q810">
        <v>5</v>
      </c>
      <c r="R810">
        <v>24</v>
      </c>
      <c r="S810">
        <v>1</v>
      </c>
      <c r="T810">
        <v>23</v>
      </c>
      <c r="U810">
        <v>24</v>
      </c>
      <c r="V810" t="s">
        <v>44</v>
      </c>
      <c r="W810" s="2">
        <v>0.40949074074074071</v>
      </c>
      <c r="X810">
        <v>0</v>
      </c>
      <c r="Y810" s="61">
        <f>VLOOKUP(C810,JN!$A$2:$J$865,8,0)</f>
        <v>1.4325000000000001</v>
      </c>
      <c r="Z810" s="62">
        <f>VLOOKUP(C810,JN!$A$2:$J$865,9,0)</f>
        <v>79.431466258841525</v>
      </c>
      <c r="AA810" s="63">
        <f>VLOOKUP(C810,JN!$A$2:$J$865,10,0)</f>
        <v>1.0875600000000001</v>
      </c>
      <c r="AB810">
        <v>32.5</v>
      </c>
    </row>
    <row r="811" spans="1:28" x14ac:dyDescent="0.3">
      <c r="A811">
        <v>795</v>
      </c>
      <c r="B811" s="1">
        <v>44819</v>
      </c>
      <c r="C811" t="str">
        <f t="shared" si="89"/>
        <v>CER-AWD_R2_t1_44819</v>
      </c>
      <c r="E811" t="s">
        <v>20</v>
      </c>
      <c r="F811" t="s">
        <v>37</v>
      </c>
      <c r="G811" t="s">
        <v>18</v>
      </c>
      <c r="H811">
        <f t="shared" si="90"/>
        <v>2022</v>
      </c>
      <c r="I811">
        <f t="shared" si="91"/>
        <v>9</v>
      </c>
      <c r="J811">
        <f t="shared" si="92"/>
        <v>15</v>
      </c>
      <c r="K811" t="s">
        <v>50</v>
      </c>
      <c r="M811">
        <f>VLOOKUP(F811,Treats!$A$1:$C$9,3,0)</f>
        <v>2</v>
      </c>
      <c r="N811">
        <v>9</v>
      </c>
      <c r="O811" t="s">
        <v>614</v>
      </c>
      <c r="P811" t="str">
        <f t="shared" si="93"/>
        <v>E:CER_P:P05_Tr1:AWD_Tr2:_TRA_2_D:15_M:9_Y:2022</v>
      </c>
      <c r="Q811">
        <v>5</v>
      </c>
      <c r="R811">
        <v>24</v>
      </c>
      <c r="S811">
        <v>1</v>
      </c>
      <c r="T811">
        <v>23</v>
      </c>
      <c r="U811">
        <v>24</v>
      </c>
      <c r="V811" t="s">
        <v>45</v>
      </c>
      <c r="W811" s="2">
        <f t="shared" si="95"/>
        <v>0.41643518518518513</v>
      </c>
      <c r="X811">
        <v>10</v>
      </c>
      <c r="Y811" s="61">
        <f>VLOOKUP(C811,JN!$A$2:$J$865,8,0)</f>
        <v>1.6575</v>
      </c>
      <c r="Z811" s="62">
        <f>VLOOKUP(C811,JN!$A$2:$J$865,9,0)</f>
        <v>65.027337029248713</v>
      </c>
      <c r="AA811" s="63">
        <f>VLOOKUP(C811,JN!$A$2:$J$865,10,0)</f>
        <v>1.09392</v>
      </c>
      <c r="AB811">
        <v>41.8</v>
      </c>
    </row>
    <row r="812" spans="1:28" x14ac:dyDescent="0.3">
      <c r="A812">
        <v>796</v>
      </c>
      <c r="B812" s="1">
        <v>44819</v>
      </c>
      <c r="C812" t="str">
        <f t="shared" si="89"/>
        <v>CER-AWD_R2_t2_44819</v>
      </c>
      <c r="E812" t="s">
        <v>20</v>
      </c>
      <c r="F812" t="s">
        <v>37</v>
      </c>
      <c r="G812" t="s">
        <v>18</v>
      </c>
      <c r="H812">
        <f t="shared" si="90"/>
        <v>2022</v>
      </c>
      <c r="I812">
        <f t="shared" si="91"/>
        <v>9</v>
      </c>
      <c r="J812">
        <f t="shared" si="92"/>
        <v>15</v>
      </c>
      <c r="K812" t="s">
        <v>50</v>
      </c>
      <c r="M812">
        <f>VLOOKUP(F812,Treats!$A$1:$C$9,3,0)</f>
        <v>2</v>
      </c>
      <c r="N812">
        <v>9</v>
      </c>
      <c r="O812" t="s">
        <v>614</v>
      </c>
      <c r="P812" t="str">
        <f t="shared" si="93"/>
        <v>E:CER_P:P05_Tr1:AWD_Tr2:_TRA_2_D:15_M:9_Y:2022</v>
      </c>
      <c r="Q812">
        <v>5</v>
      </c>
      <c r="R812">
        <v>24</v>
      </c>
      <c r="S812">
        <v>1</v>
      </c>
      <c r="T812">
        <v>23</v>
      </c>
      <c r="U812">
        <v>24</v>
      </c>
      <c r="V812" t="s">
        <v>46</v>
      </c>
      <c r="W812" s="2">
        <f t="shared" si="95"/>
        <v>0.42337962962962955</v>
      </c>
      <c r="X812">
        <v>20</v>
      </c>
      <c r="Y812" s="61">
        <f>VLOOKUP(C812,JN!$A$2:$J$865,8,0)</f>
        <v>2.1074999999999999</v>
      </c>
      <c r="Z812" s="62">
        <f>VLOOKUP(C812,JN!$A$2:$J$865,9,0)</f>
        <v>54.380806729114894</v>
      </c>
      <c r="AA812" s="63">
        <f>VLOOKUP(C812,JN!$A$2:$J$865,10,0)</f>
        <v>1.1257200000000001</v>
      </c>
      <c r="AB812">
        <v>43.7</v>
      </c>
    </row>
    <row r="813" spans="1:28" x14ac:dyDescent="0.3">
      <c r="A813">
        <v>797</v>
      </c>
      <c r="B813" s="1">
        <v>44819</v>
      </c>
      <c r="C813" t="str">
        <f t="shared" si="89"/>
        <v>CER-AWD_R2_t3_44819</v>
      </c>
      <c r="E813" t="s">
        <v>20</v>
      </c>
      <c r="F813" t="s">
        <v>37</v>
      </c>
      <c r="G813" t="s">
        <v>18</v>
      </c>
      <c r="H813">
        <f t="shared" si="90"/>
        <v>2022</v>
      </c>
      <c r="I813">
        <f t="shared" si="91"/>
        <v>9</v>
      </c>
      <c r="J813">
        <f t="shared" si="92"/>
        <v>15</v>
      </c>
      <c r="K813" t="s">
        <v>50</v>
      </c>
      <c r="M813">
        <f>VLOOKUP(F813,Treats!$A$1:$C$9,3,0)</f>
        <v>2</v>
      </c>
      <c r="N813">
        <v>9</v>
      </c>
      <c r="O813" t="s">
        <v>614</v>
      </c>
      <c r="P813" t="str">
        <f t="shared" si="93"/>
        <v>E:CER_P:P05_Tr1:AWD_Tr2:_TRA_2_D:15_M:9_Y:2022</v>
      </c>
      <c r="Q813">
        <v>5</v>
      </c>
      <c r="R813">
        <v>24</v>
      </c>
      <c r="S813">
        <v>1</v>
      </c>
      <c r="T813">
        <v>23</v>
      </c>
      <c r="U813">
        <v>24</v>
      </c>
      <c r="V813" t="s">
        <v>47</v>
      </c>
      <c r="W813" s="2">
        <f t="shared" si="95"/>
        <v>0.43032407407407397</v>
      </c>
      <c r="X813">
        <v>30</v>
      </c>
      <c r="Y813" s="61">
        <f>VLOOKUP(C813,JN!$A$2:$J$865,8,0)</f>
        <v>2.1074999999999999</v>
      </c>
      <c r="Z813" s="62">
        <f>VLOOKUP(C813,JN!$A$2:$J$865,9,0)</f>
        <v>39.037277767157327</v>
      </c>
      <c r="AA813" s="63">
        <f>VLOOKUP(C813,JN!$A$2:$J$865,10,0)</f>
        <v>0.96672000000000002</v>
      </c>
      <c r="AB813">
        <v>45.5</v>
      </c>
    </row>
    <row r="814" spans="1:28" x14ac:dyDescent="0.3">
      <c r="A814">
        <v>798</v>
      </c>
      <c r="B814" s="1">
        <v>44819</v>
      </c>
      <c r="C814" t="str">
        <f t="shared" si="89"/>
        <v>CER-CON_R2_t0_44819</v>
      </c>
      <c r="E814" t="s">
        <v>20</v>
      </c>
      <c r="F814" t="s">
        <v>40</v>
      </c>
      <c r="G814" t="s">
        <v>18</v>
      </c>
      <c r="H814">
        <f t="shared" si="90"/>
        <v>2022</v>
      </c>
      <c r="I814">
        <f t="shared" si="91"/>
        <v>9</v>
      </c>
      <c r="J814">
        <f t="shared" si="92"/>
        <v>15</v>
      </c>
      <c r="K814" t="s">
        <v>48</v>
      </c>
      <c r="M814">
        <f>VLOOKUP(F814,Treats!$A$1:$C$9,3,0)</f>
        <v>2</v>
      </c>
      <c r="N814">
        <v>14</v>
      </c>
      <c r="O814" t="s">
        <v>614</v>
      </c>
      <c r="P814" t="str">
        <f t="shared" si="93"/>
        <v>E:CER_P:P06_Tr1:CON_Tr2:_TRA_2_D:15_M:9_Y:2022</v>
      </c>
      <c r="Q814">
        <v>0</v>
      </c>
      <c r="R814">
        <v>24</v>
      </c>
      <c r="S814">
        <v>0.7</v>
      </c>
      <c r="T814">
        <v>24</v>
      </c>
      <c r="U814">
        <v>26</v>
      </c>
      <c r="V814" t="s">
        <v>44</v>
      </c>
      <c r="W814" s="2">
        <v>0.44097222222222227</v>
      </c>
      <c r="X814">
        <v>0</v>
      </c>
      <c r="Y814" s="61">
        <f>VLOOKUP(C814,JN!$A$2:$J$865,8,0)</f>
        <v>1.4325000000000001</v>
      </c>
      <c r="Z814" s="62">
        <f>VLOOKUP(C814,JN!$A$2:$J$865,9,0)</f>
        <v>119.82565475052571</v>
      </c>
      <c r="AA814" s="63">
        <f>VLOOKUP(C814,JN!$A$2:$J$865,10,0)</f>
        <v>0.89676000000000011</v>
      </c>
      <c r="AB814">
        <v>27.8</v>
      </c>
    </row>
    <row r="815" spans="1:28" x14ac:dyDescent="0.3">
      <c r="A815">
        <v>799</v>
      </c>
      <c r="B815" s="1">
        <v>44819</v>
      </c>
      <c r="C815" t="str">
        <f t="shared" si="89"/>
        <v>CER-CON_R2_t1_44819</v>
      </c>
      <c r="E815" t="s">
        <v>20</v>
      </c>
      <c r="F815" t="s">
        <v>40</v>
      </c>
      <c r="G815" t="s">
        <v>18</v>
      </c>
      <c r="H815">
        <f t="shared" si="90"/>
        <v>2022</v>
      </c>
      <c r="I815">
        <f t="shared" si="91"/>
        <v>9</v>
      </c>
      <c r="J815">
        <f t="shared" si="92"/>
        <v>15</v>
      </c>
      <c r="K815" t="s">
        <v>48</v>
      </c>
      <c r="M815">
        <f>VLOOKUP(F815,Treats!$A$1:$C$9,3,0)</f>
        <v>2</v>
      </c>
      <c r="N815">
        <v>14</v>
      </c>
      <c r="O815" t="s">
        <v>614</v>
      </c>
      <c r="P815" t="str">
        <f t="shared" si="93"/>
        <v>E:CER_P:P06_Tr1:CON_Tr2:_TRA_2_D:15_M:9_Y:2022</v>
      </c>
      <c r="Q815">
        <v>0</v>
      </c>
      <c r="R815">
        <v>24</v>
      </c>
      <c r="S815">
        <v>0.7</v>
      </c>
      <c r="T815">
        <v>24</v>
      </c>
      <c r="U815">
        <v>26</v>
      </c>
      <c r="V815" t="s">
        <v>45</v>
      </c>
      <c r="W815" s="2">
        <f t="shared" si="95"/>
        <v>0.44791666666666669</v>
      </c>
      <c r="X815">
        <v>10</v>
      </c>
      <c r="Y815" s="61">
        <f>VLOOKUP(C815,JN!$A$2:$J$865,8,0)</f>
        <v>1.8824999999999998</v>
      </c>
      <c r="Z815" s="62">
        <f>VLOOKUP(C815,JN!$A$2:$J$865,9,0)</f>
        <v>109.70101319059454</v>
      </c>
      <c r="AA815" s="63">
        <f>VLOOKUP(C815,JN!$A$2:$J$865,10,0)</f>
        <v>0.95399999999999996</v>
      </c>
      <c r="AB815">
        <v>34.4</v>
      </c>
    </row>
    <row r="816" spans="1:28" x14ac:dyDescent="0.3">
      <c r="A816">
        <v>800</v>
      </c>
      <c r="B816" s="1">
        <v>44819</v>
      </c>
      <c r="C816" t="str">
        <f t="shared" si="89"/>
        <v>CER-CON_R2_t2_44819</v>
      </c>
      <c r="E816" t="s">
        <v>20</v>
      </c>
      <c r="F816" t="s">
        <v>40</v>
      </c>
      <c r="G816" t="s">
        <v>18</v>
      </c>
      <c r="H816">
        <f t="shared" si="90"/>
        <v>2022</v>
      </c>
      <c r="I816">
        <f t="shared" si="91"/>
        <v>9</v>
      </c>
      <c r="J816">
        <f t="shared" si="92"/>
        <v>15</v>
      </c>
      <c r="K816" t="s">
        <v>48</v>
      </c>
      <c r="M816">
        <f>VLOOKUP(F816,Treats!$A$1:$C$9,3,0)</f>
        <v>2</v>
      </c>
      <c r="N816">
        <v>14</v>
      </c>
      <c r="O816" t="s">
        <v>614</v>
      </c>
      <c r="P816" t="str">
        <f t="shared" si="93"/>
        <v>E:CER_P:P06_Tr1:CON_Tr2:_TRA_2_D:15_M:9_Y:2022</v>
      </c>
      <c r="Q816">
        <v>0</v>
      </c>
      <c r="R816">
        <v>24</v>
      </c>
      <c r="S816">
        <v>0.7</v>
      </c>
      <c r="T816">
        <v>24</v>
      </c>
      <c r="U816">
        <v>26</v>
      </c>
      <c r="V816" t="s">
        <v>46</v>
      </c>
      <c r="W816" s="2">
        <f t="shared" si="95"/>
        <v>0.4548611111111111</v>
      </c>
      <c r="X816">
        <v>20</v>
      </c>
      <c r="Y816" s="61">
        <f>VLOOKUP(C816,JN!$A$2:$J$865,8,0)</f>
        <v>2.1074999999999999</v>
      </c>
      <c r="Z816" s="62">
        <f>VLOOKUP(C816,JN!$A$2:$J$865,9,0)</f>
        <v>61.5828713439113</v>
      </c>
      <c r="AA816" s="63">
        <f>VLOOKUP(C816,JN!$A$2:$J$865,10,0)</f>
        <v>0.9158400000000001</v>
      </c>
      <c r="AB816">
        <v>35.1</v>
      </c>
    </row>
    <row r="817" spans="1:29" x14ac:dyDescent="0.3">
      <c r="A817">
        <v>801</v>
      </c>
      <c r="B817" s="1">
        <v>44819</v>
      </c>
      <c r="C817" t="str">
        <f t="shared" si="89"/>
        <v>CER-CON_R2_t3_44819</v>
      </c>
      <c r="E817" t="s">
        <v>20</v>
      </c>
      <c r="F817" t="s">
        <v>40</v>
      </c>
      <c r="G817" t="s">
        <v>18</v>
      </c>
      <c r="H817">
        <f t="shared" si="90"/>
        <v>2022</v>
      </c>
      <c r="I817">
        <f t="shared" si="91"/>
        <v>9</v>
      </c>
      <c r="J817">
        <f t="shared" si="92"/>
        <v>15</v>
      </c>
      <c r="K817" t="s">
        <v>48</v>
      </c>
      <c r="M817">
        <f>VLOOKUP(F817,Treats!$A$1:$C$9,3,0)</f>
        <v>2</v>
      </c>
      <c r="N817">
        <v>14</v>
      </c>
      <c r="O817" t="s">
        <v>614</v>
      </c>
      <c r="P817" t="str">
        <f t="shared" si="93"/>
        <v>E:CER_P:P06_Tr1:CON_Tr2:_TRA_2_D:15_M:9_Y:2022</v>
      </c>
      <c r="Q817">
        <v>0</v>
      </c>
      <c r="R817">
        <v>24</v>
      </c>
      <c r="S817">
        <v>0.7</v>
      </c>
      <c r="T817">
        <v>24</v>
      </c>
      <c r="U817">
        <v>26</v>
      </c>
      <c r="V817" t="s">
        <v>47</v>
      </c>
      <c r="W817" s="2">
        <f t="shared" si="95"/>
        <v>0.46180555555555552</v>
      </c>
      <c r="X817">
        <v>30</v>
      </c>
      <c r="Y817" s="61">
        <f>VLOOKUP(C817,JN!$A$2:$J$865,8,0)</f>
        <v>2.2574999999999998</v>
      </c>
      <c r="Z817" s="62">
        <f>VLOOKUP(C817,JN!$A$2:$J$865,9,0)</f>
        <v>50.936341043777482</v>
      </c>
      <c r="AA817" s="63">
        <f>VLOOKUP(C817,JN!$A$2:$J$865,10,0)</f>
        <v>0.88404000000000005</v>
      </c>
      <c r="AB817">
        <v>35.9</v>
      </c>
    </row>
    <row r="818" spans="1:29" x14ac:dyDescent="0.3">
      <c r="A818">
        <v>802</v>
      </c>
      <c r="B818" s="1">
        <v>44819</v>
      </c>
      <c r="C818" t="str">
        <f t="shared" si="89"/>
        <v>CER-MSD_R3_t0_44819</v>
      </c>
      <c r="E818" t="s">
        <v>20</v>
      </c>
      <c r="F818" t="s">
        <v>35</v>
      </c>
      <c r="G818" t="s">
        <v>18</v>
      </c>
      <c r="H818">
        <f t="shared" si="90"/>
        <v>2022</v>
      </c>
      <c r="I818">
        <f t="shared" si="91"/>
        <v>9</v>
      </c>
      <c r="J818">
        <f t="shared" si="92"/>
        <v>15</v>
      </c>
      <c r="K818" t="s">
        <v>49</v>
      </c>
      <c r="M818">
        <f>VLOOKUP(F818,Treats!$A$1:$C$9,3,0)</f>
        <v>3</v>
      </c>
      <c r="N818">
        <v>1</v>
      </c>
      <c r="O818" t="s">
        <v>36</v>
      </c>
      <c r="P818" t="str">
        <f t="shared" si="93"/>
        <v>E:CER_P:P07_Tr1:MSD_Tr2:_TRA_3_D:15_M:9_Y:2022</v>
      </c>
      <c r="Q818">
        <v>1</v>
      </c>
      <c r="R818">
        <v>24</v>
      </c>
      <c r="S818">
        <v>0.9</v>
      </c>
      <c r="T818">
        <v>23</v>
      </c>
      <c r="U818">
        <v>24</v>
      </c>
      <c r="V818" t="s">
        <v>44</v>
      </c>
      <c r="W818" s="2">
        <v>0.40671296296296294</v>
      </c>
      <c r="X818">
        <v>0</v>
      </c>
      <c r="Y818" s="61">
        <f>VLOOKUP(C818,JN!$A$2:$J$865,8,0)</f>
        <v>5.1825000000000001</v>
      </c>
      <c r="Z818" s="62">
        <f>VLOOKUP(C818,JN!$A$2:$J$865,9,0)</f>
        <v>106.25654750525713</v>
      </c>
      <c r="AA818" s="63">
        <f>VLOOKUP(C818,JN!$A$2:$J$865,10,0)</f>
        <v>1.2084000000000001</v>
      </c>
      <c r="AB818">
        <v>26.4</v>
      </c>
    </row>
    <row r="819" spans="1:29" x14ac:dyDescent="0.3">
      <c r="A819">
        <v>803</v>
      </c>
      <c r="B819" s="1">
        <v>44819</v>
      </c>
      <c r="C819" t="str">
        <f t="shared" ref="C819:C865" si="96">E819&amp;"-"&amp;K819&amp;"_"&amp;"R"&amp;M819&amp;"_"&amp;V819&amp;"_"&amp;B819</f>
        <v>CER-MSD_R3_t1_44819</v>
      </c>
      <c r="E819" t="s">
        <v>20</v>
      </c>
      <c r="F819" t="s">
        <v>35</v>
      </c>
      <c r="G819" t="s">
        <v>18</v>
      </c>
      <c r="H819">
        <f t="shared" ref="H819:H865" si="97">YEAR(B819)</f>
        <v>2022</v>
      </c>
      <c r="I819">
        <f t="shared" ref="I819:I865" si="98">MONTH(B819)</f>
        <v>9</v>
      </c>
      <c r="J819">
        <f t="shared" ref="J819:J865" si="99">DAY(B819)</f>
        <v>15</v>
      </c>
      <c r="K819" t="s">
        <v>49</v>
      </c>
      <c r="M819">
        <f>VLOOKUP(F819,Treats!$A$1:$C$9,3,0)</f>
        <v>3</v>
      </c>
      <c r="N819">
        <v>1</v>
      </c>
      <c r="O819" t="s">
        <v>36</v>
      </c>
      <c r="P819" t="str">
        <f t="shared" ref="P819:P865" si="100">"E:"&amp;E819&amp;"_P:"&amp;F819&amp;"_Tr1:"&amp;K819&amp;"_Tr2:"&amp;L819&amp;"_"&amp;G819&amp;"_"&amp;M819&amp;"_D:"&amp;J819&amp;"_M:"&amp;I819&amp;"_Y:"&amp;H819</f>
        <v>E:CER_P:P07_Tr1:MSD_Tr2:_TRA_3_D:15_M:9_Y:2022</v>
      </c>
      <c r="Q819">
        <v>1</v>
      </c>
      <c r="R819">
        <v>24</v>
      </c>
      <c r="S819">
        <v>0.9</v>
      </c>
      <c r="T819">
        <v>23</v>
      </c>
      <c r="U819">
        <v>24</v>
      </c>
      <c r="V819" t="s">
        <v>45</v>
      </c>
      <c r="W819" s="2">
        <f t="shared" si="95"/>
        <v>0.41365740740740736</v>
      </c>
      <c r="X819">
        <v>10</v>
      </c>
      <c r="Y819" s="61">
        <f>VLOOKUP(C819,JN!$A$2:$J$865,8,0)</f>
        <v>7.5825000000000014</v>
      </c>
      <c r="Z819" s="62">
        <f>VLOOKUP(C819,JN!$A$2:$J$865,9,0)</f>
        <v>79.848977251003632</v>
      </c>
      <c r="AA819" s="63">
        <f>VLOOKUP(C819,JN!$A$2:$J$865,10,0)</f>
        <v>0.85860000000000003</v>
      </c>
      <c r="AB819">
        <v>33.1</v>
      </c>
    </row>
    <row r="820" spans="1:29" x14ac:dyDescent="0.3">
      <c r="A820">
        <v>804</v>
      </c>
      <c r="B820" s="1">
        <v>44819</v>
      </c>
      <c r="C820" t="str">
        <f t="shared" si="96"/>
        <v>CER-MSD_R3_t2_44819</v>
      </c>
      <c r="E820" t="s">
        <v>20</v>
      </c>
      <c r="F820" t="s">
        <v>35</v>
      </c>
      <c r="G820" t="s">
        <v>18</v>
      </c>
      <c r="H820">
        <f t="shared" si="97"/>
        <v>2022</v>
      </c>
      <c r="I820">
        <f t="shared" si="98"/>
        <v>9</v>
      </c>
      <c r="J820">
        <f t="shared" si="99"/>
        <v>15</v>
      </c>
      <c r="K820" t="s">
        <v>49</v>
      </c>
      <c r="M820">
        <f>VLOOKUP(F820,Treats!$A$1:$C$9,3,0)</f>
        <v>3</v>
      </c>
      <c r="N820">
        <v>1</v>
      </c>
      <c r="O820" t="s">
        <v>36</v>
      </c>
      <c r="P820" t="str">
        <f t="shared" si="100"/>
        <v>E:CER_P:P07_Tr1:MSD_Tr2:_TRA_3_D:15_M:9_Y:2022</v>
      </c>
      <c r="Q820">
        <v>1</v>
      </c>
      <c r="R820">
        <v>24</v>
      </c>
      <c r="S820">
        <v>0.9</v>
      </c>
      <c r="T820">
        <v>23</v>
      </c>
      <c r="U820">
        <v>24</v>
      </c>
      <c r="V820" t="s">
        <v>46</v>
      </c>
      <c r="W820" s="2">
        <f t="shared" si="95"/>
        <v>0.42060185185185178</v>
      </c>
      <c r="X820">
        <v>20</v>
      </c>
      <c r="Y820" s="61">
        <f>VLOOKUP(C820,JN!$A$2:$J$865,8,0)</f>
        <v>7.8075000000000001</v>
      </c>
      <c r="Z820" s="62">
        <f>VLOOKUP(C820,JN!$A$2:$J$865,9,0)</f>
        <v>48.118141846683237</v>
      </c>
      <c r="AA820" s="63">
        <f>VLOOKUP(C820,JN!$A$2:$J$865,10,0)</f>
        <v>1.05576</v>
      </c>
      <c r="AB820">
        <v>34.6</v>
      </c>
    </row>
    <row r="821" spans="1:29" x14ac:dyDescent="0.3">
      <c r="A821">
        <v>805</v>
      </c>
      <c r="B821" s="1">
        <v>44819</v>
      </c>
      <c r="C821" t="str">
        <f t="shared" si="96"/>
        <v>CER-MSD_R3_t3_44819</v>
      </c>
      <c r="E821" t="s">
        <v>20</v>
      </c>
      <c r="F821" t="s">
        <v>35</v>
      </c>
      <c r="G821" t="s">
        <v>18</v>
      </c>
      <c r="H821">
        <f t="shared" si="97"/>
        <v>2022</v>
      </c>
      <c r="I821">
        <f t="shared" si="98"/>
        <v>9</v>
      </c>
      <c r="J821">
        <f t="shared" si="99"/>
        <v>15</v>
      </c>
      <c r="K821" t="s">
        <v>49</v>
      </c>
      <c r="M821">
        <f>VLOOKUP(F821,Treats!$A$1:$C$9,3,0)</f>
        <v>3</v>
      </c>
      <c r="N821">
        <v>1</v>
      </c>
      <c r="O821" t="s">
        <v>36</v>
      </c>
      <c r="P821" t="str">
        <f t="shared" si="100"/>
        <v>E:CER_P:P07_Tr1:MSD_Tr2:_TRA_3_D:15_M:9_Y:2022</v>
      </c>
      <c r="Q821">
        <v>1</v>
      </c>
      <c r="R821">
        <v>24</v>
      </c>
      <c r="S821">
        <v>0.9</v>
      </c>
      <c r="T821">
        <v>23</v>
      </c>
      <c r="U821">
        <v>24</v>
      </c>
      <c r="V821" t="s">
        <v>47</v>
      </c>
      <c r="W821" s="2">
        <f t="shared" si="95"/>
        <v>0.4275462962962962</v>
      </c>
      <c r="X821">
        <v>30</v>
      </c>
      <c r="Y821" s="61">
        <f>VLOOKUP(C821,JN!$A$2:$J$865,8,0)</f>
        <v>8.2575000000000003</v>
      </c>
      <c r="Z821" s="62">
        <f>VLOOKUP(C821,JN!$A$2:$J$865,9,0)</f>
        <v>33.505257121009365</v>
      </c>
      <c r="AA821" s="63">
        <f>VLOOKUP(C821,JN!$A$2:$J$865,10,0)</f>
        <v>1.18296</v>
      </c>
      <c r="AB821">
        <v>36.200000000000003</v>
      </c>
    </row>
    <row r="822" spans="1:29" x14ac:dyDescent="0.3">
      <c r="A822">
        <v>806</v>
      </c>
      <c r="B822" s="1">
        <v>44819</v>
      </c>
      <c r="C822" t="str">
        <f t="shared" si="96"/>
        <v>CER-CON_R3_t0_44819</v>
      </c>
      <c r="E822" t="s">
        <v>20</v>
      </c>
      <c r="F822" t="s">
        <v>33</v>
      </c>
      <c r="G822" t="s">
        <v>18</v>
      </c>
      <c r="H822">
        <f t="shared" si="97"/>
        <v>2022</v>
      </c>
      <c r="I822">
        <f t="shared" si="98"/>
        <v>9</v>
      </c>
      <c r="J822">
        <f t="shared" si="99"/>
        <v>15</v>
      </c>
      <c r="K822" t="s">
        <v>48</v>
      </c>
      <c r="M822">
        <f>VLOOKUP(F822,Treats!$A$1:$C$9,3,0)</f>
        <v>3</v>
      </c>
      <c r="N822">
        <v>1</v>
      </c>
      <c r="O822" t="s">
        <v>36</v>
      </c>
      <c r="P822" t="str">
        <f t="shared" si="100"/>
        <v>E:CER_P:P08_Tr1:CON_Tr2:_TRA_3_D:15_M:9_Y:2022</v>
      </c>
      <c r="Q822">
        <v>2</v>
      </c>
      <c r="R822">
        <v>24</v>
      </c>
      <c r="S822">
        <v>0.9</v>
      </c>
      <c r="T822">
        <v>24</v>
      </c>
      <c r="U822">
        <v>26</v>
      </c>
      <c r="V822" t="s">
        <v>44</v>
      </c>
      <c r="W822" s="2">
        <v>0.44097222222222227</v>
      </c>
      <c r="X822">
        <v>0</v>
      </c>
      <c r="Y822" s="61">
        <f>VLOOKUP(C822,JN!$A$2:$J$865,8,0)</f>
        <v>2.4824999999999999</v>
      </c>
      <c r="Z822" s="62">
        <f>VLOOKUP(C822,JN!$A$2:$J$865,9,0)</f>
        <v>81.832154463773648</v>
      </c>
      <c r="AA822" s="63">
        <f>VLOOKUP(C822,JN!$A$2:$J$865,10,0)</f>
        <v>0.92220000000000002</v>
      </c>
      <c r="AB822">
        <v>31.6</v>
      </c>
    </row>
    <row r="823" spans="1:29" x14ac:dyDescent="0.3">
      <c r="A823">
        <v>807</v>
      </c>
      <c r="B823" s="1">
        <v>44819</v>
      </c>
      <c r="C823" t="str">
        <f t="shared" si="96"/>
        <v>CER-CON_R3_t1_44819</v>
      </c>
      <c r="E823" t="s">
        <v>20</v>
      </c>
      <c r="F823" t="s">
        <v>33</v>
      </c>
      <c r="G823" t="s">
        <v>18</v>
      </c>
      <c r="H823">
        <f t="shared" si="97"/>
        <v>2022</v>
      </c>
      <c r="I823">
        <f t="shared" si="98"/>
        <v>9</v>
      </c>
      <c r="J823">
        <f t="shared" si="99"/>
        <v>15</v>
      </c>
      <c r="K823" t="s">
        <v>48</v>
      </c>
      <c r="M823">
        <f>VLOOKUP(F823,Treats!$A$1:$C$9,3,0)</f>
        <v>3</v>
      </c>
      <c r="N823">
        <v>1</v>
      </c>
      <c r="O823" t="s">
        <v>36</v>
      </c>
      <c r="P823" t="str">
        <f t="shared" si="100"/>
        <v>E:CER_P:P08_Tr1:CON_Tr2:_TRA_3_D:15_M:9_Y:2022</v>
      </c>
      <c r="Q823">
        <v>2</v>
      </c>
      <c r="R823">
        <v>24</v>
      </c>
      <c r="S823">
        <v>0.9</v>
      </c>
      <c r="T823">
        <v>24</v>
      </c>
      <c r="U823">
        <v>26</v>
      </c>
      <c r="V823" t="s">
        <v>45</v>
      </c>
      <c r="W823" s="2">
        <f t="shared" si="95"/>
        <v>0.44791666666666669</v>
      </c>
      <c r="X823">
        <v>10</v>
      </c>
      <c r="Y823" s="61">
        <f>VLOOKUP(C823,JN!$A$2:$J$865,8,0)</f>
        <v>4.7324999999999999</v>
      </c>
      <c r="Z823" s="62">
        <f>VLOOKUP(C823,JN!$A$2:$J$865,9,0)</f>
        <v>52.815140508506978</v>
      </c>
      <c r="AA823" s="63">
        <f>VLOOKUP(C823,JN!$A$2:$J$865,10,0)</f>
        <v>0.84588000000000008</v>
      </c>
      <c r="AB823">
        <v>34.4</v>
      </c>
    </row>
    <row r="824" spans="1:29" x14ac:dyDescent="0.3">
      <c r="A824">
        <v>808</v>
      </c>
      <c r="B824" s="1">
        <v>44819</v>
      </c>
      <c r="C824" t="str">
        <f t="shared" si="96"/>
        <v>CER-CON_R3_t2_44819</v>
      </c>
      <c r="E824" t="s">
        <v>20</v>
      </c>
      <c r="F824" t="s">
        <v>33</v>
      </c>
      <c r="G824" t="s">
        <v>18</v>
      </c>
      <c r="H824">
        <f t="shared" si="97"/>
        <v>2022</v>
      </c>
      <c r="I824">
        <f t="shared" si="98"/>
        <v>9</v>
      </c>
      <c r="J824">
        <f t="shared" si="99"/>
        <v>15</v>
      </c>
      <c r="K824" t="s">
        <v>48</v>
      </c>
      <c r="M824">
        <f>VLOOKUP(F824,Treats!$A$1:$C$9,3,0)</f>
        <v>3</v>
      </c>
      <c r="N824">
        <v>1</v>
      </c>
      <c r="O824" t="s">
        <v>36</v>
      </c>
      <c r="P824" t="str">
        <f t="shared" si="100"/>
        <v>E:CER_P:P08_Tr1:CON_Tr2:_TRA_3_D:15_M:9_Y:2022</v>
      </c>
      <c r="Q824">
        <v>2</v>
      </c>
      <c r="R824">
        <v>24</v>
      </c>
      <c r="S824">
        <v>0.9</v>
      </c>
      <c r="T824">
        <v>24</v>
      </c>
      <c r="U824">
        <v>26</v>
      </c>
      <c r="V824" t="s">
        <v>46</v>
      </c>
      <c r="W824" s="2">
        <f t="shared" si="95"/>
        <v>0.4548611111111111</v>
      </c>
      <c r="X824">
        <v>20</v>
      </c>
      <c r="Y824" s="61">
        <f>VLOOKUP(C824,JN!$A$2:$J$865,8,0)</f>
        <v>5.1825000000000001</v>
      </c>
      <c r="Z824" s="62">
        <f>VLOOKUP(C824,JN!$A$2:$J$865,9,0)</f>
        <v>48.535652838845344</v>
      </c>
      <c r="AA824" s="63">
        <f>VLOOKUP(C824,JN!$A$2:$J$865,10,0)</f>
        <v>0.9158400000000001</v>
      </c>
      <c r="AB824">
        <v>35.700000000000003</v>
      </c>
    </row>
    <row r="825" spans="1:29" x14ac:dyDescent="0.3">
      <c r="A825">
        <v>809</v>
      </c>
      <c r="B825" s="1">
        <v>44819</v>
      </c>
      <c r="C825" t="str">
        <f t="shared" si="96"/>
        <v>CER-CON_R3_t3_44819</v>
      </c>
      <c r="E825" t="s">
        <v>20</v>
      </c>
      <c r="F825" t="s">
        <v>33</v>
      </c>
      <c r="G825" t="s">
        <v>18</v>
      </c>
      <c r="H825">
        <f t="shared" si="97"/>
        <v>2022</v>
      </c>
      <c r="I825">
        <f t="shared" si="98"/>
        <v>9</v>
      </c>
      <c r="J825">
        <f t="shared" si="99"/>
        <v>15</v>
      </c>
      <c r="K825" t="s">
        <v>48</v>
      </c>
      <c r="M825">
        <f>VLOOKUP(F825,Treats!$A$1:$C$9,3,0)</f>
        <v>3</v>
      </c>
      <c r="N825">
        <v>1</v>
      </c>
      <c r="O825" t="s">
        <v>36</v>
      </c>
      <c r="P825" t="str">
        <f t="shared" si="100"/>
        <v>E:CER_P:P08_Tr1:CON_Tr2:_TRA_3_D:15_M:9_Y:2022</v>
      </c>
      <c r="Q825">
        <v>2</v>
      </c>
      <c r="R825">
        <v>24</v>
      </c>
      <c r="S825">
        <v>0.9</v>
      </c>
      <c r="T825">
        <v>24</v>
      </c>
      <c r="U825">
        <v>26</v>
      </c>
      <c r="V825" t="s">
        <v>47</v>
      </c>
      <c r="W825" s="2">
        <f t="shared" si="95"/>
        <v>0.46180555555555552</v>
      </c>
      <c r="X825">
        <v>30</v>
      </c>
      <c r="Y825" s="61">
        <f>VLOOKUP(C825,JN!$A$2:$J$865,8,0)</f>
        <v>5.3325000000000005</v>
      </c>
      <c r="Z825" s="62">
        <f>VLOOKUP(C825,JN!$A$2:$J$865,9,0)</f>
        <v>35.384056585738861</v>
      </c>
      <c r="AA825" s="63">
        <f>VLOOKUP(C825,JN!$A$2:$J$865,10,0)</f>
        <v>0.89676000000000011</v>
      </c>
      <c r="AB825">
        <v>36.5</v>
      </c>
    </row>
    <row r="826" spans="1:29" x14ac:dyDescent="0.3">
      <c r="A826">
        <v>810</v>
      </c>
      <c r="B826" s="1">
        <v>44819</v>
      </c>
      <c r="C826" t="str">
        <f t="shared" si="96"/>
        <v>CER-AWD_R3_t0_44819</v>
      </c>
      <c r="E826" t="s">
        <v>20</v>
      </c>
      <c r="F826" t="s">
        <v>38</v>
      </c>
      <c r="G826" t="s">
        <v>18</v>
      </c>
      <c r="H826">
        <f t="shared" si="97"/>
        <v>2022</v>
      </c>
      <c r="I826">
        <f t="shared" si="98"/>
        <v>9</v>
      </c>
      <c r="J826">
        <f t="shared" si="99"/>
        <v>15</v>
      </c>
      <c r="K826" t="s">
        <v>50</v>
      </c>
      <c r="M826">
        <f>VLOOKUP(F826,Treats!$A$1:$C$9,3,0)</f>
        <v>3</v>
      </c>
      <c r="N826">
        <v>2</v>
      </c>
      <c r="O826" t="s">
        <v>36</v>
      </c>
      <c r="P826" t="str">
        <f t="shared" si="100"/>
        <v>E:CER_P:P09_Tr1:AWD_Tr2:_TRA_3_D:15_M:9_Y:2022</v>
      </c>
      <c r="Q826">
        <v>4</v>
      </c>
      <c r="R826">
        <v>24</v>
      </c>
      <c r="S826">
        <v>0.9</v>
      </c>
      <c r="T826">
        <v>23</v>
      </c>
      <c r="U826">
        <v>24</v>
      </c>
      <c r="V826" t="s">
        <v>44</v>
      </c>
      <c r="W826" s="2">
        <v>0.40949074074074071</v>
      </c>
      <c r="X826">
        <v>0</v>
      </c>
      <c r="Y826" s="61">
        <f>VLOOKUP(C826,JN!$A$2:$J$865,8,0)</f>
        <v>6.7575000000000012</v>
      </c>
      <c r="Z826" s="62">
        <f>VLOOKUP(C826,JN!$A$2:$J$865,9,0)</f>
        <v>81.936532211814196</v>
      </c>
      <c r="AA826" s="63">
        <f>VLOOKUP(C826,JN!$A$2:$J$865,10,0)</f>
        <v>1.8062399999999998</v>
      </c>
      <c r="AB826">
        <v>34.200000000000003</v>
      </c>
    </row>
    <row r="827" spans="1:29" x14ac:dyDescent="0.3">
      <c r="A827">
        <v>811</v>
      </c>
      <c r="B827" s="1">
        <v>44819</v>
      </c>
      <c r="C827" t="str">
        <f t="shared" si="96"/>
        <v>CER-AWD_R3_t1_44819</v>
      </c>
      <c r="E827" t="s">
        <v>20</v>
      </c>
      <c r="F827" t="s">
        <v>38</v>
      </c>
      <c r="G827" t="s">
        <v>18</v>
      </c>
      <c r="H827">
        <f t="shared" si="97"/>
        <v>2022</v>
      </c>
      <c r="I827">
        <f t="shared" si="98"/>
        <v>9</v>
      </c>
      <c r="J827">
        <f t="shared" si="99"/>
        <v>15</v>
      </c>
      <c r="K827" t="s">
        <v>50</v>
      </c>
      <c r="M827">
        <f>VLOOKUP(F827,Treats!$A$1:$C$9,3,0)</f>
        <v>3</v>
      </c>
      <c r="N827">
        <v>2</v>
      </c>
      <c r="O827" t="s">
        <v>36</v>
      </c>
      <c r="P827" t="str">
        <f t="shared" si="100"/>
        <v>E:CER_P:P09_Tr1:AWD_Tr2:_TRA_3_D:15_M:9_Y:2022</v>
      </c>
      <c r="Q827">
        <v>4</v>
      </c>
      <c r="R827">
        <v>24</v>
      </c>
      <c r="S827">
        <v>0.9</v>
      </c>
      <c r="T827">
        <v>23</v>
      </c>
      <c r="U827">
        <v>24</v>
      </c>
      <c r="V827" t="s">
        <v>45</v>
      </c>
      <c r="W827" s="2">
        <f t="shared" si="95"/>
        <v>0.41643518518518513</v>
      </c>
      <c r="X827">
        <v>10</v>
      </c>
      <c r="Y827" s="61">
        <f>VLOOKUP(C827,JN!$A$2:$J$865,8,0)</f>
        <v>8.932500000000001</v>
      </c>
      <c r="Z827" s="62">
        <f>VLOOKUP(C827,JN!$A$2:$J$865,9,0)</f>
        <v>41.751099216211053</v>
      </c>
      <c r="AA827" s="63">
        <f>VLOOKUP(C827,JN!$A$2:$J$865,10,0)</f>
        <v>1.0112400000000001</v>
      </c>
      <c r="AB827">
        <v>40</v>
      </c>
    </row>
    <row r="828" spans="1:29" x14ac:dyDescent="0.3">
      <c r="A828">
        <v>812</v>
      </c>
      <c r="B828" s="1">
        <v>44819</v>
      </c>
      <c r="C828" t="str">
        <f t="shared" si="96"/>
        <v>CER-AWD_R3_t2_44819</v>
      </c>
      <c r="E828" t="s">
        <v>20</v>
      </c>
      <c r="F828" t="s">
        <v>38</v>
      </c>
      <c r="G828" t="s">
        <v>18</v>
      </c>
      <c r="H828">
        <f t="shared" si="97"/>
        <v>2022</v>
      </c>
      <c r="I828">
        <f t="shared" si="98"/>
        <v>9</v>
      </c>
      <c r="J828">
        <f t="shared" si="99"/>
        <v>15</v>
      </c>
      <c r="K828" t="s">
        <v>50</v>
      </c>
      <c r="M828">
        <f>VLOOKUP(F828,Treats!$A$1:$C$9,3,0)</f>
        <v>3</v>
      </c>
      <c r="N828">
        <v>2</v>
      </c>
      <c r="O828" t="s">
        <v>36</v>
      </c>
      <c r="P828" t="str">
        <f t="shared" si="100"/>
        <v>E:CER_P:P09_Tr1:AWD_Tr2:_TRA_3_D:15_M:9_Y:2022</v>
      </c>
      <c r="Q828">
        <v>4</v>
      </c>
      <c r="R828">
        <v>24</v>
      </c>
      <c r="S828">
        <v>0.9</v>
      </c>
      <c r="T828">
        <v>23</v>
      </c>
      <c r="U828">
        <v>24</v>
      </c>
      <c r="V828" t="s">
        <v>46</v>
      </c>
      <c r="W828" s="2">
        <f t="shared" si="95"/>
        <v>0.42337962962962955</v>
      </c>
      <c r="X828">
        <v>20</v>
      </c>
      <c r="Y828" s="61">
        <f>VLOOKUP(C828,JN!$A$2:$J$865,8,0)</f>
        <v>9.307500000000001</v>
      </c>
      <c r="Z828" s="62">
        <f>VLOOKUP(C828,JN!$A$2:$J$865,9,0)</f>
        <v>48.535652838845344</v>
      </c>
      <c r="AA828" s="63">
        <f>VLOOKUP(C828,JN!$A$2:$J$865,10,0)</f>
        <v>1.05576</v>
      </c>
      <c r="AB828">
        <v>42</v>
      </c>
    </row>
    <row r="829" spans="1:29" x14ac:dyDescent="0.3">
      <c r="A829">
        <v>813</v>
      </c>
      <c r="B829" s="1">
        <v>44819</v>
      </c>
      <c r="C829" t="str">
        <f t="shared" si="96"/>
        <v>CER-AWD_R3_t3_44819</v>
      </c>
      <c r="E829" t="s">
        <v>20</v>
      </c>
      <c r="F829" t="s">
        <v>38</v>
      </c>
      <c r="G829" t="s">
        <v>18</v>
      </c>
      <c r="H829">
        <f t="shared" si="97"/>
        <v>2022</v>
      </c>
      <c r="I829">
        <f t="shared" si="98"/>
        <v>9</v>
      </c>
      <c r="J829">
        <f t="shared" si="99"/>
        <v>15</v>
      </c>
      <c r="K829" t="s">
        <v>50</v>
      </c>
      <c r="M829">
        <f>VLOOKUP(F829,Treats!$A$1:$C$9,3,0)</f>
        <v>3</v>
      </c>
      <c r="N829">
        <v>2</v>
      </c>
      <c r="O829" t="s">
        <v>36</v>
      </c>
      <c r="P829" t="str">
        <f t="shared" si="100"/>
        <v>E:CER_P:P09_Tr1:AWD_Tr2:_TRA_3_D:15_M:9_Y:2022</v>
      </c>
      <c r="Q829">
        <v>4</v>
      </c>
      <c r="R829">
        <v>24</v>
      </c>
      <c r="S829">
        <v>0.9</v>
      </c>
      <c r="T829">
        <v>23</v>
      </c>
      <c r="U829">
        <v>24</v>
      </c>
      <c r="V829" t="s">
        <v>47</v>
      </c>
      <c r="W829" s="2">
        <f t="shared" si="95"/>
        <v>0.43032407407407397</v>
      </c>
      <c r="X829">
        <v>30</v>
      </c>
      <c r="Y829" s="61">
        <f>VLOOKUP(C829,JN!$A$2:$J$865,8,0)</f>
        <v>9.682500000000001</v>
      </c>
      <c r="Z829" s="62">
        <f>VLOOKUP(C829,JN!$A$2:$J$865,9,0)</f>
        <v>30.895813419996177</v>
      </c>
      <c r="AA829" s="63">
        <f>VLOOKUP(C829,JN!$A$2:$J$865,10,0)</f>
        <v>0.95399999999999996</v>
      </c>
      <c r="AB829">
        <v>43.3</v>
      </c>
    </row>
    <row r="830" spans="1:29" x14ac:dyDescent="0.3">
      <c r="A830">
        <v>814</v>
      </c>
      <c r="B830" s="1">
        <v>44826</v>
      </c>
      <c r="C830" t="str">
        <f t="shared" si="96"/>
        <v>CER-AWD_R1_t0_44826</v>
      </c>
      <c r="E830" t="s">
        <v>20</v>
      </c>
      <c r="F830" t="s">
        <v>21</v>
      </c>
      <c r="G830" t="s">
        <v>18</v>
      </c>
      <c r="H830">
        <f t="shared" si="97"/>
        <v>2022</v>
      </c>
      <c r="I830">
        <f t="shared" si="98"/>
        <v>9</v>
      </c>
      <c r="J830">
        <f t="shared" si="99"/>
        <v>22</v>
      </c>
      <c r="K830" t="s">
        <v>50</v>
      </c>
      <c r="M830">
        <f>VLOOKUP(F830,Treats!$A$1:$C$9,3,0)</f>
        <v>1</v>
      </c>
      <c r="N830">
        <v>1</v>
      </c>
      <c r="O830" t="s">
        <v>19</v>
      </c>
      <c r="P830" t="str">
        <f t="shared" si="100"/>
        <v>E:CER_P:P01_Tr1:AWD_Tr2:_TRA_1_D:22_M:9_Y:2022</v>
      </c>
      <c r="Q830">
        <v>0</v>
      </c>
      <c r="S830">
        <v>0.8</v>
      </c>
      <c r="T830">
        <v>23.5</v>
      </c>
      <c r="U830">
        <v>24</v>
      </c>
      <c r="V830" t="s">
        <v>44</v>
      </c>
      <c r="W830" s="2">
        <v>0.39479166666666665</v>
      </c>
      <c r="X830">
        <v>0</v>
      </c>
      <c r="Y830" s="61">
        <f>VLOOKUP(C830,JN!$A$2:$J$865,8,0)</f>
        <v>1.2825</v>
      </c>
      <c r="Z830" s="62">
        <f>VLOOKUP(C830,JN!$A$2:$J$865,9,0)</f>
        <v>96.758172433569115</v>
      </c>
      <c r="AA830" s="63">
        <f>VLOOKUP(C830,JN!$A$2:$J$865,10,0)</f>
        <v>0.81408000000000003</v>
      </c>
      <c r="AB830">
        <v>26</v>
      </c>
      <c r="AC830" t="s">
        <v>618</v>
      </c>
    </row>
    <row r="831" spans="1:29" x14ac:dyDescent="0.3">
      <c r="A831">
        <v>815</v>
      </c>
      <c r="B831" s="1">
        <v>44826</v>
      </c>
      <c r="C831" t="str">
        <f t="shared" si="96"/>
        <v>CER-AWD_R1_t1_44826</v>
      </c>
      <c r="E831" t="s">
        <v>20</v>
      </c>
      <c r="F831" t="s">
        <v>21</v>
      </c>
      <c r="G831" t="s">
        <v>18</v>
      </c>
      <c r="H831">
        <f t="shared" si="97"/>
        <v>2022</v>
      </c>
      <c r="I831">
        <f t="shared" si="98"/>
        <v>9</v>
      </c>
      <c r="J831">
        <f t="shared" si="99"/>
        <v>22</v>
      </c>
      <c r="K831" t="s">
        <v>50</v>
      </c>
      <c r="M831">
        <f>VLOOKUP(F831,Treats!$A$1:$C$9,3,0)</f>
        <v>1</v>
      </c>
      <c r="N831">
        <v>1</v>
      </c>
      <c r="O831" t="s">
        <v>19</v>
      </c>
      <c r="P831" t="str">
        <f t="shared" si="100"/>
        <v>E:CER_P:P01_Tr1:AWD_Tr2:_TRA_1_D:22_M:9_Y:2022</v>
      </c>
      <c r="Q831">
        <v>0</v>
      </c>
      <c r="S831">
        <v>0.8</v>
      </c>
      <c r="T831">
        <v>23.5</v>
      </c>
      <c r="U831">
        <v>24</v>
      </c>
      <c r="V831" t="s">
        <v>45</v>
      </c>
      <c r="W831" s="2">
        <f t="shared" si="95"/>
        <v>0.40173611111111107</v>
      </c>
      <c r="X831">
        <v>10</v>
      </c>
      <c r="Y831" s="61">
        <f>VLOOKUP(C831,JN!$A$2:$J$865,8,0)</f>
        <v>1.3574999999999999</v>
      </c>
      <c r="Z831" s="62">
        <f>VLOOKUP(C831,JN!$A$2:$J$865,9,0)</f>
        <v>84.024087172624732</v>
      </c>
      <c r="AA831" s="63">
        <f>VLOOKUP(C831,JN!$A$2:$J$865,10,0)</f>
        <v>0.80771999999999999</v>
      </c>
      <c r="AB831">
        <v>26.6</v>
      </c>
      <c r="AC831" t="s">
        <v>618</v>
      </c>
    </row>
    <row r="832" spans="1:29" x14ac:dyDescent="0.3">
      <c r="A832">
        <v>816</v>
      </c>
      <c r="B832" s="1">
        <v>44826</v>
      </c>
      <c r="C832" t="str">
        <f t="shared" si="96"/>
        <v>CER-AWD_R1_t2_44826</v>
      </c>
      <c r="E832" t="s">
        <v>20</v>
      </c>
      <c r="F832" t="s">
        <v>21</v>
      </c>
      <c r="G832" t="s">
        <v>18</v>
      </c>
      <c r="H832">
        <f t="shared" si="97"/>
        <v>2022</v>
      </c>
      <c r="I832">
        <f t="shared" si="98"/>
        <v>9</v>
      </c>
      <c r="J832">
        <f t="shared" si="99"/>
        <v>22</v>
      </c>
      <c r="K832" t="s">
        <v>50</v>
      </c>
      <c r="M832">
        <f>VLOOKUP(F832,Treats!$A$1:$C$9,3,0)</f>
        <v>1</v>
      </c>
      <c r="N832">
        <v>1</v>
      </c>
      <c r="O832" t="s">
        <v>19</v>
      </c>
      <c r="P832" t="str">
        <f t="shared" si="100"/>
        <v>E:CER_P:P01_Tr1:AWD_Tr2:_TRA_1_D:22_M:9_Y:2022</v>
      </c>
      <c r="Q832">
        <v>0</v>
      </c>
      <c r="S832">
        <v>0.8</v>
      </c>
      <c r="T832">
        <v>23.5</v>
      </c>
      <c r="U832">
        <v>24</v>
      </c>
      <c r="V832" t="s">
        <v>46</v>
      </c>
      <c r="W832" s="2">
        <f t="shared" si="95"/>
        <v>0.40868055555555549</v>
      </c>
      <c r="X832">
        <v>20</v>
      </c>
      <c r="Y832" s="61">
        <f>VLOOKUP(C832,JN!$A$2:$J$865,8,0)</f>
        <v>1.3574999999999999</v>
      </c>
      <c r="Z832" s="62">
        <f>VLOOKUP(C832,JN!$A$2:$J$865,9,0)</f>
        <v>74.212578856815142</v>
      </c>
      <c r="AA832" s="63">
        <f>VLOOKUP(C832,JN!$A$2:$J$865,10,0)</f>
        <v>0.78864000000000001</v>
      </c>
      <c r="AB832">
        <v>26.5</v>
      </c>
      <c r="AC832" t="s">
        <v>618</v>
      </c>
    </row>
    <row r="833" spans="1:29" x14ac:dyDescent="0.3">
      <c r="A833">
        <v>817</v>
      </c>
      <c r="B833" s="1">
        <v>44826</v>
      </c>
      <c r="C833" t="str">
        <f t="shared" si="96"/>
        <v>CER-AWD_R1_t3_44826</v>
      </c>
      <c r="E833" t="s">
        <v>20</v>
      </c>
      <c r="F833" t="s">
        <v>21</v>
      </c>
      <c r="G833" t="s">
        <v>18</v>
      </c>
      <c r="H833">
        <f t="shared" si="97"/>
        <v>2022</v>
      </c>
      <c r="I833">
        <f t="shared" si="98"/>
        <v>9</v>
      </c>
      <c r="J833">
        <f t="shared" si="99"/>
        <v>22</v>
      </c>
      <c r="K833" t="s">
        <v>50</v>
      </c>
      <c r="M833">
        <f>VLOOKUP(F833,Treats!$A$1:$C$9,3,0)</f>
        <v>1</v>
      </c>
      <c r="N833">
        <v>1</v>
      </c>
      <c r="O833" t="s">
        <v>19</v>
      </c>
      <c r="P833" t="str">
        <f t="shared" si="100"/>
        <v>E:CER_P:P01_Tr1:AWD_Tr2:_TRA_1_D:22_M:9_Y:2022</v>
      </c>
      <c r="Q833">
        <v>0</v>
      </c>
      <c r="S833">
        <v>0.8</v>
      </c>
      <c r="T833">
        <v>23.5</v>
      </c>
      <c r="U833">
        <v>24</v>
      </c>
      <c r="V833" t="s">
        <v>47</v>
      </c>
      <c r="W833" s="2">
        <f t="shared" si="95"/>
        <v>0.41562499999999991</v>
      </c>
      <c r="X833">
        <v>30</v>
      </c>
      <c r="Y833" s="61">
        <f>VLOOKUP(C833,JN!$A$2:$J$865,8,0)</f>
        <v>1.2825</v>
      </c>
      <c r="Z833" s="62">
        <f>VLOOKUP(C833,JN!$A$2:$J$865,9,0)</f>
        <v>60.852227107627606</v>
      </c>
      <c r="AA833" s="63">
        <f>VLOOKUP(C833,JN!$A$2:$J$865,10,0)</f>
        <v>1.2783599999999999</v>
      </c>
      <c r="AB833">
        <v>26</v>
      </c>
      <c r="AC833" t="s">
        <v>618</v>
      </c>
    </row>
    <row r="834" spans="1:29" x14ac:dyDescent="0.3">
      <c r="A834">
        <v>818</v>
      </c>
      <c r="B834" s="1">
        <v>44826</v>
      </c>
      <c r="C834" t="str">
        <f t="shared" si="96"/>
        <v>CER-MSD_R1_t0_44826</v>
      </c>
      <c r="E834" t="s">
        <v>20</v>
      </c>
      <c r="F834" t="s">
        <v>22</v>
      </c>
      <c r="G834" t="s">
        <v>18</v>
      </c>
      <c r="H834">
        <f t="shared" si="97"/>
        <v>2022</v>
      </c>
      <c r="I834">
        <f t="shared" si="98"/>
        <v>9</v>
      </c>
      <c r="J834">
        <f t="shared" si="99"/>
        <v>22</v>
      </c>
      <c r="K834" t="s">
        <v>49</v>
      </c>
      <c r="M834">
        <f>VLOOKUP(F834,Treats!$A$1:$C$9,3,0)</f>
        <v>1</v>
      </c>
      <c r="N834">
        <v>2</v>
      </c>
      <c r="O834" t="s">
        <v>19</v>
      </c>
      <c r="P834" t="str">
        <f t="shared" si="100"/>
        <v>E:CER_P:P02_Tr1:MSD_Tr2:_TRA_1_D:22_M:9_Y:2022</v>
      </c>
      <c r="Q834">
        <v>0</v>
      </c>
      <c r="S834">
        <v>0.7</v>
      </c>
      <c r="T834">
        <v>23.5</v>
      </c>
      <c r="U834">
        <v>24</v>
      </c>
      <c r="V834" t="s">
        <v>44</v>
      </c>
      <c r="W834" s="2">
        <v>0.39762731481481484</v>
      </c>
      <c r="X834">
        <v>0</v>
      </c>
      <c r="Y834" s="61">
        <f>VLOOKUP(C834,JN!$A$2:$J$865,8,0)</f>
        <v>1.2825</v>
      </c>
      <c r="Z834" s="62">
        <f>VLOOKUP(C834,JN!$A$2:$J$865,9,0)</f>
        <v>97.801949913974383</v>
      </c>
      <c r="AA834" s="63">
        <f>VLOOKUP(C834,JN!$A$2:$J$865,10,0)</f>
        <v>0.69324000000000008</v>
      </c>
      <c r="AB834">
        <v>26.8</v>
      </c>
      <c r="AC834" t="s">
        <v>618</v>
      </c>
    </row>
    <row r="835" spans="1:29" x14ac:dyDescent="0.3">
      <c r="A835">
        <v>819</v>
      </c>
      <c r="B835" s="1">
        <v>44826</v>
      </c>
      <c r="C835" t="str">
        <f t="shared" si="96"/>
        <v>CER-MSD_R1_t1_44826</v>
      </c>
      <c r="E835" t="s">
        <v>20</v>
      </c>
      <c r="F835" t="s">
        <v>22</v>
      </c>
      <c r="G835" t="s">
        <v>18</v>
      </c>
      <c r="H835">
        <f t="shared" si="97"/>
        <v>2022</v>
      </c>
      <c r="I835">
        <f t="shared" si="98"/>
        <v>9</v>
      </c>
      <c r="J835">
        <f t="shared" si="99"/>
        <v>22</v>
      </c>
      <c r="K835" t="s">
        <v>49</v>
      </c>
      <c r="M835">
        <f>VLOOKUP(F835,Treats!$A$1:$C$9,3,0)</f>
        <v>1</v>
      </c>
      <c r="N835">
        <v>2</v>
      </c>
      <c r="O835" t="s">
        <v>19</v>
      </c>
      <c r="P835" t="str">
        <f t="shared" si="100"/>
        <v>E:CER_P:P02_Tr1:MSD_Tr2:_TRA_1_D:22_M:9_Y:2022</v>
      </c>
      <c r="Q835">
        <v>0</v>
      </c>
      <c r="S835">
        <v>0.7</v>
      </c>
      <c r="T835">
        <v>23.5</v>
      </c>
      <c r="U835">
        <v>24</v>
      </c>
      <c r="V835" t="s">
        <v>45</v>
      </c>
      <c r="W835" s="2">
        <f t="shared" si="95"/>
        <v>0.40457175925925926</v>
      </c>
      <c r="X835">
        <v>10</v>
      </c>
      <c r="Y835" s="61">
        <f>VLOOKUP(C835,JN!$A$2:$J$865,8,0)</f>
        <v>1.2825</v>
      </c>
      <c r="Z835" s="62">
        <f>VLOOKUP(C835,JN!$A$2:$J$865,9,0)</f>
        <v>78.492066526476776</v>
      </c>
      <c r="AA835" s="63">
        <f>VLOOKUP(C835,JN!$A$2:$J$865,10,0)</f>
        <v>0.75048000000000015</v>
      </c>
      <c r="AB835">
        <v>27.2</v>
      </c>
      <c r="AC835" t="s">
        <v>618</v>
      </c>
    </row>
    <row r="836" spans="1:29" x14ac:dyDescent="0.3">
      <c r="A836">
        <v>820</v>
      </c>
      <c r="B836" s="1">
        <v>44826</v>
      </c>
      <c r="C836" t="str">
        <f t="shared" si="96"/>
        <v>CER-MSD_R1_t2_44826</v>
      </c>
      <c r="E836" t="s">
        <v>20</v>
      </c>
      <c r="F836" t="s">
        <v>22</v>
      </c>
      <c r="G836" t="s">
        <v>18</v>
      </c>
      <c r="H836">
        <f t="shared" si="97"/>
        <v>2022</v>
      </c>
      <c r="I836">
        <f t="shared" si="98"/>
        <v>9</v>
      </c>
      <c r="J836">
        <f t="shared" si="99"/>
        <v>22</v>
      </c>
      <c r="K836" t="s">
        <v>49</v>
      </c>
      <c r="M836">
        <f>VLOOKUP(F836,Treats!$A$1:$C$9,3,0)</f>
        <v>1</v>
      </c>
      <c r="N836">
        <v>2</v>
      </c>
      <c r="O836" t="s">
        <v>19</v>
      </c>
      <c r="P836" t="str">
        <f t="shared" si="100"/>
        <v>E:CER_P:P02_Tr1:MSD_Tr2:_TRA_1_D:22_M:9_Y:2022</v>
      </c>
      <c r="Q836">
        <v>0</v>
      </c>
      <c r="S836">
        <v>0.7</v>
      </c>
      <c r="T836">
        <v>23.5</v>
      </c>
      <c r="U836">
        <v>24</v>
      </c>
      <c r="V836" t="s">
        <v>46</v>
      </c>
      <c r="W836" s="2">
        <f t="shared" si="95"/>
        <v>0.41151620370370368</v>
      </c>
      <c r="X836">
        <v>20</v>
      </c>
      <c r="Y836" s="61">
        <f>VLOOKUP(C836,JN!$A$2:$J$865,8,0)</f>
        <v>1.3574999999999999</v>
      </c>
      <c r="Z836" s="62">
        <f>VLOOKUP(C836,JN!$A$2:$J$865,9,0)</f>
        <v>76.091378321544639</v>
      </c>
      <c r="AA836" s="63">
        <f>VLOOKUP(C836,JN!$A$2:$J$865,10,0)</f>
        <v>0.70596000000000003</v>
      </c>
      <c r="AB836">
        <v>28.2</v>
      </c>
      <c r="AC836" t="s">
        <v>618</v>
      </c>
    </row>
    <row r="837" spans="1:29" x14ac:dyDescent="0.3">
      <c r="A837">
        <v>821</v>
      </c>
      <c r="B837" s="1">
        <v>44826</v>
      </c>
      <c r="C837" t="str">
        <f t="shared" si="96"/>
        <v>CER-MSD_R1_t3_44826</v>
      </c>
      <c r="E837" t="s">
        <v>20</v>
      </c>
      <c r="F837" t="s">
        <v>22</v>
      </c>
      <c r="G837" t="s">
        <v>18</v>
      </c>
      <c r="H837">
        <f t="shared" si="97"/>
        <v>2022</v>
      </c>
      <c r="I837">
        <f t="shared" si="98"/>
        <v>9</v>
      </c>
      <c r="J837">
        <f t="shared" si="99"/>
        <v>22</v>
      </c>
      <c r="K837" t="s">
        <v>49</v>
      </c>
      <c r="M837">
        <f>VLOOKUP(F837,Treats!$A$1:$C$9,3,0)</f>
        <v>1</v>
      </c>
      <c r="N837">
        <v>2</v>
      </c>
      <c r="O837" t="s">
        <v>19</v>
      </c>
      <c r="P837" t="str">
        <f t="shared" si="100"/>
        <v>E:CER_P:P02_Tr1:MSD_Tr2:_TRA_1_D:22_M:9_Y:2022</v>
      </c>
      <c r="Q837">
        <v>0</v>
      </c>
      <c r="S837">
        <v>0.7</v>
      </c>
      <c r="T837">
        <v>23.5</v>
      </c>
      <c r="U837">
        <v>24</v>
      </c>
      <c r="V837" t="s">
        <v>47</v>
      </c>
      <c r="W837" s="2">
        <f t="shared" si="95"/>
        <v>0.4184606481481481</v>
      </c>
      <c r="X837">
        <v>30</v>
      </c>
      <c r="Y837" s="61">
        <f>VLOOKUP(C837,JN!$A$2:$J$865,8,0)</f>
        <v>1.2825</v>
      </c>
      <c r="Z837" s="62">
        <f>VLOOKUP(C837,JN!$A$2:$J$865,9,0)</f>
        <v>86.529153125597404</v>
      </c>
      <c r="AA837" s="63">
        <f>VLOOKUP(C837,JN!$A$2:$J$865,10,0)</f>
        <v>0.7186800000000001</v>
      </c>
      <c r="AB837">
        <v>27.3</v>
      </c>
      <c r="AC837" t="s">
        <v>618</v>
      </c>
    </row>
    <row r="838" spans="1:29" x14ac:dyDescent="0.3">
      <c r="A838">
        <v>822</v>
      </c>
      <c r="B838" s="1">
        <v>44826</v>
      </c>
      <c r="C838" t="str">
        <f t="shared" si="96"/>
        <v>CER-CON_R1_t0_44826</v>
      </c>
      <c r="E838" t="s">
        <v>20</v>
      </c>
      <c r="F838" t="s">
        <v>39</v>
      </c>
      <c r="G838" t="s">
        <v>18</v>
      </c>
      <c r="H838">
        <f t="shared" si="97"/>
        <v>2022</v>
      </c>
      <c r="I838">
        <f t="shared" si="98"/>
        <v>9</v>
      </c>
      <c r="J838">
        <f t="shared" si="99"/>
        <v>22</v>
      </c>
      <c r="K838" t="s">
        <v>48</v>
      </c>
      <c r="M838">
        <f>VLOOKUP(F838,Treats!$A$1:$C$9,3,0)</f>
        <v>1</v>
      </c>
      <c r="N838">
        <v>14</v>
      </c>
      <c r="O838" t="s">
        <v>617</v>
      </c>
      <c r="P838" t="str">
        <f t="shared" si="100"/>
        <v>E:CER_P:P03_Tr1:CON_Tr2:_TRA_1_D:22_M:9_Y:2022</v>
      </c>
      <c r="S838">
        <v>0.75</v>
      </c>
      <c r="T838">
        <v>23.5</v>
      </c>
      <c r="U838">
        <v>24</v>
      </c>
      <c r="V838" t="s">
        <v>44</v>
      </c>
      <c r="W838" s="2">
        <v>0.39479166666666665</v>
      </c>
      <c r="X838">
        <v>0</v>
      </c>
      <c r="Y838" s="61">
        <f>VLOOKUP(C838,JN!$A$2:$J$865,8,0)</f>
        <v>1.2825</v>
      </c>
      <c r="Z838" s="62">
        <f>VLOOKUP(C838,JN!$A$2:$J$865,9,0)</f>
        <v>106.46530300133817</v>
      </c>
      <c r="AA838" s="63">
        <f>VLOOKUP(C838,JN!$A$2:$J$865,10,0)</f>
        <v>0.74412000000000011</v>
      </c>
      <c r="AB838">
        <v>25.3</v>
      </c>
      <c r="AC838" t="s">
        <v>618</v>
      </c>
    </row>
    <row r="839" spans="1:29" x14ac:dyDescent="0.3">
      <c r="A839">
        <v>823</v>
      </c>
      <c r="B839" s="1">
        <v>44826</v>
      </c>
      <c r="C839" t="str">
        <f t="shared" si="96"/>
        <v>CER-CON_R1_t1_44826</v>
      </c>
      <c r="E839" t="s">
        <v>20</v>
      </c>
      <c r="F839" t="s">
        <v>39</v>
      </c>
      <c r="G839" t="s">
        <v>18</v>
      </c>
      <c r="H839">
        <f t="shared" si="97"/>
        <v>2022</v>
      </c>
      <c r="I839">
        <f t="shared" si="98"/>
        <v>9</v>
      </c>
      <c r="J839">
        <f t="shared" si="99"/>
        <v>22</v>
      </c>
      <c r="K839" t="s">
        <v>48</v>
      </c>
      <c r="M839">
        <f>VLOOKUP(F839,Treats!$A$1:$C$9,3,0)</f>
        <v>1</v>
      </c>
      <c r="N839">
        <v>14</v>
      </c>
      <c r="O839" t="s">
        <v>617</v>
      </c>
      <c r="P839" t="str">
        <f t="shared" si="100"/>
        <v>E:CER_P:P03_Tr1:CON_Tr2:_TRA_1_D:22_M:9_Y:2022</v>
      </c>
      <c r="S839">
        <v>0.75</v>
      </c>
      <c r="T839">
        <v>23.5</v>
      </c>
      <c r="U839">
        <v>24</v>
      </c>
      <c r="V839" t="s">
        <v>45</v>
      </c>
      <c r="W839" s="2">
        <f t="shared" si="95"/>
        <v>0.40173611111111107</v>
      </c>
      <c r="X839">
        <v>10</v>
      </c>
      <c r="Y839" s="61">
        <f>VLOOKUP(C839,JN!$A$2:$J$865,8,0)</f>
        <v>1.3574999999999999</v>
      </c>
      <c r="Z839" s="62">
        <f>VLOOKUP(C839,JN!$A$2:$J$865,9,0)</f>
        <v>104.58650353660867</v>
      </c>
      <c r="AA839" s="63">
        <f>VLOOKUP(C839,JN!$A$2:$J$865,10,0)</f>
        <v>0.75684000000000007</v>
      </c>
      <c r="AB839">
        <v>25.5</v>
      </c>
      <c r="AC839" t="s">
        <v>618</v>
      </c>
    </row>
    <row r="840" spans="1:29" x14ac:dyDescent="0.3">
      <c r="A840">
        <v>824</v>
      </c>
      <c r="B840" s="1">
        <v>44826</v>
      </c>
      <c r="C840" t="str">
        <f t="shared" si="96"/>
        <v>CER-CON_R1_t2_44826</v>
      </c>
      <c r="E840" t="s">
        <v>20</v>
      </c>
      <c r="F840" t="s">
        <v>39</v>
      </c>
      <c r="G840" t="s">
        <v>18</v>
      </c>
      <c r="H840">
        <f t="shared" si="97"/>
        <v>2022</v>
      </c>
      <c r="I840">
        <f t="shared" si="98"/>
        <v>9</v>
      </c>
      <c r="J840">
        <f t="shared" si="99"/>
        <v>22</v>
      </c>
      <c r="K840" t="s">
        <v>48</v>
      </c>
      <c r="M840">
        <f>VLOOKUP(F840,Treats!$A$1:$C$9,3,0)</f>
        <v>1</v>
      </c>
      <c r="N840">
        <v>14</v>
      </c>
      <c r="O840" t="s">
        <v>617</v>
      </c>
      <c r="P840" t="str">
        <f t="shared" si="100"/>
        <v>E:CER_P:P03_Tr1:CON_Tr2:_TRA_1_D:22_M:9_Y:2022</v>
      </c>
      <c r="S840">
        <v>0.75</v>
      </c>
      <c r="T840">
        <v>23.5</v>
      </c>
      <c r="U840">
        <v>24</v>
      </c>
      <c r="V840" t="s">
        <v>46</v>
      </c>
      <c r="W840" s="2">
        <f t="shared" si="95"/>
        <v>0.40868055555555549</v>
      </c>
      <c r="X840">
        <v>20</v>
      </c>
      <c r="Y840" s="61">
        <f>VLOOKUP(C840,JN!$A$2:$J$865,8,0)</f>
        <v>1.4325000000000001</v>
      </c>
      <c r="Z840" s="62">
        <f>VLOOKUP(C840,JN!$A$2:$J$865,9,0)</f>
        <v>75.778245077423051</v>
      </c>
      <c r="AA840" s="63">
        <f>VLOOKUP(C840,JN!$A$2:$J$865,10,0)</f>
        <v>0.74412000000000011</v>
      </c>
      <c r="AB840">
        <v>25.6</v>
      </c>
      <c r="AC840" t="s">
        <v>618</v>
      </c>
    </row>
    <row r="841" spans="1:29" x14ac:dyDescent="0.3">
      <c r="A841">
        <v>825</v>
      </c>
      <c r="B841" s="1">
        <v>44826</v>
      </c>
      <c r="C841" t="str">
        <f t="shared" si="96"/>
        <v>CER-CON_R1_t3_44826</v>
      </c>
      <c r="E841" t="s">
        <v>20</v>
      </c>
      <c r="F841" t="s">
        <v>39</v>
      </c>
      <c r="G841" t="s">
        <v>18</v>
      </c>
      <c r="H841">
        <f t="shared" si="97"/>
        <v>2022</v>
      </c>
      <c r="I841">
        <f t="shared" si="98"/>
        <v>9</v>
      </c>
      <c r="J841">
        <f t="shared" si="99"/>
        <v>22</v>
      </c>
      <c r="K841" t="s">
        <v>48</v>
      </c>
      <c r="M841">
        <f>VLOOKUP(F841,Treats!$A$1:$C$9,3,0)</f>
        <v>1</v>
      </c>
      <c r="N841">
        <v>14</v>
      </c>
      <c r="O841" t="s">
        <v>617</v>
      </c>
      <c r="P841" t="str">
        <f t="shared" si="100"/>
        <v>E:CER_P:P03_Tr1:CON_Tr2:_TRA_1_D:22_M:9_Y:2022</v>
      </c>
      <c r="S841">
        <v>0.75</v>
      </c>
      <c r="T841">
        <v>23.5</v>
      </c>
      <c r="U841">
        <v>24</v>
      </c>
      <c r="V841" t="s">
        <v>47</v>
      </c>
      <c r="W841" s="2">
        <f t="shared" si="95"/>
        <v>0.41562499999999991</v>
      </c>
      <c r="X841">
        <v>30</v>
      </c>
      <c r="Y841" s="61">
        <f>VLOOKUP(C841,JN!$A$2:$J$865,8,0)</f>
        <v>1.2825</v>
      </c>
      <c r="Z841" s="62">
        <f>VLOOKUP(C841,JN!$A$2:$J$865,9,0)</f>
        <v>69.828713439112988</v>
      </c>
      <c r="AA841" s="63">
        <f>VLOOKUP(C841,JN!$A$2:$J$865,10,0)</f>
        <v>0.7186800000000001</v>
      </c>
      <c r="AB841">
        <v>25.5</v>
      </c>
      <c r="AC841" t="s">
        <v>618</v>
      </c>
    </row>
    <row r="842" spans="1:29" x14ac:dyDescent="0.3">
      <c r="A842">
        <v>826</v>
      </c>
      <c r="B842" s="1">
        <v>44826</v>
      </c>
      <c r="C842" t="str">
        <f t="shared" si="96"/>
        <v>CER-MSD_R2_t0_44826</v>
      </c>
      <c r="E842" t="s">
        <v>20</v>
      </c>
      <c r="F842" t="s">
        <v>34</v>
      </c>
      <c r="G842" t="s">
        <v>18</v>
      </c>
      <c r="H842">
        <f t="shared" si="97"/>
        <v>2022</v>
      </c>
      <c r="I842">
        <f t="shared" si="98"/>
        <v>9</v>
      </c>
      <c r="J842">
        <f t="shared" si="99"/>
        <v>22</v>
      </c>
      <c r="K842" t="s">
        <v>49</v>
      </c>
      <c r="M842">
        <f>VLOOKUP(F842,Treats!$A$1:$C$9,3,0)</f>
        <v>2</v>
      </c>
      <c r="N842">
        <v>2</v>
      </c>
      <c r="O842" t="s">
        <v>19</v>
      </c>
      <c r="P842" t="str">
        <f t="shared" si="100"/>
        <v>E:CER_P:P04_Tr1:MSD_Tr2:_TRA_2_D:22_M:9_Y:2022</v>
      </c>
      <c r="Q842">
        <v>0</v>
      </c>
      <c r="S842">
        <v>0.75</v>
      </c>
      <c r="T842">
        <v>24</v>
      </c>
      <c r="U842">
        <v>23</v>
      </c>
      <c r="V842" t="s">
        <v>44</v>
      </c>
      <c r="W842" s="2">
        <v>0.42418981481481483</v>
      </c>
      <c r="X842">
        <v>0</v>
      </c>
      <c r="Y842" s="61">
        <f>VLOOKUP(C842,JN!$A$2:$J$865,8,0)</f>
        <v>1.2825</v>
      </c>
      <c r="Z842" s="62">
        <f>VLOOKUP(C842,JN!$A$2:$J$865,9,0)</f>
        <v>90.286752055056397</v>
      </c>
      <c r="AA842" s="63">
        <f>VLOOKUP(C842,JN!$A$2:$J$865,10,0)</f>
        <v>0.69960000000000011</v>
      </c>
      <c r="AB842">
        <v>26.3</v>
      </c>
      <c r="AC842" t="s">
        <v>618</v>
      </c>
    </row>
    <row r="843" spans="1:29" x14ac:dyDescent="0.3">
      <c r="A843">
        <v>827</v>
      </c>
      <c r="B843" s="1">
        <v>44826</v>
      </c>
      <c r="C843" t="str">
        <f t="shared" si="96"/>
        <v>CER-MSD_R2_t1_44826</v>
      </c>
      <c r="E843" t="s">
        <v>20</v>
      </c>
      <c r="F843" t="s">
        <v>34</v>
      </c>
      <c r="G843" t="s">
        <v>18</v>
      </c>
      <c r="H843">
        <f t="shared" si="97"/>
        <v>2022</v>
      </c>
      <c r="I843">
        <f t="shared" si="98"/>
        <v>9</v>
      </c>
      <c r="J843">
        <f t="shared" si="99"/>
        <v>22</v>
      </c>
      <c r="K843" t="s">
        <v>49</v>
      </c>
      <c r="M843">
        <f>VLOOKUP(F843,Treats!$A$1:$C$9,3,0)</f>
        <v>2</v>
      </c>
      <c r="N843">
        <v>2</v>
      </c>
      <c r="O843" t="s">
        <v>19</v>
      </c>
      <c r="P843" t="str">
        <f t="shared" si="100"/>
        <v>E:CER_P:P04_Tr1:MSD_Tr2:_TRA_2_D:22_M:9_Y:2022</v>
      </c>
      <c r="Q843">
        <v>0</v>
      </c>
      <c r="S843">
        <v>0.75</v>
      </c>
      <c r="T843">
        <v>24</v>
      </c>
      <c r="U843">
        <v>23</v>
      </c>
      <c r="V843" t="s">
        <v>45</v>
      </c>
      <c r="W843" s="2">
        <f t="shared" si="95"/>
        <v>0.43113425925925924</v>
      </c>
      <c r="X843">
        <v>10</v>
      </c>
      <c r="Y843" s="61">
        <f>VLOOKUP(C843,JN!$A$2:$J$865,8,0)</f>
        <v>1.2825</v>
      </c>
      <c r="Z843" s="62">
        <f>VLOOKUP(C843,JN!$A$2:$J$865,9,0)</f>
        <v>101.03766010323075</v>
      </c>
      <c r="AA843" s="63">
        <f>VLOOKUP(C843,JN!$A$2:$J$865,10,0)</f>
        <v>0.68688000000000005</v>
      </c>
      <c r="AB843">
        <v>28.7</v>
      </c>
      <c r="AC843" t="s">
        <v>618</v>
      </c>
    </row>
    <row r="844" spans="1:29" x14ac:dyDescent="0.3">
      <c r="A844">
        <v>828</v>
      </c>
      <c r="B844" s="1">
        <v>44826</v>
      </c>
      <c r="C844" t="str">
        <f t="shared" si="96"/>
        <v>CER-MSD_R2_t2_44826</v>
      </c>
      <c r="E844" t="s">
        <v>20</v>
      </c>
      <c r="F844" t="s">
        <v>34</v>
      </c>
      <c r="G844" t="s">
        <v>18</v>
      </c>
      <c r="H844">
        <f t="shared" si="97"/>
        <v>2022</v>
      </c>
      <c r="I844">
        <f t="shared" si="98"/>
        <v>9</v>
      </c>
      <c r="J844">
        <f t="shared" si="99"/>
        <v>22</v>
      </c>
      <c r="K844" t="s">
        <v>49</v>
      </c>
      <c r="M844">
        <f>VLOOKUP(F844,Treats!$A$1:$C$9,3,0)</f>
        <v>2</v>
      </c>
      <c r="N844">
        <v>2</v>
      </c>
      <c r="O844" t="s">
        <v>19</v>
      </c>
      <c r="P844" t="str">
        <f t="shared" si="100"/>
        <v>E:CER_P:P04_Tr1:MSD_Tr2:_TRA_2_D:22_M:9_Y:2022</v>
      </c>
      <c r="Q844">
        <v>0</v>
      </c>
      <c r="S844">
        <v>0.75</v>
      </c>
      <c r="T844">
        <v>24</v>
      </c>
      <c r="U844">
        <v>23</v>
      </c>
      <c r="V844" t="s">
        <v>46</v>
      </c>
      <c r="W844" s="2">
        <f t="shared" si="95"/>
        <v>0.43807870370370366</v>
      </c>
      <c r="X844">
        <v>20</v>
      </c>
      <c r="Y844" s="61">
        <f>VLOOKUP(C844,JN!$A$2:$J$865,8,0)</f>
        <v>1.2075</v>
      </c>
      <c r="Z844" s="62">
        <f>VLOOKUP(C844,JN!$A$2:$J$865,9,0)</f>
        <v>71.08124641559931</v>
      </c>
      <c r="AA844" s="63">
        <f>VLOOKUP(C844,JN!$A$2:$J$865,10,0)</f>
        <v>0.66144000000000003</v>
      </c>
      <c r="AB844">
        <v>29.7</v>
      </c>
      <c r="AC844" t="s">
        <v>618</v>
      </c>
    </row>
    <row r="845" spans="1:29" x14ac:dyDescent="0.3">
      <c r="A845">
        <v>829</v>
      </c>
      <c r="B845" s="1">
        <v>44826</v>
      </c>
      <c r="C845" t="str">
        <f t="shared" si="96"/>
        <v>CER-MSD_R2_t3_44826</v>
      </c>
      <c r="E845" t="s">
        <v>20</v>
      </c>
      <c r="F845" t="s">
        <v>34</v>
      </c>
      <c r="G845" t="s">
        <v>18</v>
      </c>
      <c r="H845">
        <f t="shared" si="97"/>
        <v>2022</v>
      </c>
      <c r="I845">
        <f t="shared" si="98"/>
        <v>9</v>
      </c>
      <c r="J845">
        <f t="shared" si="99"/>
        <v>22</v>
      </c>
      <c r="K845" t="s">
        <v>49</v>
      </c>
      <c r="M845">
        <f>VLOOKUP(F845,Treats!$A$1:$C$9,3,0)</f>
        <v>2</v>
      </c>
      <c r="N845">
        <v>2</v>
      </c>
      <c r="O845" t="s">
        <v>19</v>
      </c>
      <c r="P845" t="str">
        <f t="shared" si="100"/>
        <v>E:CER_P:P04_Tr1:MSD_Tr2:_TRA_2_D:22_M:9_Y:2022</v>
      </c>
      <c r="Q845">
        <v>0</v>
      </c>
      <c r="S845">
        <v>0.75</v>
      </c>
      <c r="T845">
        <v>24</v>
      </c>
      <c r="U845">
        <v>23</v>
      </c>
      <c r="V845" t="s">
        <v>47</v>
      </c>
      <c r="W845" s="2">
        <f t="shared" si="95"/>
        <v>0.44502314814814808</v>
      </c>
      <c r="X845">
        <v>30</v>
      </c>
      <c r="Y845" s="61">
        <f>VLOOKUP(C845,JN!$A$2:$J$865,8,0)</f>
        <v>1.2825</v>
      </c>
      <c r="Z845" s="62">
        <f>VLOOKUP(C845,JN!$A$2:$J$865,9,0)</f>
        <v>85.589753393232655</v>
      </c>
      <c r="AA845" s="63">
        <f>VLOOKUP(C845,JN!$A$2:$J$865,10,0)</f>
        <v>0.67416000000000009</v>
      </c>
      <c r="AB845">
        <v>29.2</v>
      </c>
      <c r="AC845" t="s">
        <v>618</v>
      </c>
    </row>
    <row r="846" spans="1:29" x14ac:dyDescent="0.3">
      <c r="A846">
        <v>830</v>
      </c>
      <c r="B846" s="1">
        <v>44826</v>
      </c>
      <c r="C846" t="str">
        <f t="shared" si="96"/>
        <v>CER-AWD_R2_t0_44826</v>
      </c>
      <c r="E846" t="s">
        <v>20</v>
      </c>
      <c r="F846" t="s">
        <v>37</v>
      </c>
      <c r="G846" t="s">
        <v>18</v>
      </c>
      <c r="H846">
        <f t="shared" si="97"/>
        <v>2022</v>
      </c>
      <c r="I846">
        <f t="shared" si="98"/>
        <v>9</v>
      </c>
      <c r="J846">
        <f t="shared" si="99"/>
        <v>22</v>
      </c>
      <c r="K846" t="s">
        <v>50</v>
      </c>
      <c r="M846">
        <f>VLOOKUP(F846,Treats!$A$1:$C$9,3,0)</f>
        <v>2</v>
      </c>
      <c r="N846">
        <v>11</v>
      </c>
      <c r="O846" t="s">
        <v>617</v>
      </c>
      <c r="P846" t="str">
        <f t="shared" si="100"/>
        <v>E:CER_P:P05_Tr1:AWD_Tr2:_TRA_2_D:22_M:9_Y:2022</v>
      </c>
      <c r="Q846">
        <v>0</v>
      </c>
      <c r="S846">
        <v>0.8</v>
      </c>
      <c r="T846">
        <v>23.5</v>
      </c>
      <c r="U846">
        <v>24</v>
      </c>
      <c r="V846" t="s">
        <v>44</v>
      </c>
      <c r="W846" s="2">
        <v>0.39762731481481484</v>
      </c>
      <c r="X846">
        <v>0</v>
      </c>
      <c r="Y846" s="61">
        <f>VLOOKUP(C846,JN!$A$2:$J$865,8,0)</f>
        <v>1.2825</v>
      </c>
      <c r="Z846" s="62">
        <f>VLOOKUP(C846,JN!$A$2:$J$865,9,0)</f>
        <v>98.636971898298611</v>
      </c>
      <c r="AA846" s="63">
        <f>VLOOKUP(C846,JN!$A$2:$J$865,10,0)</f>
        <v>0.78864000000000001</v>
      </c>
      <c r="AB846">
        <v>24.4</v>
      </c>
      <c r="AC846" t="s">
        <v>618</v>
      </c>
    </row>
    <row r="847" spans="1:29" x14ac:dyDescent="0.3">
      <c r="A847">
        <v>831</v>
      </c>
      <c r="B847" s="1">
        <v>44826</v>
      </c>
      <c r="C847" t="str">
        <f t="shared" si="96"/>
        <v>CER-AWD_R2_t1_44826</v>
      </c>
      <c r="E847" t="s">
        <v>20</v>
      </c>
      <c r="F847" t="s">
        <v>37</v>
      </c>
      <c r="G847" t="s">
        <v>18</v>
      </c>
      <c r="H847">
        <f t="shared" si="97"/>
        <v>2022</v>
      </c>
      <c r="I847">
        <f t="shared" si="98"/>
        <v>9</v>
      </c>
      <c r="J847">
        <f t="shared" si="99"/>
        <v>22</v>
      </c>
      <c r="K847" t="s">
        <v>50</v>
      </c>
      <c r="M847">
        <f>VLOOKUP(F847,Treats!$A$1:$C$9,3,0)</f>
        <v>2</v>
      </c>
      <c r="N847">
        <v>11</v>
      </c>
      <c r="O847" t="s">
        <v>617</v>
      </c>
      <c r="P847" t="str">
        <f t="shared" si="100"/>
        <v>E:CER_P:P05_Tr1:AWD_Tr2:_TRA_2_D:22_M:9_Y:2022</v>
      </c>
      <c r="Q847">
        <v>0</v>
      </c>
      <c r="S847">
        <v>0.8</v>
      </c>
      <c r="T847">
        <v>23.5</v>
      </c>
      <c r="U847">
        <v>24</v>
      </c>
      <c r="V847" t="s">
        <v>45</v>
      </c>
      <c r="W847" s="2">
        <f t="shared" si="95"/>
        <v>0.40457175925925926</v>
      </c>
      <c r="X847">
        <v>10</v>
      </c>
      <c r="Y847" s="61">
        <f>VLOOKUP(C847,JN!$A$2:$J$865,8,0)</f>
        <v>1.3574999999999999</v>
      </c>
      <c r="Z847" s="62">
        <f>VLOOKUP(C847,JN!$A$2:$J$865,9,0)</f>
        <v>91.121774039380625</v>
      </c>
      <c r="AA847" s="63">
        <f>VLOOKUP(C847,JN!$A$2:$J$865,10,0)</f>
        <v>1.5518399999999999</v>
      </c>
      <c r="AB847">
        <v>25.4</v>
      </c>
      <c r="AC847" t="s">
        <v>618</v>
      </c>
    </row>
    <row r="848" spans="1:29" x14ac:dyDescent="0.3">
      <c r="A848">
        <v>832</v>
      </c>
      <c r="B848" s="1">
        <v>44826</v>
      </c>
      <c r="C848" t="str">
        <f t="shared" si="96"/>
        <v>CER-AWD_R2_t2_44826</v>
      </c>
      <c r="E848" t="s">
        <v>20</v>
      </c>
      <c r="F848" t="s">
        <v>37</v>
      </c>
      <c r="G848" t="s">
        <v>18</v>
      </c>
      <c r="H848">
        <f t="shared" si="97"/>
        <v>2022</v>
      </c>
      <c r="I848">
        <f t="shared" si="98"/>
        <v>9</v>
      </c>
      <c r="J848">
        <f t="shared" si="99"/>
        <v>22</v>
      </c>
      <c r="K848" t="s">
        <v>50</v>
      </c>
      <c r="M848">
        <f>VLOOKUP(F848,Treats!$A$1:$C$9,3,0)</f>
        <v>2</v>
      </c>
      <c r="N848">
        <v>11</v>
      </c>
      <c r="O848" t="s">
        <v>617</v>
      </c>
      <c r="P848" t="str">
        <f t="shared" si="100"/>
        <v>E:CER_P:P05_Tr1:AWD_Tr2:_TRA_2_D:22_M:9_Y:2022</v>
      </c>
      <c r="Q848">
        <v>0</v>
      </c>
      <c r="S848">
        <v>0.8</v>
      </c>
      <c r="T848">
        <v>23.5</v>
      </c>
      <c r="U848">
        <v>24</v>
      </c>
      <c r="V848" t="s">
        <v>46</v>
      </c>
      <c r="W848" s="2">
        <f t="shared" si="95"/>
        <v>0.41151620370370368</v>
      </c>
      <c r="X848">
        <v>20</v>
      </c>
      <c r="Y848" s="61">
        <f>VLOOKUP(C848,JN!$A$2:$J$865,8,0)</f>
        <v>1.3574999999999999</v>
      </c>
      <c r="Z848" s="62">
        <f>VLOOKUP(C848,JN!$A$2:$J$865,9,0)</f>
        <v>81.727776715733128</v>
      </c>
      <c r="AA848" s="63">
        <f>VLOOKUP(C848,JN!$A$2:$J$865,10,0)</f>
        <v>1.15116</v>
      </c>
      <c r="AB848">
        <v>26.4</v>
      </c>
      <c r="AC848" t="s">
        <v>618</v>
      </c>
    </row>
    <row r="849" spans="1:29" x14ac:dyDescent="0.3">
      <c r="A849">
        <v>833</v>
      </c>
      <c r="B849" s="1">
        <v>44826</v>
      </c>
      <c r="C849" t="str">
        <f t="shared" si="96"/>
        <v>CER-AWD_R2_t3_44826</v>
      </c>
      <c r="E849" t="s">
        <v>20</v>
      </c>
      <c r="F849" t="s">
        <v>37</v>
      </c>
      <c r="G849" t="s">
        <v>18</v>
      </c>
      <c r="H849">
        <f t="shared" si="97"/>
        <v>2022</v>
      </c>
      <c r="I849">
        <f t="shared" si="98"/>
        <v>9</v>
      </c>
      <c r="J849">
        <f t="shared" si="99"/>
        <v>22</v>
      </c>
      <c r="K849" t="s">
        <v>50</v>
      </c>
      <c r="M849">
        <f>VLOOKUP(F849,Treats!$A$1:$C$9,3,0)</f>
        <v>2</v>
      </c>
      <c r="N849">
        <v>11</v>
      </c>
      <c r="O849" t="s">
        <v>617</v>
      </c>
      <c r="P849" t="str">
        <f t="shared" si="100"/>
        <v>E:CER_P:P05_Tr1:AWD_Tr2:_TRA_2_D:22_M:9_Y:2022</v>
      </c>
      <c r="Q849">
        <v>0</v>
      </c>
      <c r="S849">
        <v>0.8</v>
      </c>
      <c r="T849">
        <v>23.5</v>
      </c>
      <c r="U849">
        <v>24</v>
      </c>
      <c r="V849" t="s">
        <v>47</v>
      </c>
      <c r="W849" s="2">
        <f t="shared" si="95"/>
        <v>0.4184606481481481</v>
      </c>
      <c r="X849">
        <v>30</v>
      </c>
      <c r="Y849" s="61">
        <f>VLOOKUP(C849,JN!$A$2:$J$865,8,0)</f>
        <v>1.2825</v>
      </c>
      <c r="Z849" s="62">
        <f>VLOOKUP(C849,JN!$A$2:$J$865,9,0)</f>
        <v>104.27337029248709</v>
      </c>
      <c r="AA849" s="63">
        <f>VLOOKUP(C849,JN!$A$2:$J$865,10,0)</f>
        <v>1.05576</v>
      </c>
      <c r="AB849">
        <v>25.2</v>
      </c>
      <c r="AC849" t="s">
        <v>618</v>
      </c>
    </row>
    <row r="850" spans="1:29" x14ac:dyDescent="0.3">
      <c r="A850">
        <v>834</v>
      </c>
      <c r="B850" s="1">
        <v>44826</v>
      </c>
      <c r="C850" t="str">
        <f t="shared" si="96"/>
        <v>CER-CON_R2_t0_44826</v>
      </c>
      <c r="E850" t="s">
        <v>20</v>
      </c>
      <c r="F850" t="s">
        <v>40</v>
      </c>
      <c r="G850" t="s">
        <v>18</v>
      </c>
      <c r="H850">
        <f t="shared" si="97"/>
        <v>2022</v>
      </c>
      <c r="I850">
        <f t="shared" si="98"/>
        <v>9</v>
      </c>
      <c r="J850">
        <f t="shared" si="99"/>
        <v>22</v>
      </c>
      <c r="K850" t="s">
        <v>48</v>
      </c>
      <c r="M850">
        <f>VLOOKUP(F850,Treats!$A$1:$C$9,3,0)</f>
        <v>2</v>
      </c>
      <c r="N850">
        <v>11</v>
      </c>
      <c r="O850" t="s">
        <v>617</v>
      </c>
      <c r="P850" t="str">
        <f t="shared" si="100"/>
        <v>E:CER_P:P06_Tr1:CON_Tr2:_TRA_2_D:22_M:9_Y:2022</v>
      </c>
      <c r="Q850">
        <v>0</v>
      </c>
      <c r="S850">
        <v>0.4</v>
      </c>
      <c r="T850">
        <v>24</v>
      </c>
      <c r="U850">
        <v>23</v>
      </c>
      <c r="V850" t="s">
        <v>44</v>
      </c>
      <c r="W850" s="2">
        <v>0.42418981481481483</v>
      </c>
      <c r="X850">
        <v>0</v>
      </c>
      <c r="Y850" s="61">
        <f>VLOOKUP(C850,JN!$A$2:$J$865,8,0)</f>
        <v>1.2075</v>
      </c>
      <c r="Z850" s="62">
        <f>VLOOKUP(C850,JN!$A$2:$J$865,9,0)</f>
        <v>92.269929267826427</v>
      </c>
      <c r="AA850" s="63">
        <f>VLOOKUP(C850,JN!$A$2:$J$865,10,0)</f>
        <v>0.76956000000000002</v>
      </c>
      <c r="AB850">
        <v>23.8</v>
      </c>
      <c r="AC850" t="s">
        <v>618</v>
      </c>
    </row>
    <row r="851" spans="1:29" x14ac:dyDescent="0.3">
      <c r="A851">
        <v>835</v>
      </c>
      <c r="B851" s="1">
        <v>44826</v>
      </c>
      <c r="C851" t="str">
        <f t="shared" si="96"/>
        <v>CER-CON_R2_t1_44826</v>
      </c>
      <c r="E851" t="s">
        <v>20</v>
      </c>
      <c r="F851" t="s">
        <v>40</v>
      </c>
      <c r="G851" t="s">
        <v>18</v>
      </c>
      <c r="H851">
        <f t="shared" si="97"/>
        <v>2022</v>
      </c>
      <c r="I851">
        <f t="shared" si="98"/>
        <v>9</v>
      </c>
      <c r="J851">
        <f t="shared" si="99"/>
        <v>22</v>
      </c>
      <c r="K851" t="s">
        <v>48</v>
      </c>
      <c r="M851">
        <f>VLOOKUP(F851,Treats!$A$1:$C$9,3,0)</f>
        <v>2</v>
      </c>
      <c r="N851">
        <v>11</v>
      </c>
      <c r="O851" t="s">
        <v>617</v>
      </c>
      <c r="P851" t="str">
        <f t="shared" si="100"/>
        <v>E:CER_P:P06_Tr1:CON_Tr2:_TRA_2_D:22_M:9_Y:2022</v>
      </c>
      <c r="Q851">
        <v>0</v>
      </c>
      <c r="S851">
        <v>0.4</v>
      </c>
      <c r="T851">
        <v>24</v>
      </c>
      <c r="U851">
        <v>23</v>
      </c>
      <c r="V851" t="s">
        <v>45</v>
      </c>
      <c r="W851" s="2">
        <f t="shared" si="95"/>
        <v>0.43113425925925924</v>
      </c>
      <c r="X851">
        <v>10</v>
      </c>
      <c r="Y851" s="61">
        <f>VLOOKUP(C851,JN!$A$2:$J$865,8,0)</f>
        <v>1.2825</v>
      </c>
      <c r="Z851" s="62">
        <f>VLOOKUP(C851,JN!$A$2:$J$865,9,0)</f>
        <v>90.182374307015863</v>
      </c>
      <c r="AA851" s="63">
        <f>VLOOKUP(C851,JN!$A$2:$J$865,10,0)</f>
        <v>0.81408000000000003</v>
      </c>
      <c r="AB851">
        <v>24.9</v>
      </c>
      <c r="AC851" t="s">
        <v>618</v>
      </c>
    </row>
    <row r="852" spans="1:29" x14ac:dyDescent="0.3">
      <c r="A852">
        <v>836</v>
      </c>
      <c r="B852" s="1">
        <v>44826</v>
      </c>
      <c r="C852" t="str">
        <f t="shared" si="96"/>
        <v>CER-CON_R2_t2_44826</v>
      </c>
      <c r="E852" t="s">
        <v>20</v>
      </c>
      <c r="F852" t="s">
        <v>40</v>
      </c>
      <c r="G852" t="s">
        <v>18</v>
      </c>
      <c r="H852">
        <f t="shared" si="97"/>
        <v>2022</v>
      </c>
      <c r="I852">
        <f t="shared" si="98"/>
        <v>9</v>
      </c>
      <c r="J852">
        <f t="shared" si="99"/>
        <v>22</v>
      </c>
      <c r="K852" t="s">
        <v>48</v>
      </c>
      <c r="M852">
        <f>VLOOKUP(F852,Treats!$A$1:$C$9,3,0)</f>
        <v>2</v>
      </c>
      <c r="N852">
        <v>11</v>
      </c>
      <c r="O852" t="s">
        <v>617</v>
      </c>
      <c r="P852" t="str">
        <f t="shared" si="100"/>
        <v>E:CER_P:P06_Tr1:CON_Tr2:_TRA_2_D:22_M:9_Y:2022</v>
      </c>
      <c r="Q852">
        <v>0</v>
      </c>
      <c r="S852">
        <v>0.4</v>
      </c>
      <c r="T852">
        <v>24</v>
      </c>
      <c r="U852">
        <v>23</v>
      </c>
      <c r="V852" t="s">
        <v>46</v>
      </c>
      <c r="W852" s="2">
        <f t="shared" si="95"/>
        <v>0.43807870370370366</v>
      </c>
      <c r="X852">
        <v>20</v>
      </c>
      <c r="Y852" s="61">
        <f>VLOOKUP(C852,JN!$A$2:$J$865,8,0)</f>
        <v>1.2825</v>
      </c>
      <c r="Z852" s="62">
        <f>VLOOKUP(C852,JN!$A$2:$J$865,9,0)</f>
        <v>80.788376983368394</v>
      </c>
      <c r="AA852" s="63">
        <f>VLOOKUP(C852,JN!$A$2:$J$865,10,0)</f>
        <v>0.7186800000000001</v>
      </c>
      <c r="AB852">
        <v>26.3</v>
      </c>
      <c r="AC852" t="s">
        <v>618</v>
      </c>
    </row>
    <row r="853" spans="1:29" x14ac:dyDescent="0.3">
      <c r="A853">
        <v>837</v>
      </c>
      <c r="B853" s="1">
        <v>44826</v>
      </c>
      <c r="C853" t="str">
        <f t="shared" si="96"/>
        <v>CER-CON_R2_t3_44826</v>
      </c>
      <c r="E853" t="s">
        <v>20</v>
      </c>
      <c r="F853" t="s">
        <v>40</v>
      </c>
      <c r="G853" t="s">
        <v>18</v>
      </c>
      <c r="H853">
        <f t="shared" si="97"/>
        <v>2022</v>
      </c>
      <c r="I853">
        <f t="shared" si="98"/>
        <v>9</v>
      </c>
      <c r="J853">
        <f t="shared" si="99"/>
        <v>22</v>
      </c>
      <c r="K853" t="s">
        <v>48</v>
      </c>
      <c r="M853">
        <f>VLOOKUP(F853,Treats!$A$1:$C$9,3,0)</f>
        <v>2</v>
      </c>
      <c r="N853">
        <v>11</v>
      </c>
      <c r="O853" t="s">
        <v>617</v>
      </c>
      <c r="P853" t="str">
        <f t="shared" si="100"/>
        <v>E:CER_P:P06_Tr1:CON_Tr2:_TRA_2_D:22_M:9_Y:2022</v>
      </c>
      <c r="Q853">
        <v>0</v>
      </c>
      <c r="S853">
        <v>0.4</v>
      </c>
      <c r="T853">
        <v>24</v>
      </c>
      <c r="U853">
        <v>23</v>
      </c>
      <c r="V853" t="s">
        <v>47</v>
      </c>
      <c r="W853" s="2">
        <f t="shared" si="95"/>
        <v>0.44502314814814808</v>
      </c>
      <c r="X853">
        <v>30</v>
      </c>
      <c r="Y853" s="61">
        <f>VLOOKUP(C853,JN!$A$2:$J$865,8,0)</f>
        <v>1.2825</v>
      </c>
      <c r="Z853" s="62">
        <f>VLOOKUP(C853,JN!$A$2:$J$865,9,0)</f>
        <v>84.545975912827373</v>
      </c>
      <c r="AA853" s="63">
        <f>VLOOKUP(C853,JN!$A$2:$J$865,10,0)</f>
        <v>0.71232000000000006</v>
      </c>
      <c r="AB853">
        <v>26.1</v>
      </c>
      <c r="AC853" t="s">
        <v>618</v>
      </c>
    </row>
    <row r="854" spans="1:29" x14ac:dyDescent="0.3">
      <c r="A854">
        <v>838</v>
      </c>
      <c r="B854" s="1">
        <v>44826</v>
      </c>
      <c r="C854" t="str">
        <f t="shared" si="96"/>
        <v>CER-MSD_R3_t0_44826</v>
      </c>
      <c r="E854" t="s">
        <v>20</v>
      </c>
      <c r="F854" t="s">
        <v>35</v>
      </c>
      <c r="G854" t="s">
        <v>18</v>
      </c>
      <c r="H854">
        <f t="shared" si="97"/>
        <v>2022</v>
      </c>
      <c r="I854">
        <f t="shared" si="98"/>
        <v>9</v>
      </c>
      <c r="J854">
        <f t="shared" si="99"/>
        <v>22</v>
      </c>
      <c r="K854" t="s">
        <v>49</v>
      </c>
      <c r="M854">
        <f>VLOOKUP(F854,Treats!$A$1:$C$9,3,0)</f>
        <v>3</v>
      </c>
      <c r="N854">
        <v>3</v>
      </c>
      <c r="O854" t="s">
        <v>36</v>
      </c>
      <c r="P854" t="str">
        <f t="shared" si="100"/>
        <v>E:CER_P:P07_Tr1:MSD_Tr2:_TRA_3_D:22_M:9_Y:2022</v>
      </c>
      <c r="Q854">
        <v>0</v>
      </c>
      <c r="S854">
        <v>0.9</v>
      </c>
      <c r="T854">
        <v>23.5</v>
      </c>
      <c r="U854">
        <v>24</v>
      </c>
      <c r="V854" t="s">
        <v>44</v>
      </c>
      <c r="W854" s="2">
        <v>0.39479166666666665</v>
      </c>
      <c r="X854">
        <v>0</v>
      </c>
      <c r="Y854" s="61">
        <f>VLOOKUP(C854,JN!$A$2:$J$865,8,0)</f>
        <v>1.2825</v>
      </c>
      <c r="Z854" s="62">
        <f>VLOOKUP(C854,JN!$A$2:$J$865,9,0)</f>
        <v>90.913018543299557</v>
      </c>
      <c r="AA854" s="63">
        <f>VLOOKUP(C854,JN!$A$2:$J$865,10,0)</f>
        <v>0.7186800000000001</v>
      </c>
      <c r="AB854">
        <v>26</v>
      </c>
      <c r="AC854" t="s">
        <v>618</v>
      </c>
    </row>
    <row r="855" spans="1:29" x14ac:dyDescent="0.3">
      <c r="A855">
        <v>839</v>
      </c>
      <c r="B855" s="1">
        <v>44826</v>
      </c>
      <c r="C855" t="str">
        <f t="shared" si="96"/>
        <v>CER-MSD_R3_t1_44826</v>
      </c>
      <c r="E855" t="s">
        <v>20</v>
      </c>
      <c r="F855" t="s">
        <v>35</v>
      </c>
      <c r="G855" t="s">
        <v>18</v>
      </c>
      <c r="H855">
        <f t="shared" si="97"/>
        <v>2022</v>
      </c>
      <c r="I855">
        <f t="shared" si="98"/>
        <v>9</v>
      </c>
      <c r="J855">
        <f t="shared" si="99"/>
        <v>22</v>
      </c>
      <c r="K855" t="s">
        <v>49</v>
      </c>
      <c r="M855">
        <f>VLOOKUP(F855,Treats!$A$1:$C$9,3,0)</f>
        <v>3</v>
      </c>
      <c r="N855">
        <v>3</v>
      </c>
      <c r="O855" t="s">
        <v>36</v>
      </c>
      <c r="P855" t="str">
        <f t="shared" si="100"/>
        <v>E:CER_P:P07_Tr1:MSD_Tr2:_TRA_3_D:22_M:9_Y:2022</v>
      </c>
      <c r="Q855">
        <v>0</v>
      </c>
      <c r="S855">
        <v>0.9</v>
      </c>
      <c r="T855">
        <v>23.5</v>
      </c>
      <c r="U855">
        <v>24</v>
      </c>
      <c r="V855" t="s">
        <v>45</v>
      </c>
      <c r="W855" s="2">
        <f t="shared" si="95"/>
        <v>0.40173611111111107</v>
      </c>
      <c r="X855">
        <v>10</v>
      </c>
      <c r="Y855" s="61">
        <f>VLOOKUP(C855,JN!$A$2:$J$865,8,0)</f>
        <v>1.4325000000000001</v>
      </c>
      <c r="Z855" s="62">
        <f>VLOOKUP(C855,JN!$A$2:$J$865,9,0)</f>
        <v>78.283311030395723</v>
      </c>
      <c r="AA855" s="63">
        <f>VLOOKUP(C855,JN!$A$2:$J$865,10,0)</f>
        <v>0.75684000000000007</v>
      </c>
      <c r="AB855">
        <v>26.1</v>
      </c>
      <c r="AC855" t="s">
        <v>618</v>
      </c>
    </row>
    <row r="856" spans="1:29" x14ac:dyDescent="0.3">
      <c r="A856">
        <v>840</v>
      </c>
      <c r="B856" s="1">
        <v>44826</v>
      </c>
      <c r="C856" t="str">
        <f t="shared" si="96"/>
        <v>CER-MSD_R3_t2_44826</v>
      </c>
      <c r="E856" t="s">
        <v>20</v>
      </c>
      <c r="F856" t="s">
        <v>35</v>
      </c>
      <c r="G856" t="s">
        <v>18</v>
      </c>
      <c r="H856">
        <f t="shared" si="97"/>
        <v>2022</v>
      </c>
      <c r="I856">
        <f t="shared" si="98"/>
        <v>9</v>
      </c>
      <c r="J856">
        <f t="shared" si="99"/>
        <v>22</v>
      </c>
      <c r="K856" t="s">
        <v>49</v>
      </c>
      <c r="M856">
        <f>VLOOKUP(F856,Treats!$A$1:$C$9,3,0)</f>
        <v>3</v>
      </c>
      <c r="N856">
        <v>3</v>
      </c>
      <c r="O856" t="s">
        <v>36</v>
      </c>
      <c r="P856" t="str">
        <f t="shared" si="100"/>
        <v>E:CER_P:P07_Tr1:MSD_Tr2:_TRA_3_D:22_M:9_Y:2022</v>
      </c>
      <c r="Q856">
        <v>0</v>
      </c>
      <c r="S856">
        <v>0.9</v>
      </c>
      <c r="T856">
        <v>23.5</v>
      </c>
      <c r="U856">
        <v>24</v>
      </c>
      <c r="V856" t="s">
        <v>46</v>
      </c>
      <c r="W856" s="2">
        <f t="shared" ref="W856:W861" si="101">W855+TIME(0,10,0)</f>
        <v>0.40868055555555549</v>
      </c>
      <c r="X856">
        <v>20</v>
      </c>
      <c r="Y856" s="61">
        <f>VLOOKUP(C856,JN!$A$2:$J$865,8,0)</f>
        <v>1.3574999999999999</v>
      </c>
      <c r="Z856" s="62">
        <f>VLOOKUP(C856,JN!$A$2:$J$865,9,0)</f>
        <v>83.502198432422105</v>
      </c>
      <c r="AA856" s="63">
        <f>VLOOKUP(C856,JN!$A$2:$J$865,10,0)</f>
        <v>0.66144000000000003</v>
      </c>
      <c r="AB856">
        <v>26.3</v>
      </c>
      <c r="AC856" t="s">
        <v>618</v>
      </c>
    </row>
    <row r="857" spans="1:29" x14ac:dyDescent="0.3">
      <c r="A857">
        <v>841</v>
      </c>
      <c r="B857" s="1">
        <v>44826</v>
      </c>
      <c r="C857" t="str">
        <f t="shared" si="96"/>
        <v>CER-MSD_R3_t3_44826</v>
      </c>
      <c r="E857" t="s">
        <v>20</v>
      </c>
      <c r="F857" t="s">
        <v>35</v>
      </c>
      <c r="G857" t="s">
        <v>18</v>
      </c>
      <c r="H857">
        <f t="shared" si="97"/>
        <v>2022</v>
      </c>
      <c r="I857">
        <f t="shared" si="98"/>
        <v>9</v>
      </c>
      <c r="J857">
        <f t="shared" si="99"/>
        <v>22</v>
      </c>
      <c r="K857" t="s">
        <v>49</v>
      </c>
      <c r="M857">
        <f>VLOOKUP(F857,Treats!$A$1:$C$9,3,0)</f>
        <v>3</v>
      </c>
      <c r="N857">
        <v>3</v>
      </c>
      <c r="O857" t="s">
        <v>36</v>
      </c>
      <c r="P857" t="str">
        <f t="shared" si="100"/>
        <v>E:CER_P:P07_Tr1:MSD_Tr2:_TRA_3_D:22_M:9_Y:2022</v>
      </c>
      <c r="Q857">
        <v>0</v>
      </c>
      <c r="S857">
        <v>0.9</v>
      </c>
      <c r="T857">
        <v>23.5</v>
      </c>
      <c r="U857">
        <v>24</v>
      </c>
      <c r="V857" t="s">
        <v>47</v>
      </c>
      <c r="W857" s="2">
        <f t="shared" si="101"/>
        <v>0.41562499999999991</v>
      </c>
      <c r="X857">
        <v>30</v>
      </c>
      <c r="Y857" s="61">
        <f>VLOOKUP(C857,JN!$A$2:$J$865,8,0)</f>
        <v>1.3574999999999999</v>
      </c>
      <c r="Z857" s="62">
        <f>VLOOKUP(C857,JN!$A$2:$J$865,9,0)</f>
        <v>87.155419613840564</v>
      </c>
      <c r="AA857" s="63">
        <f>VLOOKUP(C857,JN!$A$2:$J$865,10,0)</f>
        <v>0.68052000000000001</v>
      </c>
      <c r="AB857">
        <v>25.8</v>
      </c>
      <c r="AC857" t="s">
        <v>618</v>
      </c>
    </row>
    <row r="858" spans="1:29" x14ac:dyDescent="0.3">
      <c r="A858">
        <v>842</v>
      </c>
      <c r="B858" s="1">
        <v>44826</v>
      </c>
      <c r="C858" t="str">
        <f t="shared" si="96"/>
        <v>CER-CON_R3_t0_44826</v>
      </c>
      <c r="E858" t="s">
        <v>20</v>
      </c>
      <c r="F858" t="s">
        <v>33</v>
      </c>
      <c r="G858" t="s">
        <v>18</v>
      </c>
      <c r="H858">
        <f t="shared" si="97"/>
        <v>2022</v>
      </c>
      <c r="I858">
        <f t="shared" si="98"/>
        <v>9</v>
      </c>
      <c r="J858">
        <f t="shared" si="99"/>
        <v>22</v>
      </c>
      <c r="K858" t="s">
        <v>48</v>
      </c>
      <c r="M858">
        <f>VLOOKUP(F858,Treats!$A$1:$C$9,3,0)</f>
        <v>3</v>
      </c>
      <c r="N858">
        <v>9</v>
      </c>
      <c r="O858" t="s">
        <v>36</v>
      </c>
      <c r="P858" t="str">
        <f t="shared" si="100"/>
        <v>E:CER_P:P08_Tr1:CON_Tr2:_TRA_3_D:22_M:9_Y:2022</v>
      </c>
      <c r="Q858">
        <v>0</v>
      </c>
      <c r="S858">
        <v>0.9</v>
      </c>
      <c r="T858">
        <v>24</v>
      </c>
      <c r="U858">
        <v>23</v>
      </c>
      <c r="V858" t="s">
        <v>44</v>
      </c>
      <c r="W858" s="2">
        <v>0.42418981481481483</v>
      </c>
      <c r="X858">
        <v>0</v>
      </c>
      <c r="Y858" s="61">
        <f>VLOOKUP(C858,JN!$A$2:$J$865,8,0)</f>
        <v>1.2825</v>
      </c>
      <c r="Z858" s="62">
        <f>VLOOKUP(C858,JN!$A$2:$J$865,9,0)</f>
        <v>97.48881666985281</v>
      </c>
      <c r="AA858" s="63">
        <f>VLOOKUP(C858,JN!$A$2:$J$865,10,0)</f>
        <v>0.72504000000000013</v>
      </c>
      <c r="AB858">
        <v>23.8</v>
      </c>
      <c r="AC858" t="s">
        <v>618</v>
      </c>
    </row>
    <row r="859" spans="1:29" x14ac:dyDescent="0.3">
      <c r="A859">
        <v>843</v>
      </c>
      <c r="B859" s="1">
        <v>44826</v>
      </c>
      <c r="C859" t="str">
        <f t="shared" si="96"/>
        <v>CER-CON_R3_t1_44826</v>
      </c>
      <c r="E859" t="s">
        <v>20</v>
      </c>
      <c r="F859" t="s">
        <v>33</v>
      </c>
      <c r="G859" t="s">
        <v>18</v>
      </c>
      <c r="H859">
        <f t="shared" si="97"/>
        <v>2022</v>
      </c>
      <c r="I859">
        <f t="shared" si="98"/>
        <v>9</v>
      </c>
      <c r="J859">
        <f t="shared" si="99"/>
        <v>22</v>
      </c>
      <c r="K859" t="s">
        <v>48</v>
      </c>
      <c r="M859">
        <f>VLOOKUP(F859,Treats!$A$1:$C$9,3,0)</f>
        <v>3</v>
      </c>
      <c r="N859">
        <v>9</v>
      </c>
      <c r="O859" t="s">
        <v>36</v>
      </c>
      <c r="P859" t="str">
        <f t="shared" si="100"/>
        <v>E:CER_P:P08_Tr1:CON_Tr2:_TRA_3_D:22_M:9_Y:2022</v>
      </c>
      <c r="Q859">
        <v>0</v>
      </c>
      <c r="S859">
        <v>0.9</v>
      </c>
      <c r="T859">
        <v>24</v>
      </c>
      <c r="U859">
        <v>23</v>
      </c>
      <c r="V859" t="s">
        <v>45</v>
      </c>
      <c r="W859" s="2">
        <f t="shared" si="101"/>
        <v>0.43113425925925924</v>
      </c>
      <c r="X859">
        <v>10</v>
      </c>
      <c r="Y859" s="61">
        <f>VLOOKUP(C859,JN!$A$2:$J$865,8,0)</f>
        <v>1.2825</v>
      </c>
      <c r="Z859" s="62">
        <f>VLOOKUP(C859,JN!$A$2:$J$865,9,0)</f>
        <v>91.434907283502213</v>
      </c>
      <c r="AA859" s="63">
        <f>VLOOKUP(C859,JN!$A$2:$J$865,10,0)</f>
        <v>0.73776000000000008</v>
      </c>
      <c r="AB859">
        <v>26</v>
      </c>
      <c r="AC859" t="s">
        <v>618</v>
      </c>
    </row>
    <row r="860" spans="1:29" x14ac:dyDescent="0.3">
      <c r="A860">
        <v>844</v>
      </c>
      <c r="B860" s="1">
        <v>44826</v>
      </c>
      <c r="C860" t="str">
        <f t="shared" si="96"/>
        <v>CER-CON_R3_t2_44826</v>
      </c>
      <c r="E860" t="s">
        <v>20</v>
      </c>
      <c r="F860" t="s">
        <v>33</v>
      </c>
      <c r="G860" t="s">
        <v>18</v>
      </c>
      <c r="H860">
        <f t="shared" si="97"/>
        <v>2022</v>
      </c>
      <c r="I860">
        <f t="shared" si="98"/>
        <v>9</v>
      </c>
      <c r="J860">
        <f t="shared" si="99"/>
        <v>22</v>
      </c>
      <c r="K860" t="s">
        <v>48</v>
      </c>
      <c r="M860">
        <f>VLOOKUP(F860,Treats!$A$1:$C$9,3,0)</f>
        <v>3</v>
      </c>
      <c r="N860">
        <v>9</v>
      </c>
      <c r="O860" t="s">
        <v>36</v>
      </c>
      <c r="P860" t="str">
        <f t="shared" si="100"/>
        <v>E:CER_P:P08_Tr1:CON_Tr2:_TRA_3_D:22_M:9_Y:2022</v>
      </c>
      <c r="Q860">
        <v>0</v>
      </c>
      <c r="S860">
        <v>0.9</v>
      </c>
      <c r="T860">
        <v>24</v>
      </c>
      <c r="U860">
        <v>23</v>
      </c>
      <c r="V860" t="s">
        <v>46</v>
      </c>
      <c r="W860" s="2">
        <f t="shared" si="101"/>
        <v>0.43807870370370366</v>
      </c>
      <c r="X860">
        <v>20</v>
      </c>
      <c r="Y860" s="61">
        <f>VLOOKUP(C860,JN!$A$2:$J$865,8,0)</f>
        <v>1.2825</v>
      </c>
      <c r="Z860" s="62">
        <f>VLOOKUP(C860,JN!$A$2:$J$865,9,0)</f>
        <v>95.192506212961206</v>
      </c>
      <c r="AA860" s="63">
        <f>VLOOKUP(C860,JN!$A$2:$J$865,10,0)</f>
        <v>0.7186800000000001</v>
      </c>
      <c r="AB860">
        <v>27</v>
      </c>
      <c r="AC860" t="s">
        <v>618</v>
      </c>
    </row>
    <row r="861" spans="1:29" x14ac:dyDescent="0.3">
      <c r="A861">
        <v>845</v>
      </c>
      <c r="B861" s="1">
        <v>44826</v>
      </c>
      <c r="C861" t="str">
        <f t="shared" si="96"/>
        <v>CER-CON_R3_t3_44826</v>
      </c>
      <c r="E861" t="s">
        <v>20</v>
      </c>
      <c r="F861" t="s">
        <v>33</v>
      </c>
      <c r="G861" t="s">
        <v>18</v>
      </c>
      <c r="H861">
        <f t="shared" si="97"/>
        <v>2022</v>
      </c>
      <c r="I861">
        <f t="shared" si="98"/>
        <v>9</v>
      </c>
      <c r="J861">
        <f t="shared" si="99"/>
        <v>22</v>
      </c>
      <c r="K861" t="s">
        <v>48</v>
      </c>
      <c r="M861">
        <f>VLOOKUP(F861,Treats!$A$1:$C$9,3,0)</f>
        <v>3</v>
      </c>
      <c r="N861">
        <v>9</v>
      </c>
      <c r="O861" t="s">
        <v>36</v>
      </c>
      <c r="P861" t="str">
        <f t="shared" si="100"/>
        <v>E:CER_P:P08_Tr1:CON_Tr2:_TRA_3_D:22_M:9_Y:2022</v>
      </c>
      <c r="Q861">
        <v>0</v>
      </c>
      <c r="S861">
        <v>0.9</v>
      </c>
      <c r="T861">
        <v>24</v>
      </c>
      <c r="U861">
        <v>23</v>
      </c>
      <c r="V861" t="s">
        <v>47</v>
      </c>
      <c r="W861" s="2">
        <f t="shared" si="101"/>
        <v>0.44502314814814808</v>
      </c>
      <c r="X861">
        <v>30</v>
      </c>
      <c r="Y861" s="61">
        <f>VLOOKUP(C861,JN!$A$2:$J$865,8,0)</f>
        <v>1.2075</v>
      </c>
      <c r="Z861" s="62">
        <f>VLOOKUP(C861,JN!$A$2:$J$865,9,0)</f>
        <v>77.552666794112028</v>
      </c>
      <c r="AA861" s="63">
        <f>VLOOKUP(C861,JN!$A$2:$J$865,10,0)</f>
        <v>0.72504000000000013</v>
      </c>
      <c r="AB861">
        <v>26.3</v>
      </c>
      <c r="AC861" t="s">
        <v>618</v>
      </c>
    </row>
    <row r="862" spans="1:29" x14ac:dyDescent="0.3">
      <c r="A862">
        <v>846</v>
      </c>
      <c r="B862" s="1">
        <v>44826</v>
      </c>
      <c r="C862" t="str">
        <f t="shared" si="96"/>
        <v>CER-AWD_R3_t0_44826</v>
      </c>
      <c r="E862" t="s">
        <v>20</v>
      </c>
      <c r="F862" t="s">
        <v>38</v>
      </c>
      <c r="G862" t="s">
        <v>18</v>
      </c>
      <c r="H862">
        <f t="shared" si="97"/>
        <v>2022</v>
      </c>
      <c r="I862">
        <f t="shared" si="98"/>
        <v>9</v>
      </c>
      <c r="J862">
        <f t="shared" si="99"/>
        <v>22</v>
      </c>
      <c r="K862" t="s">
        <v>50</v>
      </c>
      <c r="M862">
        <f>VLOOKUP(F862,Treats!$A$1:$C$9,3,0)</f>
        <v>3</v>
      </c>
      <c r="N862">
        <v>9</v>
      </c>
      <c r="O862" t="s">
        <v>36</v>
      </c>
      <c r="P862" t="str">
        <f t="shared" si="100"/>
        <v>E:CER_P:P09_Tr1:AWD_Tr2:_TRA_3_D:22_M:9_Y:2022</v>
      </c>
      <c r="Q862">
        <v>0</v>
      </c>
      <c r="S862">
        <v>0.9</v>
      </c>
      <c r="T862">
        <v>23.5</v>
      </c>
      <c r="U862">
        <v>24</v>
      </c>
      <c r="V862" t="s">
        <v>44</v>
      </c>
      <c r="W862" s="2">
        <v>0.39762731481481484</v>
      </c>
      <c r="X862">
        <v>0</v>
      </c>
      <c r="Y862" s="61">
        <f>VLOOKUP(C862,JN!$A$2:$J$865,8,0)</f>
        <v>1.2825</v>
      </c>
      <c r="Z862" s="62">
        <f>VLOOKUP(C862,JN!$A$2:$J$865,9,0)</f>
        <v>86.529153125597404</v>
      </c>
      <c r="AA862" s="63">
        <f>VLOOKUP(C862,JN!$A$2:$J$865,10,0)</f>
        <v>0.80136000000000007</v>
      </c>
      <c r="AB862">
        <v>25</v>
      </c>
      <c r="AC862" t="s">
        <v>618</v>
      </c>
    </row>
    <row r="863" spans="1:29" x14ac:dyDescent="0.3">
      <c r="A863">
        <v>847</v>
      </c>
      <c r="B863" s="1">
        <v>44826</v>
      </c>
      <c r="C863" t="str">
        <f t="shared" si="96"/>
        <v>CER-AWD_R3_t1_44826</v>
      </c>
      <c r="E863" t="s">
        <v>20</v>
      </c>
      <c r="F863" t="s">
        <v>38</v>
      </c>
      <c r="G863" t="s">
        <v>18</v>
      </c>
      <c r="H863">
        <f t="shared" si="97"/>
        <v>2022</v>
      </c>
      <c r="I863">
        <f t="shared" si="98"/>
        <v>9</v>
      </c>
      <c r="J863">
        <f t="shared" si="99"/>
        <v>22</v>
      </c>
      <c r="K863" t="s">
        <v>50</v>
      </c>
      <c r="M863">
        <f>VLOOKUP(F863,Treats!$A$1:$C$9,3,0)</f>
        <v>3</v>
      </c>
      <c r="N863">
        <v>9</v>
      </c>
      <c r="O863" t="s">
        <v>36</v>
      </c>
      <c r="P863" t="str">
        <f t="shared" si="100"/>
        <v>E:CER_P:P09_Tr1:AWD_Tr2:_TRA_3_D:22_M:9_Y:2022</v>
      </c>
      <c r="Q863">
        <v>0</v>
      </c>
      <c r="S863">
        <v>0.9</v>
      </c>
      <c r="T863">
        <v>23.5</v>
      </c>
      <c r="U863">
        <v>24</v>
      </c>
      <c r="V863" t="s">
        <v>45</v>
      </c>
      <c r="W863" s="2">
        <f t="shared" ref="W863:W865" si="102">W862+TIME(0,10,0)</f>
        <v>0.40457175925925926</v>
      </c>
      <c r="X863">
        <v>10</v>
      </c>
      <c r="Y863" s="61">
        <f>VLOOKUP(C863,JN!$A$2:$J$865,8,0)</f>
        <v>1.3574999999999999</v>
      </c>
      <c r="Z863" s="62">
        <f>VLOOKUP(C863,JN!$A$2:$J$865,9,0)</f>
        <v>98.11508315809597</v>
      </c>
      <c r="AA863" s="63">
        <f>VLOOKUP(C863,JN!$A$2:$J$865,10,0)</f>
        <v>0.78864000000000001</v>
      </c>
      <c r="AB863">
        <v>25.5</v>
      </c>
      <c r="AC863" t="s">
        <v>618</v>
      </c>
    </row>
    <row r="864" spans="1:29" x14ac:dyDescent="0.3">
      <c r="A864">
        <v>848</v>
      </c>
      <c r="B864" s="1">
        <v>44826</v>
      </c>
      <c r="C864" t="str">
        <f t="shared" si="96"/>
        <v>CER-AWD_R3_t2_44826</v>
      </c>
      <c r="E864" t="s">
        <v>20</v>
      </c>
      <c r="F864" t="s">
        <v>38</v>
      </c>
      <c r="G864" t="s">
        <v>18</v>
      </c>
      <c r="H864">
        <f t="shared" si="97"/>
        <v>2022</v>
      </c>
      <c r="I864">
        <f t="shared" si="98"/>
        <v>9</v>
      </c>
      <c r="J864">
        <f t="shared" si="99"/>
        <v>22</v>
      </c>
      <c r="K864" t="s">
        <v>50</v>
      </c>
      <c r="M864">
        <f>VLOOKUP(F864,Treats!$A$1:$C$9,3,0)</f>
        <v>3</v>
      </c>
      <c r="N864">
        <v>9</v>
      </c>
      <c r="O864" t="s">
        <v>36</v>
      </c>
      <c r="P864" t="str">
        <f t="shared" si="100"/>
        <v>E:CER_P:P09_Tr1:AWD_Tr2:_TRA_3_D:22_M:9_Y:2022</v>
      </c>
      <c r="Q864">
        <v>0</v>
      </c>
      <c r="S864">
        <v>0.9</v>
      </c>
      <c r="T864">
        <v>23.5</v>
      </c>
      <c r="U864">
        <v>24</v>
      </c>
      <c r="V864" t="s">
        <v>46</v>
      </c>
      <c r="W864" s="2">
        <f t="shared" si="102"/>
        <v>0.41151620370370368</v>
      </c>
      <c r="X864">
        <v>20</v>
      </c>
      <c r="Y864" s="61">
        <f>VLOOKUP(C864,JN!$A$2:$J$865,8,0)</f>
        <v>1.3574999999999999</v>
      </c>
      <c r="Z864" s="62">
        <f>VLOOKUP(C864,JN!$A$2:$J$865,9,0)</f>
        <v>85.067864653030014</v>
      </c>
      <c r="AA864" s="63">
        <f>VLOOKUP(C864,JN!$A$2:$J$865,10,0)</f>
        <v>0.78864000000000001</v>
      </c>
      <c r="AB864">
        <v>26.3</v>
      </c>
      <c r="AC864" t="s">
        <v>618</v>
      </c>
    </row>
    <row r="865" spans="1:29" x14ac:dyDescent="0.3">
      <c r="A865">
        <v>849</v>
      </c>
      <c r="B865" s="1">
        <v>44826</v>
      </c>
      <c r="C865" t="str">
        <f t="shared" si="96"/>
        <v>CER-AWD_R3_t3_44826</v>
      </c>
      <c r="E865" t="s">
        <v>20</v>
      </c>
      <c r="F865" t="s">
        <v>38</v>
      </c>
      <c r="G865" t="s">
        <v>18</v>
      </c>
      <c r="H865">
        <f t="shared" si="97"/>
        <v>2022</v>
      </c>
      <c r="I865">
        <f t="shared" si="98"/>
        <v>9</v>
      </c>
      <c r="J865">
        <f t="shared" si="99"/>
        <v>22</v>
      </c>
      <c r="K865" t="s">
        <v>50</v>
      </c>
      <c r="M865">
        <f>VLOOKUP(F865,Treats!$A$1:$C$9,3,0)</f>
        <v>3</v>
      </c>
      <c r="N865">
        <v>9</v>
      </c>
      <c r="O865" t="s">
        <v>36</v>
      </c>
      <c r="P865" t="str">
        <f t="shared" si="100"/>
        <v>E:CER_P:P09_Tr1:AWD_Tr2:_TRA_3_D:22_M:9_Y:2022</v>
      </c>
      <c r="Q865">
        <v>0</v>
      </c>
      <c r="S865">
        <v>0.9</v>
      </c>
      <c r="T865">
        <v>23.5</v>
      </c>
      <c r="U865">
        <v>24</v>
      </c>
      <c r="V865" t="s">
        <v>47</v>
      </c>
      <c r="W865" s="2">
        <f t="shared" si="102"/>
        <v>0.4184606481481481</v>
      </c>
      <c r="X865">
        <v>30</v>
      </c>
      <c r="Y865" s="61">
        <f>VLOOKUP(C865,JN!$A$2:$J$865,8,0)</f>
        <v>1.3574999999999999</v>
      </c>
      <c r="Z865" s="62">
        <f>VLOOKUP(C865,JN!$A$2:$J$865,9,0)</f>
        <v>72.020646147964072</v>
      </c>
      <c r="AA865" s="63">
        <f>VLOOKUP(C865,JN!$A$2:$J$865,10,0)</f>
        <v>0.78864000000000001</v>
      </c>
      <c r="AB865">
        <v>25.1</v>
      </c>
      <c r="AC865" t="s">
        <v>618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1967-645A-44E0-8A22-5097AA8BA121}">
  <dimension ref="A1:BA865"/>
  <sheetViews>
    <sheetView zoomScale="70" zoomScaleNormal="70" workbookViewId="0">
      <pane xSplit="6" ySplit="1" topLeftCell="G86" activePane="bottomRight" state="frozen"/>
      <selection pane="topRight" activeCell="G1" sqref="G1"/>
      <selection pane="bottomLeft" activeCell="A2" sqref="A2"/>
      <selection pane="bottomRight" activeCell="B108" sqref="B108:B109"/>
    </sheetView>
  </sheetViews>
  <sheetFormatPr defaultRowHeight="14.4" x14ac:dyDescent="0.3"/>
  <cols>
    <col min="1" max="1" width="5.44140625" bestFit="1" customWidth="1"/>
    <col min="2" max="2" width="12.88671875" bestFit="1" customWidth="1"/>
    <col min="3" max="3" width="21.88671875" bestFit="1" customWidth="1"/>
    <col min="4" max="4" width="7.5546875" customWidth="1"/>
    <col min="5" max="5" width="4.5546875" bestFit="1" customWidth="1"/>
    <col min="6" max="6" width="4.77734375" bestFit="1" customWidth="1"/>
    <col min="7" max="7" width="15.44140625" bestFit="1" customWidth="1"/>
    <col min="8" max="8" width="5.44140625" bestFit="1" customWidth="1"/>
    <col min="9" max="9" width="6.44140625" bestFit="1" customWidth="1"/>
    <col min="10" max="10" width="4.109375" bestFit="1" customWidth="1"/>
    <col min="11" max="11" width="8" bestFit="1" customWidth="1"/>
    <col min="12" max="12" width="3.6640625" bestFit="1" customWidth="1"/>
    <col min="13" max="13" width="4.109375" bestFit="1" customWidth="1"/>
    <col min="14" max="14" width="6.44140625" customWidth="1"/>
    <col min="15" max="15" width="7.5546875" bestFit="1" customWidth="1"/>
    <col min="16" max="16" width="40.44140625" customWidth="1"/>
    <col min="17" max="21" width="14.21875" customWidth="1"/>
    <col min="22" max="22" width="11.5546875" bestFit="1" customWidth="1"/>
    <col min="23" max="23" width="12.21875" bestFit="1" customWidth="1"/>
    <col min="24" max="24" width="16.109375" bestFit="1" customWidth="1"/>
    <col min="44" max="44" width="9.33203125" bestFit="1" customWidth="1"/>
    <col min="45" max="45" width="7.77734375" bestFit="1" customWidth="1"/>
    <col min="47" max="47" width="8.88671875" bestFit="1" customWidth="1"/>
    <col min="48" max="48" width="7.77734375" bestFit="1" customWidth="1"/>
    <col min="49" max="49" width="9.33203125" bestFit="1" customWidth="1"/>
    <col min="50" max="50" width="11.109375" bestFit="1" customWidth="1"/>
    <col min="51" max="51" width="7.88671875" bestFit="1" customWidth="1"/>
    <col min="52" max="52" width="11.109375" bestFit="1" customWidth="1"/>
  </cols>
  <sheetData>
    <row r="1" spans="1:53" ht="57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27</v>
      </c>
      <c r="R1" t="s">
        <v>28</v>
      </c>
      <c r="S1" t="s">
        <v>31</v>
      </c>
      <c r="T1" t="s">
        <v>29</v>
      </c>
      <c r="U1" t="s">
        <v>30</v>
      </c>
      <c r="V1" t="s">
        <v>32</v>
      </c>
      <c r="W1" t="s">
        <v>16</v>
      </c>
      <c r="X1" t="s">
        <v>17</v>
      </c>
      <c r="Y1" s="7" t="s">
        <v>23</v>
      </c>
      <c r="Z1" s="8" t="s">
        <v>24</v>
      </c>
      <c r="AA1" s="9" t="s">
        <v>25</v>
      </c>
      <c r="AB1" t="s">
        <v>26</v>
      </c>
      <c r="AC1" t="s">
        <v>602</v>
      </c>
      <c r="AD1" s="50" t="s">
        <v>619</v>
      </c>
      <c r="AE1" s="50" t="s">
        <v>620</v>
      </c>
      <c r="AF1" s="50" t="s">
        <v>621</v>
      </c>
      <c r="AG1" s="50" t="s">
        <v>622</v>
      </c>
      <c r="AH1" s="50" t="s">
        <v>623</v>
      </c>
      <c r="AI1" s="50" t="s">
        <v>624</v>
      </c>
      <c r="AJ1" s="50" t="s">
        <v>625</v>
      </c>
      <c r="AK1" s="50" t="s">
        <v>626</v>
      </c>
      <c r="AL1" s="50" t="s">
        <v>627</v>
      </c>
      <c r="AM1" s="50" t="s">
        <v>628</v>
      </c>
      <c r="AN1" s="50" t="s">
        <v>629</v>
      </c>
      <c r="AO1" s="50" t="s">
        <v>630</v>
      </c>
      <c r="AP1" s="50" t="s">
        <v>631</v>
      </c>
      <c r="AQ1" s="50" t="s">
        <v>632</v>
      </c>
      <c r="AR1" s="51" t="s">
        <v>633</v>
      </c>
      <c r="AS1" s="51" t="s">
        <v>634</v>
      </c>
      <c r="AT1" s="51" t="s">
        <v>635</v>
      </c>
      <c r="AU1" s="52" t="s">
        <v>636</v>
      </c>
      <c r="AV1" s="52" t="s">
        <v>637</v>
      </c>
      <c r="AW1" s="52" t="s">
        <v>638</v>
      </c>
      <c r="AX1" s="53" t="s">
        <v>639</v>
      </c>
      <c r="AY1" s="53" t="s">
        <v>640</v>
      </c>
      <c r="AZ1" s="53" t="s">
        <v>641</v>
      </c>
      <c r="BA1" s="50" t="s">
        <v>642</v>
      </c>
    </row>
    <row r="2" spans="1:53" x14ac:dyDescent="0.3">
      <c r="A2">
        <v>1</v>
      </c>
      <c r="B2" s="1">
        <v>44700</v>
      </c>
      <c r="C2" t="str">
        <f>E2&amp;"-"&amp;K2&amp;"_"&amp;"R"&amp;M2&amp;"_"&amp;V2&amp;"_"&amp;B2</f>
        <v>CER-MSD_R1_t0_44700</v>
      </c>
      <c r="E2" t="s">
        <v>20</v>
      </c>
      <c r="F2" t="s">
        <v>22</v>
      </c>
      <c r="G2" t="s">
        <v>18</v>
      </c>
      <c r="H2">
        <f>YEAR(B2)</f>
        <v>2022</v>
      </c>
      <c r="I2">
        <f>MONTH(B2)</f>
        <v>5</v>
      </c>
      <c r="J2">
        <f>DAY(B2)</f>
        <v>19</v>
      </c>
      <c r="K2" t="s">
        <v>49</v>
      </c>
      <c r="M2">
        <v>1</v>
      </c>
      <c r="N2">
        <v>9</v>
      </c>
      <c r="O2" t="s">
        <v>36</v>
      </c>
      <c r="P2" t="str">
        <f>"E:"&amp;E2&amp;"_P:"&amp;F2&amp;"_Tr1:"&amp;K2&amp;"_Tr2:"&amp;L2&amp;"_"&amp;G2&amp;"_"&amp;M2&amp;"_D:"&amp;J2&amp;"_M:"&amp;I2&amp;"_Y:"&amp;H2</f>
        <v>E:CER_P:P02_Tr1:MSD_Tr2:_TRA_1_D:19_M:5_Y:2022</v>
      </c>
      <c r="Q2">
        <v>4</v>
      </c>
      <c r="R2">
        <v>24</v>
      </c>
      <c r="S2">
        <v>0</v>
      </c>
      <c r="T2">
        <v>25</v>
      </c>
      <c r="U2">
        <v>25</v>
      </c>
      <c r="V2" t="s">
        <v>44</v>
      </c>
      <c r="W2" s="2">
        <v>0.4675347222222222</v>
      </c>
      <c r="X2">
        <v>0</v>
      </c>
      <c r="Y2" s="33">
        <f>VLOOKUP(C2,JN!$A$2:$J$865,8,0)</f>
        <v>1.1325000000000001</v>
      </c>
      <c r="Z2" s="34">
        <f>VLOOKUP(C2,JN!$A$2:$J$865,9,0)</f>
        <v>106.91490171211161</v>
      </c>
      <c r="AA2" s="35">
        <f>VLOOKUP(C2,JN!$A$2:$J$865,10,0)</f>
        <v>1.0112400000000001</v>
      </c>
      <c r="AB2">
        <v>31.5</v>
      </c>
      <c r="AD2">
        <f>AB2+273</f>
        <v>304.5</v>
      </c>
      <c r="AE2">
        <v>0.129</v>
      </c>
      <c r="AG2">
        <v>0.72</v>
      </c>
      <c r="AH2">
        <f>AE2*AG2</f>
        <v>9.2880000000000004E-2</v>
      </c>
      <c r="AI2" t="s">
        <v>643</v>
      </c>
      <c r="AJ2">
        <f>(12/(82.0575*AD2))*1000000</f>
        <v>480.2591718620954</v>
      </c>
      <c r="AK2">
        <f>(14/(82.0575*AD2))*1000000</f>
        <v>560.30236717244463</v>
      </c>
      <c r="AL2">
        <f>(Y2*AJ2)/1000</f>
        <v>0.54389351213382309</v>
      </c>
      <c r="AM2">
        <f>AL2*AH2/AE2</f>
        <v>0.39160332873635262</v>
      </c>
      <c r="AN2">
        <f>(Z2*AJ2)/1000</f>
        <v>51.346862155976048</v>
      </c>
      <c r="AO2">
        <f>AN2*AH2/AE2</f>
        <v>36.969740752302755</v>
      </c>
      <c r="AP2">
        <f>AA2*AK2/1000</f>
        <v>0.56660016577946293</v>
      </c>
      <c r="AQ2">
        <f>AP2*AH2/AE2</f>
        <v>0.40795211936121334</v>
      </c>
      <c r="AR2" s="54">
        <f>SLOPE(AM2:AM5,X2:X5)*60</f>
        <v>4.5726391713251539E-2</v>
      </c>
      <c r="AS2" s="55">
        <f>RSQ(Y2:Y5,AM2:AM5)</f>
        <v>0.93252791580670669</v>
      </c>
      <c r="AT2" s="55">
        <f t="shared" ref="AT2" si="0">IF(AS2&gt;=0.7,AR2,"REV")</f>
        <v>4.5726391713251539E-2</v>
      </c>
      <c r="AU2" s="56">
        <f>SLOPE(AQ2:AQ5,Y2:Y5)*60</f>
        <v>69.094607541943105</v>
      </c>
      <c r="AV2" s="56">
        <f>RSQ(Y2:Y5,AQ2:AQ5)</f>
        <v>0.24881239162112137</v>
      </c>
      <c r="AW2" s="56" t="str">
        <f t="shared" ref="AW2" si="1">IF(AV2&gt;=0.7,AU2,"REV")</f>
        <v>REV</v>
      </c>
      <c r="AX2" s="57">
        <f>SLOPE(AO2:AO5,Y2:Y5)*60</f>
        <v>-2950.5943851858142</v>
      </c>
      <c r="AY2" s="57">
        <f>RSQ(Y2:Y5,AO2:AO5)</f>
        <v>9.9552220051382256E-2</v>
      </c>
      <c r="AZ2" s="57" t="str">
        <f t="shared" ref="AZ2" si="2">IF(AY2&gt;=0.7,AX2,"REV")</f>
        <v>REV</v>
      </c>
    </row>
    <row r="3" spans="1:53" x14ac:dyDescent="0.3">
      <c r="A3">
        <v>2</v>
      </c>
      <c r="B3" s="1">
        <v>44700</v>
      </c>
      <c r="C3" t="str">
        <f t="shared" ref="C3:C66" si="3">E3&amp;"-"&amp;K3&amp;"_"&amp;"R"&amp;M3&amp;"_"&amp;V3&amp;"_"&amp;B3</f>
        <v>CER-MSD_R1_t1_44700</v>
      </c>
      <c r="E3" t="s">
        <v>20</v>
      </c>
      <c r="F3" t="s">
        <v>22</v>
      </c>
      <c r="G3" t="s">
        <v>18</v>
      </c>
      <c r="H3">
        <f t="shared" ref="H3:H66" si="4">YEAR(B3)</f>
        <v>2022</v>
      </c>
      <c r="I3">
        <f t="shared" ref="I3:I66" si="5">MONTH(B3)</f>
        <v>5</v>
      </c>
      <c r="J3">
        <f t="shared" ref="J3:J66" si="6">DAY(B3)</f>
        <v>19</v>
      </c>
      <c r="K3" t="s">
        <v>49</v>
      </c>
      <c r="M3">
        <v>1</v>
      </c>
      <c r="N3">
        <v>9</v>
      </c>
      <c r="O3" t="s">
        <v>36</v>
      </c>
      <c r="P3" t="str">
        <f t="shared" ref="P3:P66" si="7">"E:"&amp;E3&amp;"_P:"&amp;F3&amp;"_Tr1:"&amp;K3&amp;"_Tr2:"&amp;L3&amp;"_"&amp;G3&amp;"_"&amp;M3&amp;"_D:"&amp;J3&amp;"_M:"&amp;I3&amp;"_Y:"&amp;H3</f>
        <v>E:CER_P:P02_Tr1:MSD_Tr2:_TRA_1_D:19_M:5_Y:2022</v>
      </c>
      <c r="Q3">
        <v>4</v>
      </c>
      <c r="R3">
        <v>24</v>
      </c>
      <c r="S3">
        <v>0</v>
      </c>
      <c r="T3">
        <v>25</v>
      </c>
      <c r="U3">
        <v>25</v>
      </c>
      <c r="V3" t="s">
        <v>45</v>
      </c>
      <c r="W3" s="2">
        <f t="shared" ref="W3:W65" si="8">W2+TIME(0,10,0)</f>
        <v>0.47447916666666662</v>
      </c>
      <c r="X3">
        <v>10</v>
      </c>
      <c r="Y3" s="33">
        <f>VLOOKUP(C3,JN!$A$2:$J$865,8,0)</f>
        <v>1.1325000000000001</v>
      </c>
      <c r="Z3" s="34">
        <f>VLOOKUP(C3,JN!$A$2:$J$865,9,0)</f>
        <v>87.526188966391899</v>
      </c>
      <c r="AA3" s="35">
        <f>VLOOKUP(C3,JN!$A$2:$J$865,10,0)</f>
        <v>1.0176000000000001</v>
      </c>
      <c r="AB3">
        <v>37</v>
      </c>
      <c r="AD3">
        <f t="shared" ref="AD3:AD66" si="9">AB3+273</f>
        <v>310</v>
      </c>
      <c r="AE3">
        <v>0.129</v>
      </c>
      <c r="AG3">
        <v>0.72</v>
      </c>
      <c r="AH3">
        <f t="shared" ref="AH3:AH66" si="10">AE3*AG3</f>
        <v>9.2880000000000004E-2</v>
      </c>
      <c r="AI3" t="s">
        <v>643</v>
      </c>
      <c r="AJ3">
        <f t="shared" ref="AJ3:AJ66" si="11">(12/(82.0575*AD3))*1000000</f>
        <v>471.7384446193808</v>
      </c>
      <c r="AK3">
        <f t="shared" ref="AK3:AK66" si="12">(14/(82.0575*AD3))*1000000</f>
        <v>550.36151872261098</v>
      </c>
      <c r="AL3">
        <f t="shared" ref="AL3:AL66" si="13">(Y3*AJ3)/1000</f>
        <v>0.53424378853144883</v>
      </c>
      <c r="AM3">
        <f t="shared" ref="AM3:AM66" si="14">AL3*AH3/AE3</f>
        <v>0.38465552774264317</v>
      </c>
      <c r="AN3">
        <f t="shared" ref="AN3:AN66" si="15">(Z3*AJ3)/1000</f>
        <v>41.289468246467727</v>
      </c>
      <c r="AO3">
        <f t="shared" ref="AO3:AO66" si="16">AN3*AH3/AE3</f>
        <v>29.728417137456766</v>
      </c>
      <c r="AP3">
        <f t="shared" ref="AP3:AP66" si="17">AA3*AK3/1000</f>
        <v>0.56004788145212903</v>
      </c>
      <c r="AQ3">
        <f t="shared" ref="AQ3:AQ66" si="18">AP3*AH3/AE3</f>
        <v>0.40323447464553291</v>
      </c>
      <c r="AR3" s="54"/>
      <c r="AS3" s="55"/>
      <c r="AT3" s="55"/>
      <c r="AU3" s="56"/>
      <c r="AV3" s="56"/>
      <c r="AW3" s="56"/>
      <c r="AX3" s="57"/>
      <c r="AY3" s="57"/>
      <c r="AZ3" s="57"/>
    </row>
    <row r="4" spans="1:53" x14ac:dyDescent="0.3">
      <c r="A4">
        <v>3</v>
      </c>
      <c r="B4" s="1">
        <v>44700</v>
      </c>
      <c r="C4" t="str">
        <f t="shared" si="3"/>
        <v>CER-MSD_R1_t2_44700</v>
      </c>
      <c r="E4" t="s">
        <v>20</v>
      </c>
      <c r="F4" t="s">
        <v>22</v>
      </c>
      <c r="G4" t="s">
        <v>18</v>
      </c>
      <c r="H4">
        <f t="shared" si="4"/>
        <v>2022</v>
      </c>
      <c r="I4">
        <f t="shared" si="5"/>
        <v>5</v>
      </c>
      <c r="J4">
        <f t="shared" si="6"/>
        <v>19</v>
      </c>
      <c r="K4" t="s">
        <v>49</v>
      </c>
      <c r="M4">
        <v>1</v>
      </c>
      <c r="N4">
        <v>9</v>
      </c>
      <c r="O4" t="s">
        <v>36</v>
      </c>
      <c r="P4" t="str">
        <f t="shared" si="7"/>
        <v>E:CER_P:P02_Tr1:MSD_Tr2:_TRA_1_D:19_M:5_Y:2022</v>
      </c>
      <c r="Q4">
        <v>4</v>
      </c>
      <c r="R4">
        <v>24</v>
      </c>
      <c r="S4">
        <v>0</v>
      </c>
      <c r="T4">
        <v>25</v>
      </c>
      <c r="U4">
        <v>25</v>
      </c>
      <c r="V4" t="s">
        <v>46</v>
      </c>
      <c r="W4" s="2">
        <f t="shared" si="8"/>
        <v>0.48142361111111104</v>
      </c>
      <c r="X4">
        <v>20</v>
      </c>
      <c r="Y4" s="33">
        <f>VLOOKUP(C4,JN!$A$2:$J$865,8,0)</f>
        <v>1.2075</v>
      </c>
      <c r="Z4" s="34">
        <f>VLOOKUP(C4,JN!$A$2:$J$865,9,0)</f>
        <v>66.475586556753342</v>
      </c>
      <c r="AA4" s="35">
        <f>VLOOKUP(C4,JN!$A$2:$J$865,10,0)</f>
        <v>1.5009599999999998</v>
      </c>
      <c r="AB4">
        <v>35.299999999999997</v>
      </c>
      <c r="AD4">
        <f t="shared" si="9"/>
        <v>308.3</v>
      </c>
      <c r="AE4">
        <v>0.129</v>
      </c>
      <c r="AG4">
        <v>0.72</v>
      </c>
      <c r="AH4">
        <f t="shared" si="10"/>
        <v>9.2880000000000004E-2</v>
      </c>
      <c r="AI4" t="s">
        <v>643</v>
      </c>
      <c r="AJ4">
        <f t="shared" si="11"/>
        <v>474.33966212133646</v>
      </c>
      <c r="AK4">
        <f t="shared" si="12"/>
        <v>553.3962724748925</v>
      </c>
      <c r="AL4">
        <f t="shared" si="13"/>
        <v>0.57276514201151385</v>
      </c>
      <c r="AM4">
        <f t="shared" si="14"/>
        <v>0.41239090224829</v>
      </c>
      <c r="AN4">
        <f t="shared" si="15"/>
        <v>31.532007266648037</v>
      </c>
      <c r="AO4">
        <f t="shared" si="16"/>
        <v>22.703045231986586</v>
      </c>
      <c r="AP4">
        <f t="shared" si="17"/>
        <v>0.83062566913391456</v>
      </c>
      <c r="AQ4">
        <f t="shared" si="18"/>
        <v>0.59805048177641851</v>
      </c>
      <c r="AR4" s="54"/>
      <c r="AS4" s="55"/>
      <c r="AT4" s="55"/>
      <c r="AU4" s="56"/>
      <c r="AV4" s="56"/>
      <c r="AW4" s="56"/>
      <c r="AX4" s="57"/>
      <c r="AY4" s="57"/>
      <c r="AZ4" s="57"/>
    </row>
    <row r="5" spans="1:53" x14ac:dyDescent="0.3">
      <c r="A5">
        <v>4</v>
      </c>
      <c r="B5" s="1">
        <v>44700</v>
      </c>
      <c r="C5" t="str">
        <f t="shared" si="3"/>
        <v>CER-MSD_R1_t3_44700</v>
      </c>
      <c r="E5" t="s">
        <v>20</v>
      </c>
      <c r="F5" t="s">
        <v>22</v>
      </c>
      <c r="G5" t="s">
        <v>18</v>
      </c>
      <c r="H5">
        <f t="shared" si="4"/>
        <v>2022</v>
      </c>
      <c r="I5">
        <f t="shared" si="5"/>
        <v>5</v>
      </c>
      <c r="J5">
        <f t="shared" si="6"/>
        <v>19</v>
      </c>
      <c r="K5" t="s">
        <v>49</v>
      </c>
      <c r="M5">
        <v>1</v>
      </c>
      <c r="N5">
        <v>9</v>
      </c>
      <c r="O5" t="s">
        <v>36</v>
      </c>
      <c r="P5" t="str">
        <f t="shared" si="7"/>
        <v>E:CER_P:P02_Tr1:MSD_Tr2:_TRA_1_D:19_M:5_Y:2022</v>
      </c>
      <c r="Q5">
        <v>4</v>
      </c>
      <c r="R5">
        <v>24</v>
      </c>
      <c r="S5">
        <v>0</v>
      </c>
      <c r="T5">
        <v>25</v>
      </c>
      <c r="U5">
        <v>25</v>
      </c>
      <c r="V5" t="s">
        <v>47</v>
      </c>
      <c r="W5" s="2">
        <f t="shared" si="8"/>
        <v>0.48836805555555546</v>
      </c>
      <c r="X5">
        <v>30</v>
      </c>
      <c r="Y5" s="33">
        <f>VLOOKUP(C5,JN!$A$2:$J$865,8,0)</f>
        <v>1.2075</v>
      </c>
      <c r="Z5" s="34">
        <f>VLOOKUP(C5,JN!$A$2:$J$865,9,0)</f>
        <v>108.43830057070387</v>
      </c>
      <c r="AA5" s="35">
        <f>VLOOKUP(C5,JN!$A$2:$J$865,10,0)</f>
        <v>0.97944000000000009</v>
      </c>
      <c r="AB5">
        <v>38.799999999999997</v>
      </c>
      <c r="AD5">
        <f t="shared" si="9"/>
        <v>311.8</v>
      </c>
      <c r="AE5">
        <v>0.129</v>
      </c>
      <c r="AG5">
        <v>0.72</v>
      </c>
      <c r="AH5">
        <f t="shared" si="10"/>
        <v>9.2880000000000004E-2</v>
      </c>
      <c r="AI5" t="s">
        <v>643</v>
      </c>
      <c r="AJ5">
        <f t="shared" si="11"/>
        <v>469.01513095576655</v>
      </c>
      <c r="AK5">
        <f t="shared" si="12"/>
        <v>547.18431944839426</v>
      </c>
      <c r="AL5">
        <f t="shared" si="13"/>
        <v>0.56633577062908802</v>
      </c>
      <c r="AM5">
        <f t="shared" si="14"/>
        <v>0.40776175485294341</v>
      </c>
      <c r="AN5">
        <f t="shared" si="15"/>
        <v>50.859203742789454</v>
      </c>
      <c r="AO5">
        <f t="shared" si="16"/>
        <v>36.618626694808405</v>
      </c>
      <c r="AP5">
        <f t="shared" si="17"/>
        <v>0.5359342098405353</v>
      </c>
      <c r="AQ5">
        <f t="shared" si="18"/>
        <v>0.38587263108518538</v>
      </c>
      <c r="AR5" s="54"/>
      <c r="AS5" s="55"/>
      <c r="AT5" s="55"/>
      <c r="AU5" s="56"/>
      <c r="AV5" s="56"/>
      <c r="AW5" s="56"/>
      <c r="AX5" s="57"/>
      <c r="AY5" s="57"/>
      <c r="AZ5" s="57"/>
    </row>
    <row r="6" spans="1:53" x14ac:dyDescent="0.3">
      <c r="A6">
        <v>5</v>
      </c>
      <c r="B6" s="1">
        <v>44700</v>
      </c>
      <c r="C6" t="str">
        <f t="shared" si="3"/>
        <v>CER-AWD_R1_t0_44700</v>
      </c>
      <c r="E6" t="s">
        <v>20</v>
      </c>
      <c r="F6" t="s">
        <v>21</v>
      </c>
      <c r="G6" t="s">
        <v>18</v>
      </c>
      <c r="H6">
        <f t="shared" si="4"/>
        <v>2022</v>
      </c>
      <c r="I6">
        <f t="shared" si="5"/>
        <v>5</v>
      </c>
      <c r="J6">
        <f t="shared" si="6"/>
        <v>19</v>
      </c>
      <c r="K6" t="s">
        <v>50</v>
      </c>
      <c r="M6">
        <v>1</v>
      </c>
      <c r="N6">
        <v>1</v>
      </c>
      <c r="P6" t="str">
        <f t="shared" si="7"/>
        <v>E:CER_P:P01_Tr1:AWD_Tr2:_TRA_1_D:19_M:5_Y:2022</v>
      </c>
      <c r="Q6">
        <v>3</v>
      </c>
      <c r="R6">
        <v>26</v>
      </c>
      <c r="S6">
        <v>0</v>
      </c>
      <c r="T6">
        <v>25</v>
      </c>
      <c r="V6" t="s">
        <v>44</v>
      </c>
      <c r="W6" s="2">
        <v>0.4675347222222222</v>
      </c>
      <c r="X6">
        <v>0</v>
      </c>
      <c r="Y6" s="33">
        <f>VLOOKUP(C6,JN!$A$2:$J$865,8,0)</f>
        <v>1.2825</v>
      </c>
      <c r="Z6" s="34">
        <f>VLOOKUP(C6,JN!$A$2:$J$865,9,0)</f>
        <v>104.42206721623336</v>
      </c>
      <c r="AA6" s="35">
        <f>VLOOKUP(C6,JN!$A$2:$J$865,10,0)</f>
        <v>1.16388</v>
      </c>
      <c r="AB6">
        <v>32.4</v>
      </c>
      <c r="AD6">
        <f t="shared" si="9"/>
        <v>305.39999999999998</v>
      </c>
      <c r="AE6">
        <v>0.129</v>
      </c>
      <c r="AG6">
        <v>0.72</v>
      </c>
      <c r="AH6">
        <f t="shared" si="10"/>
        <v>9.2880000000000004E-2</v>
      </c>
      <c r="AI6" t="s">
        <v>643</v>
      </c>
      <c r="AJ6">
        <f t="shared" si="11"/>
        <v>478.84386978391632</v>
      </c>
      <c r="AK6">
        <f t="shared" si="12"/>
        <v>558.65118141456912</v>
      </c>
      <c r="AL6">
        <f t="shared" si="13"/>
        <v>0.61411726299787273</v>
      </c>
      <c r="AM6">
        <f t="shared" si="14"/>
        <v>0.44216442935846834</v>
      </c>
      <c r="AN6">
        <f t="shared" si="15"/>
        <v>50.0018667566574</v>
      </c>
      <c r="AO6">
        <f t="shared" si="16"/>
        <v>36.001344064793329</v>
      </c>
      <c r="AP6">
        <f t="shared" si="17"/>
        <v>0.65020293702478871</v>
      </c>
      <c r="AQ6">
        <f t="shared" si="18"/>
        <v>0.46814611465784789</v>
      </c>
      <c r="AR6" s="54">
        <f t="shared" ref="AR6" si="19">SLOPE(AM6:AM9,X6:X9)*60</f>
        <v>4.229156638175021E-2</v>
      </c>
      <c r="AS6" s="55">
        <f t="shared" ref="AS6" si="20">RSQ(Y6:Y9,AM6:AM9)</f>
        <v>0.88872854648035426</v>
      </c>
      <c r="AT6" s="55">
        <f t="shared" ref="AT6" si="21">IF(AS6&gt;=0.7,AR6,"REV")</f>
        <v>4.229156638175021E-2</v>
      </c>
      <c r="AU6" s="56">
        <f t="shared" ref="AU6" si="22">SLOPE(AQ6:AQ9,Y6:Y9)*60</f>
        <v>-25.472923485293261</v>
      </c>
      <c r="AV6" s="56">
        <f t="shared" ref="AV6" si="23">RSQ(Y6:Y9,AQ6:AQ9)</f>
        <v>0.26222479832857903</v>
      </c>
      <c r="AW6" s="56" t="str">
        <f t="shared" ref="AW6" si="24">IF(AV6&gt;=0.7,AU6,"REV")</f>
        <v>REV</v>
      </c>
      <c r="AX6" s="57">
        <f t="shared" ref="AX6" si="25">SLOPE(AO6:AO9,Y6:Y9)*60</f>
        <v>-1416.2756714028428</v>
      </c>
      <c r="AY6" s="57">
        <f t="shared" ref="AY6" si="26">RSQ(Y6:Y9,AO6:AO9)</f>
        <v>7.1283506039751532E-2</v>
      </c>
      <c r="AZ6" s="57" t="str">
        <f t="shared" ref="AZ6" si="27">IF(AY6&gt;=0.7,AX6,"REV")</f>
        <v>REV</v>
      </c>
    </row>
    <row r="7" spans="1:53" x14ac:dyDescent="0.3">
      <c r="A7">
        <v>6</v>
      </c>
      <c r="B7" s="1">
        <v>44700</v>
      </c>
      <c r="C7" t="str">
        <f t="shared" si="3"/>
        <v>CER-AWD_R1_t1_44700</v>
      </c>
      <c r="E7" t="s">
        <v>20</v>
      </c>
      <c r="F7" t="s">
        <v>21</v>
      </c>
      <c r="G7" t="s">
        <v>18</v>
      </c>
      <c r="H7">
        <f t="shared" si="4"/>
        <v>2022</v>
      </c>
      <c r="I7">
        <f t="shared" si="5"/>
        <v>5</v>
      </c>
      <c r="J7">
        <f t="shared" si="6"/>
        <v>19</v>
      </c>
      <c r="K7" t="s">
        <v>50</v>
      </c>
      <c r="M7">
        <v>1</v>
      </c>
      <c r="N7">
        <v>1</v>
      </c>
      <c r="P7" t="str">
        <f t="shared" si="7"/>
        <v>E:CER_P:P01_Tr1:AWD_Tr2:_TRA_1_D:19_M:5_Y:2022</v>
      </c>
      <c r="Q7">
        <v>3</v>
      </c>
      <c r="R7">
        <v>26</v>
      </c>
      <c r="S7">
        <v>0</v>
      </c>
      <c r="T7">
        <v>25</v>
      </c>
      <c r="V7" t="s">
        <v>45</v>
      </c>
      <c r="W7" s="2">
        <f t="shared" si="8"/>
        <v>0.47447916666666662</v>
      </c>
      <c r="X7">
        <v>10</v>
      </c>
      <c r="Y7" s="33">
        <f>VLOOKUP(C7,JN!$A$2:$J$865,8,0)</f>
        <v>1.2825</v>
      </c>
      <c r="Z7" s="34">
        <f>VLOOKUP(C7,JN!$A$2:$J$865,9,0)</f>
        <v>81.017121116043128</v>
      </c>
      <c r="AA7" s="35">
        <f>VLOOKUP(C7,JN!$A$2:$J$865,10,0)</f>
        <v>1.00488</v>
      </c>
      <c r="AB7">
        <v>38.6</v>
      </c>
      <c r="AD7">
        <f t="shared" si="9"/>
        <v>311.60000000000002</v>
      </c>
      <c r="AE7">
        <v>0.129</v>
      </c>
      <c r="AG7">
        <v>0.72</v>
      </c>
      <c r="AH7">
        <f t="shared" si="10"/>
        <v>9.2880000000000004E-2</v>
      </c>
      <c r="AI7" t="s">
        <v>643</v>
      </c>
      <c r="AJ7">
        <f t="shared" si="11"/>
        <v>469.31616762518627</v>
      </c>
      <c r="AK7">
        <f t="shared" si="12"/>
        <v>547.53552889605055</v>
      </c>
      <c r="AL7">
        <f t="shared" si="13"/>
        <v>0.60189798497930136</v>
      </c>
      <c r="AM7">
        <f t="shared" si="14"/>
        <v>0.43336654918509698</v>
      </c>
      <c r="AN7">
        <f t="shared" si="15"/>
        <v>38.022644794206911</v>
      </c>
      <c r="AO7">
        <f t="shared" si="16"/>
        <v>27.376304251828977</v>
      </c>
      <c r="AP7">
        <f t="shared" si="17"/>
        <v>0.55020750227706328</v>
      </c>
      <c r="AQ7">
        <f t="shared" si="18"/>
        <v>0.39614940163948559</v>
      </c>
      <c r="AR7" s="54"/>
      <c r="AS7" s="55"/>
      <c r="AT7" s="55"/>
      <c r="AU7" s="56"/>
      <c r="AV7" s="56"/>
      <c r="AW7" s="56"/>
      <c r="AX7" s="57"/>
      <c r="AY7" s="57"/>
      <c r="AZ7" s="57"/>
    </row>
    <row r="8" spans="1:53" x14ac:dyDescent="0.3">
      <c r="A8">
        <v>7</v>
      </c>
      <c r="B8" s="1">
        <v>44700</v>
      </c>
      <c r="C8" t="str">
        <f t="shared" si="3"/>
        <v>CER-AWD_R1_t2_44700</v>
      </c>
      <c r="E8" t="s">
        <v>20</v>
      </c>
      <c r="F8" t="s">
        <v>21</v>
      </c>
      <c r="G8" t="s">
        <v>18</v>
      </c>
      <c r="H8">
        <f t="shared" si="4"/>
        <v>2022</v>
      </c>
      <c r="I8">
        <f t="shared" si="5"/>
        <v>5</v>
      </c>
      <c r="J8">
        <f t="shared" si="6"/>
        <v>19</v>
      </c>
      <c r="K8" t="s">
        <v>50</v>
      </c>
      <c r="M8">
        <v>1</v>
      </c>
      <c r="N8">
        <v>1</v>
      </c>
      <c r="P8" t="str">
        <f t="shared" si="7"/>
        <v>E:CER_P:P01_Tr1:AWD_Tr2:_TRA_1_D:19_M:5_Y:2022</v>
      </c>
      <c r="Q8">
        <v>3</v>
      </c>
      <c r="R8">
        <v>26</v>
      </c>
      <c r="S8">
        <v>0</v>
      </c>
      <c r="T8">
        <v>25</v>
      </c>
      <c r="V8" t="s">
        <v>46</v>
      </c>
      <c r="W8" s="2">
        <f t="shared" si="8"/>
        <v>0.48142361111111104</v>
      </c>
      <c r="X8">
        <v>20</v>
      </c>
      <c r="Y8" s="33">
        <f>VLOOKUP(C8,JN!$A$2:$J$865,8,0)</f>
        <v>1.3574999999999999</v>
      </c>
      <c r="Z8" s="34">
        <f>VLOOKUP(C8,JN!$A$2:$J$865,9,0)</f>
        <v>83.925428027901077</v>
      </c>
      <c r="AA8" s="35">
        <f>VLOOKUP(C8,JN!$A$2:$J$865,10,0)</f>
        <v>1.03668</v>
      </c>
      <c r="AB8">
        <v>36.299999999999997</v>
      </c>
      <c r="AD8">
        <f t="shared" si="9"/>
        <v>309.3</v>
      </c>
      <c r="AE8">
        <v>0.129</v>
      </c>
      <c r="AG8">
        <v>0.72</v>
      </c>
      <c r="AH8">
        <f t="shared" si="10"/>
        <v>9.2880000000000004E-2</v>
      </c>
      <c r="AI8" t="s">
        <v>643</v>
      </c>
      <c r="AJ8">
        <f t="shared" si="11"/>
        <v>472.80607123183972</v>
      </c>
      <c r="AK8">
        <f t="shared" si="12"/>
        <v>551.60708310381312</v>
      </c>
      <c r="AL8">
        <f t="shared" si="13"/>
        <v>0.64183424169722236</v>
      </c>
      <c r="AM8">
        <f t="shared" si="14"/>
        <v>0.46212065402200009</v>
      </c>
      <c r="AN8">
        <f t="shared" si="15"/>
        <v>39.680451902322432</v>
      </c>
      <c r="AO8">
        <f t="shared" si="16"/>
        <v>28.569925369672152</v>
      </c>
      <c r="AP8">
        <f t="shared" si="17"/>
        <v>0.57184003091206104</v>
      </c>
      <c r="AQ8">
        <f t="shared" si="18"/>
        <v>0.41172482225668394</v>
      </c>
      <c r="AR8" s="54"/>
      <c r="AS8" s="55"/>
      <c r="AT8" s="55"/>
      <c r="AU8" s="56"/>
      <c r="AV8" s="56"/>
      <c r="AW8" s="56"/>
      <c r="AX8" s="57"/>
      <c r="AY8" s="57"/>
      <c r="AZ8" s="57"/>
    </row>
    <row r="9" spans="1:53" x14ac:dyDescent="0.3">
      <c r="A9">
        <v>8</v>
      </c>
      <c r="B9" s="1">
        <v>44700</v>
      </c>
      <c r="C9" t="str">
        <f t="shared" si="3"/>
        <v>CER-AWD_R1_t3_44700</v>
      </c>
      <c r="E9" t="s">
        <v>20</v>
      </c>
      <c r="F9" t="s">
        <v>21</v>
      </c>
      <c r="G9" t="s">
        <v>18</v>
      </c>
      <c r="H9">
        <f t="shared" si="4"/>
        <v>2022</v>
      </c>
      <c r="I9">
        <f t="shared" si="5"/>
        <v>5</v>
      </c>
      <c r="J9">
        <f t="shared" si="6"/>
        <v>19</v>
      </c>
      <c r="K9" t="s">
        <v>50</v>
      </c>
      <c r="M9">
        <v>1</v>
      </c>
      <c r="N9">
        <v>1</v>
      </c>
      <c r="P9" t="str">
        <f t="shared" si="7"/>
        <v>E:CER_P:P01_Tr1:AWD_Tr2:_TRA_1_D:19_M:5_Y:2022</v>
      </c>
      <c r="Q9">
        <v>3</v>
      </c>
      <c r="R9">
        <v>26</v>
      </c>
      <c r="S9">
        <v>0</v>
      </c>
      <c r="T9">
        <v>25</v>
      </c>
      <c r="V9" t="s">
        <v>47</v>
      </c>
      <c r="W9" s="2">
        <f t="shared" si="8"/>
        <v>0.48836805555555546</v>
      </c>
      <c r="X9">
        <v>30</v>
      </c>
      <c r="Y9" s="33">
        <f>VLOOKUP(C9,JN!$A$2:$J$865,8,0)</f>
        <v>1.3574999999999999</v>
      </c>
      <c r="Z9" s="34">
        <f>VLOOKUP(C9,JN!$A$2:$J$865,9,0)</f>
        <v>93.065821179454673</v>
      </c>
      <c r="AA9" s="35">
        <f>VLOOKUP(C9,JN!$A$2:$J$865,10,0)</f>
        <v>0.99216000000000004</v>
      </c>
      <c r="AB9">
        <v>40.4</v>
      </c>
      <c r="AD9">
        <f t="shared" si="9"/>
        <v>313.39999999999998</v>
      </c>
      <c r="AE9">
        <v>0.129</v>
      </c>
      <c r="AG9">
        <v>0.72</v>
      </c>
      <c r="AH9">
        <f t="shared" si="10"/>
        <v>9.2880000000000004E-2</v>
      </c>
      <c r="AI9" t="s">
        <v>643</v>
      </c>
      <c r="AJ9">
        <f t="shared" si="11"/>
        <v>466.62066953416735</v>
      </c>
      <c r="AK9">
        <f t="shared" si="12"/>
        <v>544.39078112319532</v>
      </c>
      <c r="AL9">
        <f t="shared" si="13"/>
        <v>0.6334375588926322</v>
      </c>
      <c r="AM9">
        <f t="shared" si="14"/>
        <v>0.4560750424026952</v>
      </c>
      <c r="AN9">
        <f t="shared" si="15"/>
        <v>43.426435789504232</v>
      </c>
      <c r="AO9">
        <f t="shared" si="16"/>
        <v>31.267033768443049</v>
      </c>
      <c r="AP9">
        <f t="shared" si="17"/>
        <v>0.54012275739918947</v>
      </c>
      <c r="AQ9">
        <f t="shared" si="18"/>
        <v>0.38888838532741643</v>
      </c>
      <c r="AR9" s="54"/>
      <c r="AS9" s="55"/>
      <c r="AT9" s="55"/>
      <c r="AU9" s="56"/>
      <c r="AV9" s="56"/>
      <c r="AW9" s="56"/>
      <c r="AX9" s="57"/>
      <c r="AY9" s="57"/>
      <c r="AZ9" s="57"/>
    </row>
    <row r="10" spans="1:53" x14ac:dyDescent="0.3">
      <c r="A10">
        <v>9</v>
      </c>
      <c r="B10" s="1">
        <v>44700</v>
      </c>
      <c r="C10" t="str">
        <f t="shared" si="3"/>
        <v>CER-CON_R1_t0_44700</v>
      </c>
      <c r="E10" t="s">
        <v>20</v>
      </c>
      <c r="F10" t="s">
        <v>39</v>
      </c>
      <c r="G10" t="s">
        <v>18</v>
      </c>
      <c r="H10">
        <f t="shared" si="4"/>
        <v>2022</v>
      </c>
      <c r="I10">
        <f t="shared" si="5"/>
        <v>5</v>
      </c>
      <c r="J10">
        <f t="shared" si="6"/>
        <v>19</v>
      </c>
      <c r="K10" t="s">
        <v>48</v>
      </c>
      <c r="M10">
        <v>1</v>
      </c>
      <c r="N10">
        <v>14</v>
      </c>
      <c r="O10" t="s">
        <v>36</v>
      </c>
      <c r="P10" t="str">
        <f t="shared" si="7"/>
        <v>E:CER_P:P03_Tr1:CON_Tr2:_TRA_1_D:19_M:5_Y:2022</v>
      </c>
      <c r="Q10">
        <v>5</v>
      </c>
      <c r="R10">
        <v>24</v>
      </c>
      <c r="S10">
        <v>0</v>
      </c>
      <c r="T10">
        <v>25</v>
      </c>
      <c r="U10">
        <v>25</v>
      </c>
      <c r="V10" t="s">
        <v>44</v>
      </c>
      <c r="W10" s="2">
        <v>0.4675347222222222</v>
      </c>
      <c r="X10">
        <v>0</v>
      </c>
      <c r="Y10" s="33">
        <f>VLOOKUP(C10,JN!$A$2:$J$865,8,0)</f>
        <v>1.1325000000000001</v>
      </c>
      <c r="Z10" s="34">
        <f>VLOOKUP(C10,JN!$A$2:$J$865,9,0)</f>
        <v>116.05529486366518</v>
      </c>
      <c r="AA10" s="35">
        <f>VLOOKUP(C10,JN!$A$2:$J$865,10,0)</f>
        <v>0.97308000000000006</v>
      </c>
      <c r="AB10">
        <v>33.299999999999997</v>
      </c>
      <c r="AD10">
        <f t="shared" si="9"/>
        <v>306.3</v>
      </c>
      <c r="AE10">
        <v>0.129</v>
      </c>
      <c r="AG10">
        <v>0.72</v>
      </c>
      <c r="AH10">
        <f t="shared" si="10"/>
        <v>9.2880000000000004E-2</v>
      </c>
      <c r="AI10" t="s">
        <v>643</v>
      </c>
      <c r="AJ10">
        <f t="shared" si="11"/>
        <v>477.43688485800857</v>
      </c>
      <c r="AK10">
        <f t="shared" si="12"/>
        <v>557.00969900100995</v>
      </c>
      <c r="AL10">
        <f t="shared" si="13"/>
        <v>0.54069727210169471</v>
      </c>
      <c r="AM10">
        <f t="shared" si="14"/>
        <v>0.38930203591322021</v>
      </c>
      <c r="AN10">
        <f t="shared" si="15"/>
        <v>55.409078450985945</v>
      </c>
      <c r="AO10">
        <f t="shared" si="16"/>
        <v>39.894536484709882</v>
      </c>
      <c r="AP10">
        <f t="shared" si="17"/>
        <v>0.54201499790390273</v>
      </c>
      <c r="AQ10">
        <f t="shared" si="18"/>
        <v>0.39025079849080996</v>
      </c>
      <c r="AR10" s="54">
        <f t="shared" ref="AR10" si="28">SLOPE(AM10:AM13,X10:X13)*60</f>
        <v>2.997470867389752E-2</v>
      </c>
      <c r="AS10" s="55">
        <f t="shared" ref="AS10" si="29">RSQ(Y10:Y13,AM10:AM13)</f>
        <v>0.94329516402836766</v>
      </c>
      <c r="AT10" s="55">
        <f t="shared" ref="AT10" si="30">IF(AS10&gt;=0.7,AR10,"REV")</f>
        <v>2.997470867389752E-2</v>
      </c>
      <c r="AU10" s="56">
        <f t="shared" ref="AU10" si="31">SLOPE(AQ10:AQ13,Y10:Y13)*60</f>
        <v>24.383578685911957</v>
      </c>
      <c r="AV10" s="56">
        <f t="shared" ref="AV10" si="32">RSQ(Y10:Y13,AQ10:AQ13)</f>
        <v>7.3401797485480633E-2</v>
      </c>
      <c r="AW10" s="56" t="str">
        <f t="shared" ref="AW10" si="33">IF(AV10&gt;=0.7,AU10,"REV")</f>
        <v>REV</v>
      </c>
      <c r="AX10" s="57">
        <f t="shared" ref="AX10" si="34">SLOPE(AO10:AO13,Y10:Y13)*60</f>
        <v>-6083.773020973631</v>
      </c>
      <c r="AY10" s="57">
        <f t="shared" ref="AY10" si="35">RSQ(Y10:Y13,AO10:AO13)</f>
        <v>0.42826111662821903</v>
      </c>
      <c r="AZ10" s="57" t="str">
        <f t="shared" ref="AZ10" si="36">IF(AY10&gt;=0.7,AX10,"REV")</f>
        <v>REV</v>
      </c>
    </row>
    <row r="11" spans="1:53" x14ac:dyDescent="0.3">
      <c r="A11">
        <v>10</v>
      </c>
      <c r="B11" s="1">
        <v>44700</v>
      </c>
      <c r="C11" t="str">
        <f t="shared" si="3"/>
        <v>CER-CON_R1_t1_44700</v>
      </c>
      <c r="E11" t="s">
        <v>20</v>
      </c>
      <c r="F11" t="s">
        <v>39</v>
      </c>
      <c r="G11" t="s">
        <v>18</v>
      </c>
      <c r="H11">
        <f t="shared" si="4"/>
        <v>2022</v>
      </c>
      <c r="I11">
        <f t="shared" si="5"/>
        <v>5</v>
      </c>
      <c r="J11">
        <f t="shared" si="6"/>
        <v>19</v>
      </c>
      <c r="K11" t="s">
        <v>48</v>
      </c>
      <c r="M11">
        <v>1</v>
      </c>
      <c r="N11">
        <v>14</v>
      </c>
      <c r="O11" t="s">
        <v>36</v>
      </c>
      <c r="P11" t="str">
        <f t="shared" si="7"/>
        <v>E:CER_P:P03_Tr1:CON_Tr2:_TRA_1_D:19_M:5_Y:2022</v>
      </c>
      <c r="Q11">
        <v>5</v>
      </c>
      <c r="R11">
        <v>24</v>
      </c>
      <c r="S11">
        <v>0</v>
      </c>
      <c r="T11">
        <v>25</v>
      </c>
      <c r="U11">
        <v>25</v>
      </c>
      <c r="V11" t="s">
        <v>45</v>
      </c>
      <c r="W11" s="2">
        <f t="shared" si="8"/>
        <v>0.47447916666666662</v>
      </c>
      <c r="X11">
        <v>10</v>
      </c>
      <c r="Y11" s="33">
        <f>VLOOKUP(C11,JN!$A$2:$J$865,8,0)</f>
        <v>1.2075</v>
      </c>
      <c r="Z11" s="34">
        <f>VLOOKUP(C11,JN!$A$2:$J$865,9,0)</f>
        <v>101.37526949904883</v>
      </c>
      <c r="AA11" s="35">
        <f>VLOOKUP(C11,JN!$A$2:$J$865,10,0)</f>
        <v>0.97308000000000006</v>
      </c>
      <c r="AB11">
        <v>38.299999999999997</v>
      </c>
      <c r="AD11">
        <f t="shared" si="9"/>
        <v>311.3</v>
      </c>
      <c r="AE11">
        <v>0.129</v>
      </c>
      <c r="AG11">
        <v>0.72</v>
      </c>
      <c r="AH11">
        <f t="shared" si="10"/>
        <v>9.2880000000000004E-2</v>
      </c>
      <c r="AI11" t="s">
        <v>643</v>
      </c>
      <c r="AJ11">
        <f t="shared" si="11"/>
        <v>469.76844790237084</v>
      </c>
      <c r="AK11">
        <f t="shared" si="12"/>
        <v>548.0631892194325</v>
      </c>
      <c r="AL11">
        <f t="shared" si="13"/>
        <v>0.56724540084211272</v>
      </c>
      <c r="AM11">
        <f t="shared" si="14"/>
        <v>0.40841668860632119</v>
      </c>
      <c r="AN11">
        <f t="shared" si="15"/>
        <v>47.622903008252727</v>
      </c>
      <c r="AO11">
        <f t="shared" si="16"/>
        <v>34.288490165941965</v>
      </c>
      <c r="AP11">
        <f t="shared" si="17"/>
        <v>0.53330932816564536</v>
      </c>
      <c r="AQ11">
        <f t="shared" si="18"/>
        <v>0.38398271627926467</v>
      </c>
      <c r="AR11" s="54"/>
      <c r="AS11" s="55"/>
      <c r="AT11" s="55"/>
      <c r="AU11" s="56"/>
      <c r="AV11" s="56"/>
      <c r="AW11" s="56"/>
      <c r="AX11" s="57"/>
      <c r="AY11" s="57"/>
      <c r="AZ11" s="57"/>
    </row>
    <row r="12" spans="1:53" x14ac:dyDescent="0.3">
      <c r="A12">
        <v>11</v>
      </c>
      <c r="B12" s="1">
        <v>44700</v>
      </c>
      <c r="C12" t="str">
        <f t="shared" si="3"/>
        <v>CER-CON_R1_t2_44700</v>
      </c>
      <c r="E12" t="s">
        <v>20</v>
      </c>
      <c r="F12" t="s">
        <v>39</v>
      </c>
      <c r="G12" t="s">
        <v>18</v>
      </c>
      <c r="H12">
        <f t="shared" si="4"/>
        <v>2022</v>
      </c>
      <c r="I12">
        <f t="shared" si="5"/>
        <v>5</v>
      </c>
      <c r="J12">
        <f t="shared" si="6"/>
        <v>19</v>
      </c>
      <c r="K12" t="s">
        <v>48</v>
      </c>
      <c r="M12">
        <v>1</v>
      </c>
      <c r="N12">
        <v>14</v>
      </c>
      <c r="O12" t="s">
        <v>36</v>
      </c>
      <c r="P12" t="str">
        <f t="shared" si="7"/>
        <v>E:CER_P:P03_Tr1:CON_Tr2:_TRA_1_D:19_M:5_Y:2022</v>
      </c>
      <c r="Q12">
        <v>5</v>
      </c>
      <c r="R12">
        <v>24</v>
      </c>
      <c r="S12">
        <v>0</v>
      </c>
      <c r="T12">
        <v>25</v>
      </c>
      <c r="U12">
        <v>25</v>
      </c>
      <c r="V12" t="s">
        <v>46</v>
      </c>
      <c r="W12" s="2">
        <f t="shared" si="8"/>
        <v>0.48142361111111104</v>
      </c>
      <c r="X12">
        <v>20</v>
      </c>
      <c r="Y12" s="33">
        <f>VLOOKUP(C12,JN!$A$2:$J$865,8,0)</f>
        <v>1.2075</v>
      </c>
      <c r="Z12" s="34">
        <f>VLOOKUP(C12,JN!$A$2:$J$865,9,0)</f>
        <v>77.000887761572613</v>
      </c>
      <c r="AA12" s="35">
        <f>VLOOKUP(C12,JN!$A$2:$J$865,10,0)</f>
        <v>1.25292</v>
      </c>
      <c r="AB12">
        <v>36.5</v>
      </c>
      <c r="AD12">
        <f t="shared" si="9"/>
        <v>309.5</v>
      </c>
      <c r="AE12">
        <v>0.129</v>
      </c>
      <c r="AG12">
        <v>0.72</v>
      </c>
      <c r="AH12">
        <f t="shared" si="10"/>
        <v>9.2880000000000004E-2</v>
      </c>
      <c r="AI12" t="s">
        <v>643</v>
      </c>
      <c r="AJ12">
        <f t="shared" si="11"/>
        <v>472.50054226820038</v>
      </c>
      <c r="AK12">
        <f t="shared" si="12"/>
        <v>551.25063264623373</v>
      </c>
      <c r="AL12">
        <f t="shared" si="13"/>
        <v>0.57054440478885193</v>
      </c>
      <c r="AM12">
        <f t="shared" si="14"/>
        <v>0.41079197144797341</v>
      </c>
      <c r="AN12">
        <f t="shared" si="15"/>
        <v>36.382961222475899</v>
      </c>
      <c r="AO12">
        <f t="shared" si="16"/>
        <v>26.195732080182648</v>
      </c>
      <c r="AP12">
        <f t="shared" si="17"/>
        <v>0.69067294265511914</v>
      </c>
      <c r="AQ12">
        <f t="shared" si="18"/>
        <v>0.49728451871168577</v>
      </c>
      <c r="AR12" s="54"/>
      <c r="AS12" s="55"/>
      <c r="AT12" s="55"/>
      <c r="AU12" s="56"/>
      <c r="AV12" s="56"/>
      <c r="AW12" s="56"/>
      <c r="AX12" s="57"/>
      <c r="AY12" s="57"/>
      <c r="AZ12" s="57"/>
    </row>
    <row r="13" spans="1:53" x14ac:dyDescent="0.3">
      <c r="A13">
        <v>12</v>
      </c>
      <c r="B13" s="1">
        <v>44700</v>
      </c>
      <c r="C13" t="str">
        <f t="shared" si="3"/>
        <v>CER-CON_R1_t3_44700</v>
      </c>
      <c r="E13" t="s">
        <v>20</v>
      </c>
      <c r="F13" t="s">
        <v>39</v>
      </c>
      <c r="G13" t="s">
        <v>18</v>
      </c>
      <c r="H13">
        <f t="shared" si="4"/>
        <v>2022</v>
      </c>
      <c r="I13">
        <f t="shared" si="5"/>
        <v>5</v>
      </c>
      <c r="J13">
        <f t="shared" si="6"/>
        <v>19</v>
      </c>
      <c r="K13" t="s">
        <v>48</v>
      </c>
      <c r="M13">
        <v>1</v>
      </c>
      <c r="N13">
        <v>14</v>
      </c>
      <c r="O13" t="s">
        <v>36</v>
      </c>
      <c r="P13" t="str">
        <f t="shared" si="7"/>
        <v>E:CER_P:P03_Tr1:CON_Tr2:_TRA_1_D:19_M:5_Y:2022</v>
      </c>
      <c r="Q13">
        <v>5</v>
      </c>
      <c r="R13">
        <v>24</v>
      </c>
      <c r="S13">
        <v>0</v>
      </c>
      <c r="T13">
        <v>25</v>
      </c>
      <c r="U13">
        <v>25</v>
      </c>
      <c r="V13" t="s">
        <v>47</v>
      </c>
      <c r="W13" s="2">
        <f t="shared" si="8"/>
        <v>0.48836805555555546</v>
      </c>
      <c r="X13">
        <v>30</v>
      </c>
      <c r="Y13" s="33">
        <f>VLOOKUP(C13,JN!$A$2:$J$865,8,0)</f>
        <v>1.2075</v>
      </c>
      <c r="Z13" s="34">
        <f>VLOOKUP(C13,JN!$A$2:$J$865,9,0)</f>
        <v>108.43830057070387</v>
      </c>
      <c r="AA13" s="35">
        <f>VLOOKUP(C13,JN!$A$2:$J$865,10,0)</f>
        <v>0.97308000000000006</v>
      </c>
      <c r="AB13">
        <v>40.799999999999997</v>
      </c>
      <c r="AD13">
        <f t="shared" si="9"/>
        <v>313.8</v>
      </c>
      <c r="AE13">
        <v>0.129</v>
      </c>
      <c r="AG13">
        <v>0.72</v>
      </c>
      <c r="AH13">
        <f t="shared" si="10"/>
        <v>9.2880000000000004E-2</v>
      </c>
      <c r="AI13" t="s">
        <v>643</v>
      </c>
      <c r="AJ13">
        <f t="shared" si="11"/>
        <v>466.02586944553229</v>
      </c>
      <c r="AK13">
        <f t="shared" si="12"/>
        <v>543.69684768645436</v>
      </c>
      <c r="AL13">
        <f t="shared" si="13"/>
        <v>0.56272623735548033</v>
      </c>
      <c r="AM13">
        <f t="shared" si="14"/>
        <v>0.40516289089594587</v>
      </c>
      <c r="AN13">
        <f t="shared" si="15"/>
        <v>50.535053304658234</v>
      </c>
      <c r="AO13">
        <f t="shared" si="16"/>
        <v>36.385238379353929</v>
      </c>
      <c r="AP13">
        <f t="shared" si="17"/>
        <v>0.52906052854673502</v>
      </c>
      <c r="AQ13">
        <f t="shared" si="18"/>
        <v>0.38092358055364922</v>
      </c>
      <c r="AR13" s="54"/>
      <c r="AS13" s="55"/>
      <c r="AT13" s="55"/>
      <c r="AU13" s="56"/>
      <c r="AV13" s="56"/>
      <c r="AW13" s="56"/>
      <c r="AX13" s="57"/>
      <c r="AY13" s="57"/>
      <c r="AZ13" s="57"/>
    </row>
    <row r="14" spans="1:53" x14ac:dyDescent="0.3">
      <c r="A14">
        <v>13</v>
      </c>
      <c r="B14" s="1">
        <v>44700</v>
      </c>
      <c r="C14" t="str">
        <f t="shared" si="3"/>
        <v>CER-AWD_R3_t0_44700</v>
      </c>
      <c r="E14" t="s">
        <v>20</v>
      </c>
      <c r="F14" t="s">
        <v>38</v>
      </c>
      <c r="G14" t="s">
        <v>18</v>
      </c>
      <c r="H14">
        <f t="shared" si="4"/>
        <v>2022</v>
      </c>
      <c r="I14">
        <f t="shared" si="5"/>
        <v>5</v>
      </c>
      <c r="J14">
        <f t="shared" si="6"/>
        <v>19</v>
      </c>
      <c r="K14" t="s">
        <v>50</v>
      </c>
      <c r="M14">
        <v>3</v>
      </c>
      <c r="N14">
        <v>3</v>
      </c>
      <c r="O14" t="s">
        <v>36</v>
      </c>
      <c r="P14" t="str">
        <f t="shared" si="7"/>
        <v>E:CER_P:P09_Tr1:AWD_Tr2:_TRA_3_D:19_M:5_Y:2022</v>
      </c>
      <c r="Q14">
        <v>6</v>
      </c>
      <c r="R14">
        <v>24</v>
      </c>
      <c r="S14">
        <v>0</v>
      </c>
      <c r="T14">
        <v>26</v>
      </c>
      <c r="U14">
        <v>28</v>
      </c>
      <c r="V14" t="s">
        <v>44</v>
      </c>
      <c r="W14" s="2">
        <v>0.49670138888888887</v>
      </c>
      <c r="X14">
        <v>0</v>
      </c>
      <c r="Y14" s="33">
        <f>VLOOKUP(C14,JN!$A$2:$J$865,8,0)</f>
        <v>1.2075</v>
      </c>
      <c r="Z14" s="34">
        <f>VLOOKUP(C14,JN!$A$2:$J$865,9,0)</f>
        <v>132.81268230818009</v>
      </c>
      <c r="AA14" s="35">
        <f>VLOOKUP(C14,JN!$A$2:$J$865,10,0)</f>
        <v>1.0176000000000001</v>
      </c>
      <c r="AB14">
        <v>32.1</v>
      </c>
      <c r="AD14">
        <f t="shared" si="9"/>
        <v>305.10000000000002</v>
      </c>
      <c r="AE14">
        <v>0.129</v>
      </c>
      <c r="AG14">
        <v>0.72</v>
      </c>
      <c r="AH14">
        <f t="shared" si="10"/>
        <v>9.2880000000000004E-2</v>
      </c>
      <c r="AI14" t="s">
        <v>643</v>
      </c>
      <c r="AJ14">
        <f t="shared" si="11"/>
        <v>479.3147093805573</v>
      </c>
      <c r="AK14">
        <f t="shared" si="12"/>
        <v>559.20049427731681</v>
      </c>
      <c r="AL14">
        <f t="shared" si="13"/>
        <v>0.57877251157702292</v>
      </c>
      <c r="AM14">
        <f t="shared" si="14"/>
        <v>0.41671620833545647</v>
      </c>
      <c r="AN14">
        <f t="shared" si="15"/>
        <v>63.659072222597622</v>
      </c>
      <c r="AO14">
        <f t="shared" si="16"/>
        <v>45.834532000270286</v>
      </c>
      <c r="AP14">
        <f t="shared" si="17"/>
        <v>0.56904242297659768</v>
      </c>
      <c r="AQ14">
        <f t="shared" si="18"/>
        <v>0.40971054454315031</v>
      </c>
      <c r="AR14" s="54">
        <f t="shared" ref="AR14" si="37">SLOPE(AM14:AM17,X14:X17)*60</f>
        <v>-8.9500296825231196E-3</v>
      </c>
      <c r="AS14" s="55">
        <f t="shared" ref="AS14" si="38">RSQ(Y14:Y17,AM14:AM17)</f>
        <v>0.83028424043966909</v>
      </c>
      <c r="AT14" s="55">
        <f t="shared" ref="AT14" si="39">IF(AS14&gt;=0.7,AR14,"REV")</f>
        <v>-8.9500296825231196E-3</v>
      </c>
      <c r="AU14" s="56">
        <f t="shared" ref="AU14" si="40">SLOPE(AQ14:AQ17,Y14:Y17)*60</f>
        <v>11.710678355385667</v>
      </c>
      <c r="AV14" s="56">
        <f t="shared" ref="AV14" si="41">RSQ(Y14:Y17,AQ14:AQ17)</f>
        <v>0.46820385570862538</v>
      </c>
      <c r="AW14" s="56" t="str">
        <f t="shared" ref="AW14" si="42">IF(AV14&gt;=0.7,AU14,"REV")</f>
        <v>REV</v>
      </c>
      <c r="AX14" s="57">
        <f t="shared" ref="AX14" si="43">SLOPE(AO14:AO17,Y14:Y17)*60</f>
        <v>-2039.9774214047911</v>
      </c>
      <c r="AY14" s="57">
        <f t="shared" ref="AY14" si="44">RSQ(Y14:Y17,AO14:AO17)</f>
        <v>2.2079099896310871E-2</v>
      </c>
      <c r="AZ14" s="57" t="str">
        <f t="shared" ref="AZ14" si="45">IF(AY14&gt;=0.7,AX14,"REV")</f>
        <v>REV</v>
      </c>
    </row>
    <row r="15" spans="1:53" x14ac:dyDescent="0.3">
      <c r="A15">
        <v>14</v>
      </c>
      <c r="B15" s="1">
        <v>44700</v>
      </c>
      <c r="C15" t="str">
        <f t="shared" si="3"/>
        <v>CER-AWD_R3_t1_44700</v>
      </c>
      <c r="E15" t="s">
        <v>20</v>
      </c>
      <c r="F15" t="s">
        <v>38</v>
      </c>
      <c r="G15" t="s">
        <v>18</v>
      </c>
      <c r="H15">
        <f t="shared" si="4"/>
        <v>2022</v>
      </c>
      <c r="I15">
        <f t="shared" si="5"/>
        <v>5</v>
      </c>
      <c r="J15">
        <f t="shared" si="6"/>
        <v>19</v>
      </c>
      <c r="K15" t="s">
        <v>50</v>
      </c>
      <c r="M15">
        <v>3</v>
      </c>
      <c r="N15">
        <v>3</v>
      </c>
      <c r="O15" t="s">
        <v>36</v>
      </c>
      <c r="P15" t="str">
        <f t="shared" si="7"/>
        <v>E:CER_P:P09_Tr1:AWD_Tr2:_TRA_3_D:19_M:5_Y:2022</v>
      </c>
      <c r="Q15">
        <v>6</v>
      </c>
      <c r="R15">
        <v>24</v>
      </c>
      <c r="S15">
        <v>0</v>
      </c>
      <c r="T15">
        <v>26</v>
      </c>
      <c r="U15">
        <v>28</v>
      </c>
      <c r="V15" t="s">
        <v>45</v>
      </c>
      <c r="W15" s="2">
        <f t="shared" si="8"/>
        <v>0.50364583333333335</v>
      </c>
      <c r="X15">
        <v>10</v>
      </c>
      <c r="Y15" s="33">
        <f>VLOOKUP(C15,JN!$A$2:$J$865,8,0)</f>
        <v>1.1325000000000001</v>
      </c>
      <c r="Z15" s="34">
        <f>VLOOKUP(C15,JN!$A$2:$J$865,9,0)</f>
        <v>114.94736842105263</v>
      </c>
      <c r="AA15" s="35">
        <f>VLOOKUP(C15,JN!$A$2:$J$865,10,0)</f>
        <v>0.97308000000000006</v>
      </c>
      <c r="AB15">
        <v>36.799999999999997</v>
      </c>
      <c r="AD15">
        <f t="shared" si="9"/>
        <v>309.8</v>
      </c>
      <c r="AE15">
        <v>0.129</v>
      </c>
      <c r="AG15">
        <v>0.72</v>
      </c>
      <c r="AH15">
        <f t="shared" si="10"/>
        <v>9.2880000000000004E-2</v>
      </c>
      <c r="AI15" t="s">
        <v>643</v>
      </c>
      <c r="AJ15">
        <f t="shared" si="11"/>
        <v>472.04298848291813</v>
      </c>
      <c r="AK15">
        <f t="shared" si="12"/>
        <v>550.71681989673777</v>
      </c>
      <c r="AL15">
        <f t="shared" si="13"/>
        <v>0.53458868445690488</v>
      </c>
      <c r="AM15">
        <f t="shared" si="14"/>
        <v>0.38490385280897155</v>
      </c>
      <c r="AN15">
        <f t="shared" si="15"/>
        <v>54.260099307720694</v>
      </c>
      <c r="AO15">
        <f t="shared" si="16"/>
        <v>39.067271501558899</v>
      </c>
      <c r="AP15">
        <f t="shared" si="17"/>
        <v>0.53589152310511756</v>
      </c>
      <c r="AQ15">
        <f t="shared" si="18"/>
        <v>0.38584189663568463</v>
      </c>
      <c r="AR15" s="54"/>
      <c r="AS15" s="55"/>
      <c r="AT15" s="55"/>
      <c r="AU15" s="56"/>
      <c r="AV15" s="56"/>
      <c r="AW15" s="56"/>
      <c r="AX15" s="57"/>
      <c r="AY15" s="57"/>
      <c r="AZ15" s="57"/>
    </row>
    <row r="16" spans="1:53" x14ac:dyDescent="0.3">
      <c r="A16">
        <v>15</v>
      </c>
      <c r="B16" s="1">
        <v>44700</v>
      </c>
      <c r="C16" t="str">
        <f t="shared" si="3"/>
        <v>CER-AWD_R3_t2_44700</v>
      </c>
      <c r="E16" t="s">
        <v>20</v>
      </c>
      <c r="F16" t="s">
        <v>38</v>
      </c>
      <c r="G16" t="s">
        <v>18</v>
      </c>
      <c r="H16">
        <f t="shared" si="4"/>
        <v>2022</v>
      </c>
      <c r="I16">
        <f t="shared" si="5"/>
        <v>5</v>
      </c>
      <c r="J16">
        <f t="shared" si="6"/>
        <v>19</v>
      </c>
      <c r="K16" t="s">
        <v>50</v>
      </c>
      <c r="M16">
        <v>3</v>
      </c>
      <c r="N16">
        <v>3</v>
      </c>
      <c r="O16" t="s">
        <v>36</v>
      </c>
      <c r="P16" t="str">
        <f t="shared" si="7"/>
        <v>E:CER_P:P09_Tr1:AWD_Tr2:_TRA_3_D:19_M:5_Y:2022</v>
      </c>
      <c r="Q16">
        <v>6</v>
      </c>
      <c r="R16">
        <v>24</v>
      </c>
      <c r="S16">
        <v>0</v>
      </c>
      <c r="T16">
        <v>26</v>
      </c>
      <c r="U16">
        <v>28</v>
      </c>
      <c r="V16" t="s">
        <v>46</v>
      </c>
      <c r="W16" s="2">
        <f t="shared" si="8"/>
        <v>0.51059027777777777</v>
      </c>
      <c r="X16">
        <v>20</v>
      </c>
      <c r="Y16" s="33">
        <f>VLOOKUP(C16,JN!$A$2:$J$865,8,0)</f>
        <v>1.2075</v>
      </c>
      <c r="Z16" s="34">
        <f>VLOOKUP(C16,JN!$A$2:$J$865,9,0)</f>
        <v>114.39340519974637</v>
      </c>
      <c r="AA16" s="35">
        <f>VLOOKUP(C16,JN!$A$2:$J$865,10,0)</f>
        <v>1.02396</v>
      </c>
      <c r="AB16">
        <v>40.6</v>
      </c>
      <c r="AD16">
        <f t="shared" si="9"/>
        <v>313.60000000000002</v>
      </c>
      <c r="AE16">
        <v>0.129</v>
      </c>
      <c r="AG16">
        <v>0.72</v>
      </c>
      <c r="AH16">
        <f t="shared" si="10"/>
        <v>9.2880000000000004E-2</v>
      </c>
      <c r="AI16" t="s">
        <v>643</v>
      </c>
      <c r="AJ16">
        <f t="shared" si="11"/>
        <v>466.3230798214542</v>
      </c>
      <c r="AK16">
        <f t="shared" si="12"/>
        <v>544.04359312502982</v>
      </c>
      <c r="AL16">
        <f t="shared" si="13"/>
        <v>0.56308511888440593</v>
      </c>
      <c r="AM16">
        <f t="shared" si="14"/>
        <v>0.40542128559677226</v>
      </c>
      <c r="AN16">
        <f t="shared" si="15"/>
        <v>53.344285024009281</v>
      </c>
      <c r="AO16">
        <f t="shared" si="16"/>
        <v>38.407885217286683</v>
      </c>
      <c r="AP16">
        <f t="shared" si="17"/>
        <v>0.55707887761630548</v>
      </c>
      <c r="AQ16">
        <f t="shared" si="18"/>
        <v>0.40109679188373992</v>
      </c>
      <c r="AR16" s="54"/>
      <c r="AS16" s="55"/>
      <c r="AT16" s="55"/>
      <c r="AU16" s="56"/>
      <c r="AV16" s="56"/>
      <c r="AW16" s="56"/>
      <c r="AX16" s="57"/>
      <c r="AY16" s="57"/>
      <c r="AZ16" s="57"/>
    </row>
    <row r="17" spans="1:52" x14ac:dyDescent="0.3">
      <c r="A17">
        <v>16</v>
      </c>
      <c r="B17" s="1">
        <v>44700</v>
      </c>
      <c r="C17" t="str">
        <f t="shared" si="3"/>
        <v>CER-AWD_R3_t3_44700</v>
      </c>
      <c r="E17" t="s">
        <v>20</v>
      </c>
      <c r="F17" t="s">
        <v>38</v>
      </c>
      <c r="G17" t="s">
        <v>18</v>
      </c>
      <c r="H17">
        <f t="shared" si="4"/>
        <v>2022</v>
      </c>
      <c r="I17">
        <f t="shared" si="5"/>
        <v>5</v>
      </c>
      <c r="J17">
        <f t="shared" si="6"/>
        <v>19</v>
      </c>
      <c r="K17" t="s">
        <v>50</v>
      </c>
      <c r="M17">
        <v>3</v>
      </c>
      <c r="N17">
        <v>3</v>
      </c>
      <c r="O17" t="s">
        <v>36</v>
      </c>
      <c r="P17" t="str">
        <f t="shared" si="7"/>
        <v>E:CER_P:P09_Tr1:AWD_Tr2:_TRA_3_D:19_M:5_Y:2022</v>
      </c>
      <c r="Q17">
        <v>6</v>
      </c>
      <c r="R17">
        <v>24</v>
      </c>
      <c r="S17">
        <v>0</v>
      </c>
      <c r="T17">
        <v>26</v>
      </c>
      <c r="U17">
        <v>28</v>
      </c>
      <c r="V17" t="s">
        <v>47</v>
      </c>
      <c r="W17" s="2">
        <f t="shared" si="8"/>
        <v>0.51753472222222219</v>
      </c>
      <c r="X17">
        <v>30</v>
      </c>
      <c r="Y17" s="33">
        <f>VLOOKUP(C17,JN!$A$2:$J$865,8,0)</f>
        <v>1.2075</v>
      </c>
      <c r="Z17" s="34">
        <f>VLOOKUP(C17,JN!$A$2:$J$865,9,0)</f>
        <v>75.47748890298034</v>
      </c>
      <c r="AA17" s="35">
        <f>VLOOKUP(C17,JN!$A$2:$J$865,10,0)</f>
        <v>0.99852000000000007</v>
      </c>
      <c r="AB17">
        <v>41</v>
      </c>
      <c r="AD17">
        <f t="shared" si="9"/>
        <v>314</v>
      </c>
      <c r="AE17">
        <v>0.129</v>
      </c>
      <c r="AG17">
        <v>0.72</v>
      </c>
      <c r="AH17">
        <f t="shared" si="10"/>
        <v>9.2880000000000004E-2</v>
      </c>
      <c r="AI17" t="s">
        <v>643</v>
      </c>
      <c r="AJ17">
        <f t="shared" si="11"/>
        <v>465.7290376815543</v>
      </c>
      <c r="AK17">
        <f t="shared" si="12"/>
        <v>543.3505439618134</v>
      </c>
      <c r="AL17">
        <f t="shared" si="13"/>
        <v>0.56236781300047689</v>
      </c>
      <c r="AM17">
        <f t="shared" si="14"/>
        <v>0.40490482536034339</v>
      </c>
      <c r="AN17">
        <f t="shared" si="15"/>
        <v>35.152058273405231</v>
      </c>
      <c r="AO17">
        <f t="shared" si="16"/>
        <v>25.309481956851766</v>
      </c>
      <c r="AP17">
        <f t="shared" si="17"/>
        <v>0.54254638515674991</v>
      </c>
      <c r="AQ17">
        <f t="shared" si="18"/>
        <v>0.3906333973128599</v>
      </c>
      <c r="AR17" s="54"/>
      <c r="AS17" s="55"/>
      <c r="AT17" s="55"/>
      <c r="AU17" s="56"/>
      <c r="AV17" s="56"/>
      <c r="AW17" s="56"/>
      <c r="AX17" s="57"/>
      <c r="AY17" s="57"/>
      <c r="AZ17" s="57"/>
    </row>
    <row r="18" spans="1:52" x14ac:dyDescent="0.3">
      <c r="A18">
        <v>17</v>
      </c>
      <c r="B18" s="1">
        <v>44700</v>
      </c>
      <c r="C18" t="str">
        <f t="shared" si="3"/>
        <v>CER-MSD_R2_t0_44700</v>
      </c>
      <c r="E18" t="s">
        <v>20</v>
      </c>
      <c r="F18" t="s">
        <v>34</v>
      </c>
      <c r="G18" t="s">
        <v>18</v>
      </c>
      <c r="H18">
        <f t="shared" si="4"/>
        <v>2022</v>
      </c>
      <c r="I18">
        <f t="shared" si="5"/>
        <v>5</v>
      </c>
      <c r="J18">
        <f t="shared" si="6"/>
        <v>19</v>
      </c>
      <c r="K18" t="s">
        <v>49</v>
      </c>
      <c r="M18">
        <v>2</v>
      </c>
      <c r="N18">
        <v>2</v>
      </c>
      <c r="O18" t="s">
        <v>41</v>
      </c>
      <c r="P18" t="str">
        <f t="shared" si="7"/>
        <v>E:CER_P:P04_Tr1:MSD_Tr2:_TRA_2_D:19_M:5_Y:2022</v>
      </c>
      <c r="Q18">
        <v>3</v>
      </c>
      <c r="R18">
        <v>25</v>
      </c>
      <c r="S18">
        <v>0</v>
      </c>
      <c r="T18">
        <v>25</v>
      </c>
      <c r="U18">
        <v>25</v>
      </c>
      <c r="V18" t="s">
        <v>44</v>
      </c>
      <c r="W18" s="2">
        <v>0.4675347222222222</v>
      </c>
      <c r="X18">
        <v>0</v>
      </c>
      <c r="Y18" s="33">
        <f>VLOOKUP(C18,JN!$A$2:$J$865,8,0)</f>
        <v>1.1325000000000001</v>
      </c>
      <c r="Z18" s="34">
        <f>VLOOKUP(C18,JN!$A$2:$J$865,9,0)</f>
        <v>74.646544071020926</v>
      </c>
      <c r="AA18" s="35">
        <f>VLOOKUP(C18,JN!$A$2:$J$865,10,0)</f>
        <v>1.79352</v>
      </c>
      <c r="AB18">
        <v>33.1</v>
      </c>
      <c r="AD18">
        <f t="shared" si="9"/>
        <v>306.10000000000002</v>
      </c>
      <c r="AE18">
        <v>0.129</v>
      </c>
      <c r="AG18">
        <v>0.72</v>
      </c>
      <c r="AH18">
        <f t="shared" si="10"/>
        <v>9.2880000000000004E-2</v>
      </c>
      <c r="AI18" t="s">
        <v>643</v>
      </c>
      <c r="AJ18">
        <f t="shared" si="11"/>
        <v>477.74883316565837</v>
      </c>
      <c r="AK18">
        <f t="shared" si="12"/>
        <v>557.37363869326805</v>
      </c>
      <c r="AL18">
        <f t="shared" si="13"/>
        <v>0.54105055356010812</v>
      </c>
      <c r="AM18">
        <f t="shared" si="14"/>
        <v>0.38955639856327784</v>
      </c>
      <c r="AN18">
        <f t="shared" si="15"/>
        <v>35.662299329779138</v>
      </c>
      <c r="AO18">
        <f t="shared" si="16"/>
        <v>25.67685551744098</v>
      </c>
      <c r="AP18">
        <f t="shared" si="17"/>
        <v>0.99966076846915009</v>
      </c>
      <c r="AQ18">
        <f t="shared" si="18"/>
        <v>0.71975575329778807</v>
      </c>
      <c r="AR18" s="54">
        <f t="shared" ref="AR18" si="46">SLOPE(AM18:AM21,X18:X21)*60</f>
        <v>9.1887603039929572E-2</v>
      </c>
      <c r="AS18" s="55">
        <f t="shared" ref="AS18" si="47">RSQ(Y18:Y21,AM18:AM21)</f>
        <v>0.98462486732897359</v>
      </c>
      <c r="AT18" s="55">
        <f t="shared" ref="AT18" si="48">IF(AS18&gt;=0.7,AR18,"REV")</f>
        <v>9.1887603039929572E-2</v>
      </c>
      <c r="AU18" s="56">
        <f t="shared" ref="AU18" si="49">SLOPE(AQ18:AQ21,Y18:Y21)*60</f>
        <v>-20.022630350861199</v>
      </c>
      <c r="AV18" s="56">
        <f t="shared" ref="AV18" si="50">RSQ(Y18:Y21,AQ18:AQ21)</f>
        <v>0.11160559279688978</v>
      </c>
      <c r="AW18" s="56" t="str">
        <f t="shared" ref="AW18" si="51">IF(AV18&gt;=0.7,AU18,"REV")</f>
        <v>REV</v>
      </c>
      <c r="AX18" s="57">
        <f t="shared" ref="AX18" si="52">SLOPE(AO18:AO21,Y18:Y21)*60</f>
        <v>3913.291613445891</v>
      </c>
      <c r="AY18" s="57">
        <f t="shared" ref="AY18" si="53">RSQ(Y18:Y21,AO18:AO21)</f>
        <v>0.74733759583580894</v>
      </c>
      <c r="AZ18" s="57">
        <f t="shared" ref="AZ18" si="54">IF(AY18&gt;=0.7,AX18,"REV")</f>
        <v>3913.291613445891</v>
      </c>
    </row>
    <row r="19" spans="1:52" x14ac:dyDescent="0.3">
      <c r="A19">
        <v>18</v>
      </c>
      <c r="B19" s="1">
        <v>44700</v>
      </c>
      <c r="C19" t="str">
        <f t="shared" si="3"/>
        <v>CER-MSD_R2_t1_44700</v>
      </c>
      <c r="E19" t="s">
        <v>20</v>
      </c>
      <c r="F19" t="s">
        <v>34</v>
      </c>
      <c r="G19" t="s">
        <v>18</v>
      </c>
      <c r="H19">
        <f t="shared" si="4"/>
        <v>2022</v>
      </c>
      <c r="I19">
        <f t="shared" si="5"/>
        <v>5</v>
      </c>
      <c r="J19">
        <f t="shared" si="6"/>
        <v>19</v>
      </c>
      <c r="K19" t="s">
        <v>49</v>
      </c>
      <c r="M19">
        <v>2</v>
      </c>
      <c r="N19">
        <v>2</v>
      </c>
      <c r="O19" t="s">
        <v>41</v>
      </c>
      <c r="P19" t="str">
        <f t="shared" si="7"/>
        <v>E:CER_P:P04_Tr1:MSD_Tr2:_TRA_2_D:19_M:5_Y:2022</v>
      </c>
      <c r="Q19">
        <v>3</v>
      </c>
      <c r="R19">
        <v>25</v>
      </c>
      <c r="S19">
        <v>0</v>
      </c>
      <c r="T19">
        <v>25</v>
      </c>
      <c r="U19">
        <v>25</v>
      </c>
      <c r="V19" t="s">
        <v>45</v>
      </c>
      <c r="W19" s="2">
        <f t="shared" si="8"/>
        <v>0.47447916666666662</v>
      </c>
      <c r="X19">
        <v>10</v>
      </c>
      <c r="Y19" s="33">
        <f>VLOOKUP(C19,JN!$A$2:$J$865,8,0)</f>
        <v>1.1325000000000001</v>
      </c>
      <c r="Z19" s="34">
        <f>VLOOKUP(C19,JN!$A$2:$J$865,9,0)</f>
        <v>94.035256816740656</v>
      </c>
      <c r="AA19" s="35">
        <f>VLOOKUP(C19,JN!$A$2:$J$865,10,0)</f>
        <v>1.4055599999999999</v>
      </c>
      <c r="AB19">
        <v>37.6</v>
      </c>
      <c r="AD19">
        <f t="shared" si="9"/>
        <v>310.60000000000002</v>
      </c>
      <c r="AE19">
        <v>0.129</v>
      </c>
      <c r="AG19">
        <v>0.72</v>
      </c>
      <c r="AH19">
        <f t="shared" si="10"/>
        <v>9.2880000000000004E-2</v>
      </c>
      <c r="AI19" t="s">
        <v>643</v>
      </c>
      <c r="AJ19">
        <f t="shared" si="11"/>
        <v>470.82716623312308</v>
      </c>
      <c r="AK19">
        <f t="shared" si="12"/>
        <v>549.29836060531034</v>
      </c>
      <c r="AL19">
        <f t="shared" si="13"/>
        <v>0.53321176575901186</v>
      </c>
      <c r="AM19">
        <f t="shared" si="14"/>
        <v>0.38391247134648854</v>
      </c>
      <c r="AN19">
        <f t="shared" si="15"/>
        <v>44.27435349302997</v>
      </c>
      <c r="AO19">
        <f t="shared" si="16"/>
        <v>31.87753451498158</v>
      </c>
      <c r="AP19">
        <f t="shared" si="17"/>
        <v>0.77207180373240003</v>
      </c>
      <c r="AQ19">
        <f t="shared" si="18"/>
        <v>0.55589169868732802</v>
      </c>
      <c r="AR19" s="54"/>
      <c r="AS19" s="55"/>
      <c r="AT19" s="55"/>
      <c r="AU19" s="56"/>
      <c r="AV19" s="56"/>
      <c r="AW19" s="56"/>
      <c r="AX19" s="57"/>
      <c r="AY19" s="57"/>
      <c r="AZ19" s="57"/>
    </row>
    <row r="20" spans="1:52" x14ac:dyDescent="0.3">
      <c r="A20">
        <v>19</v>
      </c>
      <c r="B20" s="1">
        <v>44700</v>
      </c>
      <c r="C20" t="str">
        <f t="shared" si="3"/>
        <v>CER-MSD_R2_t2_44700</v>
      </c>
      <c r="E20" t="s">
        <v>20</v>
      </c>
      <c r="F20" t="s">
        <v>34</v>
      </c>
      <c r="G20" t="s">
        <v>18</v>
      </c>
      <c r="H20">
        <f t="shared" si="4"/>
        <v>2022</v>
      </c>
      <c r="I20">
        <f t="shared" si="5"/>
        <v>5</v>
      </c>
      <c r="J20">
        <f t="shared" si="6"/>
        <v>19</v>
      </c>
      <c r="K20" t="s">
        <v>49</v>
      </c>
      <c r="M20">
        <v>2</v>
      </c>
      <c r="N20">
        <v>2</v>
      </c>
      <c r="O20" t="s">
        <v>41</v>
      </c>
      <c r="P20" t="str">
        <f t="shared" si="7"/>
        <v>E:CER_P:P04_Tr1:MSD_Tr2:_TRA_2_D:19_M:5_Y:2022</v>
      </c>
      <c r="Q20">
        <v>3</v>
      </c>
      <c r="R20">
        <v>25</v>
      </c>
      <c r="S20">
        <v>0</v>
      </c>
      <c r="T20">
        <v>25</v>
      </c>
      <c r="U20">
        <v>25</v>
      </c>
      <c r="V20" t="s">
        <v>46</v>
      </c>
      <c r="W20" s="2">
        <f t="shared" si="8"/>
        <v>0.48142361111111104</v>
      </c>
      <c r="X20">
        <v>20</v>
      </c>
      <c r="Y20" s="33">
        <f>VLOOKUP(C20,JN!$A$2:$J$865,8,0)</f>
        <v>1.2075</v>
      </c>
      <c r="Z20" s="34">
        <f>VLOOKUP(C20,JN!$A$2:$J$865,9,0)</f>
        <v>104.14508560558023</v>
      </c>
      <c r="AA20" s="35">
        <f>VLOOKUP(C20,JN!$A$2:$J$865,10,0)</f>
        <v>1.4945999999999997</v>
      </c>
      <c r="AB20">
        <v>35.700000000000003</v>
      </c>
      <c r="AD20">
        <f t="shared" si="9"/>
        <v>308.7</v>
      </c>
      <c r="AE20">
        <v>0.129</v>
      </c>
      <c r="AG20">
        <v>0.72</v>
      </c>
      <c r="AH20">
        <f t="shared" si="10"/>
        <v>9.2880000000000004E-2</v>
      </c>
      <c r="AI20" t="s">
        <v>643</v>
      </c>
      <c r="AJ20">
        <f t="shared" si="11"/>
        <v>473.72503346941386</v>
      </c>
      <c r="AK20">
        <f t="shared" si="12"/>
        <v>552.67920571431614</v>
      </c>
      <c r="AL20">
        <f t="shared" si="13"/>
        <v>0.57202297791431722</v>
      </c>
      <c r="AM20">
        <f t="shared" si="14"/>
        <v>0.41185654409830841</v>
      </c>
      <c r="AN20">
        <f t="shared" si="15"/>
        <v>49.336134164178468</v>
      </c>
      <c r="AO20">
        <f t="shared" si="16"/>
        <v>35.522016598208495</v>
      </c>
      <c r="AP20">
        <f t="shared" si="17"/>
        <v>0.82603434086061678</v>
      </c>
      <c r="AQ20">
        <f t="shared" si="18"/>
        <v>0.59474472541964407</v>
      </c>
      <c r="AR20" s="54"/>
      <c r="AS20" s="55"/>
      <c r="AT20" s="55"/>
      <c r="AU20" s="56"/>
      <c r="AV20" s="56"/>
      <c r="AW20" s="56"/>
      <c r="AX20" s="57"/>
      <c r="AY20" s="57"/>
      <c r="AZ20" s="57"/>
    </row>
    <row r="21" spans="1:52" x14ac:dyDescent="0.3">
      <c r="A21">
        <v>20</v>
      </c>
      <c r="B21" s="1">
        <v>44700</v>
      </c>
      <c r="C21" t="str">
        <f t="shared" si="3"/>
        <v>CER-MSD_R2_t3_44700</v>
      </c>
      <c r="E21" t="s">
        <v>20</v>
      </c>
      <c r="F21" t="s">
        <v>34</v>
      </c>
      <c r="G21" t="s">
        <v>18</v>
      </c>
      <c r="H21">
        <f t="shared" si="4"/>
        <v>2022</v>
      </c>
      <c r="I21">
        <f t="shared" si="5"/>
        <v>5</v>
      </c>
      <c r="J21">
        <f t="shared" si="6"/>
        <v>19</v>
      </c>
      <c r="K21" t="s">
        <v>49</v>
      </c>
      <c r="M21">
        <v>2</v>
      </c>
      <c r="N21">
        <v>2</v>
      </c>
      <c r="O21" t="s">
        <v>41</v>
      </c>
      <c r="P21" t="str">
        <f t="shared" si="7"/>
        <v>E:CER_P:P04_Tr1:MSD_Tr2:_TRA_2_D:19_M:5_Y:2022</v>
      </c>
      <c r="Q21">
        <v>3</v>
      </c>
      <c r="R21">
        <v>25</v>
      </c>
      <c r="S21">
        <v>0</v>
      </c>
      <c r="T21">
        <v>25</v>
      </c>
      <c r="U21">
        <v>25</v>
      </c>
      <c r="V21" t="s">
        <v>47</v>
      </c>
      <c r="W21" s="2">
        <f t="shared" si="8"/>
        <v>0.48836805555555546</v>
      </c>
      <c r="X21">
        <v>30</v>
      </c>
      <c r="Y21" s="33">
        <f>VLOOKUP(C21,JN!$A$2:$J$865,8,0)</f>
        <v>1.2825</v>
      </c>
      <c r="Z21" s="34">
        <f>VLOOKUP(C21,JN!$A$2:$J$865,9,0)</f>
        <v>113.56246036778694</v>
      </c>
      <c r="AA21" s="35">
        <f>VLOOKUP(C21,JN!$A$2:$J$865,10,0)</f>
        <v>1.5073199999999998</v>
      </c>
      <c r="AB21">
        <v>40.1</v>
      </c>
      <c r="AD21">
        <f t="shared" si="9"/>
        <v>313.10000000000002</v>
      </c>
      <c r="AE21">
        <v>0.129</v>
      </c>
      <c r="AG21">
        <v>0.72</v>
      </c>
      <c r="AH21">
        <f t="shared" si="10"/>
        <v>9.2880000000000004E-2</v>
      </c>
      <c r="AI21" t="s">
        <v>643</v>
      </c>
      <c r="AJ21">
        <f t="shared" si="11"/>
        <v>467.0677669498819</v>
      </c>
      <c r="AK21">
        <f t="shared" si="12"/>
        <v>544.91239477486226</v>
      </c>
      <c r="AL21">
        <f t="shared" si="13"/>
        <v>0.59901441111322351</v>
      </c>
      <c r="AM21">
        <f t="shared" si="14"/>
        <v>0.43129037600152098</v>
      </c>
      <c r="AN21">
        <f t="shared" si="15"/>
        <v>53.041364773316708</v>
      </c>
      <c r="AO21">
        <f t="shared" si="16"/>
        <v>38.189782636788031</v>
      </c>
      <c r="AP21">
        <f t="shared" si="17"/>
        <v>0.8213573508920452</v>
      </c>
      <c r="AQ21">
        <f t="shared" si="18"/>
        <v>0.59137729264227257</v>
      </c>
      <c r="AR21" s="54"/>
      <c r="AS21" s="55"/>
      <c r="AT21" s="55"/>
      <c r="AU21" s="56"/>
      <c r="AV21" s="56"/>
      <c r="AW21" s="56"/>
      <c r="AX21" s="57"/>
      <c r="AY21" s="57"/>
      <c r="AZ21" s="57"/>
    </row>
    <row r="22" spans="1:52" x14ac:dyDescent="0.3">
      <c r="A22">
        <v>21</v>
      </c>
      <c r="B22" s="1">
        <v>44700</v>
      </c>
      <c r="C22" t="str">
        <f t="shared" si="3"/>
        <v>CER-CON_R2_t0_44700</v>
      </c>
      <c r="E22" t="s">
        <v>20</v>
      </c>
      <c r="F22" t="s">
        <v>40</v>
      </c>
      <c r="G22" t="s">
        <v>18</v>
      </c>
      <c r="H22">
        <f t="shared" si="4"/>
        <v>2022</v>
      </c>
      <c r="I22">
        <f t="shared" si="5"/>
        <v>5</v>
      </c>
      <c r="J22">
        <f t="shared" si="6"/>
        <v>19</v>
      </c>
      <c r="K22" t="s">
        <v>48</v>
      </c>
      <c r="M22">
        <v>2</v>
      </c>
      <c r="N22">
        <v>11</v>
      </c>
      <c r="O22" t="s">
        <v>42</v>
      </c>
      <c r="P22" t="str">
        <f t="shared" si="7"/>
        <v>E:CER_P:P06_Tr1:CON_Tr2:_TRA_2_D:19_M:5_Y:2022</v>
      </c>
      <c r="Q22">
        <v>3.5</v>
      </c>
      <c r="R22">
        <v>25</v>
      </c>
      <c r="S22">
        <v>0</v>
      </c>
      <c r="T22">
        <v>25</v>
      </c>
      <c r="U22">
        <v>25</v>
      </c>
      <c r="V22" t="s">
        <v>44</v>
      </c>
      <c r="W22" s="2">
        <v>0.4675347222222222</v>
      </c>
      <c r="X22">
        <v>0</v>
      </c>
      <c r="Y22" s="33">
        <f>VLOOKUP(C22,JN!$A$2:$J$865,8,0)</f>
        <v>1.2825</v>
      </c>
      <c r="Z22" s="34">
        <f>VLOOKUP(C22,JN!$A$2:$J$865,9,0)</f>
        <v>104.56055802155994</v>
      </c>
      <c r="AA22" s="35">
        <f>VLOOKUP(C22,JN!$A$2:$J$865,10,0)</f>
        <v>1.2084000000000001</v>
      </c>
      <c r="AB22">
        <v>34.299999999999997</v>
      </c>
      <c r="AD22">
        <f t="shared" si="9"/>
        <v>307.3</v>
      </c>
      <c r="AE22">
        <v>0.129</v>
      </c>
      <c r="AG22">
        <v>0.72</v>
      </c>
      <c r="AH22">
        <f t="shared" si="10"/>
        <v>9.2880000000000004E-2</v>
      </c>
      <c r="AI22" t="s">
        <v>643</v>
      </c>
      <c r="AJ22">
        <f t="shared" si="11"/>
        <v>475.88323407747487</v>
      </c>
      <c r="AK22">
        <f t="shared" si="12"/>
        <v>555.1971064237207</v>
      </c>
      <c r="AL22">
        <f t="shared" si="13"/>
        <v>0.61032024770436144</v>
      </c>
      <c r="AM22">
        <f t="shared" si="14"/>
        <v>0.43943057834714028</v>
      </c>
      <c r="AN22">
        <f t="shared" si="15"/>
        <v>49.758616508245403</v>
      </c>
      <c r="AO22">
        <f t="shared" si="16"/>
        <v>35.826203885936692</v>
      </c>
      <c r="AP22">
        <f t="shared" si="17"/>
        <v>0.67090018340242419</v>
      </c>
      <c r="AQ22">
        <f t="shared" si="18"/>
        <v>0.48304813204974545</v>
      </c>
      <c r="AR22" s="54">
        <f t="shared" ref="AR22" si="55">SLOPE(AM22:AM25,X22:X25)*60</f>
        <v>1.9197624356034403E-2</v>
      </c>
      <c r="AS22" s="55">
        <f t="shared" ref="AS22" si="56">RSQ(Y22:Y25,AM22:AM25)</f>
        <v>0.98887743888209423</v>
      </c>
      <c r="AT22" s="55">
        <f t="shared" ref="AT22" si="57">IF(AS22&gt;=0.7,AR22,"REV")</f>
        <v>1.9197624356034403E-2</v>
      </c>
      <c r="AU22" s="56">
        <f t="shared" ref="AU22" si="58">SLOPE(AQ22:AQ25,Y22:Y25)*60</f>
        <v>38.964477395366153</v>
      </c>
      <c r="AV22" s="56">
        <f t="shared" ref="AV22" si="59">RSQ(Y22:Y25,AQ22:AQ25)</f>
        <v>0.35567931531414521</v>
      </c>
      <c r="AW22" s="56" t="str">
        <f t="shared" ref="AW22" si="60">IF(AV22&gt;=0.7,AU22,"REV")</f>
        <v>REV</v>
      </c>
      <c r="AX22" s="57">
        <f t="shared" ref="AX22" si="61">SLOPE(AO22:AO25,Y22:Y25)*60</f>
        <v>4910.0201857662487</v>
      </c>
      <c r="AY22" s="57">
        <f t="shared" ref="AY22" si="62">RSQ(Y22:Y25,AO22:AO25)</f>
        <v>0.69470284506208846</v>
      </c>
      <c r="AZ22" s="57" t="str">
        <f t="shared" ref="AZ22" si="63">IF(AY22&gt;=0.7,AX22,"REV")</f>
        <v>REV</v>
      </c>
    </row>
    <row r="23" spans="1:52" x14ac:dyDescent="0.3">
      <c r="A23">
        <v>22</v>
      </c>
      <c r="B23" s="1">
        <v>44700</v>
      </c>
      <c r="C23" t="str">
        <f t="shared" si="3"/>
        <v>CER-CON_R2_t1_44700</v>
      </c>
      <c r="E23" t="s">
        <v>20</v>
      </c>
      <c r="F23" t="s">
        <v>40</v>
      </c>
      <c r="G23" t="s">
        <v>18</v>
      </c>
      <c r="H23">
        <f t="shared" si="4"/>
        <v>2022</v>
      </c>
      <c r="I23">
        <f t="shared" si="5"/>
        <v>5</v>
      </c>
      <c r="J23">
        <f t="shared" si="6"/>
        <v>19</v>
      </c>
      <c r="K23" t="s">
        <v>48</v>
      </c>
      <c r="M23">
        <v>2</v>
      </c>
      <c r="N23">
        <v>11</v>
      </c>
      <c r="O23" t="s">
        <v>42</v>
      </c>
      <c r="P23" t="str">
        <f t="shared" si="7"/>
        <v>E:CER_P:P06_Tr1:CON_Tr2:_TRA_2_D:19_M:5_Y:2022</v>
      </c>
      <c r="Q23">
        <v>3.5</v>
      </c>
      <c r="R23">
        <v>25</v>
      </c>
      <c r="S23">
        <v>0</v>
      </c>
      <c r="T23">
        <v>25</v>
      </c>
      <c r="U23">
        <v>25</v>
      </c>
      <c r="V23" t="s">
        <v>45</v>
      </c>
      <c r="W23" s="2">
        <f t="shared" si="8"/>
        <v>0.47447916666666662</v>
      </c>
      <c r="X23">
        <v>10</v>
      </c>
      <c r="Y23" s="33">
        <f>VLOOKUP(C23,JN!$A$2:$J$865,8,0)</f>
        <v>1.3574999999999999</v>
      </c>
      <c r="Z23" s="34">
        <f>VLOOKUP(C23,JN!$A$2:$J$865,9,0)</f>
        <v>121.17945466074828</v>
      </c>
      <c r="AA23" s="35">
        <f>VLOOKUP(C23,JN!$A$2:$J$865,10,0)</f>
        <v>1.31016</v>
      </c>
      <c r="AB23">
        <v>37.700000000000003</v>
      </c>
      <c r="AD23">
        <f t="shared" si="9"/>
        <v>310.7</v>
      </c>
      <c r="AE23">
        <v>0.129</v>
      </c>
      <c r="AG23">
        <v>0.72</v>
      </c>
      <c r="AH23">
        <f t="shared" si="10"/>
        <v>9.2880000000000004E-2</v>
      </c>
      <c r="AI23" t="s">
        <v>643</v>
      </c>
      <c r="AJ23">
        <f t="shared" si="11"/>
        <v>470.67562868364354</v>
      </c>
      <c r="AK23">
        <f t="shared" si="12"/>
        <v>549.12156679758414</v>
      </c>
      <c r="AL23">
        <f t="shared" si="13"/>
        <v>0.63894216593804609</v>
      </c>
      <c r="AM23">
        <f t="shared" si="14"/>
        <v>0.46003835947539318</v>
      </c>
      <c r="AN23">
        <f t="shared" si="15"/>
        <v>57.036216005988777</v>
      </c>
      <c r="AO23">
        <f t="shared" si="16"/>
        <v>41.06607552431192</v>
      </c>
      <c r="AP23">
        <f t="shared" si="17"/>
        <v>0.71943711195552285</v>
      </c>
      <c r="AQ23">
        <f t="shared" si="18"/>
        <v>0.51799472060797647</v>
      </c>
      <c r="AR23" s="54"/>
      <c r="AS23" s="55"/>
      <c r="AT23" s="55"/>
      <c r="AU23" s="56"/>
      <c r="AV23" s="56"/>
      <c r="AW23" s="56"/>
      <c r="AX23" s="57"/>
      <c r="AY23" s="57"/>
      <c r="AZ23" s="57"/>
    </row>
    <row r="24" spans="1:52" x14ac:dyDescent="0.3">
      <c r="A24">
        <v>23</v>
      </c>
      <c r="B24" s="1">
        <v>44700</v>
      </c>
      <c r="C24" t="str">
        <f t="shared" si="3"/>
        <v>CER-CON_R2_t2_44700</v>
      </c>
      <c r="E24" t="s">
        <v>20</v>
      </c>
      <c r="F24" t="s">
        <v>40</v>
      </c>
      <c r="G24" t="s">
        <v>18</v>
      </c>
      <c r="H24">
        <f t="shared" si="4"/>
        <v>2022</v>
      </c>
      <c r="I24">
        <f t="shared" si="5"/>
        <v>5</v>
      </c>
      <c r="J24">
        <f t="shared" si="6"/>
        <v>19</v>
      </c>
      <c r="K24" t="s">
        <v>48</v>
      </c>
      <c r="M24">
        <v>2</v>
      </c>
      <c r="N24">
        <v>11</v>
      </c>
      <c r="O24" t="s">
        <v>42</v>
      </c>
      <c r="P24" t="str">
        <f t="shared" si="7"/>
        <v>E:CER_P:P06_Tr1:CON_Tr2:_TRA_2_D:19_M:5_Y:2022</v>
      </c>
      <c r="Q24">
        <v>3.5</v>
      </c>
      <c r="R24">
        <v>25</v>
      </c>
      <c r="S24">
        <v>0</v>
      </c>
      <c r="T24">
        <v>25</v>
      </c>
      <c r="U24">
        <v>25</v>
      </c>
      <c r="V24" t="s">
        <v>46</v>
      </c>
      <c r="W24" s="2">
        <f t="shared" si="8"/>
        <v>0.48142361111111104</v>
      </c>
      <c r="X24">
        <v>20</v>
      </c>
      <c r="Y24" s="33">
        <f>VLOOKUP(C24,JN!$A$2:$J$865,8,0)</f>
        <v>1.2825</v>
      </c>
      <c r="Z24" s="34">
        <f>VLOOKUP(C24,JN!$A$2:$J$865,9,0)</f>
        <v>90.711477488902986</v>
      </c>
      <c r="AA24" s="35">
        <f>VLOOKUP(C24,JN!$A$2:$J$865,10,0)</f>
        <v>1.0176000000000001</v>
      </c>
      <c r="AB24">
        <v>35.5</v>
      </c>
      <c r="AD24">
        <f t="shared" si="9"/>
        <v>308.5</v>
      </c>
      <c r="AE24">
        <v>0.129</v>
      </c>
      <c r="AG24">
        <v>0.72</v>
      </c>
      <c r="AH24">
        <f t="shared" si="10"/>
        <v>9.2880000000000004E-2</v>
      </c>
      <c r="AI24" t="s">
        <v>643</v>
      </c>
      <c r="AJ24">
        <f t="shared" si="11"/>
        <v>474.03214856404549</v>
      </c>
      <c r="AK24">
        <f t="shared" si="12"/>
        <v>553.03750665805308</v>
      </c>
      <c r="AL24">
        <f t="shared" si="13"/>
        <v>0.60794623053338825</v>
      </c>
      <c r="AM24">
        <f t="shared" si="14"/>
        <v>0.43772128598403953</v>
      </c>
      <c r="AN24">
        <f t="shared" si="15"/>
        <v>43.000156573483729</v>
      </c>
      <c r="AO24">
        <f t="shared" si="16"/>
        <v>30.960112732908286</v>
      </c>
      <c r="AP24">
        <f t="shared" si="17"/>
        <v>0.56277096677523475</v>
      </c>
      <c r="AQ24">
        <f t="shared" si="18"/>
        <v>0.40519509607816906</v>
      </c>
      <c r="AR24" s="54"/>
      <c r="AS24" s="55"/>
      <c r="AT24" s="55"/>
      <c r="AU24" s="56"/>
      <c r="AV24" s="56"/>
      <c r="AW24" s="56"/>
      <c r="AX24" s="57"/>
      <c r="AY24" s="57"/>
      <c r="AZ24" s="57"/>
    </row>
    <row r="25" spans="1:52" x14ac:dyDescent="0.3">
      <c r="A25">
        <v>24</v>
      </c>
      <c r="B25" s="1">
        <v>44700</v>
      </c>
      <c r="C25" t="str">
        <f t="shared" si="3"/>
        <v>CER-CON_R2_t3_44700</v>
      </c>
      <c r="E25" t="s">
        <v>20</v>
      </c>
      <c r="F25" t="s">
        <v>40</v>
      </c>
      <c r="G25" t="s">
        <v>18</v>
      </c>
      <c r="H25">
        <f t="shared" si="4"/>
        <v>2022</v>
      </c>
      <c r="I25">
        <f t="shared" si="5"/>
        <v>5</v>
      </c>
      <c r="J25">
        <f t="shared" si="6"/>
        <v>19</v>
      </c>
      <c r="K25" t="s">
        <v>48</v>
      </c>
      <c r="M25">
        <v>2</v>
      </c>
      <c r="N25">
        <v>11</v>
      </c>
      <c r="O25" t="s">
        <v>42</v>
      </c>
      <c r="P25" t="str">
        <f t="shared" si="7"/>
        <v>E:CER_P:P06_Tr1:CON_Tr2:_TRA_2_D:19_M:5_Y:2022</v>
      </c>
      <c r="Q25">
        <v>3.5</v>
      </c>
      <c r="R25">
        <v>25</v>
      </c>
      <c r="S25">
        <v>0</v>
      </c>
      <c r="T25">
        <v>25</v>
      </c>
      <c r="U25">
        <v>25</v>
      </c>
      <c r="V25" t="s">
        <v>47</v>
      </c>
      <c r="W25" s="2">
        <f t="shared" si="8"/>
        <v>0.48836805555555546</v>
      </c>
      <c r="X25">
        <v>30</v>
      </c>
      <c r="Y25" s="33">
        <f>VLOOKUP(C25,JN!$A$2:$J$865,8,0)</f>
        <v>1.3574999999999999</v>
      </c>
      <c r="Z25" s="34">
        <f>VLOOKUP(C25,JN!$A$2:$J$865,9,0)</f>
        <v>112.73151553582753</v>
      </c>
      <c r="AA25" s="35">
        <f>VLOOKUP(C25,JN!$A$2:$J$865,10,0)</f>
        <v>1.1893199999999999</v>
      </c>
      <c r="AB25">
        <v>39.4</v>
      </c>
      <c r="AD25">
        <f t="shared" si="9"/>
        <v>312.39999999999998</v>
      </c>
      <c r="AE25">
        <v>0.129</v>
      </c>
      <c r="AG25">
        <v>0.72</v>
      </c>
      <c r="AH25">
        <f t="shared" si="10"/>
        <v>9.2880000000000004E-2</v>
      </c>
      <c r="AI25" t="s">
        <v>643</v>
      </c>
      <c r="AJ25">
        <f t="shared" si="11"/>
        <v>468.1143336491935</v>
      </c>
      <c r="AK25">
        <f t="shared" si="12"/>
        <v>546.13338925739242</v>
      </c>
      <c r="AL25">
        <f t="shared" si="13"/>
        <v>0.63546520792878014</v>
      </c>
      <c r="AM25">
        <f t="shared" si="14"/>
        <v>0.45753494970872172</v>
      </c>
      <c r="AN25">
        <f t="shared" si="15"/>
        <v>52.771238276317604</v>
      </c>
      <c r="AO25">
        <f t="shared" si="16"/>
        <v>37.995291558948672</v>
      </c>
      <c r="AP25">
        <f t="shared" si="17"/>
        <v>0.64952736251160192</v>
      </c>
      <c r="AQ25">
        <f t="shared" si="18"/>
        <v>0.46765970100835336</v>
      </c>
      <c r="AR25" s="54"/>
      <c r="AS25" s="55"/>
      <c r="AT25" s="55"/>
      <c r="AU25" s="56"/>
      <c r="AV25" s="56"/>
      <c r="AW25" s="56"/>
      <c r="AX25" s="57"/>
      <c r="AY25" s="57"/>
      <c r="AZ25" s="57"/>
    </row>
    <row r="26" spans="1:52" x14ac:dyDescent="0.3">
      <c r="A26">
        <v>25</v>
      </c>
      <c r="B26" s="1">
        <v>44700</v>
      </c>
      <c r="C26" t="str">
        <f t="shared" si="3"/>
        <v>CER-CON_R3_t0_44700</v>
      </c>
      <c r="E26" t="s">
        <v>20</v>
      </c>
      <c r="F26" t="s">
        <v>33</v>
      </c>
      <c r="G26" t="s">
        <v>18</v>
      </c>
      <c r="H26">
        <f t="shared" si="4"/>
        <v>2022</v>
      </c>
      <c r="I26">
        <f t="shared" si="5"/>
        <v>5</v>
      </c>
      <c r="J26">
        <f t="shared" si="6"/>
        <v>19</v>
      </c>
      <c r="K26" t="s">
        <v>48</v>
      </c>
      <c r="M26">
        <v>3</v>
      </c>
      <c r="N26">
        <v>11</v>
      </c>
      <c r="O26" t="s">
        <v>42</v>
      </c>
      <c r="P26" t="str">
        <f t="shared" si="7"/>
        <v>E:CER_P:P08_Tr1:CON_Tr2:_TRA_3_D:19_M:5_Y:2022</v>
      </c>
      <c r="Q26">
        <v>3</v>
      </c>
      <c r="R26">
        <v>25</v>
      </c>
      <c r="S26">
        <v>0</v>
      </c>
      <c r="T26">
        <v>26</v>
      </c>
      <c r="U26">
        <v>28</v>
      </c>
      <c r="V26" t="s">
        <v>44</v>
      </c>
      <c r="W26" s="2">
        <v>0.49670138888888887</v>
      </c>
      <c r="X26">
        <v>0</v>
      </c>
      <c r="Y26" s="33">
        <f>VLOOKUP(C26,JN!$A$2:$J$865,8,0)</f>
        <v>1.2075</v>
      </c>
      <c r="Z26" s="34">
        <f>VLOOKUP(C26,JN!$A$2:$J$865,9,0)</f>
        <v>101.37526949904883</v>
      </c>
      <c r="AA26" s="35">
        <f>VLOOKUP(C26,JN!$A$2:$J$865,10,0)</f>
        <v>0.96035999999999999</v>
      </c>
      <c r="AB26">
        <v>35.799999999999997</v>
      </c>
      <c r="AD26">
        <f t="shared" si="9"/>
        <v>308.8</v>
      </c>
      <c r="AE26">
        <v>0.129</v>
      </c>
      <c r="AG26">
        <v>0.72</v>
      </c>
      <c r="AH26">
        <f t="shared" si="10"/>
        <v>9.2880000000000004E-2</v>
      </c>
      <c r="AI26" t="s">
        <v>643</v>
      </c>
      <c r="AJ26">
        <f t="shared" si="11"/>
        <v>473.57162510365293</v>
      </c>
      <c r="AK26">
        <f t="shared" si="12"/>
        <v>552.50022928759506</v>
      </c>
      <c r="AL26">
        <f t="shared" si="13"/>
        <v>0.57183773731266097</v>
      </c>
      <c r="AM26">
        <f t="shared" si="14"/>
        <v>0.4117231708651159</v>
      </c>
      <c r="AN26">
        <f t="shared" si="15"/>
        <v>48.008451121985331</v>
      </c>
      <c r="AO26">
        <f t="shared" si="16"/>
        <v>34.566084807829441</v>
      </c>
      <c r="AP26">
        <f t="shared" si="17"/>
        <v>0.53059912019863475</v>
      </c>
      <c r="AQ26">
        <f t="shared" si="18"/>
        <v>0.382031366543017</v>
      </c>
      <c r="AR26" s="54">
        <f t="shared" ref="AR26" si="64">SLOPE(AM26:AM29,X26:X29)*60</f>
        <v>-1.0822485369165212E-2</v>
      </c>
      <c r="AS26" s="55" t="e">
        <f>RSQ(Y26:Y29,AM26:AM29)</f>
        <v>#DIV/0!</v>
      </c>
      <c r="AT26" s="55" t="e">
        <f t="shared" ref="AT26" si="65">IF(AS26&gt;=0.7,AR26,"REV")</f>
        <v>#DIV/0!</v>
      </c>
      <c r="AU26" s="56" t="e">
        <f t="shared" ref="AU26" si="66">SLOPE(AQ26:AQ29,Y26:Y29)*60</f>
        <v>#DIV/0!</v>
      </c>
      <c r="AV26" s="56" t="e">
        <f t="shared" ref="AV26" si="67">RSQ(Y26:Y29,AQ26:AQ29)</f>
        <v>#DIV/0!</v>
      </c>
      <c r="AW26" s="56" t="e">
        <f t="shared" ref="AW26" si="68">IF(AV26&gt;=0.7,AU26,"REV")</f>
        <v>#DIV/0!</v>
      </c>
      <c r="AX26" s="57" t="e">
        <f t="shared" ref="AX26" si="69">SLOPE(AO26:AO29,Y26:Y29)*60</f>
        <v>#DIV/0!</v>
      </c>
      <c r="AY26" s="57" t="e">
        <f t="shared" ref="AY26" si="70">RSQ(Y26:Y29,AO26:AO29)</f>
        <v>#DIV/0!</v>
      </c>
      <c r="AZ26" s="57" t="e">
        <f t="shared" ref="AZ26" si="71">IF(AY26&gt;=0.7,AX26,"REV")</f>
        <v>#DIV/0!</v>
      </c>
    </row>
    <row r="27" spans="1:52" x14ac:dyDescent="0.3">
      <c r="A27">
        <v>26</v>
      </c>
      <c r="B27" s="1">
        <v>44700</v>
      </c>
      <c r="C27" t="str">
        <f t="shared" si="3"/>
        <v>CER-CON_R3_t1_44700</v>
      </c>
      <c r="E27" t="s">
        <v>20</v>
      </c>
      <c r="F27" t="s">
        <v>33</v>
      </c>
      <c r="G27" t="s">
        <v>18</v>
      </c>
      <c r="H27">
        <f t="shared" si="4"/>
        <v>2022</v>
      </c>
      <c r="I27">
        <f t="shared" si="5"/>
        <v>5</v>
      </c>
      <c r="J27">
        <f t="shared" si="6"/>
        <v>19</v>
      </c>
      <c r="K27" t="s">
        <v>48</v>
      </c>
      <c r="M27">
        <v>3</v>
      </c>
      <c r="N27">
        <v>11</v>
      </c>
      <c r="O27" t="s">
        <v>42</v>
      </c>
      <c r="P27" t="str">
        <f t="shared" si="7"/>
        <v>E:CER_P:P08_Tr1:CON_Tr2:_TRA_3_D:19_M:5_Y:2022</v>
      </c>
      <c r="Q27">
        <v>3</v>
      </c>
      <c r="R27">
        <v>25</v>
      </c>
      <c r="S27">
        <v>0</v>
      </c>
      <c r="T27">
        <v>26</v>
      </c>
      <c r="U27">
        <v>28</v>
      </c>
      <c r="V27" t="s">
        <v>45</v>
      </c>
      <c r="W27" s="2">
        <f t="shared" si="8"/>
        <v>0.50364583333333335</v>
      </c>
      <c r="X27">
        <v>10</v>
      </c>
      <c r="Y27" s="33">
        <f>VLOOKUP(C27,JN!$A$2:$J$865,8,0)</f>
        <v>1.2075</v>
      </c>
      <c r="Z27" s="34">
        <f>VLOOKUP(C27,JN!$A$2:$J$865,9,0)</f>
        <v>80.601648700063407</v>
      </c>
      <c r="AA27" s="35">
        <f>VLOOKUP(C27,JN!$A$2:$J$865,10,0)</f>
        <v>0.90312000000000014</v>
      </c>
      <c r="AB27">
        <v>36.799999999999997</v>
      </c>
      <c r="AD27">
        <f t="shared" si="9"/>
        <v>309.8</v>
      </c>
      <c r="AE27">
        <v>0.129</v>
      </c>
      <c r="AG27">
        <v>0.72</v>
      </c>
      <c r="AH27">
        <f t="shared" si="10"/>
        <v>9.2880000000000004E-2</v>
      </c>
      <c r="AI27" t="s">
        <v>643</v>
      </c>
      <c r="AJ27">
        <f t="shared" si="11"/>
        <v>472.04298848291813</v>
      </c>
      <c r="AK27">
        <f t="shared" si="12"/>
        <v>550.71681989673777</v>
      </c>
      <c r="AL27">
        <f t="shared" si="13"/>
        <v>0.56999190859312365</v>
      </c>
      <c r="AM27">
        <f t="shared" si="14"/>
        <v>0.41039417418704904</v>
      </c>
      <c r="AN27">
        <f t="shared" si="15"/>
        <v>38.047443129028245</v>
      </c>
      <c r="AO27">
        <f t="shared" si="16"/>
        <v>27.394159052900338</v>
      </c>
      <c r="AP27">
        <f t="shared" si="17"/>
        <v>0.49736337438514194</v>
      </c>
      <c r="AQ27">
        <f t="shared" si="18"/>
        <v>0.35810162955730224</v>
      </c>
      <c r="AR27" s="54"/>
      <c r="AS27" s="55"/>
      <c r="AT27" s="55"/>
      <c r="AU27" s="56"/>
      <c r="AV27" s="56"/>
      <c r="AW27" s="56"/>
      <c r="AX27" s="57"/>
      <c r="AY27" s="57"/>
      <c r="AZ27" s="57"/>
    </row>
    <row r="28" spans="1:52" x14ac:dyDescent="0.3">
      <c r="A28">
        <v>27</v>
      </c>
      <c r="B28" s="1">
        <v>44700</v>
      </c>
      <c r="C28" t="str">
        <f t="shared" si="3"/>
        <v>CER-CON_R3_t2_44700</v>
      </c>
      <c r="E28" t="s">
        <v>20</v>
      </c>
      <c r="F28" t="s">
        <v>33</v>
      </c>
      <c r="G28" t="s">
        <v>18</v>
      </c>
      <c r="H28">
        <f t="shared" si="4"/>
        <v>2022</v>
      </c>
      <c r="I28">
        <f t="shared" si="5"/>
        <v>5</v>
      </c>
      <c r="J28">
        <f t="shared" si="6"/>
        <v>19</v>
      </c>
      <c r="K28" t="s">
        <v>48</v>
      </c>
      <c r="M28">
        <v>3</v>
      </c>
      <c r="N28">
        <v>11</v>
      </c>
      <c r="O28" t="s">
        <v>42</v>
      </c>
      <c r="P28" t="str">
        <f t="shared" si="7"/>
        <v>E:CER_P:P08_Tr1:CON_Tr2:_TRA_3_D:19_M:5_Y:2022</v>
      </c>
      <c r="Q28">
        <v>3</v>
      </c>
      <c r="R28">
        <v>25</v>
      </c>
      <c r="S28">
        <v>0</v>
      </c>
      <c r="T28">
        <v>26</v>
      </c>
      <c r="U28">
        <v>28</v>
      </c>
      <c r="V28" t="s">
        <v>46</v>
      </c>
      <c r="W28" s="2">
        <f t="shared" si="8"/>
        <v>0.51059027777777777</v>
      </c>
      <c r="X28">
        <v>20</v>
      </c>
      <c r="Y28" s="33">
        <f>VLOOKUP(C28,JN!$A$2:$J$865,8,0)</f>
        <v>1.2075</v>
      </c>
      <c r="Z28" s="34">
        <f>VLOOKUP(C28,JN!$A$2:$J$865,9,0)</f>
        <v>90.296005072923279</v>
      </c>
      <c r="AA28" s="35">
        <f>VLOOKUP(C28,JN!$A$2:$J$865,10,0)</f>
        <v>0.99852000000000007</v>
      </c>
      <c r="AB28">
        <v>38.799999999999997</v>
      </c>
      <c r="AD28">
        <f t="shared" si="9"/>
        <v>311.8</v>
      </c>
      <c r="AE28">
        <v>0.129</v>
      </c>
      <c r="AG28">
        <v>0.72</v>
      </c>
      <c r="AH28">
        <f t="shared" si="10"/>
        <v>9.2880000000000004E-2</v>
      </c>
      <c r="AI28" t="s">
        <v>643</v>
      </c>
      <c r="AJ28">
        <f t="shared" si="11"/>
        <v>469.01513095576655</v>
      </c>
      <c r="AK28">
        <f t="shared" si="12"/>
        <v>547.18431944839426</v>
      </c>
      <c r="AL28">
        <f t="shared" si="13"/>
        <v>0.56633577062908802</v>
      </c>
      <c r="AM28">
        <f t="shared" si="14"/>
        <v>0.40776175485294341</v>
      </c>
      <c r="AN28">
        <f t="shared" si="15"/>
        <v>42.350192644059675</v>
      </c>
      <c r="AO28">
        <f t="shared" si="16"/>
        <v>30.492138703722965</v>
      </c>
      <c r="AP28">
        <f t="shared" si="17"/>
        <v>0.54637448665561061</v>
      </c>
      <c r="AQ28">
        <f t="shared" si="18"/>
        <v>0.39338963039203967</v>
      </c>
      <c r="AR28" s="54"/>
      <c r="AS28" s="55"/>
      <c r="AT28" s="55"/>
      <c r="AU28" s="56"/>
      <c r="AV28" s="56"/>
      <c r="AW28" s="56"/>
      <c r="AX28" s="57"/>
      <c r="AY28" s="57"/>
      <c r="AZ28" s="57"/>
    </row>
    <row r="29" spans="1:52" x14ac:dyDescent="0.3">
      <c r="A29">
        <v>28</v>
      </c>
      <c r="B29" s="1">
        <v>44700</v>
      </c>
      <c r="C29" t="str">
        <f t="shared" si="3"/>
        <v>CER-CON_R3_t3_44700</v>
      </c>
      <c r="E29" t="s">
        <v>20</v>
      </c>
      <c r="F29" t="s">
        <v>33</v>
      </c>
      <c r="G29" t="s">
        <v>18</v>
      </c>
      <c r="H29">
        <f t="shared" si="4"/>
        <v>2022</v>
      </c>
      <c r="I29">
        <f t="shared" si="5"/>
        <v>5</v>
      </c>
      <c r="J29">
        <f t="shared" si="6"/>
        <v>19</v>
      </c>
      <c r="K29" t="s">
        <v>48</v>
      </c>
      <c r="M29">
        <v>3</v>
      </c>
      <c r="N29">
        <v>11</v>
      </c>
      <c r="O29" t="s">
        <v>42</v>
      </c>
      <c r="P29" t="str">
        <f t="shared" si="7"/>
        <v>E:CER_P:P08_Tr1:CON_Tr2:_TRA_3_D:19_M:5_Y:2022</v>
      </c>
      <c r="Q29">
        <v>3</v>
      </c>
      <c r="R29">
        <v>25</v>
      </c>
      <c r="S29">
        <v>0</v>
      </c>
      <c r="T29">
        <v>26</v>
      </c>
      <c r="U29">
        <v>28</v>
      </c>
      <c r="V29" t="s">
        <v>47</v>
      </c>
      <c r="W29" s="2">
        <f t="shared" si="8"/>
        <v>0.51753472222222219</v>
      </c>
      <c r="X29">
        <v>30</v>
      </c>
      <c r="Y29" s="33">
        <f>VLOOKUP(C29,JN!$A$2:$J$865,8,0)</f>
        <v>1.2075</v>
      </c>
      <c r="Z29" s="34">
        <f>VLOOKUP(C29,JN!$A$2:$J$865,9,0)</f>
        <v>110.37717184527585</v>
      </c>
      <c r="AA29" s="35">
        <f>VLOOKUP(C29,JN!$A$2:$J$865,10,0)</f>
        <v>0.96035999999999999</v>
      </c>
      <c r="AB29">
        <v>39.700000000000003</v>
      </c>
      <c r="AD29">
        <f t="shared" si="9"/>
        <v>312.7</v>
      </c>
      <c r="AE29">
        <v>0.129</v>
      </c>
      <c r="AG29">
        <v>0.72</v>
      </c>
      <c r="AH29">
        <f t="shared" si="10"/>
        <v>9.2880000000000004E-2</v>
      </c>
      <c r="AI29" t="s">
        <v>643</v>
      </c>
      <c r="AJ29">
        <f t="shared" si="11"/>
        <v>467.66523131438453</v>
      </c>
      <c r="AK29">
        <f t="shared" si="12"/>
        <v>545.60943653344862</v>
      </c>
      <c r="AL29">
        <f t="shared" si="13"/>
        <v>0.56470576681211937</v>
      </c>
      <c r="AM29">
        <f t="shared" si="14"/>
        <v>0.40658815210472599</v>
      </c>
      <c r="AN29">
        <f t="shared" si="15"/>
        <v>51.619565602848503</v>
      </c>
      <c r="AO29">
        <f t="shared" si="16"/>
        <v>37.166087234050927</v>
      </c>
      <c r="AP29">
        <f t="shared" si="17"/>
        <v>0.52398147846926268</v>
      </c>
      <c r="AQ29">
        <f t="shared" si="18"/>
        <v>0.37726666449786916</v>
      </c>
      <c r="AR29" s="54"/>
      <c r="AS29" s="55"/>
      <c r="AT29" s="55"/>
      <c r="AU29" s="56"/>
      <c r="AV29" s="56"/>
      <c r="AW29" s="56"/>
      <c r="AX29" s="57"/>
      <c r="AY29" s="57"/>
      <c r="AZ29" s="57"/>
    </row>
    <row r="30" spans="1:52" x14ac:dyDescent="0.3">
      <c r="A30">
        <v>29</v>
      </c>
      <c r="B30" s="1">
        <v>44700</v>
      </c>
      <c r="C30" t="str">
        <f t="shared" si="3"/>
        <v>CER-AWD_R2_t0_44700</v>
      </c>
      <c r="E30" t="s">
        <v>20</v>
      </c>
      <c r="F30" t="s">
        <v>37</v>
      </c>
      <c r="G30" t="s">
        <v>18</v>
      </c>
      <c r="H30">
        <f t="shared" si="4"/>
        <v>2022</v>
      </c>
      <c r="I30">
        <f t="shared" si="5"/>
        <v>5</v>
      </c>
      <c r="J30">
        <f t="shared" si="6"/>
        <v>19</v>
      </c>
      <c r="K30" t="s">
        <v>50</v>
      </c>
      <c r="M30">
        <v>2</v>
      </c>
      <c r="N30">
        <v>3</v>
      </c>
      <c r="O30" t="s">
        <v>19</v>
      </c>
      <c r="P30" t="str">
        <f t="shared" si="7"/>
        <v>E:CER_P:P05_Tr1:AWD_Tr2:_TRA_2_D:19_M:5_Y:2022</v>
      </c>
      <c r="Q30">
        <v>5.5</v>
      </c>
      <c r="R30">
        <v>24</v>
      </c>
      <c r="S30">
        <v>0</v>
      </c>
      <c r="T30">
        <v>25</v>
      </c>
      <c r="U30">
        <v>25</v>
      </c>
      <c r="V30" t="s">
        <v>44</v>
      </c>
      <c r="W30" s="2">
        <v>0.4675347222222222</v>
      </c>
      <c r="X30">
        <v>0</v>
      </c>
      <c r="Y30" s="33">
        <f>VLOOKUP(C30,JN!$A$2:$J$865,8,0)</f>
        <v>1.1325000000000001</v>
      </c>
      <c r="Z30" s="34">
        <f>VLOOKUP(C30,JN!$A$2:$J$865,9,0)</f>
        <v>80.878630310716559</v>
      </c>
      <c r="AA30" s="35">
        <f>VLOOKUP(C30,JN!$A$2:$J$865,10,0)</f>
        <v>1.02396</v>
      </c>
      <c r="AB30">
        <v>32.200000000000003</v>
      </c>
      <c r="AD30">
        <f t="shared" si="9"/>
        <v>305.2</v>
      </c>
      <c r="AE30">
        <v>0.129</v>
      </c>
      <c r="AG30">
        <v>0.72</v>
      </c>
      <c r="AH30">
        <f t="shared" si="10"/>
        <v>9.2880000000000004E-2</v>
      </c>
      <c r="AI30" t="s">
        <v>643</v>
      </c>
      <c r="AJ30">
        <f t="shared" si="11"/>
        <v>479.15766000002634</v>
      </c>
      <c r="AK30">
        <f t="shared" si="12"/>
        <v>559.01727000003075</v>
      </c>
      <c r="AL30">
        <f t="shared" si="13"/>
        <v>0.54264604995002985</v>
      </c>
      <c r="AM30">
        <f t="shared" si="14"/>
        <v>0.3907051559640215</v>
      </c>
      <c r="AN30">
        <f t="shared" si="15"/>
        <v>38.753615243690149</v>
      </c>
      <c r="AO30">
        <f t="shared" si="16"/>
        <v>27.902602975456908</v>
      </c>
      <c r="AP30">
        <f t="shared" si="17"/>
        <v>0.57241132378923143</v>
      </c>
      <c r="AQ30">
        <f t="shared" si="18"/>
        <v>0.41213615312824664</v>
      </c>
      <c r="AR30" s="54">
        <f t="shared" ref="AR30" si="72">SLOPE(AM30:AM33,X30:X33)*60</f>
        <v>2.7615586765765667E-2</v>
      </c>
      <c r="AS30" s="55">
        <f t="shared" ref="AS30" si="73">RSQ(Y30:Y33,AM30:AM33)</f>
        <v>0.91836005158402512</v>
      </c>
      <c r="AT30" s="55">
        <f t="shared" ref="AT30" si="74">IF(AS30&gt;=0.7,AR30,"REV")</f>
        <v>2.7615586765765667E-2</v>
      </c>
      <c r="AU30" s="56">
        <f t="shared" ref="AU30" si="75">SLOPE(AQ30:AQ33,Y30:Y33)*60</f>
        <v>63.095818487311462</v>
      </c>
      <c r="AV30" s="56">
        <f t="shared" ref="AV30" si="76">RSQ(Y30:Y33,AQ30:AQ33)</f>
        <v>7.2324265193061038E-2</v>
      </c>
      <c r="AW30" s="56" t="str">
        <f t="shared" ref="AW30" si="77">IF(AV30&gt;=0.7,AU30,"REV")</f>
        <v>REV</v>
      </c>
      <c r="AX30" s="57">
        <f t="shared" ref="AX30" si="78">SLOPE(AO30:AO33,Y30:Y33)*60</f>
        <v>2874.4076633851314</v>
      </c>
      <c r="AY30" s="57">
        <f t="shared" ref="AY30" si="79">RSQ(Y30:Y33,AO30:AO33)</f>
        <v>0.25415919673363629</v>
      </c>
      <c r="AZ30" s="57" t="str">
        <f t="shared" ref="AZ30" si="80">IF(AY30&gt;=0.7,AX30,"REV")</f>
        <v>REV</v>
      </c>
    </row>
    <row r="31" spans="1:52" x14ac:dyDescent="0.3">
      <c r="A31">
        <v>30</v>
      </c>
      <c r="B31" s="1">
        <v>44700</v>
      </c>
      <c r="C31" t="str">
        <f t="shared" si="3"/>
        <v>CER-AWD_R2_t1_44700</v>
      </c>
      <c r="E31" t="s">
        <v>20</v>
      </c>
      <c r="F31" t="s">
        <v>37</v>
      </c>
      <c r="G31" t="s">
        <v>18</v>
      </c>
      <c r="H31">
        <f t="shared" si="4"/>
        <v>2022</v>
      </c>
      <c r="I31">
        <f t="shared" si="5"/>
        <v>5</v>
      </c>
      <c r="J31">
        <f t="shared" si="6"/>
        <v>19</v>
      </c>
      <c r="K31" t="s">
        <v>50</v>
      </c>
      <c r="M31">
        <v>2</v>
      </c>
      <c r="N31">
        <v>3</v>
      </c>
      <c r="O31" t="s">
        <v>19</v>
      </c>
      <c r="P31" t="str">
        <f t="shared" si="7"/>
        <v>E:CER_P:P05_Tr1:AWD_Tr2:_TRA_2_D:19_M:5_Y:2022</v>
      </c>
      <c r="Q31">
        <v>5.5</v>
      </c>
      <c r="R31">
        <v>24</v>
      </c>
      <c r="S31">
        <v>0</v>
      </c>
      <c r="T31">
        <v>25</v>
      </c>
      <c r="U31">
        <v>25</v>
      </c>
      <c r="V31" t="s">
        <v>45</v>
      </c>
      <c r="W31" s="2">
        <f t="shared" si="8"/>
        <v>0.47447916666666662</v>
      </c>
      <c r="X31">
        <v>10</v>
      </c>
      <c r="Y31" s="33">
        <f>VLOOKUP(C31,JN!$A$2:$J$865,8,0)</f>
        <v>1.2075</v>
      </c>
      <c r="Z31" s="34">
        <f>VLOOKUP(C31,JN!$A$2:$J$865,9,0)</f>
        <v>96.112618896639191</v>
      </c>
      <c r="AA31" s="35">
        <f>VLOOKUP(C31,JN!$A$2:$J$865,10,0)</f>
        <v>1.7490000000000001</v>
      </c>
      <c r="AB31">
        <v>38.299999999999997</v>
      </c>
      <c r="AD31">
        <f t="shared" si="9"/>
        <v>311.3</v>
      </c>
      <c r="AE31">
        <v>0.129</v>
      </c>
      <c r="AG31">
        <v>0.72</v>
      </c>
      <c r="AH31">
        <f t="shared" si="10"/>
        <v>9.2880000000000004E-2</v>
      </c>
      <c r="AI31" t="s">
        <v>643</v>
      </c>
      <c r="AJ31">
        <f t="shared" si="11"/>
        <v>469.76844790237084</v>
      </c>
      <c r="AK31">
        <f t="shared" si="12"/>
        <v>548.0631892194325</v>
      </c>
      <c r="AL31">
        <f t="shared" si="13"/>
        <v>0.56724540084211272</v>
      </c>
      <c r="AM31">
        <f t="shared" si="14"/>
        <v>0.40841668860632119</v>
      </c>
      <c r="AN31">
        <f t="shared" si="15"/>
        <v>45.150675802906271</v>
      </c>
      <c r="AO31">
        <f t="shared" si="16"/>
        <v>32.508486578092516</v>
      </c>
      <c r="AP31">
        <f t="shared" si="17"/>
        <v>0.95856251794478753</v>
      </c>
      <c r="AQ31">
        <f t="shared" si="18"/>
        <v>0.69016501292024701</v>
      </c>
      <c r="AR31" s="54"/>
      <c r="AS31" s="55"/>
      <c r="AT31" s="55"/>
      <c r="AU31" s="56"/>
      <c r="AV31" s="56"/>
      <c r="AW31" s="56"/>
      <c r="AX31" s="57"/>
      <c r="AY31" s="57"/>
      <c r="AZ31" s="57"/>
    </row>
    <row r="32" spans="1:52" x14ac:dyDescent="0.3">
      <c r="A32">
        <v>31</v>
      </c>
      <c r="B32" s="1">
        <v>44700</v>
      </c>
      <c r="C32" t="str">
        <f t="shared" si="3"/>
        <v>CER-AWD_R2_t2_44700</v>
      </c>
      <c r="E32" t="s">
        <v>20</v>
      </c>
      <c r="F32" t="s">
        <v>37</v>
      </c>
      <c r="G32" t="s">
        <v>18</v>
      </c>
      <c r="H32">
        <f t="shared" si="4"/>
        <v>2022</v>
      </c>
      <c r="I32">
        <f t="shared" si="5"/>
        <v>5</v>
      </c>
      <c r="J32">
        <f t="shared" si="6"/>
        <v>19</v>
      </c>
      <c r="K32" t="s">
        <v>50</v>
      </c>
      <c r="M32">
        <v>2</v>
      </c>
      <c r="N32">
        <v>3</v>
      </c>
      <c r="O32" t="s">
        <v>19</v>
      </c>
      <c r="P32" t="str">
        <f t="shared" si="7"/>
        <v>E:CER_P:P05_Tr1:AWD_Tr2:_TRA_2_D:19_M:5_Y:2022</v>
      </c>
      <c r="Q32">
        <v>5.5</v>
      </c>
      <c r="R32">
        <v>24</v>
      </c>
      <c r="S32">
        <v>0</v>
      </c>
      <c r="T32">
        <v>25</v>
      </c>
      <c r="U32">
        <v>25</v>
      </c>
      <c r="V32" t="s">
        <v>46</v>
      </c>
      <c r="W32" s="2">
        <f t="shared" si="8"/>
        <v>0.48142361111111104</v>
      </c>
      <c r="X32">
        <v>20</v>
      </c>
      <c r="Y32" s="33">
        <f>VLOOKUP(C32,JN!$A$2:$J$865,8,0)</f>
        <v>1.2075</v>
      </c>
      <c r="Z32" s="34">
        <f>VLOOKUP(C32,JN!$A$2:$J$865,9,0)</f>
        <v>80.1861762840837</v>
      </c>
      <c r="AA32" s="35">
        <f>VLOOKUP(C32,JN!$A$2:$J$865,10,0)</f>
        <v>1.0176000000000001</v>
      </c>
      <c r="AB32">
        <v>36</v>
      </c>
      <c r="AD32">
        <f t="shared" si="9"/>
        <v>309</v>
      </c>
      <c r="AE32">
        <v>0.129</v>
      </c>
      <c r="AG32">
        <v>0.72</v>
      </c>
      <c r="AH32">
        <f t="shared" si="10"/>
        <v>9.2880000000000004E-2</v>
      </c>
      <c r="AI32" t="s">
        <v>643</v>
      </c>
      <c r="AJ32">
        <f t="shared" si="11"/>
        <v>473.26510625245317</v>
      </c>
      <c r="AK32">
        <f t="shared" si="12"/>
        <v>552.14262396119534</v>
      </c>
      <c r="AL32">
        <f t="shared" si="13"/>
        <v>0.57146761579983718</v>
      </c>
      <c r="AM32">
        <f t="shared" si="14"/>
        <v>0.41145668337588276</v>
      </c>
      <c r="AN32">
        <f t="shared" si="15"/>
        <v>37.949319239064813</v>
      </c>
      <c r="AO32">
        <f t="shared" si="16"/>
        <v>27.323509852126666</v>
      </c>
      <c r="AP32">
        <f t="shared" si="17"/>
        <v>0.56186033414291237</v>
      </c>
      <c r="AQ32">
        <f t="shared" si="18"/>
        <v>0.40453944058289693</v>
      </c>
      <c r="AR32" s="54"/>
      <c r="AS32" s="55"/>
      <c r="AT32" s="55"/>
      <c r="AU32" s="56"/>
      <c r="AV32" s="56"/>
      <c r="AW32" s="56"/>
      <c r="AX32" s="57"/>
      <c r="AY32" s="57"/>
      <c r="AZ32" s="57"/>
    </row>
    <row r="33" spans="1:52" x14ac:dyDescent="0.3">
      <c r="A33">
        <v>32</v>
      </c>
      <c r="B33" s="1">
        <v>44700</v>
      </c>
      <c r="C33" t="str">
        <f t="shared" si="3"/>
        <v>CER-AWD_R2_t3_44700</v>
      </c>
      <c r="E33" t="s">
        <v>20</v>
      </c>
      <c r="F33" t="s">
        <v>37</v>
      </c>
      <c r="G33" t="s">
        <v>18</v>
      </c>
      <c r="H33">
        <f t="shared" si="4"/>
        <v>2022</v>
      </c>
      <c r="I33">
        <f t="shared" si="5"/>
        <v>5</v>
      </c>
      <c r="J33">
        <f t="shared" si="6"/>
        <v>19</v>
      </c>
      <c r="K33" t="s">
        <v>50</v>
      </c>
      <c r="M33">
        <v>2</v>
      </c>
      <c r="N33">
        <v>3</v>
      </c>
      <c r="O33" t="s">
        <v>19</v>
      </c>
      <c r="P33" t="str">
        <f t="shared" si="7"/>
        <v>E:CER_P:P05_Tr1:AWD_Tr2:_TRA_2_D:19_M:5_Y:2022</v>
      </c>
      <c r="Q33">
        <v>5.5</v>
      </c>
      <c r="R33">
        <v>24</v>
      </c>
      <c r="S33">
        <v>0</v>
      </c>
      <c r="T33">
        <v>25</v>
      </c>
      <c r="U33">
        <v>25</v>
      </c>
      <c r="V33" t="s">
        <v>47</v>
      </c>
      <c r="W33" s="2">
        <f t="shared" si="8"/>
        <v>0.48836805555555546</v>
      </c>
      <c r="X33">
        <v>30</v>
      </c>
      <c r="Y33" s="33">
        <f>VLOOKUP(C33,JN!$A$2:$J$865,8,0)</f>
        <v>1.2075</v>
      </c>
      <c r="Z33" s="34">
        <f>VLOOKUP(C33,JN!$A$2:$J$865,9,0)</f>
        <v>103.31414077362081</v>
      </c>
      <c r="AA33" s="35">
        <f>VLOOKUP(C33,JN!$A$2:$J$865,10,0)</f>
        <v>0.96672000000000002</v>
      </c>
      <c r="AB33">
        <v>40.9</v>
      </c>
      <c r="AD33">
        <f t="shared" si="9"/>
        <v>313.89999999999998</v>
      </c>
      <c r="AE33">
        <v>0.129</v>
      </c>
      <c r="AG33">
        <v>0.72</v>
      </c>
      <c r="AH33">
        <f t="shared" si="10"/>
        <v>9.2880000000000004E-2</v>
      </c>
      <c r="AI33" t="s">
        <v>643</v>
      </c>
      <c r="AJ33">
        <f t="shared" si="11"/>
        <v>465.87740628228113</v>
      </c>
      <c r="AK33">
        <f t="shared" si="12"/>
        <v>543.52364066266136</v>
      </c>
      <c r="AL33">
        <f t="shared" si="13"/>
        <v>0.56254696808585447</v>
      </c>
      <c r="AM33">
        <f t="shared" si="14"/>
        <v>0.40503381702181523</v>
      </c>
      <c r="AN33">
        <f t="shared" si="15"/>
        <v>48.131723935896922</v>
      </c>
      <c r="AO33">
        <f t="shared" si="16"/>
        <v>34.654841233845779</v>
      </c>
      <c r="AP33">
        <f t="shared" si="17"/>
        <v>0.52543517390140804</v>
      </c>
      <c r="AQ33">
        <f t="shared" si="18"/>
        <v>0.37831332520901378</v>
      </c>
      <c r="AR33" s="54"/>
      <c r="AS33" s="55"/>
      <c r="AT33" s="55"/>
      <c r="AU33" s="56"/>
      <c r="AV33" s="56"/>
      <c r="AW33" s="56"/>
      <c r="AX33" s="57"/>
      <c r="AY33" s="57"/>
      <c r="AZ33" s="57"/>
    </row>
    <row r="34" spans="1:52" x14ac:dyDescent="0.3">
      <c r="A34">
        <v>33</v>
      </c>
      <c r="B34" s="1">
        <v>44700</v>
      </c>
      <c r="C34" t="str">
        <f t="shared" si="3"/>
        <v>CER-MSD_R3_t0_44700</v>
      </c>
      <c r="E34" t="s">
        <v>20</v>
      </c>
      <c r="F34" t="s">
        <v>35</v>
      </c>
      <c r="G34" t="s">
        <v>18</v>
      </c>
      <c r="H34">
        <f t="shared" si="4"/>
        <v>2022</v>
      </c>
      <c r="I34">
        <f t="shared" si="5"/>
        <v>5</v>
      </c>
      <c r="J34">
        <f t="shared" si="6"/>
        <v>19</v>
      </c>
      <c r="K34" t="s">
        <v>49</v>
      </c>
      <c r="M34">
        <v>3</v>
      </c>
      <c r="N34">
        <v>14</v>
      </c>
      <c r="O34" t="s">
        <v>19</v>
      </c>
      <c r="P34" t="str">
        <f t="shared" si="7"/>
        <v>E:CER_P:P07_Tr1:MSD_Tr2:_TRA_3_D:19_M:5_Y:2022</v>
      </c>
      <c r="Q34">
        <v>3</v>
      </c>
      <c r="R34">
        <v>24</v>
      </c>
      <c r="S34">
        <v>0</v>
      </c>
      <c r="T34">
        <v>26</v>
      </c>
      <c r="V34" t="s">
        <v>44</v>
      </c>
      <c r="W34" s="2">
        <v>0.49670138888888887</v>
      </c>
      <c r="X34">
        <v>0</v>
      </c>
      <c r="Y34" s="33">
        <f>VLOOKUP(C34,JN!$A$2:$J$865,8,0)</f>
        <v>1.1325000000000001</v>
      </c>
      <c r="Z34" s="34">
        <f>VLOOKUP(C34,JN!$A$2:$J$865,9,0)</f>
        <v>59.689537095751433</v>
      </c>
      <c r="AA34" s="35">
        <f>VLOOKUP(C34,JN!$A$2:$J$865,10,0)</f>
        <v>1.8761999999999999</v>
      </c>
      <c r="AB34">
        <v>31.4</v>
      </c>
      <c r="AD34">
        <f t="shared" si="9"/>
        <v>304.39999999999998</v>
      </c>
      <c r="AE34">
        <v>0.129</v>
      </c>
      <c r="AG34">
        <v>0.72</v>
      </c>
      <c r="AH34">
        <f t="shared" si="10"/>
        <v>9.2880000000000004E-2</v>
      </c>
      <c r="AI34" t="s">
        <v>643</v>
      </c>
      <c r="AJ34">
        <f t="shared" si="11"/>
        <v>480.41694425758226</v>
      </c>
      <c r="AK34">
        <f t="shared" si="12"/>
        <v>560.48643496717932</v>
      </c>
      <c r="AL34">
        <f t="shared" si="13"/>
        <v>0.54407218937171198</v>
      </c>
      <c r="AM34">
        <f t="shared" si="14"/>
        <v>0.39173197634763263</v>
      </c>
      <c r="AN34">
        <f t="shared" si="15"/>
        <v>28.675865015690505</v>
      </c>
      <c r="AO34">
        <f t="shared" si="16"/>
        <v>20.646622811297163</v>
      </c>
      <c r="AP34">
        <f t="shared" si="17"/>
        <v>1.0515846492854219</v>
      </c>
      <c r="AQ34">
        <f t="shared" si="18"/>
        <v>0.75714094748550387</v>
      </c>
      <c r="AR34" s="54">
        <f t="shared" ref="AR34" si="81">SLOPE(AM34:AM37,X34:X37)*60</f>
        <v>6.666740537512722E-2</v>
      </c>
      <c r="AS34" s="55">
        <f t="shared" ref="AS34" si="82">RSQ(Y34:Y37,AM34:AM37)</f>
        <v>0.96810144183897207</v>
      </c>
      <c r="AT34" s="55">
        <f t="shared" ref="AT34" si="83">IF(AS34&gt;=0.7,AR34,"REV")</f>
        <v>6.666740537512722E-2</v>
      </c>
      <c r="AU34" s="56">
        <f t="shared" ref="AU34" si="84">SLOPE(AQ34:AQ37,Y34:Y37)*60</f>
        <v>-28.815092614006559</v>
      </c>
      <c r="AV34" s="56">
        <f t="shared" ref="AV34" si="85">RSQ(Y34:Y37,AQ34:AQ37)</f>
        <v>3.2257190050867357E-2</v>
      </c>
      <c r="AW34" s="56" t="str">
        <f t="shared" ref="AW34" si="86">IF(AV34&gt;=0.7,AU34,"REV")</f>
        <v>REV</v>
      </c>
      <c r="AX34" s="57">
        <f t="shared" ref="AX34" si="87">SLOPE(AO34:AO37,Y34:Y37)*60</f>
        <v>5690.94599071843</v>
      </c>
      <c r="AY34" s="57">
        <f t="shared" ref="AY34" si="88">RSQ(Y34:Y37,AO34:AO37)</f>
        <v>0.96718430222927654</v>
      </c>
      <c r="AZ34" s="57">
        <f t="shared" ref="AZ34" si="89">IF(AY34&gt;=0.7,AX34,"REV")</f>
        <v>5690.94599071843</v>
      </c>
    </row>
    <row r="35" spans="1:52" x14ac:dyDescent="0.3">
      <c r="A35">
        <v>34</v>
      </c>
      <c r="B35" s="1">
        <v>44700</v>
      </c>
      <c r="C35" t="str">
        <f t="shared" si="3"/>
        <v>CER-MSD_R3_t1_44700</v>
      </c>
      <c r="E35" t="s">
        <v>20</v>
      </c>
      <c r="F35" t="s">
        <v>35</v>
      </c>
      <c r="G35" t="s">
        <v>18</v>
      </c>
      <c r="H35">
        <f t="shared" si="4"/>
        <v>2022</v>
      </c>
      <c r="I35">
        <f t="shared" si="5"/>
        <v>5</v>
      </c>
      <c r="J35">
        <f t="shared" si="6"/>
        <v>19</v>
      </c>
      <c r="K35" t="s">
        <v>49</v>
      </c>
      <c r="M35">
        <v>3</v>
      </c>
      <c r="N35">
        <v>14</v>
      </c>
      <c r="O35" t="s">
        <v>19</v>
      </c>
      <c r="P35" t="str">
        <f t="shared" si="7"/>
        <v>E:CER_P:P07_Tr1:MSD_Tr2:_TRA_3_D:19_M:5_Y:2022</v>
      </c>
      <c r="Q35">
        <v>3</v>
      </c>
      <c r="R35">
        <v>24</v>
      </c>
      <c r="S35">
        <v>0</v>
      </c>
      <c r="T35">
        <v>26</v>
      </c>
      <c r="V35" t="s">
        <v>45</v>
      </c>
      <c r="W35" s="2">
        <f t="shared" si="8"/>
        <v>0.50364583333333335</v>
      </c>
      <c r="X35">
        <v>10</v>
      </c>
      <c r="Y35" s="33">
        <f>VLOOKUP(C35,JN!$A$2:$J$865,8,0)</f>
        <v>1.2075</v>
      </c>
      <c r="Z35" s="34">
        <f>VLOOKUP(C35,JN!$A$2:$J$865,9,0)</f>
        <v>85.310336081166781</v>
      </c>
      <c r="AA35" s="35">
        <f>VLOOKUP(C35,JN!$A$2:$J$865,10,0)</f>
        <v>1.1448</v>
      </c>
      <c r="AB35">
        <v>36.5</v>
      </c>
      <c r="AD35">
        <f t="shared" si="9"/>
        <v>309.5</v>
      </c>
      <c r="AE35">
        <v>0.129</v>
      </c>
      <c r="AG35">
        <v>0.72</v>
      </c>
      <c r="AH35">
        <f t="shared" si="10"/>
        <v>9.2880000000000004E-2</v>
      </c>
      <c r="AI35" t="s">
        <v>643</v>
      </c>
      <c r="AJ35">
        <f t="shared" si="11"/>
        <v>472.50054226820038</v>
      </c>
      <c r="AK35">
        <f t="shared" si="12"/>
        <v>551.25063264623373</v>
      </c>
      <c r="AL35">
        <f t="shared" si="13"/>
        <v>0.57054440478885193</v>
      </c>
      <c r="AM35">
        <f t="shared" si="14"/>
        <v>0.41079197144797341</v>
      </c>
      <c r="AN35">
        <f t="shared" si="15"/>
        <v>40.309180059433729</v>
      </c>
      <c r="AO35">
        <f t="shared" si="16"/>
        <v>29.022609642792283</v>
      </c>
      <c r="AP35">
        <f t="shared" si="17"/>
        <v>0.63107172425340841</v>
      </c>
      <c r="AQ35">
        <f t="shared" si="18"/>
        <v>0.45437164146245407</v>
      </c>
      <c r="AR35" s="54"/>
      <c r="AS35" s="55"/>
      <c r="AT35" s="55"/>
      <c r="AU35" s="56"/>
      <c r="AV35" s="56"/>
      <c r="AW35" s="56"/>
      <c r="AX35" s="57"/>
      <c r="AY35" s="57"/>
      <c r="AZ35" s="57"/>
    </row>
    <row r="36" spans="1:52" x14ac:dyDescent="0.3">
      <c r="A36">
        <v>35</v>
      </c>
      <c r="B36" s="1">
        <v>44700</v>
      </c>
      <c r="C36" t="str">
        <f t="shared" si="3"/>
        <v>CER-MSD_R3_t2_44700</v>
      </c>
      <c r="E36" t="s">
        <v>20</v>
      </c>
      <c r="F36" t="s">
        <v>35</v>
      </c>
      <c r="G36" t="s">
        <v>18</v>
      </c>
      <c r="H36">
        <f t="shared" si="4"/>
        <v>2022</v>
      </c>
      <c r="I36">
        <f t="shared" si="5"/>
        <v>5</v>
      </c>
      <c r="J36">
        <f t="shared" si="6"/>
        <v>19</v>
      </c>
      <c r="K36" t="s">
        <v>49</v>
      </c>
      <c r="M36">
        <v>3</v>
      </c>
      <c r="N36">
        <v>14</v>
      </c>
      <c r="O36" t="s">
        <v>19</v>
      </c>
      <c r="P36" t="str">
        <f t="shared" si="7"/>
        <v>E:CER_P:P07_Tr1:MSD_Tr2:_TRA_3_D:19_M:5_Y:2022</v>
      </c>
      <c r="Q36">
        <v>3</v>
      </c>
      <c r="R36">
        <v>24</v>
      </c>
      <c r="S36">
        <v>0</v>
      </c>
      <c r="T36">
        <v>26</v>
      </c>
      <c r="V36" t="s">
        <v>46</v>
      </c>
      <c r="W36" s="2">
        <f t="shared" si="8"/>
        <v>0.51059027777777777</v>
      </c>
      <c r="X36">
        <v>20</v>
      </c>
      <c r="Y36" s="33">
        <f>VLOOKUP(C36,JN!$A$2:$J$865,8,0)</f>
        <v>1.2075</v>
      </c>
      <c r="Z36" s="34">
        <f>VLOOKUP(C36,JN!$A$2:$J$865,9,0)</f>
        <v>78.662777425491441</v>
      </c>
      <c r="AA36" s="35">
        <f>VLOOKUP(C36,JN!$A$2:$J$865,10,0)</f>
        <v>1.1002799999999999</v>
      </c>
      <c r="AB36">
        <v>40.700000000000003</v>
      </c>
      <c r="AD36">
        <f t="shared" si="9"/>
        <v>313.7</v>
      </c>
      <c r="AE36">
        <v>0.129</v>
      </c>
      <c r="AG36">
        <v>0.72</v>
      </c>
      <c r="AH36">
        <f t="shared" si="10"/>
        <v>9.2880000000000004E-2</v>
      </c>
      <c r="AI36" t="s">
        <v>643</v>
      </c>
      <c r="AJ36">
        <f t="shared" si="11"/>
        <v>466.17442726174068</v>
      </c>
      <c r="AK36">
        <f t="shared" si="12"/>
        <v>543.87016513869742</v>
      </c>
      <c r="AL36">
        <f t="shared" si="13"/>
        <v>0.5629056209185519</v>
      </c>
      <c r="AM36">
        <f t="shared" si="14"/>
        <v>0.40529204706135735</v>
      </c>
      <c r="AN36">
        <f t="shared" si="15"/>
        <v>36.670575213146257</v>
      </c>
      <c r="AO36">
        <f t="shared" si="16"/>
        <v>26.402814153465304</v>
      </c>
      <c r="AP36">
        <f t="shared" si="17"/>
        <v>0.5984094652988059</v>
      </c>
      <c r="AQ36">
        <f t="shared" si="18"/>
        <v>0.43085481501514028</v>
      </c>
      <c r="AR36" s="54"/>
      <c r="AS36" s="55"/>
      <c r="AT36" s="55"/>
      <c r="AU36" s="56"/>
      <c r="AV36" s="56"/>
      <c r="AW36" s="56"/>
      <c r="AX36" s="57"/>
      <c r="AY36" s="57"/>
      <c r="AZ36" s="57"/>
    </row>
    <row r="37" spans="1:52" x14ac:dyDescent="0.3">
      <c r="A37">
        <v>36</v>
      </c>
      <c r="B37" s="1">
        <v>44700</v>
      </c>
      <c r="C37" t="str">
        <f t="shared" si="3"/>
        <v>CER-MSD_R3_t3_44700</v>
      </c>
      <c r="E37" t="s">
        <v>20</v>
      </c>
      <c r="F37" t="s">
        <v>35</v>
      </c>
      <c r="G37" t="s">
        <v>18</v>
      </c>
      <c r="H37">
        <f t="shared" si="4"/>
        <v>2022</v>
      </c>
      <c r="I37">
        <f t="shared" si="5"/>
        <v>5</v>
      </c>
      <c r="J37">
        <f t="shared" si="6"/>
        <v>19</v>
      </c>
      <c r="K37" t="s">
        <v>49</v>
      </c>
      <c r="M37">
        <v>3</v>
      </c>
      <c r="N37">
        <v>14</v>
      </c>
      <c r="O37" t="s">
        <v>19</v>
      </c>
      <c r="P37" t="str">
        <f t="shared" si="7"/>
        <v>E:CER_P:P07_Tr1:MSD_Tr2:_TRA_3_D:19_M:5_Y:2022</v>
      </c>
      <c r="Q37">
        <v>3</v>
      </c>
      <c r="R37">
        <v>24</v>
      </c>
      <c r="S37">
        <v>0</v>
      </c>
      <c r="T37">
        <v>26</v>
      </c>
      <c r="V37" t="s">
        <v>47</v>
      </c>
      <c r="W37" s="2">
        <f t="shared" si="8"/>
        <v>0.51753472222222219</v>
      </c>
      <c r="X37">
        <v>30</v>
      </c>
      <c r="Y37" s="33">
        <f>VLOOKUP(C37,JN!$A$2:$J$865,8,0)</f>
        <v>1.2825</v>
      </c>
      <c r="Z37" s="34">
        <f>VLOOKUP(C37,JN!$A$2:$J$865,9,0)</f>
        <v>103.86810399492708</v>
      </c>
      <c r="AA37" s="35">
        <f>VLOOKUP(C37,JN!$A$2:$J$865,10,0)</f>
        <v>1.7490000000000001</v>
      </c>
      <c r="AB37">
        <v>40.6</v>
      </c>
      <c r="AD37">
        <f t="shared" si="9"/>
        <v>313.60000000000002</v>
      </c>
      <c r="AE37">
        <v>0.129</v>
      </c>
      <c r="AG37">
        <v>0.72</v>
      </c>
      <c r="AH37">
        <f t="shared" si="10"/>
        <v>9.2880000000000004E-2</v>
      </c>
      <c r="AI37" t="s">
        <v>643</v>
      </c>
      <c r="AJ37">
        <f t="shared" si="11"/>
        <v>466.3230798214542</v>
      </c>
      <c r="AK37">
        <f t="shared" si="12"/>
        <v>544.04359312502982</v>
      </c>
      <c r="AL37">
        <f t="shared" si="13"/>
        <v>0.59805934987101506</v>
      </c>
      <c r="AM37">
        <f t="shared" si="14"/>
        <v>0.43060273190713089</v>
      </c>
      <c r="AN37">
        <f t="shared" si="15"/>
        <v>48.436094150129485</v>
      </c>
      <c r="AO37">
        <f t="shared" si="16"/>
        <v>34.873987788093231</v>
      </c>
      <c r="AP37">
        <f t="shared" si="17"/>
        <v>0.95153224437567718</v>
      </c>
      <c r="AQ37">
        <f t="shared" si="18"/>
        <v>0.68510321595048751</v>
      </c>
      <c r="AR37" s="54"/>
      <c r="AS37" s="55"/>
      <c r="AT37" s="55"/>
      <c r="AU37" s="56"/>
      <c r="AV37" s="56"/>
      <c r="AW37" s="56"/>
      <c r="AX37" s="57"/>
      <c r="AY37" s="57"/>
      <c r="AZ37" s="57"/>
    </row>
    <row r="38" spans="1:52" x14ac:dyDescent="0.3">
      <c r="A38">
        <v>37</v>
      </c>
      <c r="B38" s="1">
        <v>44707</v>
      </c>
      <c r="C38" t="str">
        <f t="shared" si="3"/>
        <v>CER-AWD_R1_t0_44707</v>
      </c>
      <c r="E38" t="s">
        <v>20</v>
      </c>
      <c r="F38" t="s">
        <v>21</v>
      </c>
      <c r="G38" t="s">
        <v>18</v>
      </c>
      <c r="H38">
        <f t="shared" si="4"/>
        <v>2022</v>
      </c>
      <c r="I38">
        <f t="shared" si="5"/>
        <v>5</v>
      </c>
      <c r="J38">
        <f t="shared" si="6"/>
        <v>26</v>
      </c>
      <c r="K38" t="s">
        <v>50</v>
      </c>
      <c r="M38">
        <v>1</v>
      </c>
      <c r="N38">
        <v>9</v>
      </c>
      <c r="O38" t="s">
        <v>19</v>
      </c>
      <c r="P38" t="str">
        <f t="shared" si="7"/>
        <v>E:CER_P:P01_Tr1:AWD_Tr2:_TRA_1_D:26_M:5_Y:2022</v>
      </c>
      <c r="Q38">
        <v>1</v>
      </c>
      <c r="R38">
        <v>20</v>
      </c>
      <c r="S38">
        <v>0.01</v>
      </c>
      <c r="T38">
        <v>21</v>
      </c>
      <c r="U38">
        <v>23</v>
      </c>
      <c r="V38" t="s">
        <v>44</v>
      </c>
      <c r="W38" s="2">
        <v>0.46458333333333335</v>
      </c>
      <c r="X38">
        <v>0</v>
      </c>
      <c r="Y38" s="33">
        <f>VLOOKUP(C38,JN!$A$2:$J$865,8,0)</f>
        <v>1.2075</v>
      </c>
      <c r="Z38" s="34">
        <f>VLOOKUP(C38,JN!$A$2:$J$865,9,0)</f>
        <v>106.64906955259337</v>
      </c>
      <c r="AA38" s="35">
        <f>VLOOKUP(C38,JN!$A$2:$J$865,10,0)</f>
        <v>0.94128000000000001</v>
      </c>
      <c r="AB38">
        <v>28.1</v>
      </c>
      <c r="AD38">
        <f t="shared" si="9"/>
        <v>301.10000000000002</v>
      </c>
      <c r="AE38">
        <v>0.129</v>
      </c>
      <c r="AG38">
        <v>0.72</v>
      </c>
      <c r="AH38">
        <f t="shared" si="10"/>
        <v>9.2880000000000004E-2</v>
      </c>
      <c r="AI38" t="s">
        <v>643</v>
      </c>
      <c r="AJ38">
        <f t="shared" si="11"/>
        <v>485.68222461643319</v>
      </c>
      <c r="AK38">
        <f t="shared" si="12"/>
        <v>566.6292620525054</v>
      </c>
      <c r="AL38">
        <f t="shared" si="13"/>
        <v>0.58646128622434313</v>
      </c>
      <c r="AM38">
        <f t="shared" si="14"/>
        <v>0.42225212608152707</v>
      </c>
      <c r="AN38">
        <f t="shared" si="15"/>
        <v>51.797557353576259</v>
      </c>
      <c r="AO38">
        <f t="shared" si="16"/>
        <v>37.29424129457491</v>
      </c>
      <c r="AP38">
        <f t="shared" si="17"/>
        <v>0.53335679178478235</v>
      </c>
      <c r="AQ38">
        <f t="shared" si="18"/>
        <v>0.38401689008504331</v>
      </c>
      <c r="AR38" s="54">
        <f t="shared" ref="AR38" si="90">SLOPE(AM38:AM41,X38:X41)*60</f>
        <v>3.3330286926108933E-2</v>
      </c>
      <c r="AS38" s="55">
        <f t="shared" ref="AS38" si="91">RSQ(Y38:Y41,AM38:AM41)</f>
        <v>0.99910947945460593</v>
      </c>
      <c r="AT38" s="55">
        <f t="shared" ref="AT38" si="92">IF(AS38&gt;=0.7,AR38,"REV")</f>
        <v>3.3330286926108933E-2</v>
      </c>
      <c r="AU38" s="56">
        <f t="shared" ref="AU38" si="93">SLOPE(AQ38:AQ41,Y38:Y41)*60</f>
        <v>-0.78822373653353373</v>
      </c>
      <c r="AV38" s="56">
        <f t="shared" ref="AV38" si="94">RSQ(Y38:Y41,AQ38:AQ41)</f>
        <v>6.0434194182653559E-3</v>
      </c>
      <c r="AW38" s="56" t="str">
        <f t="shared" ref="AW38" si="95">IF(AV38&gt;=0.7,AU38,"REV")</f>
        <v>REV</v>
      </c>
      <c r="AX38" s="57">
        <f t="shared" ref="AX38" si="96">SLOPE(AO38:AO41,Y38:Y41)*60</f>
        <v>8808.9300233998165</v>
      </c>
      <c r="AY38" s="57">
        <f t="shared" ref="AY38" si="97">RSQ(Y38:Y41,AO38:AO41)</f>
        <v>0.29973034146846123</v>
      </c>
      <c r="AZ38" s="57" t="str">
        <f t="shared" ref="AZ38" si="98">IF(AY38&gt;=0.7,AX38,"REV")</f>
        <v>REV</v>
      </c>
    </row>
    <row r="39" spans="1:52" x14ac:dyDescent="0.3">
      <c r="A39">
        <v>38</v>
      </c>
      <c r="B39" s="1">
        <v>44707</v>
      </c>
      <c r="C39" t="str">
        <f t="shared" si="3"/>
        <v>CER-AWD_R1_t1_44707</v>
      </c>
      <c r="E39" t="s">
        <v>20</v>
      </c>
      <c r="F39" t="s">
        <v>21</v>
      </c>
      <c r="G39" t="s">
        <v>18</v>
      </c>
      <c r="H39">
        <f t="shared" si="4"/>
        <v>2022</v>
      </c>
      <c r="I39">
        <f t="shared" si="5"/>
        <v>5</v>
      </c>
      <c r="J39">
        <f t="shared" si="6"/>
        <v>26</v>
      </c>
      <c r="K39" t="s">
        <v>50</v>
      </c>
      <c r="M39">
        <v>1</v>
      </c>
      <c r="N39">
        <v>9</v>
      </c>
      <c r="O39" t="s">
        <v>19</v>
      </c>
      <c r="P39" t="str">
        <f t="shared" si="7"/>
        <v>E:CER_P:P01_Tr1:AWD_Tr2:_TRA_1_D:26_M:5_Y:2022</v>
      </c>
      <c r="Q39">
        <v>1</v>
      </c>
      <c r="R39">
        <v>20</v>
      </c>
      <c r="S39">
        <v>0.01</v>
      </c>
      <c r="T39">
        <v>21</v>
      </c>
      <c r="U39">
        <v>23</v>
      </c>
      <c r="V39" t="s">
        <v>45</v>
      </c>
      <c r="W39" s="2">
        <f t="shared" si="8"/>
        <v>0.47152777777777777</v>
      </c>
      <c r="X39">
        <v>10</v>
      </c>
      <c r="Y39" s="33">
        <f>VLOOKUP(C39,JN!$A$2:$J$865,8,0)</f>
        <v>1.2825</v>
      </c>
      <c r="Z39" s="34">
        <f>VLOOKUP(C39,JN!$A$2:$J$865,9,0)</f>
        <v>107.65791210241521</v>
      </c>
      <c r="AA39" s="35">
        <f>VLOOKUP(C39,JN!$A$2:$J$865,10,0)</f>
        <v>0.96035999999999999</v>
      </c>
      <c r="AB39">
        <v>33.9</v>
      </c>
      <c r="AD39">
        <f t="shared" si="9"/>
        <v>306.89999999999998</v>
      </c>
      <c r="AE39">
        <v>0.129</v>
      </c>
      <c r="AG39">
        <v>0.72</v>
      </c>
      <c r="AH39">
        <f t="shared" si="10"/>
        <v>9.2880000000000004E-2</v>
      </c>
      <c r="AI39" t="s">
        <v>643</v>
      </c>
      <c r="AJ39">
        <f t="shared" si="11"/>
        <v>476.50347941351595</v>
      </c>
      <c r="AK39">
        <f t="shared" si="12"/>
        <v>555.92072598243533</v>
      </c>
      <c r="AL39">
        <f t="shared" si="13"/>
        <v>0.61111571234783424</v>
      </c>
      <c r="AM39">
        <f t="shared" si="14"/>
        <v>0.4400033128904407</v>
      </c>
      <c r="AN39">
        <f t="shared" si="15"/>
        <v>51.29936970319531</v>
      </c>
      <c r="AO39">
        <f t="shared" si="16"/>
        <v>36.935546186300627</v>
      </c>
      <c r="AP39">
        <f t="shared" si="17"/>
        <v>0.53388402840449156</v>
      </c>
      <c r="AQ39">
        <f t="shared" si="18"/>
        <v>0.38439650045123391</v>
      </c>
      <c r="AR39" s="54"/>
      <c r="AS39" s="55"/>
      <c r="AT39" s="55"/>
      <c r="AU39" s="56"/>
      <c r="AV39" s="56"/>
      <c r="AW39" s="56"/>
      <c r="AX39" s="57"/>
      <c r="AY39" s="57"/>
      <c r="AZ39" s="57"/>
    </row>
    <row r="40" spans="1:52" x14ac:dyDescent="0.3">
      <c r="A40">
        <v>39</v>
      </c>
      <c r="B40" s="1">
        <v>44707</v>
      </c>
      <c r="C40" t="str">
        <f t="shared" si="3"/>
        <v>CER-AWD_R1_t2_44707</v>
      </c>
      <c r="E40" t="s">
        <v>20</v>
      </c>
      <c r="F40" t="s">
        <v>21</v>
      </c>
      <c r="G40" t="s">
        <v>18</v>
      </c>
      <c r="H40">
        <f t="shared" si="4"/>
        <v>2022</v>
      </c>
      <c r="I40">
        <f t="shared" si="5"/>
        <v>5</v>
      </c>
      <c r="J40">
        <f t="shared" si="6"/>
        <v>26</v>
      </c>
      <c r="K40" t="s">
        <v>50</v>
      </c>
      <c r="M40">
        <v>1</v>
      </c>
      <c r="N40">
        <v>9</v>
      </c>
      <c r="O40" t="s">
        <v>19</v>
      </c>
      <c r="P40" t="str">
        <f t="shared" si="7"/>
        <v>E:CER_P:P01_Tr1:AWD_Tr2:_TRA_1_D:26_M:5_Y:2022</v>
      </c>
      <c r="Q40">
        <v>1</v>
      </c>
      <c r="R40">
        <v>20</v>
      </c>
      <c r="S40">
        <v>0.01</v>
      </c>
      <c r="T40">
        <v>21</v>
      </c>
      <c r="U40">
        <v>23</v>
      </c>
      <c r="V40" t="s">
        <v>46</v>
      </c>
      <c r="W40" s="2">
        <f t="shared" si="8"/>
        <v>0.47847222222222219</v>
      </c>
      <c r="X40">
        <v>20</v>
      </c>
      <c r="Y40" s="33">
        <f>VLOOKUP(C40,JN!$A$2:$J$865,8,0)</f>
        <v>1.2825</v>
      </c>
      <c r="Z40" s="34">
        <f>VLOOKUP(C40,JN!$A$2:$J$865,9,0)</f>
        <v>148.29985482380889</v>
      </c>
      <c r="AA40" s="35">
        <f>VLOOKUP(C40,JN!$A$2:$J$865,10,0)</f>
        <v>0.93491999999999997</v>
      </c>
      <c r="AB40">
        <v>33.5</v>
      </c>
      <c r="AD40">
        <f t="shared" si="9"/>
        <v>306.5</v>
      </c>
      <c r="AE40">
        <v>0.129</v>
      </c>
      <c r="AG40">
        <v>0.72</v>
      </c>
      <c r="AH40">
        <f t="shared" si="10"/>
        <v>9.2880000000000004E-2</v>
      </c>
      <c r="AI40" t="s">
        <v>643</v>
      </c>
      <c r="AJ40">
        <f t="shared" si="11"/>
        <v>477.12534366071134</v>
      </c>
      <c r="AK40">
        <f t="shared" si="12"/>
        <v>556.64623427082984</v>
      </c>
      <c r="AL40">
        <f t="shared" si="13"/>
        <v>0.61191325324486234</v>
      </c>
      <c r="AM40">
        <f t="shared" si="14"/>
        <v>0.44057754233630086</v>
      </c>
      <c r="AN40">
        <f t="shared" si="15"/>
        <v>70.757619197643422</v>
      </c>
      <c r="AO40">
        <f t="shared" si="16"/>
        <v>50.945485822303262</v>
      </c>
      <c r="AP40">
        <f t="shared" si="17"/>
        <v>0.52041969734448423</v>
      </c>
      <c r="AQ40">
        <f t="shared" si="18"/>
        <v>0.37470218208802863</v>
      </c>
      <c r="AR40" s="54"/>
      <c r="AS40" s="55"/>
      <c r="AT40" s="55"/>
      <c r="AU40" s="56"/>
      <c r="AV40" s="56"/>
      <c r="AW40" s="56"/>
      <c r="AX40" s="57"/>
      <c r="AY40" s="57"/>
      <c r="AZ40" s="57"/>
    </row>
    <row r="41" spans="1:52" x14ac:dyDescent="0.3">
      <c r="A41">
        <v>40</v>
      </c>
      <c r="B41" s="1">
        <v>44707</v>
      </c>
      <c r="C41" t="str">
        <f t="shared" si="3"/>
        <v>CER-AWD_R1_t3_44707</v>
      </c>
      <c r="E41" t="s">
        <v>20</v>
      </c>
      <c r="F41" t="s">
        <v>21</v>
      </c>
      <c r="G41" t="s">
        <v>18</v>
      </c>
      <c r="H41">
        <f t="shared" si="4"/>
        <v>2022</v>
      </c>
      <c r="I41">
        <f t="shared" si="5"/>
        <v>5</v>
      </c>
      <c r="J41">
        <f t="shared" si="6"/>
        <v>26</v>
      </c>
      <c r="K41" t="s">
        <v>50</v>
      </c>
      <c r="M41">
        <v>1</v>
      </c>
      <c r="N41">
        <v>9</v>
      </c>
      <c r="O41" t="s">
        <v>19</v>
      </c>
      <c r="P41" t="str">
        <f t="shared" si="7"/>
        <v>E:CER_P:P01_Tr1:AWD_Tr2:_TRA_1_D:26_M:5_Y:2022</v>
      </c>
      <c r="Q41">
        <v>1</v>
      </c>
      <c r="R41">
        <v>20</v>
      </c>
      <c r="S41">
        <v>0.01</v>
      </c>
      <c r="T41">
        <v>21</v>
      </c>
      <c r="U41">
        <v>23</v>
      </c>
      <c r="V41" t="s">
        <v>47</v>
      </c>
      <c r="W41" s="2">
        <f t="shared" si="8"/>
        <v>0.48541666666666661</v>
      </c>
      <c r="X41">
        <v>30</v>
      </c>
      <c r="Y41" s="33">
        <f>VLOOKUP(C41,JN!$A$2:$J$865,8,0)</f>
        <v>1.2825</v>
      </c>
      <c r="Z41" s="34">
        <f>VLOOKUP(C41,JN!$A$2:$J$865,9,0)</f>
        <v>166.02665962782103</v>
      </c>
      <c r="AA41" s="35">
        <f>VLOOKUP(C41,JN!$A$2:$J$865,10,0)</f>
        <v>0.97308000000000006</v>
      </c>
      <c r="AB41">
        <v>33.5</v>
      </c>
      <c r="AD41">
        <f t="shared" si="9"/>
        <v>306.5</v>
      </c>
      <c r="AE41">
        <v>0.129</v>
      </c>
      <c r="AG41">
        <v>0.72</v>
      </c>
      <c r="AH41">
        <f t="shared" si="10"/>
        <v>9.2880000000000004E-2</v>
      </c>
      <c r="AI41" t="s">
        <v>643</v>
      </c>
      <c r="AJ41">
        <f t="shared" si="11"/>
        <v>477.12534366071134</v>
      </c>
      <c r="AK41">
        <f t="shared" si="12"/>
        <v>556.64623427082984</v>
      </c>
      <c r="AL41">
        <f t="shared" si="13"/>
        <v>0.61191325324486234</v>
      </c>
      <c r="AM41">
        <f t="shared" si="14"/>
        <v>0.44057754233630086</v>
      </c>
      <c r="AN41">
        <f t="shared" si="15"/>
        <v>79.215527031764054</v>
      </c>
      <c r="AO41">
        <f t="shared" si="16"/>
        <v>57.035179462870126</v>
      </c>
      <c r="AP41">
        <f t="shared" si="17"/>
        <v>0.54166131764425918</v>
      </c>
      <c r="AQ41">
        <f t="shared" si="18"/>
        <v>0.38999614870386662</v>
      </c>
      <c r="AR41" s="54"/>
      <c r="AS41" s="55"/>
      <c r="AT41" s="55"/>
      <c r="AU41" s="56"/>
      <c r="AV41" s="56"/>
      <c r="AW41" s="56"/>
      <c r="AX41" s="57"/>
      <c r="AY41" s="57"/>
      <c r="AZ41" s="57"/>
    </row>
    <row r="42" spans="1:52" x14ac:dyDescent="0.3">
      <c r="A42">
        <v>41</v>
      </c>
      <c r="B42" s="1">
        <v>44707</v>
      </c>
      <c r="C42" t="str">
        <f t="shared" si="3"/>
        <v>CER-MSD_R1_t0_44707</v>
      </c>
      <c r="E42" t="s">
        <v>20</v>
      </c>
      <c r="F42" t="s">
        <v>22</v>
      </c>
      <c r="G42" t="s">
        <v>18</v>
      </c>
      <c r="H42">
        <f t="shared" si="4"/>
        <v>2022</v>
      </c>
      <c r="I42">
        <f t="shared" si="5"/>
        <v>5</v>
      </c>
      <c r="J42">
        <f t="shared" si="6"/>
        <v>26</v>
      </c>
      <c r="K42" t="s">
        <v>49</v>
      </c>
      <c r="M42">
        <v>1</v>
      </c>
      <c r="N42">
        <v>9</v>
      </c>
      <c r="O42" t="s">
        <v>19</v>
      </c>
      <c r="P42" t="str">
        <f t="shared" si="7"/>
        <v>E:CER_P:P02_Tr1:MSD_Tr2:_TRA_1_D:26_M:5_Y:2022</v>
      </c>
      <c r="Q42">
        <v>3</v>
      </c>
      <c r="R42">
        <v>19.5</v>
      </c>
      <c r="S42">
        <v>0.01</v>
      </c>
      <c r="T42">
        <v>20</v>
      </c>
      <c r="U42">
        <v>21</v>
      </c>
      <c r="V42" t="s">
        <v>44</v>
      </c>
      <c r="W42" s="2">
        <v>0.4381944444444445</v>
      </c>
      <c r="X42">
        <v>0</v>
      </c>
      <c r="Y42" s="33">
        <f>VLOOKUP(C42,JN!$A$2:$J$865,8,0)</f>
        <v>1.2825</v>
      </c>
      <c r="Z42" s="34">
        <f>VLOOKUP(C42,JN!$A$2:$J$865,9,0)</f>
        <v>121.06110597861951</v>
      </c>
      <c r="AA42" s="35">
        <f>VLOOKUP(C42,JN!$A$2:$J$865,10,0)</f>
        <v>0.85860000000000003</v>
      </c>
      <c r="AB42">
        <v>26.1</v>
      </c>
      <c r="AD42">
        <f t="shared" si="9"/>
        <v>299.10000000000002</v>
      </c>
      <c r="AE42">
        <v>0.129</v>
      </c>
      <c r="AG42">
        <v>0.72</v>
      </c>
      <c r="AH42">
        <f t="shared" si="10"/>
        <v>9.2880000000000004E-2</v>
      </c>
      <c r="AI42" t="s">
        <v>643</v>
      </c>
      <c r="AJ42">
        <f t="shared" si="11"/>
        <v>488.92984898698774</v>
      </c>
      <c r="AK42">
        <f t="shared" si="12"/>
        <v>570.41815715148562</v>
      </c>
      <c r="AL42">
        <f t="shared" si="13"/>
        <v>0.62705253132581174</v>
      </c>
      <c r="AM42">
        <f t="shared" si="14"/>
        <v>0.45147782255458441</v>
      </c>
      <c r="AN42">
        <f t="shared" si="15"/>
        <v>59.190388264324149</v>
      </c>
      <c r="AO42">
        <f t="shared" si="16"/>
        <v>42.617079550313392</v>
      </c>
      <c r="AP42">
        <f t="shared" si="17"/>
        <v>0.48976102973026558</v>
      </c>
      <c r="AQ42">
        <f t="shared" si="18"/>
        <v>0.35262794140579123</v>
      </c>
      <c r="AR42" s="54">
        <f t="shared" ref="AR42" si="99">SLOPE(AM42:AM45,X42:X45)*60</f>
        <v>1.7947691742239959E-2</v>
      </c>
      <c r="AS42" s="55">
        <f t="shared" ref="AS42" si="100">RSQ(Y42:Y45,AM42:AM45)</f>
        <v>0.9602168822989724</v>
      </c>
      <c r="AT42" s="55">
        <f t="shared" ref="AT42" si="101">IF(AS42&gt;=0.7,AR42,"REV")</f>
        <v>1.7947691742239959E-2</v>
      </c>
      <c r="AU42" s="56">
        <f t="shared" ref="AU42" si="102">SLOPE(AQ42:AQ45,Y42:Y45)*60</f>
        <v>94.64266429557135</v>
      </c>
      <c r="AV42" s="56">
        <f t="shared" ref="AV42" si="103">RSQ(Y42:Y45,AQ42:AQ45)</f>
        <v>0.41838818158284735</v>
      </c>
      <c r="AW42" s="56" t="str">
        <f t="shared" ref="AW42" si="104">IF(AV42&gt;=0.7,AU42,"REV")</f>
        <v>REV</v>
      </c>
      <c r="AX42" s="57">
        <f t="shared" ref="AX42" si="105">SLOPE(AO42:AO45,Y42:Y45)*60</f>
        <v>319.4692152212416</v>
      </c>
      <c r="AY42" s="57">
        <f t="shared" ref="AY42" si="106">RSQ(Y42:Y45,AO42:AO45)</f>
        <v>2.31102401411948E-3</v>
      </c>
      <c r="AZ42" s="57" t="str">
        <f t="shared" ref="AZ42" si="107">IF(AY42&gt;=0.7,AX42,"REV")</f>
        <v>REV</v>
      </c>
    </row>
    <row r="43" spans="1:52" x14ac:dyDescent="0.3">
      <c r="A43">
        <v>42</v>
      </c>
      <c r="B43" s="1">
        <v>44707</v>
      </c>
      <c r="C43" t="str">
        <f t="shared" si="3"/>
        <v>CER-MSD_R1_t1_44707</v>
      </c>
      <c r="E43" t="s">
        <v>20</v>
      </c>
      <c r="F43" t="s">
        <v>22</v>
      </c>
      <c r="G43" t="s">
        <v>18</v>
      </c>
      <c r="H43">
        <f t="shared" si="4"/>
        <v>2022</v>
      </c>
      <c r="I43">
        <f t="shared" si="5"/>
        <v>5</v>
      </c>
      <c r="J43">
        <f t="shared" si="6"/>
        <v>26</v>
      </c>
      <c r="K43" t="s">
        <v>49</v>
      </c>
      <c r="M43">
        <v>1</v>
      </c>
      <c r="N43">
        <v>9</v>
      </c>
      <c r="O43" t="s">
        <v>19</v>
      </c>
      <c r="P43" t="str">
        <f t="shared" si="7"/>
        <v>E:CER_P:P02_Tr1:MSD_Tr2:_TRA_1_D:26_M:5_Y:2022</v>
      </c>
      <c r="Q43">
        <v>3</v>
      </c>
      <c r="R43">
        <v>19.5</v>
      </c>
      <c r="S43">
        <v>0.01</v>
      </c>
      <c r="T43">
        <v>20</v>
      </c>
      <c r="U43">
        <v>21</v>
      </c>
      <c r="V43" t="s">
        <v>45</v>
      </c>
      <c r="W43" s="2">
        <f t="shared" si="8"/>
        <v>0.44513888888888892</v>
      </c>
      <c r="X43">
        <v>10</v>
      </c>
      <c r="Y43" s="33">
        <f>VLOOKUP(C43,JN!$A$2:$J$865,8,0)</f>
        <v>1.3574999999999999</v>
      </c>
      <c r="Z43" s="34">
        <f>VLOOKUP(C43,JN!$A$2:$J$865,9,0)</f>
        <v>144.2644846245216</v>
      </c>
      <c r="AA43" s="35">
        <f>VLOOKUP(C43,JN!$A$2:$J$865,10,0)</f>
        <v>0.93491999999999997</v>
      </c>
      <c r="AB43">
        <v>30</v>
      </c>
      <c r="AD43">
        <f t="shared" si="9"/>
        <v>303</v>
      </c>
      <c r="AE43">
        <v>0.129</v>
      </c>
      <c r="AG43">
        <v>0.72</v>
      </c>
      <c r="AH43">
        <f t="shared" si="10"/>
        <v>9.2880000000000004E-2</v>
      </c>
      <c r="AI43" t="s">
        <v>643</v>
      </c>
      <c r="AJ43">
        <f t="shared" si="11"/>
        <v>482.63669251487801</v>
      </c>
      <c r="AK43">
        <f t="shared" si="12"/>
        <v>563.07614126735768</v>
      </c>
      <c r="AL43">
        <f t="shared" si="13"/>
        <v>0.65517931008894681</v>
      </c>
      <c r="AM43">
        <f t="shared" si="14"/>
        <v>0.47172910326404172</v>
      </c>
      <c r="AN43">
        <f t="shared" si="15"/>
        <v>69.627333706542572</v>
      </c>
      <c r="AO43">
        <f t="shared" si="16"/>
        <v>50.131680268710653</v>
      </c>
      <c r="AP43">
        <f t="shared" si="17"/>
        <v>0.52643114599367802</v>
      </c>
      <c r="AQ43">
        <f t="shared" si="18"/>
        <v>0.37903042511544816</v>
      </c>
      <c r="AR43" s="54"/>
      <c r="AS43" s="55"/>
      <c r="AT43" s="55"/>
      <c r="AU43" s="56"/>
      <c r="AV43" s="56"/>
      <c r="AW43" s="56"/>
      <c r="AX43" s="57"/>
      <c r="AY43" s="57"/>
      <c r="AZ43" s="57"/>
    </row>
    <row r="44" spans="1:52" x14ac:dyDescent="0.3">
      <c r="A44">
        <v>43</v>
      </c>
      <c r="B44" s="1">
        <v>44707</v>
      </c>
      <c r="C44" t="str">
        <f t="shared" si="3"/>
        <v>CER-MSD_R1_t2_44707</v>
      </c>
      <c r="E44" t="s">
        <v>20</v>
      </c>
      <c r="F44" t="s">
        <v>22</v>
      </c>
      <c r="G44" t="s">
        <v>18</v>
      </c>
      <c r="H44">
        <f t="shared" si="4"/>
        <v>2022</v>
      </c>
      <c r="I44">
        <f t="shared" si="5"/>
        <v>5</v>
      </c>
      <c r="J44">
        <f t="shared" si="6"/>
        <v>26</v>
      </c>
      <c r="K44" t="s">
        <v>49</v>
      </c>
      <c r="M44">
        <v>1</v>
      </c>
      <c r="N44">
        <v>9</v>
      </c>
      <c r="O44" t="s">
        <v>19</v>
      </c>
      <c r="P44" t="str">
        <f t="shared" si="7"/>
        <v>E:CER_P:P02_Tr1:MSD_Tr2:_TRA_1_D:26_M:5_Y:2022</v>
      </c>
      <c r="Q44">
        <v>3</v>
      </c>
      <c r="R44">
        <v>19.5</v>
      </c>
      <c r="S44">
        <v>0.01</v>
      </c>
      <c r="T44">
        <v>20</v>
      </c>
      <c r="U44">
        <v>21</v>
      </c>
      <c r="V44" t="s">
        <v>46</v>
      </c>
      <c r="W44" s="2">
        <f t="shared" si="8"/>
        <v>0.45208333333333334</v>
      </c>
      <c r="X44">
        <v>20</v>
      </c>
      <c r="Y44" s="33">
        <f>VLOOKUP(C44,JN!$A$2:$J$865,8,0)</f>
        <v>1.2825</v>
      </c>
      <c r="Z44" s="34">
        <f>VLOOKUP(C44,JN!$A$2:$J$865,9,0)</f>
        <v>131.00541111257755</v>
      </c>
      <c r="AA44" s="35">
        <f>VLOOKUP(C44,JN!$A$2:$J$865,10,0)</f>
        <v>0.90312000000000014</v>
      </c>
      <c r="AB44">
        <v>30.4</v>
      </c>
      <c r="AD44">
        <f t="shared" si="9"/>
        <v>303.39999999999998</v>
      </c>
      <c r="AE44">
        <v>0.129</v>
      </c>
      <c r="AG44">
        <v>0.72</v>
      </c>
      <c r="AH44">
        <f t="shared" si="10"/>
        <v>9.2880000000000004E-2</v>
      </c>
      <c r="AI44" t="s">
        <v>643</v>
      </c>
      <c r="AJ44">
        <f t="shared" si="11"/>
        <v>482.0003883718129</v>
      </c>
      <c r="AK44">
        <f t="shared" si="12"/>
        <v>562.33378643378171</v>
      </c>
      <c r="AL44">
        <f t="shared" si="13"/>
        <v>0.61816549808684995</v>
      </c>
      <c r="AM44">
        <f t="shared" si="14"/>
        <v>0.44507915862253195</v>
      </c>
      <c r="AN44">
        <f t="shared" si="15"/>
        <v>63.144659035071392</v>
      </c>
      <c r="AO44">
        <f t="shared" si="16"/>
        <v>45.4641545052514</v>
      </c>
      <c r="AP44">
        <f t="shared" si="17"/>
        <v>0.50785488920407706</v>
      </c>
      <c r="AQ44">
        <f t="shared" si="18"/>
        <v>0.36565552022693548</v>
      </c>
      <c r="AR44" s="54"/>
      <c r="AS44" s="55"/>
      <c r="AT44" s="55"/>
      <c r="AU44" s="56"/>
      <c r="AV44" s="56"/>
      <c r="AW44" s="56"/>
      <c r="AX44" s="57"/>
      <c r="AY44" s="57"/>
      <c r="AZ44" s="57"/>
    </row>
    <row r="45" spans="1:52" x14ac:dyDescent="0.3">
      <c r="A45">
        <v>44</v>
      </c>
      <c r="B45" s="1">
        <v>44707</v>
      </c>
      <c r="C45" t="str">
        <f t="shared" si="3"/>
        <v>CER-MSD_R1_t3_44707</v>
      </c>
      <c r="E45" t="s">
        <v>20</v>
      </c>
      <c r="F45" t="s">
        <v>22</v>
      </c>
      <c r="G45" t="s">
        <v>18</v>
      </c>
      <c r="H45">
        <f t="shared" si="4"/>
        <v>2022</v>
      </c>
      <c r="I45">
        <f t="shared" si="5"/>
        <v>5</v>
      </c>
      <c r="J45">
        <f t="shared" si="6"/>
        <v>26</v>
      </c>
      <c r="K45" t="s">
        <v>49</v>
      </c>
      <c r="M45">
        <v>1</v>
      </c>
      <c r="N45">
        <v>9</v>
      </c>
      <c r="O45" t="s">
        <v>19</v>
      </c>
      <c r="P45" t="str">
        <f t="shared" si="7"/>
        <v>E:CER_P:P02_Tr1:MSD_Tr2:_TRA_1_D:26_M:5_Y:2022</v>
      </c>
      <c r="Q45">
        <v>3</v>
      </c>
      <c r="R45">
        <v>19.5</v>
      </c>
      <c r="S45">
        <v>0.01</v>
      </c>
      <c r="T45">
        <v>20</v>
      </c>
      <c r="U45">
        <v>21</v>
      </c>
      <c r="V45" t="s">
        <v>47</v>
      </c>
      <c r="W45" s="2">
        <f t="shared" si="8"/>
        <v>0.45902777777777776</v>
      </c>
      <c r="X45">
        <v>30</v>
      </c>
      <c r="Y45" s="33">
        <f>VLOOKUP(C45,JN!$A$2:$J$865,8,0)</f>
        <v>1.3574999999999999</v>
      </c>
      <c r="Z45" s="34">
        <f>VLOOKUP(C45,JN!$A$2:$J$865,9,0)</f>
        <v>111.83740266596278</v>
      </c>
      <c r="AA45" s="35">
        <f>VLOOKUP(C45,JN!$A$2:$J$865,10,0)</f>
        <v>1.4246399999999999</v>
      </c>
      <c r="AB45">
        <v>30.9</v>
      </c>
      <c r="AD45">
        <f t="shared" si="9"/>
        <v>303.89999999999998</v>
      </c>
      <c r="AE45">
        <v>0.129</v>
      </c>
      <c r="AG45">
        <v>0.72</v>
      </c>
      <c r="AH45">
        <f t="shared" si="10"/>
        <v>9.2880000000000004E-2</v>
      </c>
      <c r="AI45" t="s">
        <v>643</v>
      </c>
      <c r="AJ45">
        <f t="shared" si="11"/>
        <v>481.20736371177378</v>
      </c>
      <c r="AK45">
        <f t="shared" si="12"/>
        <v>561.40859099706938</v>
      </c>
      <c r="AL45">
        <f t="shared" si="13"/>
        <v>0.65323899623873283</v>
      </c>
      <c r="AM45">
        <f t="shared" si="14"/>
        <v>0.47033207729188764</v>
      </c>
      <c r="AN45">
        <f t="shared" si="15"/>
        <v>53.816981701260055</v>
      </c>
      <c r="AO45">
        <f t="shared" si="16"/>
        <v>38.748226824907242</v>
      </c>
      <c r="AP45">
        <f t="shared" si="17"/>
        <v>0.79980513507806483</v>
      </c>
      <c r="AQ45">
        <f t="shared" si="18"/>
        <v>0.57585969725620678</v>
      </c>
      <c r="AR45" s="54"/>
      <c r="AS45" s="55"/>
      <c r="AT45" s="55"/>
      <c r="AU45" s="56"/>
      <c r="AV45" s="56"/>
      <c r="AW45" s="56"/>
      <c r="AX45" s="57"/>
      <c r="AY45" s="57"/>
      <c r="AZ45" s="57"/>
    </row>
    <row r="46" spans="1:52" x14ac:dyDescent="0.3">
      <c r="A46">
        <v>45</v>
      </c>
      <c r="B46" s="1">
        <v>44707</v>
      </c>
      <c r="C46" t="str">
        <f t="shared" si="3"/>
        <v>CER-CON_R1_t0_44707</v>
      </c>
      <c r="E46" t="s">
        <v>20</v>
      </c>
      <c r="F46" t="s">
        <v>39</v>
      </c>
      <c r="G46" t="s">
        <v>18</v>
      </c>
      <c r="H46">
        <f t="shared" si="4"/>
        <v>2022</v>
      </c>
      <c r="I46">
        <f t="shared" si="5"/>
        <v>5</v>
      </c>
      <c r="J46">
        <f t="shared" si="6"/>
        <v>26</v>
      </c>
      <c r="K46" t="s">
        <v>48</v>
      </c>
      <c r="M46">
        <v>1</v>
      </c>
      <c r="N46">
        <v>1</v>
      </c>
      <c r="O46" t="s">
        <v>42</v>
      </c>
      <c r="P46" t="str">
        <f t="shared" si="7"/>
        <v>E:CER_P:P03_Tr1:CON_Tr2:_TRA_1_D:26_M:5_Y:2022</v>
      </c>
      <c r="Q46">
        <v>2</v>
      </c>
      <c r="R46">
        <v>20</v>
      </c>
      <c r="S46">
        <v>0.01</v>
      </c>
      <c r="T46">
        <v>21</v>
      </c>
      <c r="U46">
        <v>23</v>
      </c>
      <c r="V46" t="s">
        <v>44</v>
      </c>
      <c r="W46" s="2">
        <v>0.46458333333333335</v>
      </c>
      <c r="X46">
        <v>0</v>
      </c>
      <c r="Y46" s="33">
        <f>VLOOKUP(C46,JN!$A$2:$J$865,8,0)</f>
        <v>1.2075</v>
      </c>
      <c r="Z46" s="34">
        <f>VLOOKUP(C46,JN!$A$2:$J$865,9,0)</f>
        <v>103.47842153886764</v>
      </c>
      <c r="AA46" s="35">
        <f>VLOOKUP(C46,JN!$A$2:$J$865,10,0)</f>
        <v>0.92855999999999994</v>
      </c>
      <c r="AB46">
        <v>28</v>
      </c>
      <c r="AD46">
        <f t="shared" si="9"/>
        <v>301</v>
      </c>
      <c r="AE46">
        <v>0.129</v>
      </c>
      <c r="AG46">
        <v>0.72</v>
      </c>
      <c r="AH46">
        <f t="shared" si="10"/>
        <v>9.2880000000000004E-2</v>
      </c>
      <c r="AI46" t="s">
        <v>643</v>
      </c>
      <c r="AJ46">
        <f t="shared" si="11"/>
        <v>485.84358083723595</v>
      </c>
      <c r="AK46">
        <f t="shared" si="12"/>
        <v>566.81751097677522</v>
      </c>
      <c r="AL46">
        <f t="shared" si="13"/>
        <v>0.58665612386096244</v>
      </c>
      <c r="AM46">
        <f t="shared" si="14"/>
        <v>0.42239240917989296</v>
      </c>
      <c r="AN46">
        <f t="shared" si="15"/>
        <v>50.274326859828413</v>
      </c>
      <c r="AO46">
        <f t="shared" si="16"/>
        <v>36.197515339076453</v>
      </c>
      <c r="AP46">
        <f t="shared" si="17"/>
        <v>0.52632406799259435</v>
      </c>
      <c r="AQ46">
        <f t="shared" si="18"/>
        <v>0.37895332895466793</v>
      </c>
      <c r="AR46" s="54">
        <f t="shared" ref="AR46" si="108">SLOPE(AM46:AM49,X46:X49)*60</f>
        <v>9.6067224888288588E-2</v>
      </c>
      <c r="AS46" s="55">
        <f t="shared" ref="AS46" si="109">RSQ(Y46:Y49,AM46:AM49)</f>
        <v>0.99475544843163011</v>
      </c>
      <c r="AT46" s="55">
        <f t="shared" ref="AT46" si="110">IF(AS46&gt;=0.7,AR46,"REV")</f>
        <v>9.6067224888288588E-2</v>
      </c>
      <c r="AU46" s="56">
        <f t="shared" ref="AU46" si="111">SLOPE(AQ46:AQ49,Y46:Y49)*60</f>
        <v>43.449750717412904</v>
      </c>
      <c r="AV46" s="56">
        <f t="shared" ref="AV46" si="112">RSQ(Y46:Y49,AQ46:AQ49)</f>
        <v>0.29610847389764161</v>
      </c>
      <c r="AW46" s="56" t="str">
        <f t="shared" ref="AW46" si="113">IF(AV46&gt;=0.7,AU46,"REV")</f>
        <v>REV</v>
      </c>
      <c r="AX46" s="57">
        <f t="shared" ref="AX46" si="114">SLOPE(AO46:AO49,Y46:Y49)*60</f>
        <v>1456.0144303012473</v>
      </c>
      <c r="AY46" s="57">
        <f t="shared" ref="AY46" si="115">RSQ(Y46:Y49,AO46:AO49)</f>
        <v>0.4531991690617404</v>
      </c>
      <c r="AZ46" s="57" t="str">
        <f t="shared" ref="AZ46" si="116">IF(AY46&gt;=0.7,AX46,"REV")</f>
        <v>REV</v>
      </c>
    </row>
    <row r="47" spans="1:52" x14ac:dyDescent="0.3">
      <c r="A47">
        <v>46</v>
      </c>
      <c r="B47" s="1">
        <v>44707</v>
      </c>
      <c r="C47" t="str">
        <f t="shared" si="3"/>
        <v>CER-CON_R1_t1_44707</v>
      </c>
      <c r="E47" t="s">
        <v>20</v>
      </c>
      <c r="F47" t="s">
        <v>39</v>
      </c>
      <c r="G47" t="s">
        <v>18</v>
      </c>
      <c r="H47">
        <f t="shared" si="4"/>
        <v>2022</v>
      </c>
      <c r="I47">
        <f t="shared" si="5"/>
        <v>5</v>
      </c>
      <c r="J47">
        <f t="shared" si="6"/>
        <v>26</v>
      </c>
      <c r="K47" t="s">
        <v>48</v>
      </c>
      <c r="M47">
        <v>1</v>
      </c>
      <c r="N47">
        <v>1</v>
      </c>
      <c r="O47" t="s">
        <v>42</v>
      </c>
      <c r="P47" t="str">
        <f t="shared" si="7"/>
        <v>E:CER_P:P03_Tr1:CON_Tr2:_TRA_1_D:26_M:5_Y:2022</v>
      </c>
      <c r="Q47">
        <v>2</v>
      </c>
      <c r="R47">
        <v>20</v>
      </c>
      <c r="S47">
        <v>0.01</v>
      </c>
      <c r="T47">
        <v>21</v>
      </c>
      <c r="U47">
        <v>23</v>
      </c>
      <c r="V47" t="s">
        <v>45</v>
      </c>
      <c r="W47" s="2">
        <f t="shared" si="8"/>
        <v>0.47152777777777777</v>
      </c>
      <c r="X47">
        <v>10</v>
      </c>
      <c r="Y47" s="33">
        <f>VLOOKUP(C47,JN!$A$2:$J$865,8,0)</f>
        <v>1.2825</v>
      </c>
      <c r="Z47" s="34">
        <f>VLOOKUP(C47,JN!$A$2:$J$865,9,0)</f>
        <v>106.36082882407285</v>
      </c>
      <c r="AA47" s="35">
        <f>VLOOKUP(C47,JN!$A$2:$J$865,10,0)</f>
        <v>0.90948000000000007</v>
      </c>
      <c r="AB47">
        <v>32.799999999999997</v>
      </c>
      <c r="AD47">
        <f t="shared" si="9"/>
        <v>305.8</v>
      </c>
      <c r="AE47">
        <v>0.129</v>
      </c>
      <c r="AG47">
        <v>0.72</v>
      </c>
      <c r="AH47">
        <f t="shared" si="10"/>
        <v>9.2880000000000004E-2</v>
      </c>
      <c r="AI47" t="s">
        <v>643</v>
      </c>
      <c r="AJ47">
        <f t="shared" si="11"/>
        <v>478.21752070637024</v>
      </c>
      <c r="AK47">
        <f t="shared" si="12"/>
        <v>557.92044082409859</v>
      </c>
      <c r="AL47">
        <f t="shared" si="13"/>
        <v>0.61331397030591983</v>
      </c>
      <c r="AM47">
        <f t="shared" si="14"/>
        <v>0.44158605862026229</v>
      </c>
      <c r="AN47">
        <f t="shared" si="15"/>
        <v>50.863611860522759</v>
      </c>
      <c r="AO47">
        <f t="shared" si="16"/>
        <v>36.621800539576384</v>
      </c>
      <c r="AP47">
        <f t="shared" si="17"/>
        <v>0.50741748252070129</v>
      </c>
      <c r="AQ47">
        <f t="shared" si="18"/>
        <v>0.36534058741490494</v>
      </c>
      <c r="AR47" s="54"/>
      <c r="AS47" s="55"/>
      <c r="AT47" s="55"/>
      <c r="AU47" s="56"/>
      <c r="AV47" s="56"/>
      <c r="AW47" s="56"/>
      <c r="AX47" s="57"/>
      <c r="AY47" s="57"/>
      <c r="AZ47" s="57"/>
    </row>
    <row r="48" spans="1:52" x14ac:dyDescent="0.3">
      <c r="A48">
        <v>47</v>
      </c>
      <c r="B48" s="1">
        <v>44707</v>
      </c>
      <c r="C48" t="str">
        <f t="shared" si="3"/>
        <v>CER-CON_R1_t2_44707</v>
      </c>
      <c r="E48" t="s">
        <v>20</v>
      </c>
      <c r="F48" t="s">
        <v>39</v>
      </c>
      <c r="G48" t="s">
        <v>18</v>
      </c>
      <c r="H48">
        <f t="shared" si="4"/>
        <v>2022</v>
      </c>
      <c r="I48">
        <f t="shared" si="5"/>
        <v>5</v>
      </c>
      <c r="J48">
        <f t="shared" si="6"/>
        <v>26</v>
      </c>
      <c r="K48" t="s">
        <v>48</v>
      </c>
      <c r="M48">
        <v>1</v>
      </c>
      <c r="N48">
        <v>1</v>
      </c>
      <c r="O48" t="s">
        <v>42</v>
      </c>
      <c r="P48" t="str">
        <f t="shared" si="7"/>
        <v>E:CER_P:P03_Tr1:CON_Tr2:_TRA_1_D:26_M:5_Y:2022</v>
      </c>
      <c r="Q48">
        <v>2</v>
      </c>
      <c r="R48">
        <v>20</v>
      </c>
      <c r="S48">
        <v>0.01</v>
      </c>
      <c r="T48">
        <v>21</v>
      </c>
      <c r="U48">
        <v>23</v>
      </c>
      <c r="V48" t="s">
        <v>46</v>
      </c>
      <c r="W48" s="2">
        <f t="shared" si="8"/>
        <v>0.47847222222222219</v>
      </c>
      <c r="X48">
        <v>20</v>
      </c>
      <c r="Y48" s="33">
        <f>VLOOKUP(C48,JN!$A$2:$J$865,8,0)</f>
        <v>1.3574999999999999</v>
      </c>
      <c r="Z48" s="34">
        <f>VLOOKUP(C48,JN!$A$2:$J$865,9,0)</f>
        <v>108.66675465223703</v>
      </c>
      <c r="AA48" s="35">
        <f>VLOOKUP(C48,JN!$A$2:$J$865,10,0)</f>
        <v>0.96035999999999999</v>
      </c>
      <c r="AB48">
        <v>33</v>
      </c>
      <c r="AD48">
        <f t="shared" si="9"/>
        <v>306</v>
      </c>
      <c r="AE48">
        <v>0.129</v>
      </c>
      <c r="AG48">
        <v>0.72</v>
      </c>
      <c r="AH48">
        <f t="shared" si="10"/>
        <v>9.2880000000000004E-2</v>
      </c>
      <c r="AI48" t="s">
        <v>643</v>
      </c>
      <c r="AJ48">
        <f t="shared" si="11"/>
        <v>477.90496023532035</v>
      </c>
      <c r="AK48">
        <f t="shared" si="12"/>
        <v>557.55578694120709</v>
      </c>
      <c r="AL48">
        <f t="shared" si="13"/>
        <v>0.6487559835194473</v>
      </c>
      <c r="AM48">
        <f t="shared" si="14"/>
        <v>0.46710430813400206</v>
      </c>
      <c r="AN48">
        <f t="shared" si="15"/>
        <v>51.932381060978649</v>
      </c>
      <c r="AO48">
        <f t="shared" si="16"/>
        <v>37.391314363904627</v>
      </c>
      <c r="AP48">
        <f t="shared" si="17"/>
        <v>0.53545427554685765</v>
      </c>
      <c r="AQ48">
        <f t="shared" si="18"/>
        <v>0.38552707839373751</v>
      </c>
      <c r="AR48" s="54"/>
      <c r="AS48" s="55"/>
      <c r="AT48" s="55"/>
      <c r="AU48" s="56"/>
      <c r="AV48" s="56"/>
      <c r="AW48" s="56"/>
      <c r="AX48" s="57"/>
      <c r="AY48" s="57"/>
      <c r="AZ48" s="57"/>
    </row>
    <row r="49" spans="1:52" x14ac:dyDescent="0.3">
      <c r="A49">
        <v>48</v>
      </c>
      <c r="B49" s="1">
        <v>44707</v>
      </c>
      <c r="C49" t="str">
        <f t="shared" si="3"/>
        <v>CER-CON_R1_t3_44707</v>
      </c>
      <c r="E49" t="s">
        <v>20</v>
      </c>
      <c r="F49" t="s">
        <v>39</v>
      </c>
      <c r="G49" t="s">
        <v>18</v>
      </c>
      <c r="H49">
        <f t="shared" si="4"/>
        <v>2022</v>
      </c>
      <c r="I49">
        <f t="shared" si="5"/>
        <v>5</v>
      </c>
      <c r="J49">
        <f t="shared" si="6"/>
        <v>26</v>
      </c>
      <c r="K49" t="s">
        <v>48</v>
      </c>
      <c r="M49">
        <v>1</v>
      </c>
      <c r="N49">
        <v>1</v>
      </c>
      <c r="O49" t="s">
        <v>42</v>
      </c>
      <c r="P49" t="str">
        <f t="shared" si="7"/>
        <v>E:CER_P:P03_Tr1:CON_Tr2:_TRA_1_D:26_M:5_Y:2022</v>
      </c>
      <c r="Q49">
        <v>2</v>
      </c>
      <c r="R49">
        <v>20</v>
      </c>
      <c r="S49">
        <v>0.01</v>
      </c>
      <c r="T49">
        <v>21</v>
      </c>
      <c r="U49">
        <v>23</v>
      </c>
      <c r="V49" t="s">
        <v>47</v>
      </c>
      <c r="W49" s="2">
        <f t="shared" si="8"/>
        <v>0.48541666666666661</v>
      </c>
      <c r="X49">
        <v>30</v>
      </c>
      <c r="Y49" s="33">
        <f>VLOOKUP(C49,JN!$A$2:$J$865,8,0)</f>
        <v>1.3574999999999999</v>
      </c>
      <c r="Z49" s="34">
        <f>VLOOKUP(C49,JN!$A$2:$J$865,9,0)</f>
        <v>121.49346707140029</v>
      </c>
      <c r="AA49" s="35">
        <f>VLOOKUP(C49,JN!$A$2:$J$865,10,0)</f>
        <v>1.4119199999999998</v>
      </c>
      <c r="AB49">
        <v>32.9</v>
      </c>
      <c r="AD49">
        <f t="shared" si="9"/>
        <v>305.89999999999998</v>
      </c>
      <c r="AE49">
        <v>0.129</v>
      </c>
      <c r="AG49">
        <v>0.72</v>
      </c>
      <c r="AH49">
        <f t="shared" si="10"/>
        <v>9.2880000000000004E-2</v>
      </c>
      <c r="AI49" t="s">
        <v>643</v>
      </c>
      <c r="AJ49">
        <f t="shared" si="11"/>
        <v>478.0611893821773</v>
      </c>
      <c r="AK49">
        <f t="shared" si="12"/>
        <v>557.73805427920695</v>
      </c>
      <c r="AL49">
        <f t="shared" si="13"/>
        <v>0.64896806458630563</v>
      </c>
      <c r="AM49">
        <f t="shared" si="14"/>
        <v>0.46725700650214003</v>
      </c>
      <c r="AN49">
        <f t="shared" si="15"/>
        <v>58.081311370318012</v>
      </c>
      <c r="AO49">
        <f t="shared" si="16"/>
        <v>41.818544186628969</v>
      </c>
      <c r="AP49">
        <f t="shared" si="17"/>
        <v>0.78748151359789775</v>
      </c>
      <c r="AQ49">
        <f t="shared" si="18"/>
        <v>0.56698668979048639</v>
      </c>
      <c r="AR49" s="54"/>
      <c r="AS49" s="55"/>
      <c r="AT49" s="55"/>
      <c r="AU49" s="56"/>
      <c r="AV49" s="56"/>
      <c r="AW49" s="56"/>
      <c r="AX49" s="57"/>
      <c r="AY49" s="57"/>
      <c r="AZ49" s="57"/>
    </row>
    <row r="50" spans="1:52" x14ac:dyDescent="0.3">
      <c r="A50">
        <v>49</v>
      </c>
      <c r="B50" s="1">
        <v>44707</v>
      </c>
      <c r="C50" t="str">
        <f t="shared" si="3"/>
        <v>CER-MSD_R2_t0_44707</v>
      </c>
      <c r="E50" t="s">
        <v>20</v>
      </c>
      <c r="F50" t="s">
        <v>34</v>
      </c>
      <c r="G50" t="s">
        <v>18</v>
      </c>
      <c r="H50">
        <f t="shared" si="4"/>
        <v>2022</v>
      </c>
      <c r="I50">
        <f t="shared" si="5"/>
        <v>5</v>
      </c>
      <c r="J50">
        <f t="shared" si="6"/>
        <v>26</v>
      </c>
      <c r="K50" t="s">
        <v>49</v>
      </c>
      <c r="M50">
        <v>2</v>
      </c>
      <c r="N50">
        <v>1</v>
      </c>
      <c r="O50" t="s">
        <v>42</v>
      </c>
      <c r="P50" t="str">
        <f t="shared" si="7"/>
        <v>E:CER_P:P04_Tr1:MSD_Tr2:_TRA_2_D:26_M:5_Y:2022</v>
      </c>
      <c r="Q50">
        <v>3</v>
      </c>
      <c r="R50">
        <v>19.5</v>
      </c>
      <c r="S50">
        <v>0.01</v>
      </c>
      <c r="T50">
        <v>20</v>
      </c>
      <c r="U50">
        <v>21</v>
      </c>
      <c r="V50" t="s">
        <v>44</v>
      </c>
      <c r="W50" s="2">
        <v>0.4381944444444445</v>
      </c>
      <c r="X50">
        <v>0</v>
      </c>
      <c r="Y50" s="33">
        <f>VLOOKUP(C50,JN!$A$2:$J$865,8,0)</f>
        <v>1.2075</v>
      </c>
      <c r="Z50" s="34">
        <f>VLOOKUP(C50,JN!$A$2:$J$865,9,0)</f>
        <v>130.86129074831729</v>
      </c>
      <c r="AA50" s="35">
        <f>VLOOKUP(C50,JN!$A$2:$J$865,10,0)</f>
        <v>0.90948000000000007</v>
      </c>
      <c r="AB50">
        <v>25.2</v>
      </c>
      <c r="AD50">
        <f t="shared" si="9"/>
        <v>298.2</v>
      </c>
      <c r="AE50">
        <v>0.129</v>
      </c>
      <c r="AG50">
        <v>0.72</v>
      </c>
      <c r="AH50">
        <f t="shared" si="10"/>
        <v>9.2880000000000004E-2</v>
      </c>
      <c r="AI50" t="s">
        <v>643</v>
      </c>
      <c r="AJ50">
        <f t="shared" si="11"/>
        <v>490.40549239439315</v>
      </c>
      <c r="AK50">
        <f t="shared" si="12"/>
        <v>572.13974112679205</v>
      </c>
      <c r="AL50">
        <f t="shared" si="13"/>
        <v>0.59216463206622971</v>
      </c>
      <c r="AM50">
        <f t="shared" si="14"/>
        <v>0.4263585350876854</v>
      </c>
      <c r="AN50">
        <f t="shared" si="15"/>
        <v>64.175095724794375</v>
      </c>
      <c r="AO50">
        <f t="shared" si="16"/>
        <v>46.206068921851951</v>
      </c>
      <c r="AP50">
        <f t="shared" si="17"/>
        <v>0.52034965175999492</v>
      </c>
      <c r="AQ50">
        <f t="shared" si="18"/>
        <v>0.37465174926719635</v>
      </c>
      <c r="AR50" s="54">
        <f t="shared" ref="AR50" si="117">SLOPE(AM50:AM53,X50:X53)*60</f>
        <v>3.2376933047764254E-2</v>
      </c>
      <c r="AS50" s="55">
        <f t="shared" ref="AS50" si="118">RSQ(Y50:Y53,AM50:AM53)</f>
        <v>0.99718004901744439</v>
      </c>
      <c r="AT50" s="55">
        <f t="shared" ref="AT50" si="119">IF(AS50&gt;=0.7,AR50,"REV")</f>
        <v>3.2376933047764254E-2</v>
      </c>
      <c r="AU50" s="56">
        <f t="shared" ref="AU50" si="120">SLOPE(AQ50:AQ53,Y50:Y53)*60</f>
        <v>-0.96103689647923995</v>
      </c>
      <c r="AV50" s="56">
        <f t="shared" ref="AV50" si="121">RSQ(Y50:Y53,AQ50:AQ53)</f>
        <v>4.5284688891886036E-4</v>
      </c>
      <c r="AW50" s="56" t="str">
        <f t="shared" ref="AW50" si="122">IF(AV50&gt;=0.7,AU50,"REV")</f>
        <v>REV</v>
      </c>
      <c r="AX50" s="57">
        <f t="shared" ref="AX50" si="123">SLOPE(AO50:AO53,Y50:Y53)*60</f>
        <v>-6818.1431131915942</v>
      </c>
      <c r="AY50" s="57">
        <f t="shared" ref="AY50" si="124">RSQ(Y50:Y53,AO50:AO53)</f>
        <v>0.80920550726397045</v>
      </c>
      <c r="AZ50" s="57">
        <f t="shared" ref="AZ50" si="125">IF(AY50&gt;=0.7,AX50,"REV")</f>
        <v>-6818.1431131915942</v>
      </c>
    </row>
    <row r="51" spans="1:52" x14ac:dyDescent="0.3">
      <c r="A51">
        <v>50</v>
      </c>
      <c r="B51" s="1">
        <v>44707</v>
      </c>
      <c r="C51" t="str">
        <f t="shared" si="3"/>
        <v>CER-MSD_R2_t1_44707</v>
      </c>
      <c r="E51" t="s">
        <v>20</v>
      </c>
      <c r="F51" t="s">
        <v>34</v>
      </c>
      <c r="G51" t="s">
        <v>18</v>
      </c>
      <c r="H51">
        <f t="shared" si="4"/>
        <v>2022</v>
      </c>
      <c r="I51">
        <f t="shared" si="5"/>
        <v>5</v>
      </c>
      <c r="J51">
        <f t="shared" si="6"/>
        <v>26</v>
      </c>
      <c r="K51" t="s">
        <v>49</v>
      </c>
      <c r="M51">
        <v>2</v>
      </c>
      <c r="N51">
        <v>1</v>
      </c>
      <c r="O51" t="s">
        <v>42</v>
      </c>
      <c r="P51" t="str">
        <f t="shared" si="7"/>
        <v>E:CER_P:P04_Tr1:MSD_Tr2:_TRA_2_D:26_M:5_Y:2022</v>
      </c>
      <c r="Q51">
        <v>3</v>
      </c>
      <c r="R51">
        <v>19.5</v>
      </c>
      <c r="S51">
        <v>0.01</v>
      </c>
      <c r="T51">
        <v>20</v>
      </c>
      <c r="U51">
        <v>21</v>
      </c>
      <c r="V51" t="s">
        <v>45</v>
      </c>
      <c r="W51" s="2">
        <f t="shared" si="8"/>
        <v>0.44513888888888892</v>
      </c>
      <c r="X51">
        <v>10</v>
      </c>
      <c r="Y51" s="33">
        <f>VLOOKUP(C51,JN!$A$2:$J$865,8,0)</f>
        <v>1.2825</v>
      </c>
      <c r="Z51" s="34">
        <f>VLOOKUP(C51,JN!$A$2:$J$865,9,0)</f>
        <v>109.53147683779861</v>
      </c>
      <c r="AA51" s="35">
        <f>VLOOKUP(C51,JN!$A$2:$J$865,10,0)</f>
        <v>1.0176000000000001</v>
      </c>
      <c r="AB51">
        <v>29.9</v>
      </c>
      <c r="AD51">
        <f t="shared" si="9"/>
        <v>302.89999999999998</v>
      </c>
      <c r="AE51">
        <v>0.129</v>
      </c>
      <c r="AG51">
        <v>0.72</v>
      </c>
      <c r="AH51">
        <f t="shared" si="10"/>
        <v>9.2880000000000004E-2</v>
      </c>
      <c r="AI51" t="s">
        <v>643</v>
      </c>
      <c r="AJ51">
        <f t="shared" si="11"/>
        <v>482.79603113901635</v>
      </c>
      <c r="AK51">
        <f t="shared" si="12"/>
        <v>563.26203632885245</v>
      </c>
      <c r="AL51">
        <f t="shared" si="13"/>
        <v>0.61918590993578848</v>
      </c>
      <c r="AM51">
        <f t="shared" si="14"/>
        <v>0.4458138551537677</v>
      </c>
      <c r="AN51">
        <f t="shared" si="15"/>
        <v>52.881362302084263</v>
      </c>
      <c r="AO51">
        <f t="shared" si="16"/>
        <v>38.074580857500671</v>
      </c>
      <c r="AP51">
        <f t="shared" si="17"/>
        <v>0.57317544816824029</v>
      </c>
      <c r="AQ51">
        <f t="shared" si="18"/>
        <v>0.41268632268113298</v>
      </c>
      <c r="AR51" s="54"/>
      <c r="AS51" s="55"/>
      <c r="AT51" s="55"/>
      <c r="AU51" s="56"/>
      <c r="AV51" s="56"/>
      <c r="AW51" s="56"/>
      <c r="AX51" s="57"/>
      <c r="AY51" s="57"/>
      <c r="AZ51" s="57"/>
    </row>
    <row r="52" spans="1:52" x14ac:dyDescent="0.3">
      <c r="A52">
        <v>51</v>
      </c>
      <c r="B52" s="1">
        <v>44707</v>
      </c>
      <c r="C52" t="str">
        <f t="shared" si="3"/>
        <v>CER-MSD_R2_t2_44707</v>
      </c>
      <c r="E52" t="s">
        <v>20</v>
      </c>
      <c r="F52" t="s">
        <v>34</v>
      </c>
      <c r="G52" t="s">
        <v>18</v>
      </c>
      <c r="H52">
        <f t="shared" si="4"/>
        <v>2022</v>
      </c>
      <c r="I52">
        <f t="shared" si="5"/>
        <v>5</v>
      </c>
      <c r="J52">
        <f t="shared" si="6"/>
        <v>26</v>
      </c>
      <c r="K52" t="s">
        <v>49</v>
      </c>
      <c r="M52">
        <v>2</v>
      </c>
      <c r="N52">
        <v>1</v>
      </c>
      <c r="O52" t="s">
        <v>42</v>
      </c>
      <c r="P52" t="str">
        <f t="shared" si="7"/>
        <v>E:CER_P:P04_Tr1:MSD_Tr2:_TRA_2_D:26_M:5_Y:2022</v>
      </c>
      <c r="Q52">
        <v>3</v>
      </c>
      <c r="R52">
        <v>19.5</v>
      </c>
      <c r="S52">
        <v>0.01</v>
      </c>
      <c r="T52">
        <v>20</v>
      </c>
      <c r="U52">
        <v>21</v>
      </c>
      <c r="V52" t="s">
        <v>46</v>
      </c>
      <c r="W52" s="2">
        <f t="shared" si="8"/>
        <v>0.45208333333333334</v>
      </c>
      <c r="X52">
        <v>20</v>
      </c>
      <c r="Y52" s="33">
        <f>VLOOKUP(C52,JN!$A$2:$J$865,8,0)</f>
        <v>1.2825</v>
      </c>
      <c r="Z52" s="34">
        <f>VLOOKUP(C52,JN!$A$2:$J$865,9,0)</f>
        <v>115.29629140820906</v>
      </c>
      <c r="AA52" s="35">
        <f>VLOOKUP(C52,JN!$A$2:$J$865,10,0)</f>
        <v>0.85860000000000003</v>
      </c>
      <c r="AB52">
        <v>30.5</v>
      </c>
      <c r="AD52">
        <f t="shared" si="9"/>
        <v>303.5</v>
      </c>
      <c r="AE52">
        <v>0.129</v>
      </c>
      <c r="AG52">
        <v>0.72</v>
      </c>
      <c r="AH52">
        <f t="shared" si="10"/>
        <v>9.2880000000000004E-2</v>
      </c>
      <c r="AI52" t="s">
        <v>643</v>
      </c>
      <c r="AJ52">
        <f t="shared" si="11"/>
        <v>481.84157440529827</v>
      </c>
      <c r="AK52">
        <f t="shared" si="12"/>
        <v>562.14850347284801</v>
      </c>
      <c r="AL52">
        <f t="shared" si="13"/>
        <v>0.61796181917479498</v>
      </c>
      <c r="AM52">
        <f t="shared" si="14"/>
        <v>0.44493250980585242</v>
      </c>
      <c r="AN52">
        <f t="shared" si="15"/>
        <v>55.554546575223519</v>
      </c>
      <c r="AO52">
        <f t="shared" si="16"/>
        <v>39.999273534160935</v>
      </c>
      <c r="AP52">
        <f t="shared" si="17"/>
        <v>0.48266070508178732</v>
      </c>
      <c r="AQ52">
        <f t="shared" si="18"/>
        <v>0.34751570765888684</v>
      </c>
      <c r="AR52" s="54"/>
      <c r="AS52" s="55"/>
      <c r="AT52" s="55"/>
      <c r="AU52" s="56"/>
      <c r="AV52" s="56"/>
      <c r="AW52" s="56"/>
      <c r="AX52" s="57"/>
      <c r="AY52" s="57"/>
      <c r="AZ52" s="57"/>
    </row>
    <row r="53" spans="1:52" x14ac:dyDescent="0.3">
      <c r="A53">
        <v>52</v>
      </c>
      <c r="B53" s="1">
        <v>44707</v>
      </c>
      <c r="C53" t="str">
        <f t="shared" si="3"/>
        <v>CER-MSD_R2_t3_44707</v>
      </c>
      <c r="E53" t="s">
        <v>20</v>
      </c>
      <c r="F53" t="s">
        <v>34</v>
      </c>
      <c r="G53" t="s">
        <v>18</v>
      </c>
      <c r="H53">
        <f t="shared" si="4"/>
        <v>2022</v>
      </c>
      <c r="I53">
        <f t="shared" si="5"/>
        <v>5</v>
      </c>
      <c r="J53">
        <f t="shared" si="6"/>
        <v>26</v>
      </c>
      <c r="K53" t="s">
        <v>49</v>
      </c>
      <c r="M53">
        <v>2</v>
      </c>
      <c r="N53">
        <v>1</v>
      </c>
      <c r="O53" t="s">
        <v>42</v>
      </c>
      <c r="P53" t="str">
        <f t="shared" si="7"/>
        <v>E:CER_P:P04_Tr1:MSD_Tr2:_TRA_2_D:26_M:5_Y:2022</v>
      </c>
      <c r="Q53">
        <v>3</v>
      </c>
      <c r="R53">
        <v>19.5</v>
      </c>
      <c r="S53">
        <v>0.01</v>
      </c>
      <c r="T53">
        <v>20</v>
      </c>
      <c r="U53">
        <v>21</v>
      </c>
      <c r="V53" t="s">
        <v>47</v>
      </c>
      <c r="W53" s="2">
        <f t="shared" si="8"/>
        <v>0.45902777777777776</v>
      </c>
      <c r="X53">
        <v>30</v>
      </c>
      <c r="Y53" s="33">
        <f>VLOOKUP(C53,JN!$A$2:$J$865,8,0)</f>
        <v>1.2825</v>
      </c>
      <c r="Z53" s="34">
        <f>VLOOKUP(C53,JN!$A$2:$J$865,9,0)</f>
        <v>100.88425498218291</v>
      </c>
      <c r="AA53" s="35">
        <f>VLOOKUP(C53,JN!$A$2:$J$865,10,0)</f>
        <v>0.89040000000000008</v>
      </c>
      <c r="AB53">
        <v>30.7</v>
      </c>
      <c r="AD53">
        <f t="shared" si="9"/>
        <v>303.7</v>
      </c>
      <c r="AE53">
        <v>0.129</v>
      </c>
      <c r="AG53">
        <v>0.72</v>
      </c>
      <c r="AH53">
        <f t="shared" si="10"/>
        <v>9.2880000000000004E-2</v>
      </c>
      <c r="AI53" t="s">
        <v>643</v>
      </c>
      <c r="AJ53">
        <f t="shared" si="11"/>
        <v>481.52426023051709</v>
      </c>
      <c r="AK53">
        <f t="shared" si="12"/>
        <v>561.77830360226994</v>
      </c>
      <c r="AL53">
        <f t="shared" si="13"/>
        <v>0.61755486374563817</v>
      </c>
      <c r="AM53">
        <f t="shared" si="14"/>
        <v>0.44463950189685952</v>
      </c>
      <c r="AN53">
        <f t="shared" si="15"/>
        <v>48.578216249202477</v>
      </c>
      <c r="AO53">
        <f t="shared" si="16"/>
        <v>34.976315699425783</v>
      </c>
      <c r="AP53">
        <f t="shared" si="17"/>
        <v>0.50020740152746124</v>
      </c>
      <c r="AQ53">
        <f t="shared" si="18"/>
        <v>0.3601493290997721</v>
      </c>
      <c r="AR53" s="54"/>
      <c r="AS53" s="55"/>
      <c r="AT53" s="55"/>
      <c r="AU53" s="56"/>
      <c r="AV53" s="56"/>
      <c r="AW53" s="56"/>
      <c r="AX53" s="57"/>
      <c r="AY53" s="57"/>
      <c r="AZ53" s="57"/>
    </row>
    <row r="54" spans="1:52" x14ac:dyDescent="0.3">
      <c r="A54">
        <v>53</v>
      </c>
      <c r="B54" s="1">
        <v>44707</v>
      </c>
      <c r="C54" t="str">
        <f t="shared" si="3"/>
        <v>CER-AWD_R2_t0_44707</v>
      </c>
      <c r="E54" t="s">
        <v>20</v>
      </c>
      <c r="F54" t="s">
        <v>37</v>
      </c>
      <c r="G54" t="s">
        <v>18</v>
      </c>
      <c r="H54">
        <f t="shared" si="4"/>
        <v>2022</v>
      </c>
      <c r="I54">
        <f t="shared" si="5"/>
        <v>5</v>
      </c>
      <c r="J54">
        <f t="shared" si="6"/>
        <v>26</v>
      </c>
      <c r="K54" t="s">
        <v>50</v>
      </c>
      <c r="M54">
        <v>2</v>
      </c>
      <c r="N54">
        <v>14</v>
      </c>
      <c r="P54" t="str">
        <f t="shared" si="7"/>
        <v>E:CER_P:P05_Tr1:AWD_Tr2:_TRA_2_D:26_M:5_Y:2022</v>
      </c>
      <c r="Q54">
        <v>4</v>
      </c>
      <c r="R54">
        <v>19</v>
      </c>
      <c r="S54">
        <v>0.01</v>
      </c>
      <c r="T54">
        <v>21</v>
      </c>
      <c r="U54">
        <v>23</v>
      </c>
      <c r="V54" t="s">
        <v>44</v>
      </c>
      <c r="W54" s="2">
        <v>0.46458333333333335</v>
      </c>
      <c r="X54">
        <v>0</v>
      </c>
      <c r="Y54" s="33">
        <f>VLOOKUP(C54,JN!$A$2:$J$865,8,0)</f>
        <v>1.2075</v>
      </c>
      <c r="Z54" s="34">
        <f>VLOOKUP(C54,JN!$A$2:$J$865,9,0)</f>
        <v>79.554441071664243</v>
      </c>
      <c r="AA54" s="35">
        <f>VLOOKUP(C54,JN!$A$2:$J$865,10,0)</f>
        <v>0.92855999999999994</v>
      </c>
      <c r="AB54">
        <v>26.5</v>
      </c>
      <c r="AD54">
        <f t="shared" si="9"/>
        <v>299.5</v>
      </c>
      <c r="AE54">
        <v>0.129</v>
      </c>
      <c r="AG54">
        <v>0.72</v>
      </c>
      <c r="AH54">
        <f t="shared" si="10"/>
        <v>9.2880000000000004E-2</v>
      </c>
      <c r="AI54" t="s">
        <v>643</v>
      </c>
      <c r="AJ54">
        <f t="shared" si="11"/>
        <v>488.27685419702181</v>
      </c>
      <c r="AK54">
        <f t="shared" si="12"/>
        <v>569.65632989652545</v>
      </c>
      <c r="AL54">
        <f t="shared" si="13"/>
        <v>0.58959430144290392</v>
      </c>
      <c r="AM54">
        <f t="shared" si="14"/>
        <v>0.42450789703889086</v>
      </c>
      <c r="AN54">
        <f t="shared" si="15"/>
        <v>38.844592223874564</v>
      </c>
      <c r="AO54">
        <f t="shared" si="16"/>
        <v>27.968106401189686</v>
      </c>
      <c r="AP54">
        <f t="shared" si="17"/>
        <v>0.52896008168871766</v>
      </c>
      <c r="AQ54">
        <f t="shared" si="18"/>
        <v>0.38085125881587673</v>
      </c>
      <c r="AR54" s="54">
        <f t="shared" ref="AR54" si="126">SLOPE(AM54:AM57,X54:X57)*60</f>
        <v>4.3337148227882233E-2</v>
      </c>
      <c r="AS54" s="55">
        <f t="shared" ref="AS54" si="127">RSQ(Y54:Y57,AM54:AM57)</f>
        <v>0.93407807262731979</v>
      </c>
      <c r="AT54" s="55">
        <f t="shared" ref="AT54" si="128">IF(AS54&gt;=0.7,AR54,"REV")</f>
        <v>4.3337148227882233E-2</v>
      </c>
      <c r="AU54" s="56">
        <f t="shared" ref="AU54" si="129">SLOPE(AQ54:AQ57,Y54:Y57)*60</f>
        <v>-9.2021245880032314</v>
      </c>
      <c r="AV54" s="56">
        <f t="shared" ref="AV54" si="130">RSQ(Y54:Y57,AQ54:AQ57)</f>
        <v>0.1624180910194242</v>
      </c>
      <c r="AW54" s="56" t="str">
        <f t="shared" ref="AW54" si="131">IF(AV54&gt;=0.7,AU54,"REV")</f>
        <v>REV</v>
      </c>
      <c r="AX54" s="57">
        <f t="shared" ref="AX54" si="132">SLOPE(AO54:AO57,Y54:Y57)*60</f>
        <v>2420.0855971097162</v>
      </c>
      <c r="AY54" s="57">
        <f t="shared" ref="AY54" si="133">RSQ(Y54:Y57,AO54:AO57)</f>
        <v>0.1792582290048888</v>
      </c>
      <c r="AZ54" s="57" t="str">
        <f t="shared" ref="AZ54" si="134">IF(AY54&gt;=0.7,AX54,"REV")</f>
        <v>REV</v>
      </c>
    </row>
    <row r="55" spans="1:52" x14ac:dyDescent="0.3">
      <c r="A55">
        <v>54</v>
      </c>
      <c r="B55" s="1">
        <v>44707</v>
      </c>
      <c r="C55" t="str">
        <f t="shared" si="3"/>
        <v>CER-AWD_R2_t1_44707</v>
      </c>
      <c r="E55" t="s">
        <v>20</v>
      </c>
      <c r="F55" t="s">
        <v>37</v>
      </c>
      <c r="G55" t="s">
        <v>18</v>
      </c>
      <c r="H55">
        <f t="shared" si="4"/>
        <v>2022</v>
      </c>
      <c r="I55">
        <f t="shared" si="5"/>
        <v>5</v>
      </c>
      <c r="J55">
        <f t="shared" si="6"/>
        <v>26</v>
      </c>
      <c r="K55" t="s">
        <v>50</v>
      </c>
      <c r="M55">
        <v>2</v>
      </c>
      <c r="N55">
        <v>14</v>
      </c>
      <c r="P55" t="str">
        <f t="shared" si="7"/>
        <v>E:CER_P:P05_Tr1:AWD_Tr2:_TRA_2_D:26_M:5_Y:2022</v>
      </c>
      <c r="Q55">
        <v>4</v>
      </c>
      <c r="R55">
        <v>19</v>
      </c>
      <c r="S55">
        <v>0.01</v>
      </c>
      <c r="T55">
        <v>21</v>
      </c>
      <c r="U55">
        <v>23</v>
      </c>
      <c r="V55" t="s">
        <v>45</v>
      </c>
      <c r="W55" s="2">
        <f t="shared" si="8"/>
        <v>0.47152777777777777</v>
      </c>
      <c r="X55">
        <v>10</v>
      </c>
      <c r="Y55" s="33">
        <f>VLOOKUP(C55,JN!$A$2:$J$865,8,0)</f>
        <v>1.2075</v>
      </c>
      <c r="Z55" s="34">
        <f>VLOOKUP(C55,JN!$A$2:$J$865,9,0)</f>
        <v>99.875412432361088</v>
      </c>
      <c r="AA55" s="35">
        <f>VLOOKUP(C55,JN!$A$2:$J$865,10,0)</f>
        <v>0.90312000000000014</v>
      </c>
      <c r="AB55">
        <v>31.9</v>
      </c>
      <c r="AD55">
        <f t="shared" si="9"/>
        <v>304.89999999999998</v>
      </c>
      <c r="AE55">
        <v>0.129</v>
      </c>
      <c r="AG55">
        <v>0.72</v>
      </c>
      <c r="AH55">
        <f t="shared" si="10"/>
        <v>9.2880000000000004E-2</v>
      </c>
      <c r="AI55" t="s">
        <v>643</v>
      </c>
      <c r="AJ55">
        <f t="shared" si="11"/>
        <v>479.62911719254851</v>
      </c>
      <c r="AK55">
        <f t="shared" si="12"/>
        <v>559.56730339130661</v>
      </c>
      <c r="AL55">
        <f t="shared" si="13"/>
        <v>0.57915215901000239</v>
      </c>
      <c r="AM55">
        <f t="shared" si="14"/>
        <v>0.41698955448720171</v>
      </c>
      <c r="AN55">
        <f t="shared" si="15"/>
        <v>47.903155894175036</v>
      </c>
      <c r="AO55">
        <f t="shared" si="16"/>
        <v>34.490272243806025</v>
      </c>
      <c r="AP55">
        <f t="shared" si="17"/>
        <v>0.50535642303875694</v>
      </c>
      <c r="AQ55">
        <f t="shared" si="18"/>
        <v>0.36385662458790502</v>
      </c>
      <c r="AR55" s="54"/>
      <c r="AS55" s="55"/>
      <c r="AT55" s="55"/>
      <c r="AU55" s="56"/>
      <c r="AV55" s="56"/>
      <c r="AW55" s="56"/>
      <c r="AX55" s="57"/>
      <c r="AY55" s="57"/>
      <c r="AZ55" s="57"/>
    </row>
    <row r="56" spans="1:52" x14ac:dyDescent="0.3">
      <c r="A56">
        <v>55</v>
      </c>
      <c r="B56" s="1">
        <v>44707</v>
      </c>
      <c r="C56" t="str">
        <f t="shared" si="3"/>
        <v>CER-AWD_R2_t2_44707</v>
      </c>
      <c r="E56" t="s">
        <v>20</v>
      </c>
      <c r="F56" t="s">
        <v>37</v>
      </c>
      <c r="G56" t="s">
        <v>18</v>
      </c>
      <c r="H56">
        <f t="shared" si="4"/>
        <v>2022</v>
      </c>
      <c r="I56">
        <f t="shared" si="5"/>
        <v>5</v>
      </c>
      <c r="J56">
        <f t="shared" si="6"/>
        <v>26</v>
      </c>
      <c r="K56" t="s">
        <v>50</v>
      </c>
      <c r="M56">
        <v>2</v>
      </c>
      <c r="N56">
        <v>14</v>
      </c>
      <c r="P56" t="str">
        <f t="shared" si="7"/>
        <v>E:CER_P:P05_Tr1:AWD_Tr2:_TRA_2_D:26_M:5_Y:2022</v>
      </c>
      <c r="Q56">
        <v>4</v>
      </c>
      <c r="R56">
        <v>19</v>
      </c>
      <c r="S56">
        <v>0.01</v>
      </c>
      <c r="T56">
        <v>21</v>
      </c>
      <c r="U56">
        <v>23</v>
      </c>
      <c r="V56" t="s">
        <v>46</v>
      </c>
      <c r="W56" s="2">
        <f t="shared" si="8"/>
        <v>0.47847222222222219</v>
      </c>
      <c r="X56">
        <v>20</v>
      </c>
      <c r="Y56" s="33">
        <f>VLOOKUP(C56,JN!$A$2:$J$865,8,0)</f>
        <v>1.2825</v>
      </c>
      <c r="Z56" s="34">
        <f>VLOOKUP(C56,JN!$A$2:$J$865,9,0)</f>
        <v>108.95499538075755</v>
      </c>
      <c r="AA56" s="35">
        <f>VLOOKUP(C56,JN!$A$2:$J$865,10,0)</f>
        <v>0.85860000000000003</v>
      </c>
      <c r="AB56">
        <v>33.200000000000003</v>
      </c>
      <c r="AD56">
        <f t="shared" si="9"/>
        <v>306.2</v>
      </c>
      <c r="AE56">
        <v>0.129</v>
      </c>
      <c r="AG56">
        <v>0.72</v>
      </c>
      <c r="AH56">
        <f t="shared" si="10"/>
        <v>9.2880000000000004E-2</v>
      </c>
      <c r="AI56" t="s">
        <v>643</v>
      </c>
      <c r="AJ56">
        <f t="shared" si="11"/>
        <v>477.59280807318106</v>
      </c>
      <c r="AK56">
        <f t="shared" si="12"/>
        <v>557.19160941871132</v>
      </c>
      <c r="AL56">
        <f t="shared" si="13"/>
        <v>0.6125127763538547</v>
      </c>
      <c r="AM56">
        <f t="shared" si="14"/>
        <v>0.44100919897477542</v>
      </c>
      <c r="AN56">
        <f t="shared" si="15"/>
        <v>52.036122197496475</v>
      </c>
      <c r="AO56">
        <f t="shared" si="16"/>
        <v>37.466007982197461</v>
      </c>
      <c r="AP56">
        <f t="shared" si="17"/>
        <v>0.47840471584690558</v>
      </c>
      <c r="AQ56">
        <f t="shared" si="18"/>
        <v>0.34445139540977204</v>
      </c>
      <c r="AR56" s="54"/>
      <c r="AS56" s="55"/>
      <c r="AT56" s="55"/>
      <c r="AU56" s="56"/>
      <c r="AV56" s="56"/>
      <c r="AW56" s="56"/>
      <c r="AX56" s="57"/>
      <c r="AY56" s="57"/>
      <c r="AZ56" s="57"/>
    </row>
    <row r="57" spans="1:52" x14ac:dyDescent="0.3">
      <c r="A57">
        <v>56</v>
      </c>
      <c r="B57" s="1">
        <v>44707</v>
      </c>
      <c r="C57" t="str">
        <f t="shared" si="3"/>
        <v>CER-AWD_R2_t3_44707</v>
      </c>
      <c r="E57" t="s">
        <v>20</v>
      </c>
      <c r="F57" t="s">
        <v>37</v>
      </c>
      <c r="G57" t="s">
        <v>18</v>
      </c>
      <c r="H57">
        <f t="shared" si="4"/>
        <v>2022</v>
      </c>
      <c r="I57">
        <f t="shared" si="5"/>
        <v>5</v>
      </c>
      <c r="J57">
        <f t="shared" si="6"/>
        <v>26</v>
      </c>
      <c r="K57" t="s">
        <v>50</v>
      </c>
      <c r="M57">
        <v>2</v>
      </c>
      <c r="N57">
        <v>14</v>
      </c>
      <c r="P57" t="str">
        <f t="shared" si="7"/>
        <v>E:CER_P:P05_Tr1:AWD_Tr2:_TRA_2_D:26_M:5_Y:2022</v>
      </c>
      <c r="Q57">
        <v>4</v>
      </c>
      <c r="R57">
        <v>19</v>
      </c>
      <c r="S57">
        <v>0.01</v>
      </c>
      <c r="T57">
        <v>21</v>
      </c>
      <c r="U57">
        <v>23</v>
      </c>
      <c r="V57" t="s">
        <v>47</v>
      </c>
      <c r="W57" s="2">
        <f t="shared" si="8"/>
        <v>0.48541666666666661</v>
      </c>
      <c r="X57">
        <v>30</v>
      </c>
      <c r="Y57" s="33">
        <f>VLOOKUP(C57,JN!$A$2:$J$865,8,0)</f>
        <v>1.2825</v>
      </c>
      <c r="Z57" s="34">
        <f>VLOOKUP(C57,JN!$A$2:$J$865,9,0)</f>
        <v>90.363468391183844</v>
      </c>
      <c r="AA57" s="35">
        <f>VLOOKUP(C57,JN!$A$2:$J$865,10,0)</f>
        <v>0.94128000000000001</v>
      </c>
      <c r="AB57">
        <v>33.5</v>
      </c>
      <c r="AD57">
        <f t="shared" si="9"/>
        <v>306.5</v>
      </c>
      <c r="AE57">
        <v>0.129</v>
      </c>
      <c r="AG57">
        <v>0.72</v>
      </c>
      <c r="AH57">
        <f t="shared" si="10"/>
        <v>9.2880000000000004E-2</v>
      </c>
      <c r="AI57" t="s">
        <v>643</v>
      </c>
      <c r="AJ57">
        <f t="shared" si="11"/>
        <v>477.12534366071134</v>
      </c>
      <c r="AK57">
        <f t="shared" si="12"/>
        <v>556.64623427082984</v>
      </c>
      <c r="AL57">
        <f t="shared" si="13"/>
        <v>0.61191325324486234</v>
      </c>
      <c r="AM57">
        <f t="shared" si="14"/>
        <v>0.44057754233630086</v>
      </c>
      <c r="AN57">
        <f t="shared" si="15"/>
        <v>43.114700910517413</v>
      </c>
      <c r="AO57">
        <f t="shared" si="16"/>
        <v>31.042584655572536</v>
      </c>
      <c r="AP57">
        <f t="shared" si="17"/>
        <v>0.52395996739444672</v>
      </c>
      <c r="AQ57">
        <f t="shared" si="18"/>
        <v>0.37725117652400164</v>
      </c>
      <c r="AR57" s="54"/>
      <c r="AS57" s="55"/>
      <c r="AT57" s="55"/>
      <c r="AU57" s="56"/>
      <c r="AV57" s="56"/>
      <c r="AW57" s="56"/>
      <c r="AX57" s="57"/>
      <c r="AY57" s="57"/>
      <c r="AZ57" s="57"/>
    </row>
    <row r="58" spans="1:52" x14ac:dyDescent="0.3">
      <c r="A58">
        <v>57</v>
      </c>
      <c r="B58" s="1">
        <v>44707</v>
      </c>
      <c r="C58" t="str">
        <f t="shared" si="3"/>
        <v>CER-CON_R2_t0_44707</v>
      </c>
      <c r="E58" t="s">
        <v>20</v>
      </c>
      <c r="F58" t="s">
        <v>40</v>
      </c>
      <c r="G58" t="s">
        <v>18</v>
      </c>
      <c r="H58">
        <f t="shared" si="4"/>
        <v>2022</v>
      </c>
      <c r="I58">
        <f t="shared" si="5"/>
        <v>5</v>
      </c>
      <c r="J58">
        <f t="shared" si="6"/>
        <v>26</v>
      </c>
      <c r="K58" t="s">
        <v>48</v>
      </c>
      <c r="M58">
        <v>2</v>
      </c>
      <c r="N58">
        <v>14</v>
      </c>
      <c r="P58" t="str">
        <f t="shared" si="7"/>
        <v>E:CER_P:P06_Tr1:CON_Tr2:_TRA_2_D:26_M:5_Y:2022</v>
      </c>
      <c r="Q58">
        <v>2.5</v>
      </c>
      <c r="R58">
        <v>19</v>
      </c>
      <c r="S58">
        <v>0.01</v>
      </c>
      <c r="T58">
        <v>20</v>
      </c>
      <c r="U58">
        <v>21</v>
      </c>
      <c r="V58" t="s">
        <v>44</v>
      </c>
      <c r="W58" s="2">
        <v>0.4381944444444445</v>
      </c>
      <c r="X58">
        <v>0</v>
      </c>
      <c r="Y58" s="33">
        <f>VLOOKUP(C58,JN!$A$2:$J$865,8,0)</f>
        <v>1.1325000000000001</v>
      </c>
      <c r="Z58" s="34">
        <f>VLOOKUP(C58,JN!$A$2:$J$865,9,0)</f>
        <v>108.66675465223703</v>
      </c>
      <c r="AA58" s="35">
        <f>VLOOKUP(C58,JN!$A$2:$J$865,10,0)</f>
        <v>0.87132000000000009</v>
      </c>
      <c r="AB58">
        <v>25.4</v>
      </c>
      <c r="AD58">
        <f t="shared" si="9"/>
        <v>298.39999999999998</v>
      </c>
      <c r="AE58">
        <v>0.129</v>
      </c>
      <c r="AG58">
        <v>0.72</v>
      </c>
      <c r="AH58">
        <f t="shared" si="10"/>
        <v>9.2880000000000004E-2</v>
      </c>
      <c r="AI58" t="s">
        <v>643</v>
      </c>
      <c r="AJ58">
        <f t="shared" si="11"/>
        <v>490.07680238608594</v>
      </c>
      <c r="AK58">
        <f t="shared" si="12"/>
        <v>571.75626945043359</v>
      </c>
      <c r="AL58">
        <f t="shared" si="13"/>
        <v>0.55501197870224239</v>
      </c>
      <c r="AM58">
        <f t="shared" si="14"/>
        <v>0.39960862466561453</v>
      </c>
      <c r="AN58">
        <f t="shared" si="15"/>
        <v>53.255055645641654</v>
      </c>
      <c r="AO58">
        <f t="shared" si="16"/>
        <v>38.343640064861994</v>
      </c>
      <c r="AP58">
        <f t="shared" si="17"/>
        <v>0.4981826726975519</v>
      </c>
      <c r="AQ58">
        <f t="shared" si="18"/>
        <v>0.35869152434223739</v>
      </c>
      <c r="AR58" s="54">
        <f t="shared" ref="AR58" si="135">SLOPE(AM58:AM61,X58:X61)*60</f>
        <v>7.6818801981674484E-2</v>
      </c>
      <c r="AS58" s="55">
        <f t="shared" ref="AS58" si="136">RSQ(Y58:Y61,AM58:AM61)</f>
        <v>0.98972727580954567</v>
      </c>
      <c r="AT58" s="55">
        <f t="shared" ref="AT58" si="137">IF(AS58&gt;=0.7,AR58,"REV")</f>
        <v>7.6818801981674484E-2</v>
      </c>
      <c r="AU58" s="56">
        <f t="shared" ref="AU58" si="138">SLOPE(AQ58:AQ61,Y58:Y61)*60</f>
        <v>-4.1293519413567754</v>
      </c>
      <c r="AV58" s="56">
        <f t="shared" ref="AV58" si="139">RSQ(Y58:Y61,AQ58:AQ61)</f>
        <v>0.10135465546076287</v>
      </c>
      <c r="AW58" s="56" t="str">
        <f t="shared" ref="AW58" si="140">IF(AV58&gt;=0.7,AU58,"REV")</f>
        <v>REV</v>
      </c>
      <c r="AX58" s="57">
        <f t="shared" ref="AX58" si="141">SLOPE(AO58:AO61,Y58:Y61)*60</f>
        <v>-1207.5487185535371</v>
      </c>
      <c r="AY58" s="57">
        <f t="shared" ref="AY58" si="142">RSQ(Y58:Y61,AO58:AO61)</f>
        <v>4.3442854041578709E-2</v>
      </c>
      <c r="AZ58" s="57" t="str">
        <f t="shared" ref="AZ58" si="143">IF(AY58&gt;=0.7,AX58,"REV")</f>
        <v>REV</v>
      </c>
    </row>
    <row r="59" spans="1:52" x14ac:dyDescent="0.3">
      <c r="A59">
        <v>58</v>
      </c>
      <c r="B59" s="1">
        <v>44707</v>
      </c>
      <c r="C59" t="str">
        <f t="shared" si="3"/>
        <v>CER-CON_R2_t1_44707</v>
      </c>
      <c r="E59" t="s">
        <v>20</v>
      </c>
      <c r="F59" t="s">
        <v>40</v>
      </c>
      <c r="G59" t="s">
        <v>18</v>
      </c>
      <c r="H59">
        <f t="shared" si="4"/>
        <v>2022</v>
      </c>
      <c r="I59">
        <f t="shared" si="5"/>
        <v>5</v>
      </c>
      <c r="J59">
        <f t="shared" si="6"/>
        <v>26</v>
      </c>
      <c r="K59" t="s">
        <v>48</v>
      </c>
      <c r="M59">
        <v>2</v>
      </c>
      <c r="N59">
        <v>14</v>
      </c>
      <c r="P59" t="str">
        <f t="shared" si="7"/>
        <v>E:CER_P:P06_Tr1:CON_Tr2:_TRA_2_D:26_M:5_Y:2022</v>
      </c>
      <c r="Q59">
        <v>2.5</v>
      </c>
      <c r="R59">
        <v>19</v>
      </c>
      <c r="S59">
        <v>0.01</v>
      </c>
      <c r="T59">
        <v>20</v>
      </c>
      <c r="U59">
        <v>21</v>
      </c>
      <c r="V59" t="s">
        <v>45</v>
      </c>
      <c r="W59" s="2">
        <f t="shared" si="8"/>
        <v>0.44513888888888892</v>
      </c>
      <c r="X59">
        <v>10</v>
      </c>
      <c r="Y59" s="33">
        <f>VLOOKUP(C59,JN!$A$2:$J$865,8,0)</f>
        <v>1.2075</v>
      </c>
      <c r="Z59" s="34">
        <f>VLOOKUP(C59,JN!$A$2:$J$865,9,0)</f>
        <v>141.52619770357663</v>
      </c>
      <c r="AA59" s="35">
        <f>VLOOKUP(C59,JN!$A$2:$J$865,10,0)</f>
        <v>0.88404000000000005</v>
      </c>
      <c r="AB59">
        <v>30.5</v>
      </c>
      <c r="AD59">
        <f t="shared" si="9"/>
        <v>303.5</v>
      </c>
      <c r="AE59">
        <v>0.129</v>
      </c>
      <c r="AG59">
        <v>0.72</v>
      </c>
      <c r="AH59">
        <f t="shared" si="10"/>
        <v>9.2880000000000004E-2</v>
      </c>
      <c r="AI59" t="s">
        <v>643</v>
      </c>
      <c r="AJ59">
        <f t="shared" si="11"/>
        <v>481.84157440529827</v>
      </c>
      <c r="AK59">
        <f t="shared" si="12"/>
        <v>562.14850347284801</v>
      </c>
      <c r="AL59">
        <f t="shared" si="13"/>
        <v>0.58182370109439763</v>
      </c>
      <c r="AM59">
        <f t="shared" si="14"/>
        <v>0.4189130647879663</v>
      </c>
      <c r="AN59">
        <f t="shared" si="15"/>
        <v>68.193205921086872</v>
      </c>
      <c r="AO59">
        <f t="shared" si="16"/>
        <v>49.099108263182544</v>
      </c>
      <c r="AP59">
        <f t="shared" si="17"/>
        <v>0.49696176301013656</v>
      </c>
      <c r="AQ59">
        <f t="shared" si="18"/>
        <v>0.35781246936729832</v>
      </c>
      <c r="AR59" s="54"/>
      <c r="AS59" s="55"/>
      <c r="AT59" s="55"/>
      <c r="AU59" s="56"/>
      <c r="AV59" s="56"/>
      <c r="AW59" s="56"/>
      <c r="AX59" s="57"/>
      <c r="AY59" s="57"/>
      <c r="AZ59" s="57"/>
    </row>
    <row r="60" spans="1:52" x14ac:dyDescent="0.3">
      <c r="A60">
        <v>59</v>
      </c>
      <c r="B60" s="1">
        <v>44707</v>
      </c>
      <c r="C60" t="str">
        <f t="shared" si="3"/>
        <v>CER-CON_R2_t2_44707</v>
      </c>
      <c r="E60" t="s">
        <v>20</v>
      </c>
      <c r="F60" t="s">
        <v>40</v>
      </c>
      <c r="G60" t="s">
        <v>18</v>
      </c>
      <c r="H60">
        <f t="shared" si="4"/>
        <v>2022</v>
      </c>
      <c r="I60">
        <f t="shared" si="5"/>
        <v>5</v>
      </c>
      <c r="J60">
        <f t="shared" si="6"/>
        <v>26</v>
      </c>
      <c r="K60" t="s">
        <v>48</v>
      </c>
      <c r="M60">
        <v>2</v>
      </c>
      <c r="N60">
        <v>14</v>
      </c>
      <c r="P60" t="str">
        <f t="shared" si="7"/>
        <v>E:CER_P:P06_Tr1:CON_Tr2:_TRA_2_D:26_M:5_Y:2022</v>
      </c>
      <c r="Q60">
        <v>2.5</v>
      </c>
      <c r="R60">
        <v>19</v>
      </c>
      <c r="S60">
        <v>0.01</v>
      </c>
      <c r="T60">
        <v>20</v>
      </c>
      <c r="U60">
        <v>21</v>
      </c>
      <c r="V60" t="s">
        <v>46</v>
      </c>
      <c r="W60" s="2">
        <f t="shared" si="8"/>
        <v>0.45208333333333334</v>
      </c>
      <c r="X60">
        <v>20</v>
      </c>
      <c r="Y60" s="33">
        <f>VLOOKUP(C60,JN!$A$2:$J$865,8,0)</f>
        <v>1.2075</v>
      </c>
      <c r="Z60" s="34">
        <f>VLOOKUP(C60,JN!$A$2:$J$865,9,0)</f>
        <v>117.60221723637325</v>
      </c>
      <c r="AA60" s="35">
        <f>VLOOKUP(C60,JN!$A$2:$J$865,10,0)</f>
        <v>0.94128000000000001</v>
      </c>
      <c r="AB60">
        <v>31.5</v>
      </c>
      <c r="AD60">
        <f t="shared" si="9"/>
        <v>304.5</v>
      </c>
      <c r="AE60">
        <v>0.129</v>
      </c>
      <c r="AG60">
        <v>0.72</v>
      </c>
      <c r="AH60">
        <f t="shared" si="10"/>
        <v>9.2880000000000004E-2</v>
      </c>
      <c r="AI60" t="s">
        <v>643</v>
      </c>
      <c r="AJ60">
        <f t="shared" si="11"/>
        <v>480.2591718620954</v>
      </c>
      <c r="AK60">
        <f t="shared" si="12"/>
        <v>560.30236717244463</v>
      </c>
      <c r="AL60">
        <f t="shared" si="13"/>
        <v>0.5799129500234802</v>
      </c>
      <c r="AM60">
        <f t="shared" si="14"/>
        <v>0.41753732401690574</v>
      </c>
      <c r="AN60">
        <f t="shared" si="15"/>
        <v>56.479543459086862</v>
      </c>
      <c r="AO60">
        <f t="shared" si="16"/>
        <v>40.665271290542542</v>
      </c>
      <c r="AP60">
        <f t="shared" si="17"/>
        <v>0.5274014121720787</v>
      </c>
      <c r="AQ60">
        <f t="shared" si="18"/>
        <v>0.3797290167638967</v>
      </c>
      <c r="AR60" s="54"/>
      <c r="AS60" s="55"/>
      <c r="AT60" s="55"/>
      <c r="AU60" s="56"/>
      <c r="AV60" s="56"/>
      <c r="AW60" s="56"/>
      <c r="AX60" s="57"/>
      <c r="AY60" s="57"/>
      <c r="AZ60" s="57"/>
    </row>
    <row r="61" spans="1:52" x14ac:dyDescent="0.3">
      <c r="A61">
        <v>60</v>
      </c>
      <c r="B61" s="1">
        <v>44707</v>
      </c>
      <c r="C61" t="str">
        <f t="shared" si="3"/>
        <v>CER-CON_R2_t3_44707</v>
      </c>
      <c r="E61" t="s">
        <v>20</v>
      </c>
      <c r="F61" t="s">
        <v>40</v>
      </c>
      <c r="G61" t="s">
        <v>18</v>
      </c>
      <c r="H61">
        <f t="shared" si="4"/>
        <v>2022</v>
      </c>
      <c r="I61">
        <f t="shared" si="5"/>
        <v>5</v>
      </c>
      <c r="J61">
        <f t="shared" si="6"/>
        <v>26</v>
      </c>
      <c r="K61" t="s">
        <v>48</v>
      </c>
      <c r="M61">
        <v>2</v>
      </c>
      <c r="N61">
        <v>14</v>
      </c>
      <c r="P61" t="str">
        <f t="shared" si="7"/>
        <v>E:CER_P:P06_Tr1:CON_Tr2:_TRA_2_D:26_M:5_Y:2022</v>
      </c>
      <c r="Q61">
        <v>2.5</v>
      </c>
      <c r="R61">
        <v>19</v>
      </c>
      <c r="S61">
        <v>0.01</v>
      </c>
      <c r="T61">
        <v>20</v>
      </c>
      <c r="U61">
        <v>21</v>
      </c>
      <c r="V61" t="s">
        <v>47</v>
      </c>
      <c r="W61" s="2">
        <f t="shared" si="8"/>
        <v>0.45902777777777776</v>
      </c>
      <c r="X61">
        <v>30</v>
      </c>
      <c r="Y61" s="33">
        <f>VLOOKUP(C61,JN!$A$2:$J$865,8,0)</f>
        <v>1.2825</v>
      </c>
      <c r="Z61" s="34">
        <f>VLOOKUP(C61,JN!$A$2:$J$865,9,0)</f>
        <v>102.32545862478554</v>
      </c>
      <c r="AA61" s="35">
        <f>VLOOKUP(C61,JN!$A$2:$J$865,10,0)</f>
        <v>0.86496000000000006</v>
      </c>
      <c r="AB61">
        <v>32</v>
      </c>
      <c r="AD61">
        <f t="shared" si="9"/>
        <v>305</v>
      </c>
      <c r="AE61">
        <v>0.129</v>
      </c>
      <c r="AG61">
        <v>0.72</v>
      </c>
      <c r="AH61">
        <f t="shared" si="10"/>
        <v>9.2880000000000004E-2</v>
      </c>
      <c r="AI61" t="s">
        <v>643</v>
      </c>
      <c r="AJ61">
        <f t="shared" si="11"/>
        <v>479.47186174428862</v>
      </c>
      <c r="AK61">
        <f t="shared" si="12"/>
        <v>559.38383870167002</v>
      </c>
      <c r="AL61">
        <f t="shared" si="13"/>
        <v>0.61492266268705009</v>
      </c>
      <c r="AM61">
        <f t="shared" si="14"/>
        <v>0.4427443171346761</v>
      </c>
      <c r="AN61">
        <f t="shared" si="15"/>
        <v>49.062178150664096</v>
      </c>
      <c r="AO61">
        <f t="shared" si="16"/>
        <v>35.324768268478152</v>
      </c>
      <c r="AP61">
        <f t="shared" si="17"/>
        <v>0.48384464512339648</v>
      </c>
      <c r="AQ61">
        <f t="shared" si="18"/>
        <v>0.34836814448884545</v>
      </c>
      <c r="AR61" s="54"/>
      <c r="AS61" s="55"/>
      <c r="AT61" s="55"/>
      <c r="AU61" s="56"/>
      <c r="AV61" s="56"/>
      <c r="AW61" s="56"/>
      <c r="AX61" s="57"/>
      <c r="AY61" s="57"/>
      <c r="AZ61" s="57"/>
    </row>
    <row r="62" spans="1:52" x14ac:dyDescent="0.3">
      <c r="A62">
        <v>61</v>
      </c>
      <c r="B62" s="1">
        <v>44707</v>
      </c>
      <c r="C62" t="str">
        <f t="shared" si="3"/>
        <v>CER-MSD_R3_t0_44707</v>
      </c>
      <c r="E62" t="s">
        <v>20</v>
      </c>
      <c r="F62" t="s">
        <v>35</v>
      </c>
      <c r="G62" t="s">
        <v>18</v>
      </c>
      <c r="H62">
        <f t="shared" si="4"/>
        <v>2022</v>
      </c>
      <c r="I62">
        <f t="shared" si="5"/>
        <v>5</v>
      </c>
      <c r="J62">
        <f t="shared" si="6"/>
        <v>26</v>
      </c>
      <c r="K62" t="s">
        <v>49</v>
      </c>
      <c r="M62">
        <v>3</v>
      </c>
      <c r="N62">
        <v>11</v>
      </c>
      <c r="O62" t="s">
        <v>36</v>
      </c>
      <c r="P62" t="str">
        <f t="shared" si="7"/>
        <v>E:CER_P:P07_Tr1:MSD_Tr2:_TRA_3_D:26_M:5_Y:2022</v>
      </c>
      <c r="Q62">
        <v>4</v>
      </c>
      <c r="R62">
        <v>19</v>
      </c>
      <c r="S62">
        <v>0.01</v>
      </c>
      <c r="T62">
        <v>21</v>
      </c>
      <c r="U62">
        <v>23</v>
      </c>
      <c r="V62" t="s">
        <v>44</v>
      </c>
      <c r="W62" s="2">
        <v>0.46458333333333335</v>
      </c>
      <c r="X62">
        <v>0</v>
      </c>
      <c r="Y62" s="33">
        <f>VLOOKUP(C62,JN!$A$2:$J$865,8,0)</f>
        <v>1.1325000000000001</v>
      </c>
      <c r="Z62" s="34">
        <f>VLOOKUP(C62,JN!$A$2:$J$865,9,0)</f>
        <v>121.06110597861951</v>
      </c>
      <c r="AA62" s="35">
        <f>VLOOKUP(C62,JN!$A$2:$J$865,10,0)</f>
        <v>0.9158400000000001</v>
      </c>
      <c r="AB62">
        <v>26.7</v>
      </c>
      <c r="AD62">
        <f t="shared" si="9"/>
        <v>299.7</v>
      </c>
      <c r="AE62">
        <v>0.129</v>
      </c>
      <c r="AG62">
        <v>0.72</v>
      </c>
      <c r="AH62">
        <f t="shared" si="10"/>
        <v>9.2880000000000004E-2</v>
      </c>
      <c r="AI62" t="s">
        <v>643</v>
      </c>
      <c r="AJ62">
        <f t="shared" si="11"/>
        <v>487.95101045047727</v>
      </c>
      <c r="AK62">
        <f t="shared" si="12"/>
        <v>569.27617885889015</v>
      </c>
      <c r="AL62">
        <f t="shared" si="13"/>
        <v>0.55260451933516552</v>
      </c>
      <c r="AM62">
        <f t="shared" si="14"/>
        <v>0.39787525392131917</v>
      </c>
      <c r="AN62">
        <f t="shared" si="15"/>
        <v>59.071888988519703</v>
      </c>
      <c r="AO62">
        <f t="shared" si="16"/>
        <v>42.531760071734183</v>
      </c>
      <c r="AP62">
        <f t="shared" si="17"/>
        <v>0.52136589564612601</v>
      </c>
      <c r="AQ62">
        <f t="shared" si="18"/>
        <v>0.37538344486521075</v>
      </c>
      <c r="AR62" s="54">
        <f t="shared" ref="AR62" si="144">SLOPE(AM62:AM65,X62:X65)*60</f>
        <v>3.5229848428648881E-2</v>
      </c>
      <c r="AS62" s="55">
        <f t="shared" ref="AS62" si="145">RSQ(Y62:Y65,AM62:AM65)</f>
        <v>0.96700566394954923</v>
      </c>
      <c r="AT62" s="55">
        <f t="shared" ref="AT62" si="146">IF(AS62&gt;=0.7,AR62,"REV")</f>
        <v>3.5229848428648881E-2</v>
      </c>
      <c r="AU62" s="56">
        <f t="shared" ref="AU62" si="147">SLOPE(AQ62:AQ65,Y62:Y65)*60</f>
        <v>3.2683199043786972</v>
      </c>
      <c r="AV62" s="56">
        <f t="shared" ref="AV62" si="148">RSQ(Y62:Y65,AQ62:AQ65)</f>
        <v>5.5186492755951687E-3</v>
      </c>
      <c r="AW62" s="56" t="str">
        <f t="shared" ref="AW62" si="149">IF(AV62&gt;=0.7,AU62,"REV")</f>
        <v>REV</v>
      </c>
      <c r="AX62" s="57">
        <f t="shared" ref="AX62" si="150">SLOPE(AO62:AO65,Y62:Y65)*60</f>
        <v>-3307.7424626924312</v>
      </c>
      <c r="AY62" s="57">
        <f t="shared" ref="AY62" si="151">RSQ(Y62:Y65,AO62:AO65)</f>
        <v>0.32665072275695772</v>
      </c>
      <c r="AZ62" s="57" t="str">
        <f t="shared" ref="AZ62" si="152">IF(AY62&gt;=0.7,AX62,"REV")</f>
        <v>REV</v>
      </c>
    </row>
    <row r="63" spans="1:52" x14ac:dyDescent="0.3">
      <c r="A63">
        <v>62</v>
      </c>
      <c r="B63" s="1">
        <v>44707</v>
      </c>
      <c r="C63" t="str">
        <f t="shared" si="3"/>
        <v>CER-MSD_R3_t1_44707</v>
      </c>
      <c r="E63" t="s">
        <v>20</v>
      </c>
      <c r="F63" t="s">
        <v>35</v>
      </c>
      <c r="G63" t="s">
        <v>18</v>
      </c>
      <c r="H63">
        <f t="shared" si="4"/>
        <v>2022</v>
      </c>
      <c r="I63">
        <f t="shared" si="5"/>
        <v>5</v>
      </c>
      <c r="J63">
        <f t="shared" si="6"/>
        <v>26</v>
      </c>
      <c r="K63" t="s">
        <v>49</v>
      </c>
      <c r="M63">
        <v>3</v>
      </c>
      <c r="N63">
        <v>11</v>
      </c>
      <c r="O63" t="s">
        <v>36</v>
      </c>
      <c r="P63" t="str">
        <f t="shared" si="7"/>
        <v>E:CER_P:P07_Tr1:MSD_Tr2:_TRA_3_D:26_M:5_Y:2022</v>
      </c>
      <c r="Q63">
        <v>4</v>
      </c>
      <c r="R63">
        <v>19</v>
      </c>
      <c r="S63">
        <v>0.01</v>
      </c>
      <c r="T63">
        <v>21</v>
      </c>
      <c r="U63">
        <v>23</v>
      </c>
      <c r="V63" t="s">
        <v>45</v>
      </c>
      <c r="W63" s="2">
        <f t="shared" si="8"/>
        <v>0.47152777777777777</v>
      </c>
      <c r="X63">
        <v>10</v>
      </c>
      <c r="Y63" s="33">
        <f>VLOOKUP(C63,JN!$A$2:$J$865,8,0)</f>
        <v>1.2075</v>
      </c>
      <c r="Z63" s="34">
        <f>VLOOKUP(C63,JN!$A$2:$J$865,9,0)</f>
        <v>121.92582816418108</v>
      </c>
      <c r="AA63" s="35">
        <f>VLOOKUP(C63,JN!$A$2:$J$865,10,0)</f>
        <v>0.90312000000000014</v>
      </c>
      <c r="AB63">
        <v>33.9</v>
      </c>
      <c r="AD63">
        <f t="shared" si="9"/>
        <v>306.89999999999998</v>
      </c>
      <c r="AE63">
        <v>0.129</v>
      </c>
      <c r="AG63">
        <v>0.72</v>
      </c>
      <c r="AH63">
        <f t="shared" si="10"/>
        <v>9.2880000000000004E-2</v>
      </c>
      <c r="AI63" t="s">
        <v>643</v>
      </c>
      <c r="AJ63">
        <f t="shared" si="11"/>
        <v>476.50347941351595</v>
      </c>
      <c r="AK63">
        <f t="shared" si="12"/>
        <v>555.92072598243533</v>
      </c>
      <c r="AL63">
        <f t="shared" si="13"/>
        <v>0.57537795139182046</v>
      </c>
      <c r="AM63">
        <f t="shared" si="14"/>
        <v>0.41427212500211075</v>
      </c>
      <c r="AN63">
        <f t="shared" si="15"/>
        <v>58.098081350606741</v>
      </c>
      <c r="AO63">
        <f t="shared" si="16"/>
        <v>41.830618572436855</v>
      </c>
      <c r="AP63">
        <f t="shared" si="17"/>
        <v>0.50206312604925707</v>
      </c>
      <c r="AQ63">
        <f t="shared" si="18"/>
        <v>0.36148545075546507</v>
      </c>
      <c r="AR63" s="54"/>
      <c r="AS63" s="55"/>
      <c r="AT63" s="55"/>
      <c r="AU63" s="56"/>
      <c r="AV63" s="56"/>
      <c r="AW63" s="56"/>
      <c r="AX63" s="57"/>
      <c r="AY63" s="57"/>
      <c r="AZ63" s="57"/>
    </row>
    <row r="64" spans="1:52" x14ac:dyDescent="0.3">
      <c r="A64">
        <v>63</v>
      </c>
      <c r="B64" s="1">
        <v>44707</v>
      </c>
      <c r="C64" t="str">
        <f t="shared" si="3"/>
        <v>CER-MSD_R3_t2_44707</v>
      </c>
      <c r="E64" t="s">
        <v>20</v>
      </c>
      <c r="F64" t="s">
        <v>35</v>
      </c>
      <c r="G64" t="s">
        <v>18</v>
      </c>
      <c r="H64">
        <f t="shared" si="4"/>
        <v>2022</v>
      </c>
      <c r="I64">
        <f t="shared" si="5"/>
        <v>5</v>
      </c>
      <c r="J64">
        <f t="shared" si="6"/>
        <v>26</v>
      </c>
      <c r="K64" t="s">
        <v>49</v>
      </c>
      <c r="M64">
        <v>3</v>
      </c>
      <c r="N64">
        <v>11</v>
      </c>
      <c r="O64" t="s">
        <v>36</v>
      </c>
      <c r="P64" t="str">
        <f t="shared" si="7"/>
        <v>E:CER_P:P07_Tr1:MSD_Tr2:_TRA_3_D:26_M:5_Y:2022</v>
      </c>
      <c r="Q64">
        <v>4</v>
      </c>
      <c r="R64">
        <v>19</v>
      </c>
      <c r="S64">
        <v>0.01</v>
      </c>
      <c r="T64">
        <v>21</v>
      </c>
      <c r="U64">
        <v>23</v>
      </c>
      <c r="V64" t="s">
        <v>46</v>
      </c>
      <c r="W64" s="2">
        <f t="shared" si="8"/>
        <v>0.47847222222222219</v>
      </c>
      <c r="X64">
        <v>20</v>
      </c>
      <c r="Y64" s="33">
        <f>VLOOKUP(C64,JN!$A$2:$J$865,8,0)</f>
        <v>1.2075</v>
      </c>
      <c r="Z64" s="34">
        <f>VLOOKUP(C64,JN!$A$2:$J$865,9,0)</f>
        <v>100.88425498218291</v>
      </c>
      <c r="AA64" s="35">
        <f>VLOOKUP(C64,JN!$A$2:$J$865,10,0)</f>
        <v>0.89676000000000011</v>
      </c>
      <c r="AB64">
        <v>34.1</v>
      </c>
      <c r="AD64">
        <f t="shared" si="9"/>
        <v>307.10000000000002</v>
      </c>
      <c r="AE64">
        <v>0.129</v>
      </c>
      <c r="AG64">
        <v>0.72</v>
      </c>
      <c r="AH64">
        <f t="shared" si="10"/>
        <v>9.2880000000000004E-2</v>
      </c>
      <c r="AI64" t="s">
        <v>643</v>
      </c>
      <c r="AJ64">
        <f t="shared" si="11"/>
        <v>476.19315477697171</v>
      </c>
      <c r="AK64">
        <f t="shared" si="12"/>
        <v>555.55868057313376</v>
      </c>
      <c r="AL64">
        <f t="shared" si="13"/>
        <v>0.57500323439319334</v>
      </c>
      <c r="AM64">
        <f t="shared" si="14"/>
        <v>0.41400232876309917</v>
      </c>
      <c r="AN64">
        <f t="shared" si="15"/>
        <v>48.0403916472901</v>
      </c>
      <c r="AO64">
        <f t="shared" si="16"/>
        <v>34.589081986048875</v>
      </c>
      <c r="AP64">
        <f t="shared" si="17"/>
        <v>0.49820280239076353</v>
      </c>
      <c r="AQ64">
        <f t="shared" si="18"/>
        <v>0.35870601772134975</v>
      </c>
      <c r="AR64" s="54"/>
      <c r="AS64" s="55"/>
      <c r="AT64" s="55"/>
      <c r="AU64" s="56"/>
      <c r="AV64" s="56"/>
      <c r="AW64" s="56"/>
      <c r="AX64" s="57"/>
      <c r="AY64" s="57"/>
      <c r="AZ64" s="57"/>
    </row>
    <row r="65" spans="1:52" x14ac:dyDescent="0.3">
      <c r="A65">
        <v>64</v>
      </c>
      <c r="B65" s="1">
        <v>44707</v>
      </c>
      <c r="C65" t="str">
        <f t="shared" si="3"/>
        <v>CER-MSD_R3_t3_44707</v>
      </c>
      <c r="E65" t="s">
        <v>20</v>
      </c>
      <c r="F65" t="s">
        <v>35</v>
      </c>
      <c r="G65" t="s">
        <v>18</v>
      </c>
      <c r="H65">
        <f t="shared" si="4"/>
        <v>2022</v>
      </c>
      <c r="I65">
        <f t="shared" si="5"/>
        <v>5</v>
      </c>
      <c r="J65">
        <f t="shared" si="6"/>
        <v>26</v>
      </c>
      <c r="K65" t="s">
        <v>49</v>
      </c>
      <c r="M65">
        <v>3</v>
      </c>
      <c r="N65">
        <v>11</v>
      </c>
      <c r="O65" t="s">
        <v>36</v>
      </c>
      <c r="P65" t="str">
        <f t="shared" si="7"/>
        <v>E:CER_P:P07_Tr1:MSD_Tr2:_TRA_3_D:26_M:5_Y:2022</v>
      </c>
      <c r="Q65">
        <v>4</v>
      </c>
      <c r="R65">
        <v>19</v>
      </c>
      <c r="S65">
        <v>0.01</v>
      </c>
      <c r="T65">
        <v>21</v>
      </c>
      <c r="U65">
        <v>23</v>
      </c>
      <c r="V65" t="s">
        <v>47</v>
      </c>
      <c r="W65" s="2">
        <f t="shared" si="8"/>
        <v>0.48541666666666661</v>
      </c>
      <c r="X65">
        <v>30</v>
      </c>
      <c r="Y65" s="33">
        <f>VLOOKUP(C65,JN!$A$2:$J$865,8,0)</f>
        <v>1.2075</v>
      </c>
      <c r="Z65" s="34">
        <f>VLOOKUP(C65,JN!$A$2:$J$865,9,0)</f>
        <v>112.1256433944833</v>
      </c>
      <c r="AA65" s="35">
        <f>VLOOKUP(C65,JN!$A$2:$J$865,10,0)</f>
        <v>1.03668</v>
      </c>
      <c r="AB65">
        <v>31.5</v>
      </c>
      <c r="AD65">
        <f t="shared" si="9"/>
        <v>304.5</v>
      </c>
      <c r="AE65">
        <v>0.129</v>
      </c>
      <c r="AG65">
        <v>0.72</v>
      </c>
      <c r="AH65">
        <f t="shared" si="10"/>
        <v>9.2880000000000004E-2</v>
      </c>
      <c r="AI65" t="s">
        <v>643</v>
      </c>
      <c r="AJ65">
        <f t="shared" si="11"/>
        <v>480.2591718620954</v>
      </c>
      <c r="AK65">
        <f t="shared" si="12"/>
        <v>560.30236717244463</v>
      </c>
      <c r="AL65">
        <f t="shared" si="13"/>
        <v>0.5799129500234802</v>
      </c>
      <c r="AM65">
        <f t="shared" si="14"/>
        <v>0.41753732401690574</v>
      </c>
      <c r="AN65">
        <f t="shared" si="15"/>
        <v>53.849368641139179</v>
      </c>
      <c r="AO65">
        <f t="shared" si="16"/>
        <v>38.77154542162021</v>
      </c>
      <c r="AP65">
        <f t="shared" si="17"/>
        <v>0.58085425800032986</v>
      </c>
      <c r="AQ65">
        <f t="shared" si="18"/>
        <v>0.41821506576023754</v>
      </c>
      <c r="AR65" s="54"/>
      <c r="AS65" s="55"/>
      <c r="AT65" s="55"/>
      <c r="AU65" s="56"/>
      <c r="AV65" s="56"/>
      <c r="AW65" s="56"/>
      <c r="AX65" s="57"/>
      <c r="AY65" s="57"/>
      <c r="AZ65" s="57"/>
    </row>
    <row r="66" spans="1:52" x14ac:dyDescent="0.3">
      <c r="A66">
        <v>65</v>
      </c>
      <c r="B66" s="1">
        <v>44707</v>
      </c>
      <c r="C66" t="str">
        <f t="shared" si="3"/>
        <v>CER-CON_R3_t0_44707</v>
      </c>
      <c r="E66" t="s">
        <v>20</v>
      </c>
      <c r="F66" t="s">
        <v>33</v>
      </c>
      <c r="G66" t="s">
        <v>18</v>
      </c>
      <c r="H66">
        <f t="shared" si="4"/>
        <v>2022</v>
      </c>
      <c r="I66">
        <f t="shared" si="5"/>
        <v>5</v>
      </c>
      <c r="J66">
        <f t="shared" si="6"/>
        <v>26</v>
      </c>
      <c r="K66" t="s">
        <v>48</v>
      </c>
      <c r="M66">
        <v>3</v>
      </c>
      <c r="N66">
        <v>11</v>
      </c>
      <c r="O66" t="s">
        <v>36</v>
      </c>
      <c r="P66" t="str">
        <f t="shared" si="7"/>
        <v>E:CER_P:P08_Tr1:CON_Tr2:_TRA_3_D:26_M:5_Y:2022</v>
      </c>
      <c r="Q66">
        <v>2</v>
      </c>
      <c r="R66">
        <v>19</v>
      </c>
      <c r="S66">
        <v>0.01</v>
      </c>
      <c r="T66">
        <v>20</v>
      </c>
      <c r="U66">
        <v>21</v>
      </c>
      <c r="V66" t="s">
        <v>44</v>
      </c>
      <c r="W66" s="2">
        <v>0.4381944444444445</v>
      </c>
      <c r="X66">
        <v>0</v>
      </c>
      <c r="Y66" s="33">
        <f>VLOOKUP(C66,JN!$A$2:$J$865,8,0)</f>
        <v>1.2075</v>
      </c>
      <c r="Z66" s="34">
        <f>VLOOKUP(C66,JN!$A$2:$J$865,9,0)</f>
        <v>87.336940741718351</v>
      </c>
      <c r="AA66" s="35">
        <f>VLOOKUP(C66,JN!$A$2:$J$865,10,0)</f>
        <v>0.87768000000000013</v>
      </c>
      <c r="AB66">
        <v>27.3</v>
      </c>
      <c r="AD66">
        <f t="shared" si="9"/>
        <v>300.3</v>
      </c>
      <c r="AE66">
        <v>0.129</v>
      </c>
      <c r="AG66">
        <v>0.72</v>
      </c>
      <c r="AH66">
        <f t="shared" si="10"/>
        <v>9.2880000000000004E-2</v>
      </c>
      <c r="AI66" t="s">
        <v>643</v>
      </c>
      <c r="AJ66">
        <f t="shared" si="11"/>
        <v>486.97608335667007</v>
      </c>
      <c r="AK66">
        <f t="shared" si="12"/>
        <v>568.13876391611507</v>
      </c>
      <c r="AL66">
        <f t="shared" si="13"/>
        <v>0.58802362065317915</v>
      </c>
      <c r="AM66">
        <f t="shared" si="14"/>
        <v>0.42337700687028895</v>
      </c>
      <c r="AN66">
        <f t="shared" si="15"/>
        <v>42.531001334755587</v>
      </c>
      <c r="AO66">
        <f t="shared" si="16"/>
        <v>30.622320961024023</v>
      </c>
      <c r="AP66">
        <f t="shared" si="17"/>
        <v>0.49864403031389593</v>
      </c>
      <c r="AQ66">
        <f t="shared" si="18"/>
        <v>0.35902370182600507</v>
      </c>
      <c r="AR66" s="54">
        <f t="shared" ref="AR66" si="153">SLOPE(AM66:AM69,X66:X69)*60</f>
        <v>3.5935427293502686E-2</v>
      </c>
      <c r="AS66" s="55">
        <f t="shared" ref="AS66" si="154">RSQ(Y66:Y69,AM66:AM69)</f>
        <v>0.96572971241027505</v>
      </c>
      <c r="AT66" s="55">
        <f t="shared" ref="AT66" si="155">IF(AS66&gt;=0.7,AR66,"REV")</f>
        <v>3.5935427293502686E-2</v>
      </c>
      <c r="AU66" s="56">
        <f t="shared" ref="AU66" si="156">SLOPE(AQ66:AQ69,Y66:Y69)*60</f>
        <v>2.9822596253203963</v>
      </c>
      <c r="AV66" s="56">
        <f t="shared" ref="AV66" si="157">RSQ(Y66:Y69,AQ66:AQ69)</f>
        <v>2.6882003570413704E-2</v>
      </c>
      <c r="AW66" s="56" t="str">
        <f t="shared" ref="AW66" si="158">IF(AV66&gt;=0.7,AU66,"REV")</f>
        <v>REV</v>
      </c>
      <c r="AX66" s="57">
        <f t="shared" ref="AX66" si="159">SLOPE(AO66:AO69,Y66:Y69)*60</f>
        <v>-2329.8231899526863</v>
      </c>
      <c r="AY66" s="57">
        <f t="shared" ref="AY66" si="160">RSQ(Y66:Y69,AO66:AO69)</f>
        <v>0.15845274415127542</v>
      </c>
      <c r="AZ66" s="57" t="str">
        <f t="shared" ref="AZ66" si="161">IF(AY66&gt;=0.7,AX66,"REV")</f>
        <v>REV</v>
      </c>
    </row>
    <row r="67" spans="1:52" x14ac:dyDescent="0.3">
      <c r="A67">
        <v>66</v>
      </c>
      <c r="B67" s="1">
        <v>44707</v>
      </c>
      <c r="C67" t="str">
        <f t="shared" ref="C67:C130" si="162">E67&amp;"-"&amp;K67&amp;"_"&amp;"R"&amp;M67&amp;"_"&amp;V67&amp;"_"&amp;B67</f>
        <v>CER-CON_R3_t1_44707</v>
      </c>
      <c r="E67" t="s">
        <v>20</v>
      </c>
      <c r="F67" t="s">
        <v>33</v>
      </c>
      <c r="G67" t="s">
        <v>18</v>
      </c>
      <c r="H67">
        <f t="shared" ref="H67:H130" si="163">YEAR(B67)</f>
        <v>2022</v>
      </c>
      <c r="I67">
        <f t="shared" ref="I67:I130" si="164">MONTH(B67)</f>
        <v>5</v>
      </c>
      <c r="J67">
        <f t="shared" ref="J67:J130" si="165">DAY(B67)</f>
        <v>26</v>
      </c>
      <c r="K67" t="s">
        <v>48</v>
      </c>
      <c r="M67">
        <v>3</v>
      </c>
      <c r="N67">
        <v>11</v>
      </c>
      <c r="O67" t="s">
        <v>36</v>
      </c>
      <c r="P67" t="str">
        <f t="shared" ref="P67:P130" si="166">"E:"&amp;E67&amp;"_P:"&amp;F67&amp;"_Tr1:"&amp;K67&amp;"_Tr2:"&amp;L67&amp;"_"&amp;G67&amp;"_"&amp;M67&amp;"_D:"&amp;J67&amp;"_M:"&amp;I67&amp;"_Y:"&amp;H67</f>
        <v>E:CER_P:P08_Tr1:CON_Tr2:_TRA_3_D:26_M:5_Y:2022</v>
      </c>
      <c r="Q67">
        <v>2</v>
      </c>
      <c r="R67">
        <v>19</v>
      </c>
      <c r="S67">
        <v>0.01</v>
      </c>
      <c r="T67">
        <v>20</v>
      </c>
      <c r="U67">
        <v>21</v>
      </c>
      <c r="V67" t="s">
        <v>45</v>
      </c>
      <c r="W67" s="2">
        <f t="shared" ref="W67:W69" si="167">W66+TIME(0,10,0)</f>
        <v>0.44513888888888892</v>
      </c>
      <c r="X67">
        <v>10</v>
      </c>
      <c r="Y67" s="33">
        <f>VLOOKUP(C67,JN!$A$2:$J$865,8,0)</f>
        <v>1.2075</v>
      </c>
      <c r="Z67" s="34">
        <f>VLOOKUP(C67,JN!$A$2:$J$865,9,0)</f>
        <v>109.09911574501781</v>
      </c>
      <c r="AA67" s="35">
        <f>VLOOKUP(C67,JN!$A$2:$J$865,10,0)</f>
        <v>0.93491999999999997</v>
      </c>
      <c r="AB67">
        <v>30.3</v>
      </c>
      <c r="AD67">
        <f t="shared" ref="AD67:AD130" si="168">AB67+273</f>
        <v>303.3</v>
      </c>
      <c r="AE67">
        <v>0.129</v>
      </c>
      <c r="AG67">
        <v>0.72</v>
      </c>
      <c r="AH67">
        <f t="shared" ref="AH67:AH130" si="169">AE67*AG67</f>
        <v>9.2880000000000004E-2</v>
      </c>
      <c r="AI67" t="s">
        <v>643</v>
      </c>
      <c r="AJ67">
        <f t="shared" ref="AJ67:AJ130" si="170">(12/(82.0575*AD67))*1000000</f>
        <v>482.15930706234099</v>
      </c>
      <c r="AK67">
        <f t="shared" ref="AK67:AK130" si="171">(14/(82.0575*AD67))*1000000</f>
        <v>562.51919157273119</v>
      </c>
      <c r="AL67">
        <f t="shared" ref="AL67:AL130" si="172">(Y67*AJ67)/1000</f>
        <v>0.58220736327777667</v>
      </c>
      <c r="AM67">
        <f t="shared" ref="AM67:AM130" si="173">AL67*AH67/AE67</f>
        <v>0.41918930155999923</v>
      </c>
      <c r="AN67">
        <f t="shared" ref="AN67:AN130" si="174">(Z67*AJ67)/1000</f>
        <v>52.603154048731923</v>
      </c>
      <c r="AO67">
        <f t="shared" ref="AO67:AO130" si="175">AN67*AH67/AE67</f>
        <v>37.874270915086989</v>
      </c>
      <c r="AP67">
        <f t="shared" ref="AP67:AP130" si="176">AA67*AK67/1000</f>
        <v>0.52591044258517783</v>
      </c>
      <c r="AQ67">
        <f t="shared" ref="AQ67:AQ130" si="177">AP67*AH67/AE67</f>
        <v>0.37865551866132807</v>
      </c>
      <c r="AR67" s="54"/>
      <c r="AS67" s="55"/>
      <c r="AT67" s="55"/>
      <c r="AU67" s="56"/>
      <c r="AV67" s="56"/>
      <c r="AW67" s="56"/>
      <c r="AX67" s="57"/>
      <c r="AY67" s="57"/>
      <c r="AZ67" s="57"/>
    </row>
    <row r="68" spans="1:52" x14ac:dyDescent="0.3">
      <c r="A68">
        <v>67</v>
      </c>
      <c r="B68" s="1">
        <v>44707</v>
      </c>
      <c r="C68" t="str">
        <f t="shared" si="162"/>
        <v>CER-CON_R3_t2_44707</v>
      </c>
      <c r="E68" t="s">
        <v>20</v>
      </c>
      <c r="F68" t="s">
        <v>33</v>
      </c>
      <c r="G68" t="s">
        <v>18</v>
      </c>
      <c r="H68">
        <f t="shared" si="163"/>
        <v>2022</v>
      </c>
      <c r="I68">
        <f t="shared" si="164"/>
        <v>5</v>
      </c>
      <c r="J68">
        <f t="shared" si="165"/>
        <v>26</v>
      </c>
      <c r="K68" t="s">
        <v>48</v>
      </c>
      <c r="M68">
        <v>3</v>
      </c>
      <c r="N68">
        <v>11</v>
      </c>
      <c r="O68" t="s">
        <v>36</v>
      </c>
      <c r="P68" t="str">
        <f t="shared" si="166"/>
        <v>E:CER_P:P08_Tr1:CON_Tr2:_TRA_3_D:26_M:5_Y:2022</v>
      </c>
      <c r="Q68">
        <v>2</v>
      </c>
      <c r="R68">
        <v>19</v>
      </c>
      <c r="S68">
        <v>0.01</v>
      </c>
      <c r="T68">
        <v>20</v>
      </c>
      <c r="U68">
        <v>21</v>
      </c>
      <c r="V68" t="s">
        <v>46</v>
      </c>
      <c r="W68" s="2">
        <f t="shared" si="167"/>
        <v>0.45208333333333334</v>
      </c>
      <c r="X68">
        <v>20</v>
      </c>
      <c r="Y68" s="33">
        <f>VLOOKUP(C68,JN!$A$2:$J$865,8,0)</f>
        <v>1.2075</v>
      </c>
      <c r="Z68" s="34">
        <f>VLOOKUP(C68,JN!$A$2:$J$865,9,0)</f>
        <v>108.52263428797679</v>
      </c>
      <c r="AA68" s="35">
        <f>VLOOKUP(C68,JN!$A$2:$J$865,10,0)</f>
        <v>0.87132000000000009</v>
      </c>
      <c r="AB68">
        <v>30.9</v>
      </c>
      <c r="AD68">
        <f t="shared" si="168"/>
        <v>303.89999999999998</v>
      </c>
      <c r="AE68">
        <v>0.129</v>
      </c>
      <c r="AG68">
        <v>0.72</v>
      </c>
      <c r="AH68">
        <f t="shared" si="169"/>
        <v>9.2880000000000004E-2</v>
      </c>
      <c r="AI68" t="s">
        <v>643</v>
      </c>
      <c r="AJ68">
        <f t="shared" si="170"/>
        <v>481.20736371177378</v>
      </c>
      <c r="AK68">
        <f t="shared" si="171"/>
        <v>561.40859099706938</v>
      </c>
      <c r="AL68">
        <f t="shared" si="172"/>
        <v>0.58105789168196675</v>
      </c>
      <c r="AM68">
        <f t="shared" si="173"/>
        <v>0.41836168201101609</v>
      </c>
      <c r="AN68">
        <f t="shared" si="174"/>
        <v>52.221890748774257</v>
      </c>
      <c r="AO68">
        <f t="shared" si="175"/>
        <v>37.599761339117464</v>
      </c>
      <c r="AP68">
        <f t="shared" si="176"/>
        <v>0.48916653350756656</v>
      </c>
      <c r="AQ68">
        <f t="shared" si="177"/>
        <v>0.35219990412544788</v>
      </c>
      <c r="AR68" s="54"/>
      <c r="AS68" s="55"/>
      <c r="AT68" s="55"/>
      <c r="AU68" s="56"/>
      <c r="AV68" s="56"/>
      <c r="AW68" s="56"/>
      <c r="AX68" s="57"/>
      <c r="AY68" s="57"/>
      <c r="AZ68" s="57"/>
    </row>
    <row r="69" spans="1:52" x14ac:dyDescent="0.3">
      <c r="A69">
        <v>68</v>
      </c>
      <c r="B69" s="1">
        <v>44707</v>
      </c>
      <c r="C69" t="str">
        <f t="shared" si="162"/>
        <v>CER-CON_R3_t3_44707</v>
      </c>
      <c r="E69" t="s">
        <v>20</v>
      </c>
      <c r="F69" t="s">
        <v>33</v>
      </c>
      <c r="G69" t="s">
        <v>18</v>
      </c>
      <c r="H69">
        <f t="shared" si="163"/>
        <v>2022</v>
      </c>
      <c r="I69">
        <f t="shared" si="164"/>
        <v>5</v>
      </c>
      <c r="J69">
        <f t="shared" si="165"/>
        <v>26</v>
      </c>
      <c r="K69" t="s">
        <v>48</v>
      </c>
      <c r="M69">
        <v>3</v>
      </c>
      <c r="N69">
        <v>11</v>
      </c>
      <c r="O69" t="s">
        <v>36</v>
      </c>
      <c r="P69" t="str">
        <f t="shared" si="166"/>
        <v>E:CER_P:P08_Tr1:CON_Tr2:_TRA_3_D:26_M:5_Y:2022</v>
      </c>
      <c r="Q69">
        <v>2</v>
      </c>
      <c r="R69">
        <v>19</v>
      </c>
      <c r="S69">
        <v>0.01</v>
      </c>
      <c r="T69">
        <v>20</v>
      </c>
      <c r="U69">
        <v>21</v>
      </c>
      <c r="V69" t="s">
        <v>47</v>
      </c>
      <c r="W69" s="2">
        <f t="shared" si="167"/>
        <v>0.45902777777777776</v>
      </c>
      <c r="X69">
        <v>30</v>
      </c>
      <c r="Y69" s="33">
        <f>VLOOKUP(C69,JN!$A$2:$J$865,8,0)</f>
        <v>1.2825</v>
      </c>
      <c r="Z69" s="34">
        <f>VLOOKUP(C69,JN!$A$2:$J$865,9,0)</f>
        <v>93.822357133430117</v>
      </c>
      <c r="AA69" s="35">
        <f>VLOOKUP(C69,JN!$A$2:$J$865,10,0)</f>
        <v>0.90948000000000007</v>
      </c>
      <c r="AB69">
        <v>31.4</v>
      </c>
      <c r="AD69">
        <f t="shared" si="168"/>
        <v>304.39999999999998</v>
      </c>
      <c r="AE69">
        <v>0.129</v>
      </c>
      <c r="AG69">
        <v>0.72</v>
      </c>
      <c r="AH69">
        <f t="shared" si="169"/>
        <v>9.2880000000000004E-2</v>
      </c>
      <c r="AI69" t="s">
        <v>643</v>
      </c>
      <c r="AJ69">
        <f t="shared" si="170"/>
        <v>480.41694425758226</v>
      </c>
      <c r="AK69">
        <f t="shared" si="171"/>
        <v>560.48643496717932</v>
      </c>
      <c r="AL69">
        <f t="shared" si="172"/>
        <v>0.61613473101034921</v>
      </c>
      <c r="AM69">
        <f t="shared" si="173"/>
        <v>0.44361700632745149</v>
      </c>
      <c r="AN69">
        <f t="shared" si="174"/>
        <v>45.073850117086067</v>
      </c>
      <c r="AO69">
        <f t="shared" si="175"/>
        <v>32.453172084301968</v>
      </c>
      <c r="AP69">
        <f t="shared" si="176"/>
        <v>0.50975120287395026</v>
      </c>
      <c r="AQ69">
        <f t="shared" si="177"/>
        <v>0.36702086606924417</v>
      </c>
      <c r="AR69" s="54"/>
      <c r="AS69" s="55"/>
      <c r="AT69" s="55"/>
      <c r="AU69" s="56"/>
      <c r="AV69" s="56"/>
      <c r="AW69" s="56"/>
      <c r="AX69" s="57"/>
      <c r="AY69" s="57"/>
      <c r="AZ69" s="57"/>
    </row>
    <row r="70" spans="1:52" x14ac:dyDescent="0.3">
      <c r="A70">
        <v>69</v>
      </c>
      <c r="B70" s="1">
        <v>44707</v>
      </c>
      <c r="C70" t="str">
        <f t="shared" si="162"/>
        <v>CER-AWD_R3_t0_44707</v>
      </c>
      <c r="E70" t="s">
        <v>20</v>
      </c>
      <c r="F70" t="s">
        <v>38</v>
      </c>
      <c r="G70" t="s">
        <v>18</v>
      </c>
      <c r="H70">
        <f t="shared" si="163"/>
        <v>2022</v>
      </c>
      <c r="I70">
        <f t="shared" si="164"/>
        <v>5</v>
      </c>
      <c r="J70">
        <f t="shared" si="165"/>
        <v>26</v>
      </c>
      <c r="K70" t="s">
        <v>50</v>
      </c>
      <c r="M70">
        <v>3</v>
      </c>
      <c r="N70">
        <v>2</v>
      </c>
      <c r="P70" t="str">
        <f t="shared" si="166"/>
        <v>E:CER_P:P09_Tr1:AWD_Tr2:_TRA_3_D:26_M:5_Y:2022</v>
      </c>
      <c r="Q70">
        <v>11</v>
      </c>
      <c r="R70">
        <v>19</v>
      </c>
      <c r="S70">
        <v>0.01</v>
      </c>
      <c r="T70">
        <v>20</v>
      </c>
      <c r="U70">
        <v>21</v>
      </c>
      <c r="V70" t="s">
        <v>44</v>
      </c>
      <c r="W70" s="2">
        <v>0.4381944444444445</v>
      </c>
      <c r="X70">
        <v>0</v>
      </c>
      <c r="Y70" s="33">
        <f>VLOOKUP(C70,JN!$A$2:$J$865,8,0)</f>
        <v>1.2825</v>
      </c>
      <c r="Z70" s="34">
        <f>VLOOKUP(C70,JN!$A$2:$J$865,9,0)</f>
        <v>112.70212485152436</v>
      </c>
      <c r="AA70" s="35">
        <f>VLOOKUP(C70,JN!$A$2:$J$865,10,0)</f>
        <v>0.96672000000000002</v>
      </c>
      <c r="AB70">
        <v>27.4</v>
      </c>
      <c r="AD70">
        <f t="shared" si="168"/>
        <v>300.39999999999998</v>
      </c>
      <c r="AE70">
        <v>0.129</v>
      </c>
      <c r="AG70">
        <v>0.72</v>
      </c>
      <c r="AH70">
        <f t="shared" si="169"/>
        <v>9.2880000000000004E-2</v>
      </c>
      <c r="AI70" t="s">
        <v>643</v>
      </c>
      <c r="AJ70">
        <f t="shared" si="170"/>
        <v>486.81397414117191</v>
      </c>
      <c r="AK70">
        <f t="shared" si="171"/>
        <v>567.9496364980339</v>
      </c>
      <c r="AL70">
        <f t="shared" si="172"/>
        <v>0.62433892183605288</v>
      </c>
      <c r="AM70">
        <f t="shared" si="173"/>
        <v>0.4495240237219581</v>
      </c>
      <c r="AN70">
        <f t="shared" si="174"/>
        <v>54.864969293125107</v>
      </c>
      <c r="AO70">
        <f t="shared" si="175"/>
        <v>39.502777891050073</v>
      </c>
      <c r="AP70">
        <f t="shared" si="176"/>
        <v>0.54904827259537936</v>
      </c>
      <c r="AQ70">
        <f t="shared" si="177"/>
        <v>0.39531475626867313</v>
      </c>
      <c r="AR70" s="54">
        <f t="shared" ref="AR70" si="178">SLOPE(AM70:AM73,X70:X73)*60</f>
        <v>4.5235356202320491E-2</v>
      </c>
      <c r="AS70" s="55">
        <f t="shared" ref="AS70" si="179">RSQ(Y70:Y73,AM70:AM73)</f>
        <v>0.95365215966351935</v>
      </c>
      <c r="AT70" s="55">
        <f t="shared" ref="AT70" si="180">IF(AS70&gt;=0.7,AR70,"REV")</f>
        <v>4.5235356202320491E-2</v>
      </c>
      <c r="AU70" s="56">
        <f t="shared" ref="AU70" si="181">SLOPE(AQ70:AQ73,Y70:Y73)*60</f>
        <v>5.1398017613888429</v>
      </c>
      <c r="AV70" s="56">
        <f t="shared" ref="AV70" si="182">RSQ(Y70:Y73,AQ70:AQ73)</f>
        <v>5.6071188209588077E-2</v>
      </c>
      <c r="AW70" s="56" t="str">
        <f t="shared" ref="AW70" si="183">IF(AV70&gt;=0.7,AU70,"REV")</f>
        <v>REV</v>
      </c>
      <c r="AX70" s="57">
        <f t="shared" ref="AX70" si="184">SLOPE(AO70:AO73,Y70:Y73)*60</f>
        <v>2318.9851830303937</v>
      </c>
      <c r="AY70" s="57">
        <f t="shared" ref="AY70" si="185">RSQ(Y70:Y73,AO70:AO73)</f>
        <v>0.42604250882792288</v>
      </c>
      <c r="AZ70" s="57" t="str">
        <f t="shared" ref="AZ70" si="186">IF(AY70&gt;=0.7,AX70,"REV")</f>
        <v>REV</v>
      </c>
    </row>
    <row r="71" spans="1:52" x14ac:dyDescent="0.3">
      <c r="A71">
        <v>70</v>
      </c>
      <c r="B71" s="1">
        <v>44707</v>
      </c>
      <c r="C71" t="str">
        <f t="shared" si="162"/>
        <v>CER-AWD_R3_t1_44707</v>
      </c>
      <c r="E71" t="s">
        <v>20</v>
      </c>
      <c r="F71" t="s">
        <v>38</v>
      </c>
      <c r="G71" t="s">
        <v>18</v>
      </c>
      <c r="H71">
        <f t="shared" si="163"/>
        <v>2022</v>
      </c>
      <c r="I71">
        <f t="shared" si="164"/>
        <v>5</v>
      </c>
      <c r="J71">
        <f t="shared" si="165"/>
        <v>26</v>
      </c>
      <c r="K71" t="s">
        <v>50</v>
      </c>
      <c r="M71">
        <v>3</v>
      </c>
      <c r="N71">
        <v>2</v>
      </c>
      <c r="P71" t="str">
        <f t="shared" si="166"/>
        <v>E:CER_P:P09_Tr1:AWD_Tr2:_TRA_3_D:26_M:5_Y:2022</v>
      </c>
      <c r="Q71">
        <v>11</v>
      </c>
      <c r="R71">
        <v>19</v>
      </c>
      <c r="S71">
        <v>0.01</v>
      </c>
      <c r="T71">
        <v>20</v>
      </c>
      <c r="U71">
        <v>21</v>
      </c>
      <c r="V71" t="s">
        <v>45</v>
      </c>
      <c r="W71" s="2">
        <f t="shared" ref="W71:W105" si="187">W70+TIME(0,10,0)</f>
        <v>0.44513888888888892</v>
      </c>
      <c r="X71">
        <v>10</v>
      </c>
      <c r="Y71" s="33">
        <f>VLOOKUP(C71,JN!$A$2:$J$865,8,0)</f>
        <v>1.2075</v>
      </c>
      <c r="Z71" s="34">
        <f>VLOOKUP(C71,JN!$A$2:$J$865,9,0)</f>
        <v>93.822357133430117</v>
      </c>
      <c r="AA71" s="35">
        <f>VLOOKUP(C71,JN!$A$2:$J$865,10,0)</f>
        <v>0.89676000000000011</v>
      </c>
      <c r="AB71">
        <v>33.9</v>
      </c>
      <c r="AD71">
        <f t="shared" si="168"/>
        <v>306.89999999999998</v>
      </c>
      <c r="AE71">
        <v>0.129</v>
      </c>
      <c r="AG71">
        <v>0.72</v>
      </c>
      <c r="AH71">
        <f t="shared" si="169"/>
        <v>9.2880000000000004E-2</v>
      </c>
      <c r="AI71" t="s">
        <v>643</v>
      </c>
      <c r="AJ71">
        <f t="shared" si="170"/>
        <v>476.50347941351595</v>
      </c>
      <c r="AK71">
        <f t="shared" si="171"/>
        <v>555.92072598243533</v>
      </c>
      <c r="AL71">
        <f t="shared" si="172"/>
        <v>0.57537795139182046</v>
      </c>
      <c r="AM71">
        <f t="shared" si="173"/>
        <v>0.41427212500211075</v>
      </c>
      <c r="AN71">
        <f t="shared" si="174"/>
        <v>44.70667962085696</v>
      </c>
      <c r="AO71">
        <f t="shared" si="175"/>
        <v>32.188809327017012</v>
      </c>
      <c r="AP71">
        <f t="shared" si="176"/>
        <v>0.49852747023200877</v>
      </c>
      <c r="AQ71">
        <f t="shared" si="177"/>
        <v>0.35893977856704634</v>
      </c>
      <c r="AR71" s="54"/>
      <c r="AS71" s="55"/>
      <c r="AT71" s="55"/>
      <c r="AU71" s="56"/>
      <c r="AV71" s="56"/>
      <c r="AW71" s="56"/>
      <c r="AX71" s="57"/>
      <c r="AY71" s="57"/>
      <c r="AZ71" s="57"/>
    </row>
    <row r="72" spans="1:52" x14ac:dyDescent="0.3">
      <c r="A72">
        <v>71</v>
      </c>
      <c r="B72" s="1">
        <v>44707</v>
      </c>
      <c r="C72" t="str">
        <f t="shared" si="162"/>
        <v>CER-AWD_R3_t2_44707</v>
      </c>
      <c r="E72" t="s">
        <v>20</v>
      </c>
      <c r="F72" t="s">
        <v>38</v>
      </c>
      <c r="G72" t="s">
        <v>18</v>
      </c>
      <c r="H72">
        <f t="shared" si="163"/>
        <v>2022</v>
      </c>
      <c r="I72">
        <f t="shared" si="164"/>
        <v>5</v>
      </c>
      <c r="J72">
        <f t="shared" si="165"/>
        <v>26</v>
      </c>
      <c r="K72" t="s">
        <v>50</v>
      </c>
      <c r="M72">
        <v>3</v>
      </c>
      <c r="N72">
        <v>2</v>
      </c>
      <c r="P72" t="str">
        <f t="shared" si="166"/>
        <v>E:CER_P:P09_Tr1:AWD_Tr2:_TRA_3_D:26_M:5_Y:2022</v>
      </c>
      <c r="Q72">
        <v>11</v>
      </c>
      <c r="R72">
        <v>19</v>
      </c>
      <c r="S72">
        <v>0.01</v>
      </c>
      <c r="T72">
        <v>20</v>
      </c>
      <c r="U72">
        <v>21</v>
      </c>
      <c r="V72" t="s">
        <v>46</v>
      </c>
      <c r="W72" s="2">
        <f t="shared" si="187"/>
        <v>0.45208333333333334</v>
      </c>
      <c r="X72">
        <v>20</v>
      </c>
      <c r="Y72" s="33">
        <f>VLOOKUP(C72,JN!$A$2:$J$865,8,0)</f>
        <v>1.2825</v>
      </c>
      <c r="Z72" s="34">
        <f>VLOOKUP(C72,JN!$A$2:$J$865,9,0)</f>
        <v>95.984162597334048</v>
      </c>
      <c r="AA72" s="35">
        <f>VLOOKUP(C72,JN!$A$2:$J$865,10,0)</f>
        <v>1.0176000000000001</v>
      </c>
      <c r="AB72">
        <v>33.5</v>
      </c>
      <c r="AD72">
        <f t="shared" si="168"/>
        <v>306.5</v>
      </c>
      <c r="AE72">
        <v>0.129</v>
      </c>
      <c r="AG72">
        <v>0.72</v>
      </c>
      <c r="AH72">
        <f t="shared" si="169"/>
        <v>9.2880000000000004E-2</v>
      </c>
      <c r="AI72" t="s">
        <v>643</v>
      </c>
      <c r="AJ72">
        <f t="shared" si="170"/>
        <v>477.12534366071134</v>
      </c>
      <c r="AK72">
        <f t="shared" si="171"/>
        <v>556.64623427082984</v>
      </c>
      <c r="AL72">
        <f t="shared" si="172"/>
        <v>0.61191325324486234</v>
      </c>
      <c r="AM72">
        <f t="shared" si="173"/>
        <v>0.44057754233630086</v>
      </c>
      <c r="AN72">
        <f t="shared" si="174"/>
        <v>45.796476565238606</v>
      </c>
      <c r="AO72">
        <f t="shared" si="175"/>
        <v>32.973463126971801</v>
      </c>
      <c r="AP72">
        <f t="shared" si="176"/>
        <v>0.5664432079939965</v>
      </c>
      <c r="AQ72">
        <f t="shared" si="177"/>
        <v>0.40783910975567744</v>
      </c>
      <c r="AR72" s="54"/>
      <c r="AS72" s="55"/>
      <c r="AT72" s="55"/>
      <c r="AU72" s="56"/>
      <c r="AV72" s="56"/>
      <c r="AW72" s="56"/>
      <c r="AX72" s="57"/>
      <c r="AY72" s="57"/>
      <c r="AZ72" s="57"/>
    </row>
    <row r="73" spans="1:52" x14ac:dyDescent="0.3">
      <c r="A73">
        <v>72</v>
      </c>
      <c r="B73" s="1">
        <v>44707</v>
      </c>
      <c r="C73" t="str">
        <f t="shared" si="162"/>
        <v>CER-AWD_R3_t3_44707</v>
      </c>
      <c r="E73" t="s">
        <v>20</v>
      </c>
      <c r="F73" t="s">
        <v>38</v>
      </c>
      <c r="G73" t="s">
        <v>18</v>
      </c>
      <c r="H73">
        <f t="shared" si="163"/>
        <v>2022</v>
      </c>
      <c r="I73">
        <f t="shared" si="164"/>
        <v>5</v>
      </c>
      <c r="J73">
        <f t="shared" si="165"/>
        <v>26</v>
      </c>
      <c r="K73" t="s">
        <v>50</v>
      </c>
      <c r="M73">
        <v>3</v>
      </c>
      <c r="N73">
        <v>2</v>
      </c>
      <c r="P73" t="str">
        <f t="shared" si="166"/>
        <v>E:CER_P:P09_Tr1:AWD_Tr2:_TRA_3_D:26_M:5_Y:2022</v>
      </c>
      <c r="Q73">
        <v>11</v>
      </c>
      <c r="R73">
        <v>19</v>
      </c>
      <c r="S73">
        <v>0.01</v>
      </c>
      <c r="T73">
        <v>20</v>
      </c>
      <c r="U73">
        <v>21</v>
      </c>
      <c r="V73" t="s">
        <v>47</v>
      </c>
      <c r="W73" s="2">
        <f t="shared" si="187"/>
        <v>0.45902777777777776</v>
      </c>
      <c r="X73">
        <v>30</v>
      </c>
      <c r="Y73" s="33">
        <f>VLOOKUP(C73,JN!$A$2:$J$865,8,0)</f>
        <v>1.3574999999999999</v>
      </c>
      <c r="Z73" s="34">
        <f>VLOOKUP(C73,JN!$A$2:$J$865,9,0)</f>
        <v>110.68443975188069</v>
      </c>
      <c r="AA73" s="35">
        <f>VLOOKUP(C73,JN!$A$2:$J$865,10,0)</f>
        <v>0.92855999999999994</v>
      </c>
      <c r="AB73">
        <v>33.799999999999997</v>
      </c>
      <c r="AD73">
        <f t="shared" si="168"/>
        <v>306.8</v>
      </c>
      <c r="AE73">
        <v>0.129</v>
      </c>
      <c r="AG73">
        <v>0.72</v>
      </c>
      <c r="AH73">
        <f t="shared" si="169"/>
        <v>9.2880000000000004E-2</v>
      </c>
      <c r="AI73" t="s">
        <v>643</v>
      </c>
      <c r="AJ73">
        <f t="shared" si="170"/>
        <v>476.65879345504572</v>
      </c>
      <c r="AK73">
        <f t="shared" si="171"/>
        <v>556.10192569755338</v>
      </c>
      <c r="AL73">
        <f t="shared" si="172"/>
        <v>0.64706431211522453</v>
      </c>
      <c r="AM73">
        <f t="shared" si="173"/>
        <v>0.46588630472296166</v>
      </c>
      <c r="AN73">
        <f t="shared" si="174"/>
        <v>52.75871150637915</v>
      </c>
      <c r="AO73">
        <f t="shared" si="175"/>
        <v>37.986272284592992</v>
      </c>
      <c r="AP73">
        <f t="shared" si="176"/>
        <v>0.5163740041257201</v>
      </c>
      <c r="AQ73">
        <f t="shared" si="177"/>
        <v>0.37178928297051844</v>
      </c>
      <c r="AR73" s="54"/>
      <c r="AS73" s="55"/>
      <c r="AT73" s="55"/>
      <c r="AU73" s="56"/>
      <c r="AV73" s="56"/>
      <c r="AW73" s="56"/>
      <c r="AX73" s="57"/>
      <c r="AY73" s="57"/>
      <c r="AZ73" s="57"/>
    </row>
    <row r="74" spans="1:52" x14ac:dyDescent="0.3">
      <c r="A74">
        <v>73</v>
      </c>
      <c r="B74" s="1">
        <v>44714</v>
      </c>
      <c r="C74" t="str">
        <f t="shared" si="162"/>
        <v>CER-AWD_R1_t0_44714</v>
      </c>
      <c r="E74" t="s">
        <v>20</v>
      </c>
      <c r="F74" t="s">
        <v>21</v>
      </c>
      <c r="G74" t="s">
        <v>18</v>
      </c>
      <c r="H74">
        <f t="shared" si="163"/>
        <v>2022</v>
      </c>
      <c r="I74">
        <f t="shared" si="164"/>
        <v>6</v>
      </c>
      <c r="J74">
        <f t="shared" si="165"/>
        <v>2</v>
      </c>
      <c r="K74" t="s">
        <v>50</v>
      </c>
      <c r="M74">
        <v>1</v>
      </c>
      <c r="N74">
        <v>2</v>
      </c>
      <c r="O74" t="s">
        <v>43</v>
      </c>
      <c r="P74" t="str">
        <f t="shared" si="166"/>
        <v>E:CER_P:P01_Tr1:AWD_Tr2:_TRA_1_D:2_M:6_Y:2022</v>
      </c>
      <c r="Q74">
        <v>7.5</v>
      </c>
      <c r="R74">
        <v>23</v>
      </c>
      <c r="S74">
        <v>0.05</v>
      </c>
      <c r="T74">
        <v>25</v>
      </c>
      <c r="U74">
        <v>25.5</v>
      </c>
      <c r="V74" t="s">
        <v>44</v>
      </c>
      <c r="W74" s="2">
        <v>0.43599537037037034</v>
      </c>
      <c r="X74">
        <v>0</v>
      </c>
      <c r="Y74" s="33">
        <f>VLOOKUP(C74,JN!$A$2:$J$865,8,0)</f>
        <v>1.2825</v>
      </c>
      <c r="Z74" s="34">
        <f>VLOOKUP(C74,JN!$A$2:$J$865,9,0)</f>
        <v>81.334583821805396</v>
      </c>
      <c r="AA74" s="35">
        <f>VLOOKUP(C74,JN!$A$2:$J$865,10,0)</f>
        <v>0.92220000000000002</v>
      </c>
      <c r="AB74">
        <v>26.8</v>
      </c>
      <c r="AD74">
        <f t="shared" si="168"/>
        <v>299.8</v>
      </c>
      <c r="AE74">
        <v>0.129</v>
      </c>
      <c r="AG74">
        <v>0.72</v>
      </c>
      <c r="AH74">
        <f t="shared" si="169"/>
        <v>9.2880000000000004E-2</v>
      </c>
      <c r="AI74" t="s">
        <v>643</v>
      </c>
      <c r="AJ74">
        <f t="shared" si="170"/>
        <v>487.78825160776529</v>
      </c>
      <c r="AK74">
        <f t="shared" si="171"/>
        <v>569.08629354239292</v>
      </c>
      <c r="AL74">
        <f t="shared" si="172"/>
        <v>0.62558843268695896</v>
      </c>
      <c r="AM74">
        <f t="shared" si="173"/>
        <v>0.45042367153461044</v>
      </c>
      <c r="AN74">
        <f t="shared" si="174"/>
        <v>39.674054437683687</v>
      </c>
      <c r="AO74">
        <f t="shared" si="175"/>
        <v>28.565319195132254</v>
      </c>
      <c r="AP74">
        <f t="shared" si="176"/>
        <v>0.52481137990479476</v>
      </c>
      <c r="AQ74">
        <f t="shared" si="177"/>
        <v>0.37786419353145223</v>
      </c>
      <c r="AR74" s="54">
        <f t="shared" ref="AR74" si="188">SLOPE(AM74:AM77,X74:X77)*60</f>
        <v>-1.155409612323619E-2</v>
      </c>
      <c r="AS74" s="55" t="e">
        <f t="shared" ref="AS74" si="189">RSQ(Y74:Y77,AM74:AM77)</f>
        <v>#DIV/0!</v>
      </c>
      <c r="AT74" s="55" t="e">
        <f t="shared" ref="AT74" si="190">IF(AS74&gt;=0.7,AR74,"REV")</f>
        <v>#DIV/0!</v>
      </c>
      <c r="AU74" s="56" t="e">
        <f t="shared" ref="AU74" si="191">SLOPE(AQ74:AQ77,Y74:Y77)*60</f>
        <v>#DIV/0!</v>
      </c>
      <c r="AV74" s="56" t="e">
        <f t="shared" ref="AV74" si="192">RSQ(Y74:Y77,AQ74:AQ77)</f>
        <v>#DIV/0!</v>
      </c>
      <c r="AW74" s="56" t="e">
        <f t="shared" ref="AW74" si="193">IF(AV74&gt;=0.7,AU74,"REV")</f>
        <v>#DIV/0!</v>
      </c>
      <c r="AX74" s="57" t="e">
        <f t="shared" ref="AX74" si="194">SLOPE(AO74:AO77,Y74:Y77)*60</f>
        <v>#DIV/0!</v>
      </c>
      <c r="AY74" s="57" t="e">
        <f t="shared" ref="AY74" si="195">RSQ(Y74:Y77,AO74:AO77)</f>
        <v>#DIV/0!</v>
      </c>
      <c r="AZ74" s="57" t="e">
        <f t="shared" ref="AZ74" si="196">IF(AY74&gt;=0.7,AX74,"REV")</f>
        <v>#DIV/0!</v>
      </c>
    </row>
    <row r="75" spans="1:52" x14ac:dyDescent="0.3">
      <c r="A75">
        <v>74</v>
      </c>
      <c r="B75" s="1">
        <v>44714</v>
      </c>
      <c r="C75" t="str">
        <f t="shared" si="162"/>
        <v>CER-AWD_R1_t1_44714</v>
      </c>
      <c r="E75" t="s">
        <v>20</v>
      </c>
      <c r="F75" t="s">
        <v>21</v>
      </c>
      <c r="G75" t="s">
        <v>18</v>
      </c>
      <c r="H75">
        <f t="shared" si="163"/>
        <v>2022</v>
      </c>
      <c r="I75">
        <f t="shared" si="164"/>
        <v>6</v>
      </c>
      <c r="J75">
        <f t="shared" si="165"/>
        <v>2</v>
      </c>
      <c r="K75" t="s">
        <v>50</v>
      </c>
      <c r="M75">
        <v>1</v>
      </c>
      <c r="N75">
        <v>2</v>
      </c>
      <c r="O75" t="s">
        <v>43</v>
      </c>
      <c r="P75" t="str">
        <f t="shared" si="166"/>
        <v>E:CER_P:P01_Tr1:AWD_Tr2:_TRA_1_D:2_M:6_Y:2022</v>
      </c>
      <c r="Q75">
        <v>7.5</v>
      </c>
      <c r="R75">
        <v>23</v>
      </c>
      <c r="S75">
        <v>0.05</v>
      </c>
      <c r="T75">
        <v>25</v>
      </c>
      <c r="U75">
        <v>25.5</v>
      </c>
      <c r="V75" t="s">
        <v>45</v>
      </c>
      <c r="W75" s="2">
        <f t="shared" si="187"/>
        <v>0.44293981481481476</v>
      </c>
      <c r="X75">
        <v>10</v>
      </c>
      <c r="Y75" s="33">
        <f>VLOOKUP(C75,JN!$A$2:$J$865,8,0)</f>
        <v>1.2825</v>
      </c>
      <c r="Z75" s="34">
        <f>VLOOKUP(C75,JN!$A$2:$J$865,9,0)</f>
        <v>78.432825322391565</v>
      </c>
      <c r="AA75" s="35">
        <f>VLOOKUP(C75,JN!$A$2:$J$865,10,0)</f>
        <v>0.90312000000000014</v>
      </c>
      <c r="AB75">
        <v>29.9</v>
      </c>
      <c r="AD75">
        <f t="shared" si="168"/>
        <v>302.89999999999998</v>
      </c>
      <c r="AE75">
        <v>0.129</v>
      </c>
      <c r="AG75">
        <v>0.72</v>
      </c>
      <c r="AH75">
        <f t="shared" si="169"/>
        <v>9.2880000000000004E-2</v>
      </c>
      <c r="AI75" t="s">
        <v>643</v>
      </c>
      <c r="AJ75">
        <f t="shared" si="170"/>
        <v>482.79603113901635</v>
      </c>
      <c r="AK75">
        <f t="shared" si="171"/>
        <v>563.26203632885245</v>
      </c>
      <c r="AL75">
        <f t="shared" si="172"/>
        <v>0.61918590993578848</v>
      </c>
      <c r="AM75">
        <f t="shared" si="173"/>
        <v>0.4458138551537677</v>
      </c>
      <c r="AN75">
        <f t="shared" si="174"/>
        <v>37.867056776670388</v>
      </c>
      <c r="AO75">
        <f t="shared" si="175"/>
        <v>27.26428087920268</v>
      </c>
      <c r="AP75">
        <f t="shared" si="176"/>
        <v>0.50869321024931335</v>
      </c>
      <c r="AQ75">
        <f t="shared" si="177"/>
        <v>0.36625911137950562</v>
      </c>
      <c r="AR75" s="54"/>
      <c r="AS75" s="55"/>
      <c r="AT75" s="55"/>
      <c r="AU75" s="56"/>
      <c r="AV75" s="56"/>
      <c r="AW75" s="56"/>
      <c r="AX75" s="57"/>
      <c r="AY75" s="57"/>
      <c r="AZ75" s="57"/>
    </row>
    <row r="76" spans="1:52" x14ac:dyDescent="0.3">
      <c r="A76">
        <v>75</v>
      </c>
      <c r="B76" s="1">
        <v>44714</v>
      </c>
      <c r="C76" t="str">
        <f t="shared" si="162"/>
        <v>CER-AWD_R1_t2_44714</v>
      </c>
      <c r="E76" t="s">
        <v>20</v>
      </c>
      <c r="F76" t="s">
        <v>21</v>
      </c>
      <c r="G76" t="s">
        <v>18</v>
      </c>
      <c r="H76">
        <f t="shared" si="163"/>
        <v>2022</v>
      </c>
      <c r="I76">
        <f t="shared" si="164"/>
        <v>6</v>
      </c>
      <c r="J76">
        <f t="shared" si="165"/>
        <v>2</v>
      </c>
      <c r="K76" t="s">
        <v>50</v>
      </c>
      <c r="M76">
        <v>1</v>
      </c>
      <c r="N76">
        <v>2</v>
      </c>
      <c r="O76" t="s">
        <v>43</v>
      </c>
      <c r="P76" t="str">
        <f t="shared" si="166"/>
        <v>E:CER_P:P01_Tr1:AWD_Tr2:_TRA_1_D:2_M:6_Y:2022</v>
      </c>
      <c r="Q76">
        <v>7.5</v>
      </c>
      <c r="R76">
        <v>23</v>
      </c>
      <c r="S76">
        <v>0.05</v>
      </c>
      <c r="T76">
        <v>25</v>
      </c>
      <c r="U76">
        <v>25.5</v>
      </c>
      <c r="V76" t="s">
        <v>46</v>
      </c>
      <c r="W76" s="2">
        <f t="shared" si="187"/>
        <v>0.44988425925925918</v>
      </c>
      <c r="X76">
        <v>20</v>
      </c>
      <c r="Y76" s="33">
        <f>VLOOKUP(C76,JN!$A$2:$J$865,8,0)</f>
        <v>1.2825</v>
      </c>
      <c r="Z76" s="34">
        <f>VLOOKUP(C76,JN!$A$2:$J$865,9,0)</f>
        <v>86.199296600234476</v>
      </c>
      <c r="AA76" s="35">
        <f>VLOOKUP(C76,JN!$A$2:$J$865,10,0)</f>
        <v>0.84588000000000008</v>
      </c>
      <c r="AB76">
        <v>30.3</v>
      </c>
      <c r="AD76">
        <f t="shared" si="168"/>
        <v>303.3</v>
      </c>
      <c r="AE76">
        <v>0.129</v>
      </c>
      <c r="AG76">
        <v>0.72</v>
      </c>
      <c r="AH76">
        <f t="shared" si="169"/>
        <v>9.2880000000000004E-2</v>
      </c>
      <c r="AI76" t="s">
        <v>643</v>
      </c>
      <c r="AJ76">
        <f t="shared" si="170"/>
        <v>482.15930706234099</v>
      </c>
      <c r="AK76">
        <f t="shared" si="171"/>
        <v>562.51919157273119</v>
      </c>
      <c r="AL76">
        <f t="shared" si="172"/>
        <v>0.61836931130745232</v>
      </c>
      <c r="AM76">
        <f t="shared" si="173"/>
        <v>0.44522590414136565</v>
      </c>
      <c r="AN76">
        <f t="shared" si="174"/>
        <v>41.561793118030259</v>
      </c>
      <c r="AO76">
        <f t="shared" si="175"/>
        <v>29.924491044981785</v>
      </c>
      <c r="AP76">
        <f t="shared" si="176"/>
        <v>0.47582373376754189</v>
      </c>
      <c r="AQ76">
        <f t="shared" si="177"/>
        <v>0.34259308831263019</v>
      </c>
      <c r="AR76" s="54"/>
      <c r="AS76" s="55"/>
      <c r="AT76" s="55"/>
      <c r="AU76" s="56"/>
      <c r="AV76" s="56"/>
      <c r="AW76" s="56"/>
      <c r="AX76" s="57"/>
      <c r="AY76" s="57"/>
      <c r="AZ76" s="57"/>
    </row>
    <row r="77" spans="1:52" x14ac:dyDescent="0.3">
      <c r="A77">
        <v>76</v>
      </c>
      <c r="B77" s="1">
        <v>44714</v>
      </c>
      <c r="C77" t="str">
        <f t="shared" si="162"/>
        <v>CER-AWD_R1_t3_44714</v>
      </c>
      <c r="E77" t="s">
        <v>20</v>
      </c>
      <c r="F77" t="s">
        <v>21</v>
      </c>
      <c r="G77" t="s">
        <v>18</v>
      </c>
      <c r="H77">
        <f t="shared" si="163"/>
        <v>2022</v>
      </c>
      <c r="I77">
        <f t="shared" si="164"/>
        <v>6</v>
      </c>
      <c r="J77">
        <f t="shared" si="165"/>
        <v>2</v>
      </c>
      <c r="K77" t="s">
        <v>50</v>
      </c>
      <c r="M77">
        <v>1</v>
      </c>
      <c r="N77">
        <v>2</v>
      </c>
      <c r="O77" t="s">
        <v>43</v>
      </c>
      <c r="P77" t="str">
        <f t="shared" si="166"/>
        <v>E:CER_P:P01_Tr1:AWD_Tr2:_TRA_1_D:2_M:6_Y:2022</v>
      </c>
      <c r="Q77">
        <v>7.5</v>
      </c>
      <c r="R77">
        <v>23</v>
      </c>
      <c r="S77">
        <v>0.05</v>
      </c>
      <c r="T77">
        <v>25</v>
      </c>
      <c r="U77">
        <v>25.5</v>
      </c>
      <c r="V77" t="s">
        <v>47</v>
      </c>
      <c r="W77" s="2">
        <f t="shared" si="187"/>
        <v>0.4568287037037036</v>
      </c>
      <c r="X77">
        <v>30</v>
      </c>
      <c r="Y77" s="33">
        <f>VLOOKUP(C77,JN!$A$2:$J$865,8,0)</f>
        <v>1.2825</v>
      </c>
      <c r="Z77" s="34">
        <f>VLOOKUP(C77,JN!$A$2:$J$865,9,0)</f>
        <v>83.809613130128966</v>
      </c>
      <c r="AA77" s="35">
        <f>VLOOKUP(C77,JN!$A$2:$J$865,10,0)</f>
        <v>0.83952000000000004</v>
      </c>
      <c r="AB77">
        <v>31</v>
      </c>
      <c r="AD77">
        <f t="shared" si="168"/>
        <v>304</v>
      </c>
      <c r="AE77">
        <v>0.129</v>
      </c>
      <c r="AG77">
        <v>0.72</v>
      </c>
      <c r="AH77">
        <f t="shared" si="169"/>
        <v>9.2880000000000004E-2</v>
      </c>
      <c r="AI77" t="s">
        <v>643</v>
      </c>
      <c r="AJ77">
        <f t="shared" si="170"/>
        <v>481.04907181581586</v>
      </c>
      <c r="AK77">
        <f t="shared" si="171"/>
        <v>561.22391711845182</v>
      </c>
      <c r="AL77">
        <f t="shared" si="172"/>
        <v>0.61694543460378382</v>
      </c>
      <c r="AM77">
        <f t="shared" si="173"/>
        <v>0.44420071291472435</v>
      </c>
      <c r="AN77">
        <f t="shared" si="174"/>
        <v>40.316536605491152</v>
      </c>
      <c r="AO77">
        <f t="shared" si="175"/>
        <v>29.027906355953629</v>
      </c>
      <c r="AP77">
        <f t="shared" si="176"/>
        <v>0.47115870289928269</v>
      </c>
      <c r="AQ77">
        <f t="shared" si="177"/>
        <v>0.33923426608748353</v>
      </c>
      <c r="AR77" s="54"/>
      <c r="AS77" s="55"/>
      <c r="AT77" s="55"/>
      <c r="AU77" s="56"/>
      <c r="AV77" s="56"/>
      <c r="AW77" s="56"/>
      <c r="AX77" s="57"/>
      <c r="AY77" s="57"/>
      <c r="AZ77" s="57"/>
    </row>
    <row r="78" spans="1:52" x14ac:dyDescent="0.3">
      <c r="A78">
        <v>77</v>
      </c>
      <c r="B78" s="1">
        <v>44714</v>
      </c>
      <c r="C78" t="str">
        <f t="shared" si="162"/>
        <v>CER-MSD_R1_t0_44714</v>
      </c>
      <c r="E78" t="s">
        <v>20</v>
      </c>
      <c r="F78" t="s">
        <v>22</v>
      </c>
      <c r="G78" t="s">
        <v>18</v>
      </c>
      <c r="H78">
        <f t="shared" si="163"/>
        <v>2022</v>
      </c>
      <c r="I78">
        <f t="shared" si="164"/>
        <v>6</v>
      </c>
      <c r="J78">
        <f t="shared" si="165"/>
        <v>2</v>
      </c>
      <c r="K78" t="s">
        <v>49</v>
      </c>
      <c r="M78">
        <v>1</v>
      </c>
      <c r="N78">
        <v>14</v>
      </c>
      <c r="O78" t="s">
        <v>43</v>
      </c>
      <c r="P78" t="str">
        <f t="shared" si="166"/>
        <v>E:CER_P:P02_Tr1:MSD_Tr2:_TRA_1_D:2_M:6_Y:2022</v>
      </c>
      <c r="Q78">
        <v>6.5</v>
      </c>
      <c r="R78">
        <v>23</v>
      </c>
      <c r="S78">
        <v>0.05</v>
      </c>
      <c r="T78">
        <v>25</v>
      </c>
      <c r="U78">
        <v>25.5</v>
      </c>
      <c r="V78" t="s">
        <v>44</v>
      </c>
      <c r="W78" s="2">
        <v>0.4381944444444445</v>
      </c>
      <c r="X78">
        <v>0</v>
      </c>
      <c r="Y78" s="33">
        <f>VLOOKUP(C78,JN!$A$2:$J$865,8,0)</f>
        <v>1.2075</v>
      </c>
      <c r="Z78" s="34">
        <f>VLOOKUP(C78,JN!$A$2:$J$865,9,0)</f>
        <v>87.05275498241501</v>
      </c>
      <c r="AA78" s="35">
        <f>VLOOKUP(C78,JN!$A$2:$J$865,10,0)</f>
        <v>0.75048000000000015</v>
      </c>
      <c r="AB78">
        <v>25.7</v>
      </c>
      <c r="AD78">
        <f t="shared" si="168"/>
        <v>298.7</v>
      </c>
      <c r="AE78">
        <v>0.129</v>
      </c>
      <c r="AG78">
        <v>0.72</v>
      </c>
      <c r="AH78">
        <f t="shared" si="169"/>
        <v>9.2880000000000004E-2</v>
      </c>
      <c r="AI78" t="s">
        <v>643</v>
      </c>
      <c r="AJ78">
        <f t="shared" si="170"/>
        <v>489.58459267495158</v>
      </c>
      <c r="AK78">
        <f t="shared" si="171"/>
        <v>571.18202478744354</v>
      </c>
      <c r="AL78">
        <f t="shared" si="172"/>
        <v>0.59117339565500404</v>
      </c>
      <c r="AM78">
        <f t="shared" si="173"/>
        <v>0.42564484487160292</v>
      </c>
      <c r="AN78">
        <f t="shared" si="174"/>
        <v>42.619687589298017</v>
      </c>
      <c r="AO78">
        <f t="shared" si="175"/>
        <v>30.686175064294574</v>
      </c>
      <c r="AP78">
        <f t="shared" si="176"/>
        <v>0.42866068596248075</v>
      </c>
      <c r="AQ78">
        <f t="shared" si="177"/>
        <v>0.30863569389298617</v>
      </c>
      <c r="AR78" s="54">
        <f t="shared" ref="AR78" si="197">SLOPE(AM78:AM81,X78:X81)*60</f>
        <v>-3.3905393970553345E-2</v>
      </c>
      <c r="AS78" s="55">
        <f t="shared" ref="AS78" si="198">RSQ(Y78:Y81,AM78:AM81)</f>
        <v>0.91891807356144317</v>
      </c>
      <c r="AT78" s="55">
        <f t="shared" ref="AT78" si="199">IF(AS78&gt;=0.7,AR78,"REV")</f>
        <v>-3.3905393970553345E-2</v>
      </c>
      <c r="AU78" s="56">
        <f t="shared" ref="AU78" si="200">SLOPE(AQ78:AQ81,Y78:Y81)*60</f>
        <v>-11.258523776354744</v>
      </c>
      <c r="AV78" s="56">
        <f t="shared" ref="AV78" si="201">RSQ(Y78:Y81,AQ78:AQ81)</f>
        <v>0.62803283999502824</v>
      </c>
      <c r="AW78" s="56" t="str">
        <f t="shared" ref="AW78" si="202">IF(AV78&gt;=0.7,AU78,"REV")</f>
        <v>REV</v>
      </c>
      <c r="AX78" s="57">
        <f t="shared" ref="AX78" si="203">SLOPE(AO78:AO81,Y78:Y81)*60</f>
        <v>-1350.3452032693096</v>
      </c>
      <c r="AY78" s="57">
        <f t="shared" ref="AY78" si="204">RSQ(Y78:Y81,AO78:AO81)</f>
        <v>6.025537911227178E-2</v>
      </c>
      <c r="AZ78" s="57" t="str">
        <f t="shared" ref="AZ78" si="205">IF(AY78&gt;=0.7,AX78,"REV")</f>
        <v>REV</v>
      </c>
    </row>
    <row r="79" spans="1:52" x14ac:dyDescent="0.3">
      <c r="A79">
        <v>78</v>
      </c>
      <c r="B79" s="1">
        <v>44714</v>
      </c>
      <c r="C79" t="str">
        <f t="shared" si="162"/>
        <v>CER-MSD_R1_t1_44714</v>
      </c>
      <c r="E79" t="s">
        <v>20</v>
      </c>
      <c r="F79" t="s">
        <v>22</v>
      </c>
      <c r="G79" t="s">
        <v>18</v>
      </c>
      <c r="H79">
        <f t="shared" si="163"/>
        <v>2022</v>
      </c>
      <c r="I79">
        <f t="shared" si="164"/>
        <v>6</v>
      </c>
      <c r="J79">
        <f t="shared" si="165"/>
        <v>2</v>
      </c>
      <c r="K79" t="s">
        <v>49</v>
      </c>
      <c r="M79">
        <v>1</v>
      </c>
      <c r="N79">
        <v>14</v>
      </c>
      <c r="O79" t="s">
        <v>43</v>
      </c>
      <c r="P79" t="str">
        <f t="shared" si="166"/>
        <v>E:CER_P:P02_Tr1:MSD_Tr2:_TRA_1_D:2_M:6_Y:2022</v>
      </c>
      <c r="Q79">
        <v>6.5</v>
      </c>
      <c r="R79">
        <v>23</v>
      </c>
      <c r="S79">
        <v>0.05</v>
      </c>
      <c r="T79">
        <v>25</v>
      </c>
      <c r="U79">
        <v>25.5</v>
      </c>
      <c r="V79" t="s">
        <v>45</v>
      </c>
      <c r="W79" s="2">
        <f t="shared" si="187"/>
        <v>0.44513888888888892</v>
      </c>
      <c r="X79">
        <v>10</v>
      </c>
      <c r="Y79" s="33">
        <f>VLOOKUP(C79,JN!$A$2:$J$865,8,0)</f>
        <v>1.2825</v>
      </c>
      <c r="Z79" s="34">
        <f>VLOOKUP(C79,JN!$A$2:$J$865,9,0)</f>
        <v>76.043141852286055</v>
      </c>
      <c r="AA79" s="35">
        <f>VLOOKUP(C79,JN!$A$2:$J$865,10,0)</f>
        <v>0.73776000000000008</v>
      </c>
      <c r="AB79">
        <v>29.1</v>
      </c>
      <c r="AD79">
        <f t="shared" si="168"/>
        <v>302.10000000000002</v>
      </c>
      <c r="AE79">
        <v>0.129</v>
      </c>
      <c r="AG79">
        <v>0.72</v>
      </c>
      <c r="AH79">
        <f t="shared" si="169"/>
        <v>9.2880000000000004E-2</v>
      </c>
      <c r="AI79" t="s">
        <v>643</v>
      </c>
      <c r="AJ79">
        <f t="shared" si="170"/>
        <v>484.07453767629272</v>
      </c>
      <c r="AK79">
        <f t="shared" si="171"/>
        <v>564.75362728900814</v>
      </c>
      <c r="AL79">
        <f t="shared" si="172"/>
        <v>0.62082559456984543</v>
      </c>
      <c r="AM79">
        <f t="shared" si="173"/>
        <v>0.44699442809028872</v>
      </c>
      <c r="AN79">
        <f t="shared" si="174"/>
        <v>36.810548735598118</v>
      </c>
      <c r="AO79">
        <f t="shared" si="175"/>
        <v>26.503595089630647</v>
      </c>
      <c r="AP79">
        <f t="shared" si="176"/>
        <v>0.41665263606873865</v>
      </c>
      <c r="AQ79">
        <f t="shared" si="177"/>
        <v>0.29998989796949183</v>
      </c>
      <c r="AR79" s="54"/>
      <c r="AS79" s="55"/>
      <c r="AT79" s="55"/>
      <c r="AU79" s="56"/>
      <c r="AV79" s="56"/>
      <c r="AW79" s="56"/>
      <c r="AX79" s="57"/>
      <c r="AY79" s="57"/>
      <c r="AZ79" s="57"/>
    </row>
    <row r="80" spans="1:52" x14ac:dyDescent="0.3">
      <c r="A80">
        <v>79</v>
      </c>
      <c r="B80" s="1">
        <v>44714</v>
      </c>
      <c r="C80" t="str">
        <f t="shared" si="162"/>
        <v>CER-MSD_R1_t2_44714</v>
      </c>
      <c r="E80" t="s">
        <v>20</v>
      </c>
      <c r="F80" t="s">
        <v>22</v>
      </c>
      <c r="G80" t="s">
        <v>18</v>
      </c>
      <c r="H80">
        <f t="shared" si="163"/>
        <v>2022</v>
      </c>
      <c r="I80">
        <f t="shared" si="164"/>
        <v>6</v>
      </c>
      <c r="J80">
        <f t="shared" si="165"/>
        <v>2</v>
      </c>
      <c r="K80" t="s">
        <v>49</v>
      </c>
      <c r="M80">
        <v>1</v>
      </c>
      <c r="N80">
        <v>14</v>
      </c>
      <c r="O80" t="s">
        <v>43</v>
      </c>
      <c r="P80" t="str">
        <f t="shared" si="166"/>
        <v>E:CER_P:P02_Tr1:MSD_Tr2:_TRA_1_D:2_M:6_Y:2022</v>
      </c>
      <c r="Q80">
        <v>6.5</v>
      </c>
      <c r="R80">
        <v>23</v>
      </c>
      <c r="S80">
        <v>0.05</v>
      </c>
      <c r="T80">
        <v>25</v>
      </c>
      <c r="U80">
        <v>25.5</v>
      </c>
      <c r="V80" t="s">
        <v>46</v>
      </c>
      <c r="W80" s="2">
        <f t="shared" si="187"/>
        <v>0.45208333333333334</v>
      </c>
      <c r="X80">
        <v>20</v>
      </c>
      <c r="Y80" s="33">
        <f>VLOOKUP(C80,JN!$A$2:$J$865,8,0)</f>
        <v>1.2075</v>
      </c>
      <c r="Z80" s="34">
        <f>VLOOKUP(C80,JN!$A$2:$J$865,9,0)</f>
        <v>87.735521688159437</v>
      </c>
      <c r="AA80" s="35">
        <f>VLOOKUP(C80,JN!$A$2:$J$865,10,0)</f>
        <v>0.79500000000000004</v>
      </c>
      <c r="AB80">
        <v>30.8</v>
      </c>
      <c r="AD80">
        <f t="shared" si="168"/>
        <v>303.8</v>
      </c>
      <c r="AE80">
        <v>0.129</v>
      </c>
      <c r="AG80">
        <v>0.72</v>
      </c>
      <c r="AH80">
        <f t="shared" si="169"/>
        <v>9.2880000000000004E-2</v>
      </c>
      <c r="AI80" t="s">
        <v>643</v>
      </c>
      <c r="AJ80">
        <f t="shared" si="170"/>
        <v>481.36575981569467</v>
      </c>
      <c r="AK80">
        <f t="shared" si="171"/>
        <v>561.59338645164382</v>
      </c>
      <c r="AL80">
        <f t="shared" si="172"/>
        <v>0.58124915497745133</v>
      </c>
      <c r="AM80">
        <f t="shared" si="173"/>
        <v>0.41849939158376498</v>
      </c>
      <c r="AN80">
        <f t="shared" si="174"/>
        <v>42.232876060247222</v>
      </c>
      <c r="AO80">
        <f t="shared" si="175"/>
        <v>30.407670763378</v>
      </c>
      <c r="AP80">
        <f t="shared" si="176"/>
        <v>0.44646674222905686</v>
      </c>
      <c r="AQ80">
        <f t="shared" si="177"/>
        <v>0.32145605440492098</v>
      </c>
      <c r="AR80" s="54"/>
      <c r="AS80" s="55"/>
      <c r="AT80" s="55"/>
      <c r="AU80" s="56"/>
      <c r="AV80" s="56"/>
      <c r="AW80" s="56"/>
      <c r="AX80" s="57"/>
      <c r="AY80" s="57"/>
      <c r="AZ80" s="57"/>
    </row>
    <row r="81" spans="1:52" x14ac:dyDescent="0.3">
      <c r="A81">
        <v>80</v>
      </c>
      <c r="B81" s="1">
        <v>44714</v>
      </c>
      <c r="C81" t="str">
        <f t="shared" si="162"/>
        <v>CER-MSD_R1_t3_44714</v>
      </c>
      <c r="E81" t="s">
        <v>20</v>
      </c>
      <c r="F81" t="s">
        <v>22</v>
      </c>
      <c r="G81" t="s">
        <v>18</v>
      </c>
      <c r="H81">
        <f t="shared" si="163"/>
        <v>2022</v>
      </c>
      <c r="I81">
        <f t="shared" si="164"/>
        <v>6</v>
      </c>
      <c r="J81">
        <f t="shared" si="165"/>
        <v>2</v>
      </c>
      <c r="K81" t="s">
        <v>49</v>
      </c>
      <c r="M81">
        <v>1</v>
      </c>
      <c r="N81">
        <v>14</v>
      </c>
      <c r="O81" t="s">
        <v>43</v>
      </c>
      <c r="P81" t="str">
        <f t="shared" si="166"/>
        <v>E:CER_P:P02_Tr1:MSD_Tr2:_TRA_1_D:2_M:6_Y:2022</v>
      </c>
      <c r="Q81">
        <v>6.5</v>
      </c>
      <c r="R81">
        <v>23</v>
      </c>
      <c r="S81">
        <v>0.05</v>
      </c>
      <c r="T81">
        <v>25</v>
      </c>
      <c r="U81">
        <v>25.5</v>
      </c>
      <c r="V81" t="s">
        <v>47</v>
      </c>
      <c r="W81" s="2">
        <f t="shared" si="187"/>
        <v>0.45902777777777776</v>
      </c>
      <c r="X81">
        <v>30</v>
      </c>
      <c r="Y81" s="33">
        <f>VLOOKUP(C81,JN!$A$2:$J$865,8,0)</f>
        <v>1.2075</v>
      </c>
      <c r="Z81" s="34">
        <f>VLOOKUP(C81,JN!$A$2:$J$865,9,0)</f>
        <v>68.105978898007038</v>
      </c>
      <c r="AA81" s="35">
        <f>VLOOKUP(C81,JN!$A$2:$J$865,10,0)</f>
        <v>0.77591999999999994</v>
      </c>
      <c r="AB81">
        <v>32.4</v>
      </c>
      <c r="AD81">
        <f t="shared" si="168"/>
        <v>305.39999999999998</v>
      </c>
      <c r="AE81">
        <v>0.129</v>
      </c>
      <c r="AG81">
        <v>0.72</v>
      </c>
      <c r="AH81">
        <f t="shared" si="169"/>
        <v>9.2880000000000004E-2</v>
      </c>
      <c r="AI81" t="s">
        <v>643</v>
      </c>
      <c r="AJ81">
        <f t="shared" si="170"/>
        <v>478.84386978391632</v>
      </c>
      <c r="AK81">
        <f t="shared" si="171"/>
        <v>558.65118141456912</v>
      </c>
      <c r="AL81">
        <f t="shared" si="172"/>
        <v>0.57820397276407887</v>
      </c>
      <c r="AM81">
        <f t="shared" si="173"/>
        <v>0.41630686039013676</v>
      </c>
      <c r="AN81">
        <f t="shared" si="174"/>
        <v>32.612130490943436</v>
      </c>
      <c r="AO81">
        <f t="shared" si="175"/>
        <v>23.480733953479273</v>
      </c>
      <c r="AP81">
        <f t="shared" si="176"/>
        <v>0.43346862468319247</v>
      </c>
      <c r="AQ81">
        <f t="shared" si="177"/>
        <v>0.31209740977189859</v>
      </c>
      <c r="AR81" s="54"/>
      <c r="AS81" s="55"/>
      <c r="AT81" s="55"/>
      <c r="AU81" s="56"/>
      <c r="AV81" s="56"/>
      <c r="AW81" s="56"/>
      <c r="AX81" s="57"/>
      <c r="AY81" s="57"/>
      <c r="AZ81" s="57"/>
    </row>
    <row r="82" spans="1:52" x14ac:dyDescent="0.3">
      <c r="A82">
        <v>81</v>
      </c>
      <c r="B82" s="1">
        <v>44714</v>
      </c>
      <c r="C82" t="str">
        <f t="shared" si="162"/>
        <v>CER-CON_R1_t0_44714</v>
      </c>
      <c r="E82" t="s">
        <v>20</v>
      </c>
      <c r="F82" t="s">
        <v>39</v>
      </c>
      <c r="G82" t="s">
        <v>18</v>
      </c>
      <c r="H82">
        <f t="shared" si="163"/>
        <v>2022</v>
      </c>
      <c r="I82">
        <f t="shared" si="164"/>
        <v>6</v>
      </c>
      <c r="J82">
        <f t="shared" si="165"/>
        <v>2</v>
      </c>
      <c r="K82" t="s">
        <v>48</v>
      </c>
      <c r="M82">
        <v>1</v>
      </c>
      <c r="N82">
        <v>3</v>
      </c>
      <c r="O82" t="s">
        <v>42</v>
      </c>
      <c r="P82" t="str">
        <f t="shared" si="166"/>
        <v>E:CER_P:P03_Tr1:CON_Tr2:_TRA_1_D:2_M:6_Y:2022</v>
      </c>
      <c r="Q82">
        <v>5</v>
      </c>
      <c r="R82">
        <v>23</v>
      </c>
      <c r="S82">
        <v>0.05</v>
      </c>
      <c r="T82">
        <v>25</v>
      </c>
      <c r="U82">
        <v>25.5</v>
      </c>
      <c r="V82" t="s">
        <v>44</v>
      </c>
      <c r="W82" s="2">
        <v>0.43599537037037034</v>
      </c>
      <c r="X82">
        <v>0</v>
      </c>
      <c r="Y82" s="33">
        <f>VLOOKUP(C82,JN!$A$2:$J$865,8,0)</f>
        <v>1.2075</v>
      </c>
      <c r="Z82" s="34">
        <f>VLOOKUP(C82,JN!$A$2:$J$865,9,0)</f>
        <v>78.091441969519337</v>
      </c>
      <c r="AA82" s="35">
        <f>VLOOKUP(C82,JN!$A$2:$J$865,10,0)</f>
        <v>0.84588000000000008</v>
      </c>
      <c r="AB82">
        <v>26.5</v>
      </c>
      <c r="AD82">
        <f t="shared" si="168"/>
        <v>299.5</v>
      </c>
      <c r="AE82">
        <v>0.129</v>
      </c>
      <c r="AG82">
        <v>0.72</v>
      </c>
      <c r="AH82">
        <f t="shared" si="169"/>
        <v>9.2880000000000004E-2</v>
      </c>
      <c r="AI82" t="s">
        <v>643</v>
      </c>
      <c r="AJ82">
        <f t="shared" si="170"/>
        <v>488.27685419702181</v>
      </c>
      <c r="AK82">
        <f t="shared" si="171"/>
        <v>569.65632989652545</v>
      </c>
      <c r="AL82">
        <f t="shared" si="172"/>
        <v>0.58959430144290392</v>
      </c>
      <c r="AM82">
        <f t="shared" si="173"/>
        <v>0.42450789703889086</v>
      </c>
      <c r="AN82">
        <f t="shared" si="174"/>
        <v>38.130243624586186</v>
      </c>
      <c r="AO82">
        <f t="shared" si="175"/>
        <v>27.453775409702054</v>
      </c>
      <c r="AP82">
        <f t="shared" si="176"/>
        <v>0.48186089633287299</v>
      </c>
      <c r="AQ82">
        <f t="shared" si="177"/>
        <v>0.34693984535966854</v>
      </c>
      <c r="AR82" s="54">
        <f t="shared" ref="AR82" si="206">SLOPE(AM82:AM85,X82:X85)*60</f>
        <v>5.1577305917523408E-2</v>
      </c>
      <c r="AS82" s="55">
        <f t="shared" ref="AS82" si="207">RSQ(Y82:Y85,AM82:AM85)</f>
        <v>0.98880185393944109</v>
      </c>
      <c r="AT82" s="55">
        <f t="shared" ref="AT82" si="208">IF(AS82&gt;=0.7,AR82,"REV")</f>
        <v>5.1577305917523408E-2</v>
      </c>
      <c r="AU82" s="56">
        <f t="shared" ref="AU82" si="209">SLOPE(AQ82:AQ85,Y82:Y85)*60</f>
        <v>6.0026681341153232</v>
      </c>
      <c r="AV82" s="56">
        <f t="shared" ref="AV82" si="210">RSQ(Y82:Y85,AQ82:AQ85)</f>
        <v>9.8007833547543319E-2</v>
      </c>
      <c r="AW82" s="56" t="str">
        <f t="shared" ref="AW82" si="211">IF(AV82&gt;=0.7,AU82,"REV")</f>
        <v>REV</v>
      </c>
      <c r="AX82" s="57">
        <f t="shared" ref="AX82" si="212">SLOPE(AO82:AO85,Y82:Y85)*60</f>
        <v>-2153.0583920202048</v>
      </c>
      <c r="AY82" s="57">
        <f t="shared" ref="AY82" si="213">RSQ(Y82:Y85,AO82:AO85)</f>
        <v>0.58144803182134064</v>
      </c>
      <c r="AZ82" s="57" t="str">
        <f t="shared" ref="AZ82" si="214">IF(AY82&gt;=0.7,AX82,"REV")</f>
        <v>REV</v>
      </c>
    </row>
    <row r="83" spans="1:52" x14ac:dyDescent="0.3">
      <c r="A83">
        <v>82</v>
      </c>
      <c r="B83" s="1">
        <v>44714</v>
      </c>
      <c r="C83" t="str">
        <f t="shared" si="162"/>
        <v>CER-CON_R1_t1_44714</v>
      </c>
      <c r="E83" t="s">
        <v>20</v>
      </c>
      <c r="F83" t="s">
        <v>39</v>
      </c>
      <c r="G83" t="s">
        <v>18</v>
      </c>
      <c r="H83">
        <f t="shared" si="163"/>
        <v>2022</v>
      </c>
      <c r="I83">
        <f t="shared" si="164"/>
        <v>6</v>
      </c>
      <c r="J83">
        <f t="shared" si="165"/>
        <v>2</v>
      </c>
      <c r="K83" t="s">
        <v>48</v>
      </c>
      <c r="M83">
        <v>1</v>
      </c>
      <c r="N83">
        <v>3</v>
      </c>
      <c r="O83" t="s">
        <v>42</v>
      </c>
      <c r="P83" t="str">
        <f t="shared" si="166"/>
        <v>E:CER_P:P03_Tr1:CON_Tr2:_TRA_1_D:2_M:6_Y:2022</v>
      </c>
      <c r="Q83">
        <v>5</v>
      </c>
      <c r="R83">
        <v>23</v>
      </c>
      <c r="S83">
        <v>0.05</v>
      </c>
      <c r="T83">
        <v>25</v>
      </c>
      <c r="U83">
        <v>25.5</v>
      </c>
      <c r="V83" t="s">
        <v>45</v>
      </c>
      <c r="W83" s="2">
        <f t="shared" si="187"/>
        <v>0.44293981481481476</v>
      </c>
      <c r="X83">
        <v>10</v>
      </c>
      <c r="Y83" s="33">
        <f>VLOOKUP(C83,JN!$A$2:$J$865,8,0)</f>
        <v>1.2075</v>
      </c>
      <c r="Z83" s="34">
        <f>VLOOKUP(C83,JN!$A$2:$J$865,9,0)</f>
        <v>82.358733880422051</v>
      </c>
      <c r="AA83" s="35">
        <f>VLOOKUP(C83,JN!$A$2:$J$865,10,0)</f>
        <v>0.80771999999999999</v>
      </c>
      <c r="AB83">
        <v>28.8</v>
      </c>
      <c r="AD83">
        <f t="shared" si="168"/>
        <v>301.8</v>
      </c>
      <c r="AE83">
        <v>0.129</v>
      </c>
      <c r="AG83">
        <v>0.72</v>
      </c>
      <c r="AH83">
        <f t="shared" si="169"/>
        <v>9.2880000000000004E-2</v>
      </c>
      <c r="AI83" t="s">
        <v>643</v>
      </c>
      <c r="AJ83">
        <f t="shared" si="170"/>
        <v>484.55572508948984</v>
      </c>
      <c r="AK83">
        <f t="shared" si="171"/>
        <v>565.31501260440473</v>
      </c>
      <c r="AL83">
        <f t="shared" si="172"/>
        <v>0.58510103804555902</v>
      </c>
      <c r="AM83">
        <f t="shared" si="173"/>
        <v>0.42127274739280252</v>
      </c>
      <c r="AN83">
        <f t="shared" si="174"/>
        <v>39.907396012880241</v>
      </c>
      <c r="AO83">
        <f t="shared" si="175"/>
        <v>28.733325129273773</v>
      </c>
      <c r="AP83">
        <f t="shared" si="176"/>
        <v>0.45661624198082978</v>
      </c>
      <c r="AQ83">
        <f t="shared" si="177"/>
        <v>0.32876369422619744</v>
      </c>
      <c r="AR83" s="54"/>
      <c r="AS83" s="55"/>
      <c r="AT83" s="55"/>
      <c r="AU83" s="56"/>
      <c r="AV83" s="56"/>
      <c r="AW83" s="56"/>
      <c r="AX83" s="57"/>
      <c r="AY83" s="57"/>
      <c r="AZ83" s="57"/>
    </row>
    <row r="84" spans="1:52" x14ac:dyDescent="0.3">
      <c r="A84">
        <v>83</v>
      </c>
      <c r="B84" s="1">
        <v>44714</v>
      </c>
      <c r="C84" t="str">
        <f t="shared" si="162"/>
        <v>CER-CON_R1_t2_44714</v>
      </c>
      <c r="E84" t="s">
        <v>20</v>
      </c>
      <c r="F84" t="s">
        <v>39</v>
      </c>
      <c r="G84" t="s">
        <v>18</v>
      </c>
      <c r="H84">
        <f t="shared" si="163"/>
        <v>2022</v>
      </c>
      <c r="I84">
        <f t="shared" si="164"/>
        <v>6</v>
      </c>
      <c r="J84">
        <f t="shared" si="165"/>
        <v>2</v>
      </c>
      <c r="K84" t="s">
        <v>48</v>
      </c>
      <c r="M84">
        <v>1</v>
      </c>
      <c r="N84">
        <v>3</v>
      </c>
      <c r="O84" t="s">
        <v>42</v>
      </c>
      <c r="P84" t="str">
        <f t="shared" si="166"/>
        <v>E:CER_P:P03_Tr1:CON_Tr2:_TRA_1_D:2_M:6_Y:2022</v>
      </c>
      <c r="Q84">
        <v>5</v>
      </c>
      <c r="R84">
        <v>23</v>
      </c>
      <c r="S84">
        <v>0.05</v>
      </c>
      <c r="T84">
        <v>25</v>
      </c>
      <c r="U84">
        <v>25.5</v>
      </c>
      <c r="V84" t="s">
        <v>46</v>
      </c>
      <c r="W84" s="2">
        <f t="shared" si="187"/>
        <v>0.44988425925925918</v>
      </c>
      <c r="X84">
        <v>20</v>
      </c>
      <c r="Y84" s="33">
        <f>VLOOKUP(C84,JN!$A$2:$J$865,8,0)</f>
        <v>1.2825</v>
      </c>
      <c r="Z84" s="34">
        <f>VLOOKUP(C84,JN!$A$2:$J$865,9,0)</f>
        <v>68.788745603751465</v>
      </c>
      <c r="AA84" s="35">
        <f>VLOOKUP(C84,JN!$A$2:$J$865,10,0)</f>
        <v>0.88404000000000005</v>
      </c>
      <c r="AB84">
        <v>29.8</v>
      </c>
      <c r="AD84">
        <f t="shared" si="168"/>
        <v>302.8</v>
      </c>
      <c r="AE84">
        <v>0.129</v>
      </c>
      <c r="AG84">
        <v>0.72</v>
      </c>
      <c r="AH84">
        <f t="shared" si="169"/>
        <v>9.2880000000000004E-2</v>
      </c>
      <c r="AI84" t="s">
        <v>643</v>
      </c>
      <c r="AJ84">
        <f t="shared" si="170"/>
        <v>482.95547500663156</v>
      </c>
      <c r="AK84">
        <f t="shared" si="171"/>
        <v>563.44805417440352</v>
      </c>
      <c r="AL84">
        <f t="shared" si="172"/>
        <v>0.61939039669600493</v>
      </c>
      <c r="AM84">
        <f t="shared" si="173"/>
        <v>0.44596108562112352</v>
      </c>
      <c r="AN84">
        <f t="shared" si="174"/>
        <v>33.221901308170125</v>
      </c>
      <c r="AO84">
        <f t="shared" si="175"/>
        <v>23.919768941882491</v>
      </c>
      <c r="AP84">
        <f t="shared" si="176"/>
        <v>0.49811061781233973</v>
      </c>
      <c r="AQ84">
        <f t="shared" si="177"/>
        <v>0.35863964482488458</v>
      </c>
      <c r="AR84" s="54"/>
      <c r="AS84" s="55"/>
      <c r="AT84" s="55"/>
      <c r="AU84" s="56"/>
      <c r="AV84" s="56"/>
      <c r="AW84" s="56"/>
      <c r="AX84" s="57"/>
      <c r="AY84" s="57"/>
      <c r="AZ84" s="57"/>
    </row>
    <row r="85" spans="1:52" x14ac:dyDescent="0.3">
      <c r="A85">
        <v>84</v>
      </c>
      <c r="B85" s="1">
        <v>44714</v>
      </c>
      <c r="C85" t="str">
        <f t="shared" si="162"/>
        <v>CER-CON_R1_t3_44714</v>
      </c>
      <c r="E85" t="s">
        <v>20</v>
      </c>
      <c r="F85" t="s">
        <v>39</v>
      </c>
      <c r="G85" t="s">
        <v>18</v>
      </c>
      <c r="H85">
        <f t="shared" si="163"/>
        <v>2022</v>
      </c>
      <c r="I85">
        <f t="shared" si="164"/>
        <v>6</v>
      </c>
      <c r="J85">
        <f t="shared" si="165"/>
        <v>2</v>
      </c>
      <c r="K85" t="s">
        <v>48</v>
      </c>
      <c r="M85">
        <v>1</v>
      </c>
      <c r="N85">
        <v>3</v>
      </c>
      <c r="O85" t="s">
        <v>42</v>
      </c>
      <c r="P85" t="str">
        <f t="shared" si="166"/>
        <v>E:CER_P:P03_Tr1:CON_Tr2:_TRA_1_D:2_M:6_Y:2022</v>
      </c>
      <c r="Q85">
        <v>5</v>
      </c>
      <c r="R85">
        <v>23</v>
      </c>
      <c r="S85">
        <v>0.05</v>
      </c>
      <c r="T85">
        <v>25</v>
      </c>
      <c r="U85">
        <v>25.5</v>
      </c>
      <c r="V85" t="s">
        <v>47</v>
      </c>
      <c r="W85" s="2">
        <f t="shared" si="187"/>
        <v>0.4568287037037036</v>
      </c>
      <c r="X85">
        <v>30</v>
      </c>
      <c r="Y85" s="33">
        <f>VLOOKUP(C85,JN!$A$2:$J$865,8,0)</f>
        <v>1.2825</v>
      </c>
      <c r="Z85" s="34">
        <f>VLOOKUP(C85,JN!$A$2:$J$865,9,0)</f>
        <v>77.494021101992971</v>
      </c>
      <c r="AA85" s="35">
        <f>VLOOKUP(C85,JN!$A$2:$J$865,10,0)</f>
        <v>0.82044000000000006</v>
      </c>
      <c r="AB85">
        <v>30.5</v>
      </c>
      <c r="AD85">
        <f t="shared" si="168"/>
        <v>303.5</v>
      </c>
      <c r="AE85">
        <v>0.129</v>
      </c>
      <c r="AG85">
        <v>0.72</v>
      </c>
      <c r="AH85">
        <f t="shared" si="169"/>
        <v>9.2880000000000004E-2</v>
      </c>
      <c r="AI85" t="s">
        <v>643</v>
      </c>
      <c r="AJ85">
        <f t="shared" si="170"/>
        <v>481.84157440529827</v>
      </c>
      <c r="AK85">
        <f t="shared" si="171"/>
        <v>562.14850347284801</v>
      </c>
      <c r="AL85">
        <f t="shared" si="172"/>
        <v>0.61796181917479498</v>
      </c>
      <c r="AM85">
        <f t="shared" si="173"/>
        <v>0.44493250980585242</v>
      </c>
      <c r="AN85">
        <f t="shared" si="174"/>
        <v>37.3398411347817</v>
      </c>
      <c r="AO85">
        <f t="shared" si="175"/>
        <v>26.884685617042827</v>
      </c>
      <c r="AP85">
        <f t="shared" si="176"/>
        <v>0.46120911818926347</v>
      </c>
      <c r="AQ85">
        <f t="shared" si="177"/>
        <v>0.3320705650962697</v>
      </c>
      <c r="AR85" s="54"/>
      <c r="AS85" s="55"/>
      <c r="AT85" s="55"/>
      <c r="AU85" s="56"/>
      <c r="AV85" s="56"/>
      <c r="AW85" s="56"/>
      <c r="AX85" s="57"/>
      <c r="AY85" s="57"/>
      <c r="AZ85" s="57"/>
    </row>
    <row r="86" spans="1:52" x14ac:dyDescent="0.3">
      <c r="A86">
        <v>85</v>
      </c>
      <c r="B86" s="1">
        <v>44714</v>
      </c>
      <c r="C86" t="str">
        <f t="shared" si="162"/>
        <v>CER-MSD_R2_t0_44714</v>
      </c>
      <c r="E86" t="s">
        <v>20</v>
      </c>
      <c r="F86" t="s">
        <v>34</v>
      </c>
      <c r="G86" t="s">
        <v>18</v>
      </c>
      <c r="H86">
        <f t="shared" si="163"/>
        <v>2022</v>
      </c>
      <c r="I86">
        <f t="shared" si="164"/>
        <v>6</v>
      </c>
      <c r="J86">
        <f t="shared" si="165"/>
        <v>2</v>
      </c>
      <c r="K86" t="s">
        <v>49</v>
      </c>
      <c r="M86">
        <v>2</v>
      </c>
      <c r="N86">
        <v>3</v>
      </c>
      <c r="O86" t="s">
        <v>42</v>
      </c>
      <c r="P86" t="str">
        <f t="shared" si="166"/>
        <v>E:CER_P:P04_Tr1:MSD_Tr2:_TRA_2_D:2_M:6_Y:2022</v>
      </c>
      <c r="Q86">
        <v>3.5</v>
      </c>
      <c r="R86">
        <v>7</v>
      </c>
      <c r="S86">
        <v>0.05</v>
      </c>
      <c r="T86">
        <v>25.5</v>
      </c>
      <c r="U86">
        <v>27</v>
      </c>
      <c r="V86" t="s">
        <v>44</v>
      </c>
      <c r="W86" s="2">
        <v>0.46354166666666669</v>
      </c>
      <c r="X86">
        <v>0</v>
      </c>
      <c r="Y86" s="33">
        <f>VLOOKUP(C86,JN!$A$2:$J$865,8,0)</f>
        <v>1.2075</v>
      </c>
      <c r="Z86" s="34">
        <f>VLOOKUP(C86,JN!$A$2:$J$865,9,0)</f>
        <v>82.27338804220399</v>
      </c>
      <c r="AA86" s="35">
        <f>VLOOKUP(C86,JN!$A$2:$J$865,10,0)</f>
        <v>0.74412000000000011</v>
      </c>
      <c r="AB86">
        <v>30.6</v>
      </c>
      <c r="AD86">
        <f t="shared" si="168"/>
        <v>303.60000000000002</v>
      </c>
      <c r="AE86">
        <v>0.129</v>
      </c>
      <c r="AG86">
        <v>0.72</v>
      </c>
      <c r="AH86">
        <f t="shared" si="169"/>
        <v>9.2880000000000004E-2</v>
      </c>
      <c r="AI86" t="s">
        <v>643</v>
      </c>
      <c r="AJ86">
        <f t="shared" si="170"/>
        <v>481.68286505931496</v>
      </c>
      <c r="AK86">
        <f t="shared" si="171"/>
        <v>561.96334256920079</v>
      </c>
      <c r="AL86">
        <f t="shared" si="172"/>
        <v>0.58163205955912278</v>
      </c>
      <c r="AM86">
        <f t="shared" si="173"/>
        <v>0.41877508288256843</v>
      </c>
      <c r="AN86">
        <f t="shared" si="174"/>
        <v>39.629681270305596</v>
      </c>
      <c r="AO86">
        <f t="shared" si="175"/>
        <v>28.533370514620032</v>
      </c>
      <c r="AP86">
        <f t="shared" si="176"/>
        <v>0.41816816247259375</v>
      </c>
      <c r="AQ86">
        <f t="shared" si="177"/>
        <v>0.30108107698026754</v>
      </c>
      <c r="AR86" s="54">
        <f t="shared" ref="AR86" si="215">SLOPE(AM86:AM89,X86:X89)*60</f>
        <v>3.3911321161477513E-2</v>
      </c>
      <c r="AS86" s="55">
        <f t="shared" ref="AS86" si="216">RSQ(Y86:Y89,AM86:AM89)</f>
        <v>0.97172961897534271</v>
      </c>
      <c r="AT86" s="55">
        <f t="shared" ref="AT86" si="217">IF(AS86&gt;=0.7,AR86,"REV")</f>
        <v>3.3911321161477513E-2</v>
      </c>
      <c r="AU86" s="56">
        <f t="shared" ref="AU86" si="218">SLOPE(AQ86:AQ89,Y86:Y89)*60</f>
        <v>14.936133023007669</v>
      </c>
      <c r="AV86" s="56">
        <f t="shared" ref="AV86" si="219">RSQ(Y86:Y89,AQ86:AQ89)</f>
        <v>0.1722528478413004</v>
      </c>
      <c r="AW86" s="56" t="str">
        <f t="shared" ref="AW86" si="220">IF(AV86&gt;=0.7,AU86,"REV")</f>
        <v>REV</v>
      </c>
      <c r="AX86" s="57">
        <f t="shared" ref="AX86" si="221">SLOPE(AO86:AO89,Y86:Y89)*60</f>
        <v>-2453.3210807909381</v>
      </c>
      <c r="AY86" s="57">
        <f t="shared" ref="AY86" si="222">RSQ(Y86:Y89,AO86:AO89)</f>
        <v>0.21759750500570471</v>
      </c>
      <c r="AZ86" s="57" t="str">
        <f t="shared" ref="AZ86" si="223">IF(AY86&gt;=0.7,AX86,"REV")</f>
        <v>REV</v>
      </c>
    </row>
    <row r="87" spans="1:52" x14ac:dyDescent="0.3">
      <c r="A87">
        <v>86</v>
      </c>
      <c r="B87" s="1">
        <v>44714</v>
      </c>
      <c r="C87" t="str">
        <f t="shared" si="162"/>
        <v>CER-MSD_R2_t1_44714</v>
      </c>
      <c r="E87" t="s">
        <v>20</v>
      </c>
      <c r="F87" t="s">
        <v>34</v>
      </c>
      <c r="G87" t="s">
        <v>18</v>
      </c>
      <c r="H87">
        <f t="shared" si="163"/>
        <v>2022</v>
      </c>
      <c r="I87">
        <f t="shared" si="164"/>
        <v>6</v>
      </c>
      <c r="J87">
        <f t="shared" si="165"/>
        <v>2</v>
      </c>
      <c r="K87" t="s">
        <v>49</v>
      </c>
      <c r="M87">
        <v>2</v>
      </c>
      <c r="N87">
        <v>3</v>
      </c>
      <c r="O87" t="s">
        <v>42</v>
      </c>
      <c r="P87" t="str">
        <f t="shared" si="166"/>
        <v>E:CER_P:P04_Tr1:MSD_Tr2:_TRA_2_D:2_M:6_Y:2022</v>
      </c>
      <c r="Q87">
        <v>3.5</v>
      </c>
      <c r="R87">
        <v>7</v>
      </c>
      <c r="S87">
        <v>0.05</v>
      </c>
      <c r="T87">
        <v>25.5</v>
      </c>
      <c r="U87">
        <v>27</v>
      </c>
      <c r="V87" t="s">
        <v>45</v>
      </c>
      <c r="W87" s="2">
        <f t="shared" si="187"/>
        <v>0.4704861111111111</v>
      </c>
      <c r="X87">
        <v>10</v>
      </c>
      <c r="Y87" s="33">
        <f>VLOOKUP(C87,JN!$A$2:$J$865,8,0)</f>
        <v>1.2825</v>
      </c>
      <c r="Z87" s="34">
        <f>VLOOKUP(C87,JN!$A$2:$J$865,9,0)</f>
        <v>79.627667057444313</v>
      </c>
      <c r="AA87" s="35">
        <f>VLOOKUP(C87,JN!$A$2:$J$865,10,0)</f>
        <v>0.79500000000000004</v>
      </c>
      <c r="AB87">
        <v>32.299999999999997</v>
      </c>
      <c r="AD87">
        <f t="shared" si="168"/>
        <v>305.3</v>
      </c>
      <c r="AE87">
        <v>0.129</v>
      </c>
      <c r="AG87">
        <v>0.72</v>
      </c>
      <c r="AH87">
        <f t="shared" si="169"/>
        <v>9.2880000000000004E-2</v>
      </c>
      <c r="AI87" t="s">
        <v>643</v>
      </c>
      <c r="AJ87">
        <f t="shared" si="170"/>
        <v>479.00071350150029</v>
      </c>
      <c r="AK87">
        <f t="shared" si="171"/>
        <v>558.83416575175033</v>
      </c>
      <c r="AL87">
        <f t="shared" si="172"/>
        <v>0.61431841506567408</v>
      </c>
      <c r="AM87">
        <f t="shared" si="173"/>
        <v>0.44230925884728534</v>
      </c>
      <c r="AN87">
        <f t="shared" si="174"/>
        <v>38.141709334975737</v>
      </c>
      <c r="AO87">
        <f t="shared" si="175"/>
        <v>27.462030721182529</v>
      </c>
      <c r="AP87">
        <f t="shared" si="176"/>
        <v>0.44427316177264153</v>
      </c>
      <c r="AQ87">
        <f t="shared" si="177"/>
        <v>0.31987667647630191</v>
      </c>
      <c r="AR87" s="54"/>
      <c r="AS87" s="55"/>
      <c r="AT87" s="55"/>
      <c r="AU87" s="56"/>
      <c r="AV87" s="56"/>
      <c r="AW87" s="56"/>
      <c r="AX87" s="57"/>
      <c r="AY87" s="57"/>
      <c r="AZ87" s="57"/>
    </row>
    <row r="88" spans="1:52" x14ac:dyDescent="0.3">
      <c r="A88">
        <v>87</v>
      </c>
      <c r="B88" s="1">
        <v>44714</v>
      </c>
      <c r="C88" t="str">
        <f t="shared" si="162"/>
        <v>CER-MSD_R2_t2_44714</v>
      </c>
      <c r="E88" t="s">
        <v>20</v>
      </c>
      <c r="F88" t="s">
        <v>34</v>
      </c>
      <c r="G88" t="s">
        <v>18</v>
      </c>
      <c r="H88">
        <f t="shared" si="163"/>
        <v>2022</v>
      </c>
      <c r="I88">
        <f t="shared" si="164"/>
        <v>6</v>
      </c>
      <c r="J88">
        <f t="shared" si="165"/>
        <v>2</v>
      </c>
      <c r="K88" t="s">
        <v>49</v>
      </c>
      <c r="M88">
        <v>2</v>
      </c>
      <c r="N88">
        <v>3</v>
      </c>
      <c r="O88" t="s">
        <v>42</v>
      </c>
      <c r="P88" t="str">
        <f t="shared" si="166"/>
        <v>E:CER_P:P04_Tr1:MSD_Tr2:_TRA_2_D:2_M:6_Y:2022</v>
      </c>
      <c r="Q88">
        <v>3.5</v>
      </c>
      <c r="R88">
        <v>7</v>
      </c>
      <c r="S88">
        <v>0.05</v>
      </c>
      <c r="T88">
        <v>25.5</v>
      </c>
      <c r="U88">
        <v>27</v>
      </c>
      <c r="V88" t="s">
        <v>46</v>
      </c>
      <c r="W88" s="2">
        <f t="shared" si="187"/>
        <v>0.47743055555555552</v>
      </c>
      <c r="X88">
        <v>20</v>
      </c>
      <c r="Y88" s="33">
        <f>VLOOKUP(C88,JN!$A$2:$J$865,8,0)</f>
        <v>1.2825</v>
      </c>
      <c r="Z88" s="34">
        <f>VLOOKUP(C88,JN!$A$2:$J$865,9,0)</f>
        <v>80.737162954279015</v>
      </c>
      <c r="AA88" s="35">
        <f>VLOOKUP(C88,JN!$A$2:$J$865,10,0)</f>
        <v>0.86496000000000006</v>
      </c>
      <c r="AB88">
        <v>35.200000000000003</v>
      </c>
      <c r="AD88">
        <f t="shared" si="168"/>
        <v>308.2</v>
      </c>
      <c r="AE88">
        <v>0.129</v>
      </c>
      <c r="AG88">
        <v>0.72</v>
      </c>
      <c r="AH88">
        <f t="shared" si="169"/>
        <v>9.2880000000000004E-2</v>
      </c>
      <c r="AI88" t="s">
        <v>643</v>
      </c>
      <c r="AJ88">
        <f t="shared" si="170"/>
        <v>474.49356856589236</v>
      </c>
      <c r="AK88">
        <f t="shared" si="171"/>
        <v>553.57582999354122</v>
      </c>
      <c r="AL88">
        <f t="shared" si="172"/>
        <v>0.608538001685757</v>
      </c>
      <c r="AM88">
        <f t="shared" si="173"/>
        <v>0.43814736121374503</v>
      </c>
      <c r="AN88">
        <f t="shared" si="174"/>
        <v>38.309264566061813</v>
      </c>
      <c r="AO88">
        <f t="shared" si="175"/>
        <v>27.582670487564503</v>
      </c>
      <c r="AP88">
        <f t="shared" si="176"/>
        <v>0.47882094991121343</v>
      </c>
      <c r="AQ88">
        <f t="shared" si="177"/>
        <v>0.34475108393607368</v>
      </c>
      <c r="AR88" s="54"/>
      <c r="AS88" s="55"/>
      <c r="AT88" s="55"/>
      <c r="AU88" s="56"/>
      <c r="AV88" s="56"/>
      <c r="AW88" s="56"/>
      <c r="AX88" s="57"/>
      <c r="AY88" s="57"/>
      <c r="AZ88" s="57"/>
    </row>
    <row r="89" spans="1:52" x14ac:dyDescent="0.3">
      <c r="A89">
        <v>88</v>
      </c>
      <c r="B89" s="1">
        <v>44714</v>
      </c>
      <c r="C89" t="str">
        <f t="shared" si="162"/>
        <v>CER-MSD_R2_t3_44714</v>
      </c>
      <c r="E89" t="s">
        <v>20</v>
      </c>
      <c r="F89" t="s">
        <v>34</v>
      </c>
      <c r="G89" t="s">
        <v>18</v>
      </c>
      <c r="H89">
        <f t="shared" si="163"/>
        <v>2022</v>
      </c>
      <c r="I89">
        <f t="shared" si="164"/>
        <v>6</v>
      </c>
      <c r="J89">
        <f t="shared" si="165"/>
        <v>2</v>
      </c>
      <c r="K89" t="s">
        <v>49</v>
      </c>
      <c r="M89">
        <v>2</v>
      </c>
      <c r="N89">
        <v>3</v>
      </c>
      <c r="O89" t="s">
        <v>42</v>
      </c>
      <c r="P89" t="str">
        <f t="shared" si="166"/>
        <v>E:CER_P:P04_Tr1:MSD_Tr2:_TRA_2_D:2_M:6_Y:2022</v>
      </c>
      <c r="Q89">
        <v>3.5</v>
      </c>
      <c r="R89">
        <v>7</v>
      </c>
      <c r="S89">
        <v>0.05</v>
      </c>
      <c r="T89">
        <v>25.5</v>
      </c>
      <c r="U89">
        <v>27</v>
      </c>
      <c r="V89" t="s">
        <v>47</v>
      </c>
      <c r="W89" s="2">
        <f t="shared" si="187"/>
        <v>0.48437499999999994</v>
      </c>
      <c r="X89">
        <v>30</v>
      </c>
      <c r="Y89" s="33">
        <f>VLOOKUP(C89,JN!$A$2:$J$865,8,0)</f>
        <v>1.2825</v>
      </c>
      <c r="Z89" s="34">
        <f>VLOOKUP(C89,JN!$A$2:$J$865,9,0)</f>
        <v>62.387807737397424</v>
      </c>
      <c r="AA89" s="35">
        <f>VLOOKUP(C89,JN!$A$2:$J$865,10,0)</f>
        <v>0.73776000000000008</v>
      </c>
      <c r="AB89">
        <v>34.6</v>
      </c>
      <c r="AD89">
        <f t="shared" si="168"/>
        <v>307.60000000000002</v>
      </c>
      <c r="AE89">
        <v>0.129</v>
      </c>
      <c r="AG89">
        <v>0.72</v>
      </c>
      <c r="AH89">
        <f t="shared" si="169"/>
        <v>9.2880000000000004E-2</v>
      </c>
      <c r="AI89" t="s">
        <v>643</v>
      </c>
      <c r="AJ89">
        <f t="shared" si="170"/>
        <v>475.41910868663211</v>
      </c>
      <c r="AK89">
        <f t="shared" si="171"/>
        <v>554.65562680107075</v>
      </c>
      <c r="AL89">
        <f t="shared" si="172"/>
        <v>0.6097250068906056</v>
      </c>
      <c r="AM89">
        <f t="shared" si="173"/>
        <v>0.43900200496123604</v>
      </c>
      <c r="AN89">
        <f t="shared" si="174"/>
        <v>29.660355947426456</v>
      </c>
      <c r="AO89">
        <f t="shared" si="175"/>
        <v>21.355456282147049</v>
      </c>
      <c r="AP89">
        <f t="shared" si="176"/>
        <v>0.409202735228758</v>
      </c>
      <c r="AQ89">
        <f t="shared" si="177"/>
        <v>0.29462596936470575</v>
      </c>
      <c r="AR89" s="54"/>
      <c r="AS89" s="55"/>
      <c r="AT89" s="55"/>
      <c r="AU89" s="56"/>
      <c r="AV89" s="56"/>
      <c r="AW89" s="56"/>
      <c r="AX89" s="57"/>
      <c r="AY89" s="57"/>
      <c r="AZ89" s="57"/>
    </row>
    <row r="90" spans="1:52" x14ac:dyDescent="0.3">
      <c r="A90">
        <v>89</v>
      </c>
      <c r="B90" s="1">
        <v>44714</v>
      </c>
      <c r="C90" t="str">
        <f t="shared" si="162"/>
        <v>CER-AWD_R2_t3_44714</v>
      </c>
      <c r="E90" t="s">
        <v>20</v>
      </c>
      <c r="F90" t="s">
        <v>37</v>
      </c>
      <c r="G90" t="s">
        <v>18</v>
      </c>
      <c r="H90">
        <f t="shared" si="163"/>
        <v>2022</v>
      </c>
      <c r="I90">
        <f t="shared" si="164"/>
        <v>6</v>
      </c>
      <c r="J90">
        <f t="shared" si="165"/>
        <v>2</v>
      </c>
      <c r="K90" t="s">
        <v>50</v>
      </c>
      <c r="M90">
        <v>2</v>
      </c>
      <c r="N90">
        <v>1</v>
      </c>
      <c r="O90" t="s">
        <v>41</v>
      </c>
      <c r="P90" t="str">
        <f t="shared" si="166"/>
        <v>E:CER_P:P05_Tr1:AWD_Tr2:_TRA_2_D:2_M:6_Y:2022</v>
      </c>
      <c r="Q90">
        <v>6</v>
      </c>
      <c r="R90">
        <v>24</v>
      </c>
      <c r="S90">
        <v>0.05</v>
      </c>
      <c r="T90">
        <v>25</v>
      </c>
      <c r="U90">
        <v>25.5</v>
      </c>
      <c r="V90" t="s">
        <v>47</v>
      </c>
      <c r="W90" s="2">
        <v>0.43599537037037034</v>
      </c>
      <c r="X90">
        <v>0</v>
      </c>
      <c r="Y90" s="33">
        <f>VLOOKUP(C90,JN!$A$2:$J$865,8,0)</f>
        <v>1.2825</v>
      </c>
      <c r="Z90" s="34">
        <f>VLOOKUP(C90,JN!$A$2:$J$865,9,0)</f>
        <v>70.837045720984776</v>
      </c>
      <c r="AA90" s="35">
        <f>VLOOKUP(C90,JN!$A$2:$J$865,10,0)</f>
        <v>0.80136000000000007</v>
      </c>
      <c r="AB90">
        <v>26.7</v>
      </c>
      <c r="AD90">
        <f t="shared" si="168"/>
        <v>299.7</v>
      </c>
      <c r="AE90">
        <v>0.129</v>
      </c>
      <c r="AG90">
        <v>0.72</v>
      </c>
      <c r="AH90">
        <f t="shared" si="169"/>
        <v>9.2880000000000004E-2</v>
      </c>
      <c r="AI90" t="s">
        <v>643</v>
      </c>
      <c r="AJ90">
        <f t="shared" si="170"/>
        <v>487.95101045047727</v>
      </c>
      <c r="AK90">
        <f t="shared" si="171"/>
        <v>569.27617885889015</v>
      </c>
      <c r="AL90">
        <f t="shared" si="172"/>
        <v>0.62579717090273712</v>
      </c>
      <c r="AM90">
        <f t="shared" si="173"/>
        <v>0.45057396304997077</v>
      </c>
      <c r="AN90">
        <f t="shared" si="174"/>
        <v>34.565008036881174</v>
      </c>
      <c r="AO90">
        <f t="shared" si="175"/>
        <v>24.886805786554447</v>
      </c>
      <c r="AP90">
        <f t="shared" si="176"/>
        <v>0.45619515869036026</v>
      </c>
      <c r="AQ90">
        <f t="shared" si="177"/>
        <v>0.32846051425705941</v>
      </c>
      <c r="AR90" s="54">
        <f t="shared" ref="AR90" si="224">SLOPE(AM90:AM93,X90:X93)*60</f>
        <v>2.6520636854277858E-3</v>
      </c>
      <c r="AS90" s="55">
        <f t="shared" ref="AS90" si="225">RSQ(Y90:Y93,AM90:AM93)</f>
        <v>0.95146739019350957</v>
      </c>
      <c r="AT90" s="55">
        <f t="shared" ref="AT90" si="226">IF(AS90&gt;=0.7,AR90,"REV")</f>
        <v>2.6520636854277858E-3</v>
      </c>
      <c r="AU90" s="56">
        <f t="shared" ref="AU90" si="227">SLOPE(AQ90:AQ93,Y90:Y93)*60</f>
        <v>-9.3489542913349073</v>
      </c>
      <c r="AV90" s="56">
        <f t="shared" ref="AV90" si="228">RSQ(Y90:Y93,AQ90:AQ93)</f>
        <v>0.67647539700593295</v>
      </c>
      <c r="AW90" s="56" t="str">
        <f t="shared" ref="AW90" si="229">IF(AV90&gt;=0.7,AU90,"REV")</f>
        <v>REV</v>
      </c>
      <c r="AX90" s="57">
        <f t="shared" ref="AX90" si="230">SLOPE(AO90:AO93,Y90:Y93)*60</f>
        <v>22.512048667482574</v>
      </c>
      <c r="AY90" s="57">
        <f t="shared" ref="AY90" si="231">RSQ(Y90:Y93,AO90:AO93)</f>
        <v>3.5437619939524798E-5</v>
      </c>
      <c r="AZ90" s="57" t="str">
        <f t="shared" ref="AZ90" si="232">IF(AY90&gt;=0.7,AX90,"REV")</f>
        <v>REV</v>
      </c>
    </row>
    <row r="91" spans="1:52" x14ac:dyDescent="0.3">
      <c r="A91">
        <v>90</v>
      </c>
      <c r="B91" s="1">
        <v>44714</v>
      </c>
      <c r="C91" t="str">
        <f t="shared" si="162"/>
        <v>CER-AWD_R2_t1_44714</v>
      </c>
      <c r="E91" t="s">
        <v>20</v>
      </c>
      <c r="F91" t="s">
        <v>37</v>
      </c>
      <c r="G91" t="s">
        <v>18</v>
      </c>
      <c r="H91">
        <f t="shared" si="163"/>
        <v>2022</v>
      </c>
      <c r="I91">
        <f t="shared" si="164"/>
        <v>6</v>
      </c>
      <c r="J91">
        <f t="shared" si="165"/>
        <v>2</v>
      </c>
      <c r="K91" t="s">
        <v>50</v>
      </c>
      <c r="M91">
        <v>2</v>
      </c>
      <c r="N91">
        <v>1</v>
      </c>
      <c r="O91" t="s">
        <v>41</v>
      </c>
      <c r="P91" t="str">
        <f t="shared" si="166"/>
        <v>E:CER_P:P05_Tr1:AWD_Tr2:_TRA_2_D:2_M:6_Y:2022</v>
      </c>
      <c r="Q91">
        <v>6</v>
      </c>
      <c r="R91">
        <v>24</v>
      </c>
      <c r="S91">
        <v>0.05</v>
      </c>
      <c r="T91">
        <v>25</v>
      </c>
      <c r="U91">
        <v>25.5</v>
      </c>
      <c r="V91" t="s">
        <v>45</v>
      </c>
      <c r="W91" s="2">
        <f t="shared" si="187"/>
        <v>0.44293981481481476</v>
      </c>
      <c r="X91">
        <v>10</v>
      </c>
      <c r="Y91" s="33">
        <f>VLOOKUP(C91,JN!$A$2:$J$865,8,0)</f>
        <v>1.2825</v>
      </c>
      <c r="Z91" s="34">
        <f>VLOOKUP(C91,JN!$A$2:$J$865,9,0)</f>
        <v>85.260492379835867</v>
      </c>
      <c r="AA91" s="35">
        <f>VLOOKUP(C91,JN!$A$2:$J$865,10,0)</f>
        <v>0.82044000000000006</v>
      </c>
      <c r="AB91">
        <v>29.2</v>
      </c>
      <c r="AD91">
        <f t="shared" si="168"/>
        <v>302.2</v>
      </c>
      <c r="AE91">
        <v>0.129</v>
      </c>
      <c r="AG91">
        <v>0.72</v>
      </c>
      <c r="AH91">
        <f t="shared" si="169"/>
        <v>9.2880000000000004E-2</v>
      </c>
      <c r="AI91" t="s">
        <v>643</v>
      </c>
      <c r="AJ91">
        <f t="shared" si="170"/>
        <v>483.91435417606897</v>
      </c>
      <c r="AK91">
        <f t="shared" si="171"/>
        <v>564.56674653874711</v>
      </c>
      <c r="AL91">
        <f t="shared" si="172"/>
        <v>0.62062015923080849</v>
      </c>
      <c r="AM91">
        <f t="shared" si="173"/>
        <v>0.44684651464618214</v>
      </c>
      <c r="AN91">
        <f t="shared" si="174"/>
        <v>41.258776106721925</v>
      </c>
      <c r="AO91">
        <f t="shared" si="175"/>
        <v>29.706318796839785</v>
      </c>
      <c r="AP91">
        <f t="shared" si="176"/>
        <v>0.46319314153024971</v>
      </c>
      <c r="AQ91">
        <f t="shared" si="177"/>
        <v>0.3334990619017798</v>
      </c>
      <c r="AR91" s="54"/>
      <c r="AS91" s="55"/>
      <c r="AT91" s="55"/>
      <c r="AU91" s="56"/>
      <c r="AV91" s="56"/>
      <c r="AW91" s="56"/>
      <c r="AX91" s="57"/>
      <c r="AY91" s="57"/>
      <c r="AZ91" s="57"/>
    </row>
    <row r="92" spans="1:52" x14ac:dyDescent="0.3">
      <c r="A92">
        <v>91</v>
      </c>
      <c r="B92" s="1">
        <v>44714</v>
      </c>
      <c r="C92" t="str">
        <f t="shared" si="162"/>
        <v>CER-AWD_R2_t2_44714</v>
      </c>
      <c r="E92" t="s">
        <v>20</v>
      </c>
      <c r="F92" t="s">
        <v>37</v>
      </c>
      <c r="G92" t="s">
        <v>18</v>
      </c>
      <c r="H92">
        <f t="shared" si="163"/>
        <v>2022</v>
      </c>
      <c r="I92">
        <f t="shared" si="164"/>
        <v>6</v>
      </c>
      <c r="J92">
        <f t="shared" si="165"/>
        <v>2</v>
      </c>
      <c r="K92" t="s">
        <v>50</v>
      </c>
      <c r="M92">
        <v>2</v>
      </c>
      <c r="N92">
        <v>1</v>
      </c>
      <c r="O92" t="s">
        <v>41</v>
      </c>
      <c r="P92" t="str">
        <f t="shared" si="166"/>
        <v>E:CER_P:P05_Tr1:AWD_Tr2:_TRA_2_D:2_M:6_Y:2022</v>
      </c>
      <c r="Q92">
        <v>6</v>
      </c>
      <c r="R92">
        <v>24</v>
      </c>
      <c r="S92">
        <v>0.05</v>
      </c>
      <c r="T92">
        <v>25</v>
      </c>
      <c r="U92">
        <v>25.5</v>
      </c>
      <c r="V92" t="s">
        <v>46</v>
      </c>
      <c r="W92" s="2">
        <f t="shared" si="187"/>
        <v>0.44988425925925918</v>
      </c>
      <c r="X92">
        <v>20</v>
      </c>
      <c r="Y92" s="33">
        <f>VLOOKUP(C92,JN!$A$2:$J$865,8,0)</f>
        <v>1.3574999999999999</v>
      </c>
      <c r="Z92" s="34">
        <f>VLOOKUP(C92,JN!$A$2:$J$865,9,0)</f>
        <v>76.043141852286055</v>
      </c>
      <c r="AA92" s="35">
        <f>VLOOKUP(C92,JN!$A$2:$J$865,10,0)</f>
        <v>0.78227999999999998</v>
      </c>
      <c r="AB92">
        <v>30.3</v>
      </c>
      <c r="AD92">
        <f t="shared" si="168"/>
        <v>303.3</v>
      </c>
      <c r="AE92">
        <v>0.129</v>
      </c>
      <c r="AG92">
        <v>0.72</v>
      </c>
      <c r="AH92">
        <f t="shared" si="169"/>
        <v>9.2880000000000004E-2</v>
      </c>
      <c r="AI92" t="s">
        <v>643</v>
      </c>
      <c r="AJ92">
        <f t="shared" si="170"/>
        <v>482.15930706234099</v>
      </c>
      <c r="AK92">
        <f t="shared" si="171"/>
        <v>562.51919157273119</v>
      </c>
      <c r="AL92">
        <f t="shared" si="172"/>
        <v>0.65453125933712786</v>
      </c>
      <c r="AM92">
        <f t="shared" si="173"/>
        <v>0.47126250672273207</v>
      </c>
      <c r="AN92">
        <f t="shared" si="174"/>
        <v>36.664908582341546</v>
      </c>
      <c r="AO92">
        <f t="shared" si="175"/>
        <v>26.398734179285913</v>
      </c>
      <c r="AP92">
        <f t="shared" si="176"/>
        <v>0.44004751318351609</v>
      </c>
      <c r="AQ92">
        <f t="shared" si="177"/>
        <v>0.31683420949213159</v>
      </c>
      <c r="AR92" s="54"/>
      <c r="AS92" s="55"/>
      <c r="AT92" s="55"/>
      <c r="AU92" s="56"/>
      <c r="AV92" s="56"/>
      <c r="AW92" s="56"/>
      <c r="AX92" s="57"/>
      <c r="AY92" s="57"/>
      <c r="AZ92" s="57"/>
    </row>
    <row r="93" spans="1:52" x14ac:dyDescent="0.3">
      <c r="A93">
        <v>92</v>
      </c>
      <c r="B93" s="1">
        <v>44714</v>
      </c>
      <c r="C93" t="str">
        <f t="shared" si="162"/>
        <v>CER-AWD_R2_t3_44714</v>
      </c>
      <c r="E93" t="s">
        <v>20</v>
      </c>
      <c r="F93" t="s">
        <v>37</v>
      </c>
      <c r="G93" t="s">
        <v>18</v>
      </c>
      <c r="H93">
        <f t="shared" si="163"/>
        <v>2022</v>
      </c>
      <c r="I93">
        <f t="shared" si="164"/>
        <v>6</v>
      </c>
      <c r="J93">
        <f t="shared" si="165"/>
        <v>2</v>
      </c>
      <c r="K93" t="s">
        <v>50</v>
      </c>
      <c r="M93">
        <v>2</v>
      </c>
      <c r="N93">
        <v>1</v>
      </c>
      <c r="O93" t="s">
        <v>41</v>
      </c>
      <c r="P93" t="str">
        <f t="shared" si="166"/>
        <v>E:CER_P:P05_Tr1:AWD_Tr2:_TRA_2_D:2_M:6_Y:2022</v>
      </c>
      <c r="Q93">
        <v>6</v>
      </c>
      <c r="R93">
        <v>24</v>
      </c>
      <c r="S93">
        <v>0.05</v>
      </c>
      <c r="T93">
        <v>25</v>
      </c>
      <c r="U93">
        <v>25.5</v>
      </c>
      <c r="V93" t="s">
        <v>47</v>
      </c>
      <c r="W93" s="2">
        <f t="shared" si="187"/>
        <v>0.4568287037037036</v>
      </c>
      <c r="X93">
        <v>30</v>
      </c>
      <c r="Y93" s="33">
        <f>VLOOKUP(C93,JN!$A$2:$J$865,8,0)</f>
        <v>1.2825</v>
      </c>
      <c r="Z93" s="34">
        <f>VLOOKUP(C93,JN!$A$2:$J$865,9,0)</f>
        <v>70.837045720984776</v>
      </c>
      <c r="AA93" s="35">
        <f>VLOOKUP(C93,JN!$A$2:$J$865,10,0)</f>
        <v>0.80136000000000007</v>
      </c>
      <c r="AB93">
        <v>31.2</v>
      </c>
      <c r="AD93">
        <f t="shared" si="168"/>
        <v>304.2</v>
      </c>
      <c r="AE93">
        <v>0.129</v>
      </c>
      <c r="AG93">
        <v>0.72</v>
      </c>
      <c r="AH93">
        <f t="shared" si="169"/>
        <v>9.2880000000000004E-2</v>
      </c>
      <c r="AI93" t="s">
        <v>643</v>
      </c>
      <c r="AJ93">
        <f t="shared" si="170"/>
        <v>480.73280023671282</v>
      </c>
      <c r="AK93">
        <f t="shared" si="171"/>
        <v>560.85493360949829</v>
      </c>
      <c r="AL93">
        <f t="shared" si="172"/>
        <v>0.61653981630358423</v>
      </c>
      <c r="AM93">
        <f t="shared" si="173"/>
        <v>0.44390866773858068</v>
      </c>
      <c r="AN93">
        <f t="shared" si="174"/>
        <v>34.053691349945069</v>
      </c>
      <c r="AO93">
        <f t="shared" si="175"/>
        <v>24.518657771960449</v>
      </c>
      <c r="AP93">
        <f t="shared" si="176"/>
        <v>0.44944670959730759</v>
      </c>
      <c r="AQ93">
        <f t="shared" si="177"/>
        <v>0.32360163091006144</v>
      </c>
      <c r="AR93" s="54"/>
      <c r="AS93" s="55"/>
      <c r="AT93" s="55"/>
      <c r="AU93" s="56"/>
      <c r="AV93" s="56"/>
      <c r="AW93" s="56"/>
      <c r="AX93" s="57"/>
      <c r="AY93" s="57"/>
      <c r="AZ93" s="57"/>
    </row>
    <row r="94" spans="1:52" x14ac:dyDescent="0.3">
      <c r="A94">
        <v>93</v>
      </c>
      <c r="B94" s="1">
        <v>44714</v>
      </c>
      <c r="C94" t="str">
        <f t="shared" si="162"/>
        <v>CER-CON_R2_t0_44714</v>
      </c>
      <c r="E94" t="s">
        <v>20</v>
      </c>
      <c r="F94" t="s">
        <v>40</v>
      </c>
      <c r="G94" t="s">
        <v>18</v>
      </c>
      <c r="H94">
        <f t="shared" si="163"/>
        <v>2022</v>
      </c>
      <c r="I94">
        <f t="shared" si="164"/>
        <v>6</v>
      </c>
      <c r="J94">
        <f t="shared" si="165"/>
        <v>2</v>
      </c>
      <c r="K94" t="s">
        <v>48</v>
      </c>
      <c r="M94">
        <v>2</v>
      </c>
      <c r="N94">
        <v>1</v>
      </c>
      <c r="O94" t="s">
        <v>41</v>
      </c>
      <c r="P94" t="str">
        <f t="shared" si="166"/>
        <v>E:CER_P:P06_Tr1:CON_Tr2:_TRA_2_D:2_M:6_Y:2022</v>
      </c>
      <c r="Q94">
        <v>3</v>
      </c>
      <c r="R94">
        <v>25</v>
      </c>
      <c r="S94">
        <v>0.05</v>
      </c>
      <c r="T94">
        <v>25.5</v>
      </c>
      <c r="U94">
        <v>27</v>
      </c>
      <c r="V94" t="s">
        <v>44</v>
      </c>
      <c r="W94" s="2">
        <v>0.46354166666666669</v>
      </c>
      <c r="X94">
        <v>0</v>
      </c>
      <c r="Y94" s="33">
        <f>VLOOKUP(C94,JN!$A$2:$J$865,8,0)</f>
        <v>1.2075</v>
      </c>
      <c r="Z94" s="34">
        <f>VLOOKUP(C94,JN!$A$2:$J$865,9,0)</f>
        <v>75.104337631887461</v>
      </c>
      <c r="AA94" s="35">
        <f>VLOOKUP(C94,JN!$A$2:$J$865,10,0)</f>
        <v>1.1193600000000001</v>
      </c>
      <c r="AB94">
        <v>27.6</v>
      </c>
      <c r="AD94">
        <f t="shared" si="168"/>
        <v>300.60000000000002</v>
      </c>
      <c r="AE94">
        <v>0.129</v>
      </c>
      <c r="AG94">
        <v>0.72</v>
      </c>
      <c r="AH94">
        <f t="shared" si="169"/>
        <v>9.2880000000000004E-2</v>
      </c>
      <c r="AI94" t="s">
        <v>643</v>
      </c>
      <c r="AJ94">
        <f t="shared" si="170"/>
        <v>486.49007928146386</v>
      </c>
      <c r="AK94">
        <f t="shared" si="171"/>
        <v>567.57175916170775</v>
      </c>
      <c r="AL94">
        <f t="shared" si="172"/>
        <v>0.58743677073236766</v>
      </c>
      <c r="AM94">
        <f t="shared" si="173"/>
        <v>0.4229544749273047</v>
      </c>
      <c r="AN94">
        <f t="shared" si="174"/>
        <v>36.537515168918759</v>
      </c>
      <c r="AO94">
        <f t="shared" si="175"/>
        <v>26.307010921621504</v>
      </c>
      <c r="AP94">
        <f t="shared" si="176"/>
        <v>0.63531712433524923</v>
      </c>
      <c r="AQ94">
        <f t="shared" si="177"/>
        <v>0.45742832952137946</v>
      </c>
      <c r="AR94" s="54">
        <f t="shared" ref="AR94" si="233">SLOPE(AM94:AM97,X94:X97)*60</f>
        <v>-6.5550499724691402E-3</v>
      </c>
      <c r="AS94" s="55">
        <f t="shared" ref="AS94" si="234">RSQ(Y94:Y97,AM94:AM97)</f>
        <v>0.84715201512638683</v>
      </c>
      <c r="AT94" s="55">
        <f t="shared" ref="AT94" si="235">IF(AS94&gt;=0.7,AR94,"REV")</f>
        <v>-6.5550499724691402E-3</v>
      </c>
      <c r="AU94" s="56">
        <f t="shared" ref="AU94" si="236">SLOPE(AQ94:AQ97,Y94:Y97)*60</f>
        <v>-37.60194387453236</v>
      </c>
      <c r="AV94" s="56">
        <f t="shared" ref="AV94" si="237">RSQ(Y94:Y97,AQ94:AQ97)</f>
        <v>0.10053699821725122</v>
      </c>
      <c r="AW94" s="56" t="str">
        <f t="shared" ref="AW94" si="238">IF(AV94&gt;=0.7,AU94,"REV")</f>
        <v>REV</v>
      </c>
      <c r="AX94" s="57">
        <f t="shared" ref="AX94" si="239">SLOPE(AO94:AO97,Y94:Y97)*60</f>
        <v>1675.0421271882212</v>
      </c>
      <c r="AY94" s="57">
        <f t="shared" ref="AY94" si="240">RSQ(Y94:Y97,AO94:AO97)</f>
        <v>0.40392753176912433</v>
      </c>
      <c r="AZ94" s="57" t="str">
        <f t="shared" ref="AZ94" si="241">IF(AY94&gt;=0.7,AX94,"REV")</f>
        <v>REV</v>
      </c>
    </row>
    <row r="95" spans="1:52" x14ac:dyDescent="0.3">
      <c r="A95">
        <v>94</v>
      </c>
      <c r="B95" s="1">
        <v>44714</v>
      </c>
      <c r="C95" t="str">
        <f t="shared" si="162"/>
        <v>CER-CON_R2_t1_44714</v>
      </c>
      <c r="E95" t="s">
        <v>20</v>
      </c>
      <c r="F95" t="s">
        <v>40</v>
      </c>
      <c r="G95" t="s">
        <v>18</v>
      </c>
      <c r="H95">
        <f t="shared" si="163"/>
        <v>2022</v>
      </c>
      <c r="I95">
        <f t="shared" si="164"/>
        <v>6</v>
      </c>
      <c r="J95">
        <f t="shared" si="165"/>
        <v>2</v>
      </c>
      <c r="K95" t="s">
        <v>48</v>
      </c>
      <c r="M95">
        <v>2</v>
      </c>
      <c r="N95">
        <v>1</v>
      </c>
      <c r="O95" t="s">
        <v>41</v>
      </c>
      <c r="P95" t="str">
        <f t="shared" si="166"/>
        <v>E:CER_P:P06_Tr1:CON_Tr2:_TRA_2_D:2_M:6_Y:2022</v>
      </c>
      <c r="Q95">
        <v>3</v>
      </c>
      <c r="R95">
        <v>25</v>
      </c>
      <c r="S95">
        <v>0.05</v>
      </c>
      <c r="T95">
        <v>25.5</v>
      </c>
      <c r="U95">
        <v>27</v>
      </c>
      <c r="V95" t="s">
        <v>45</v>
      </c>
      <c r="W95" s="2">
        <f t="shared" si="187"/>
        <v>0.4704861111111111</v>
      </c>
      <c r="X95">
        <v>10</v>
      </c>
      <c r="Y95" s="33">
        <f>VLOOKUP(C95,JN!$A$2:$J$865,8,0)</f>
        <v>1.2075</v>
      </c>
      <c r="Z95" s="34">
        <f>VLOOKUP(C95,JN!$A$2:$J$865,9,0)</f>
        <v>71.605158264947249</v>
      </c>
      <c r="AA95" s="35">
        <f>VLOOKUP(C95,JN!$A$2:$J$865,10,0)</f>
        <v>0.83316000000000001</v>
      </c>
      <c r="AB95">
        <v>32.200000000000003</v>
      </c>
      <c r="AD95">
        <f t="shared" si="168"/>
        <v>305.2</v>
      </c>
      <c r="AE95">
        <v>0.129</v>
      </c>
      <c r="AG95">
        <v>0.72</v>
      </c>
      <c r="AH95">
        <f t="shared" si="169"/>
        <v>9.2880000000000004E-2</v>
      </c>
      <c r="AI95" t="s">
        <v>643</v>
      </c>
      <c r="AJ95">
        <f t="shared" si="170"/>
        <v>479.15766000002634</v>
      </c>
      <c r="AK95">
        <f t="shared" si="171"/>
        <v>559.01727000003075</v>
      </c>
      <c r="AL95">
        <f t="shared" si="172"/>
        <v>0.57858287445003176</v>
      </c>
      <c r="AM95">
        <f t="shared" si="173"/>
        <v>0.41657966960402287</v>
      </c>
      <c r="AN95">
        <f t="shared" si="174"/>
        <v>34.310160078163676</v>
      </c>
      <c r="AO95">
        <f t="shared" si="175"/>
        <v>24.703315256277847</v>
      </c>
      <c r="AP95">
        <f t="shared" si="176"/>
        <v>0.46575082867322559</v>
      </c>
      <c r="AQ95">
        <f t="shared" si="177"/>
        <v>0.33534059664472243</v>
      </c>
      <c r="AR95" s="54"/>
      <c r="AS95" s="55"/>
      <c r="AT95" s="55"/>
      <c r="AU95" s="56"/>
      <c r="AV95" s="56"/>
      <c r="AW95" s="56"/>
      <c r="AX95" s="57"/>
      <c r="AY95" s="57"/>
      <c r="AZ95" s="57"/>
    </row>
    <row r="96" spans="1:52" x14ac:dyDescent="0.3">
      <c r="A96">
        <v>95</v>
      </c>
      <c r="B96" s="1">
        <v>44714</v>
      </c>
      <c r="C96" t="str">
        <f t="shared" si="162"/>
        <v>CER-CON_R2_t2_44714</v>
      </c>
      <c r="E96" t="s">
        <v>20</v>
      </c>
      <c r="F96" t="s">
        <v>40</v>
      </c>
      <c r="G96" t="s">
        <v>18</v>
      </c>
      <c r="H96">
        <f t="shared" si="163"/>
        <v>2022</v>
      </c>
      <c r="I96">
        <f t="shared" si="164"/>
        <v>6</v>
      </c>
      <c r="J96">
        <f t="shared" si="165"/>
        <v>2</v>
      </c>
      <c r="K96" t="s">
        <v>48</v>
      </c>
      <c r="M96">
        <v>2</v>
      </c>
      <c r="N96">
        <v>1</v>
      </c>
      <c r="O96" t="s">
        <v>41</v>
      </c>
      <c r="P96" t="str">
        <f t="shared" si="166"/>
        <v>E:CER_P:P06_Tr1:CON_Tr2:_TRA_2_D:2_M:6_Y:2022</v>
      </c>
      <c r="Q96">
        <v>3</v>
      </c>
      <c r="R96">
        <v>25</v>
      </c>
      <c r="S96">
        <v>0.05</v>
      </c>
      <c r="T96">
        <v>25.5</v>
      </c>
      <c r="U96">
        <v>27</v>
      </c>
      <c r="V96" t="s">
        <v>46</v>
      </c>
      <c r="W96" s="2">
        <f t="shared" si="187"/>
        <v>0.47743055555555552</v>
      </c>
      <c r="X96">
        <v>20</v>
      </c>
      <c r="Y96" s="33">
        <f>VLOOKUP(C96,JN!$A$2:$J$865,8,0)</f>
        <v>1.2825</v>
      </c>
      <c r="Z96" s="34">
        <f>VLOOKUP(C96,JN!$A$2:$J$865,9,0)</f>
        <v>83.041500586166478</v>
      </c>
      <c r="AA96" s="35">
        <f>VLOOKUP(C96,JN!$A$2:$J$865,10,0)</f>
        <v>0.78864000000000001</v>
      </c>
      <c r="AB96">
        <v>35.200000000000003</v>
      </c>
      <c r="AD96">
        <f t="shared" si="168"/>
        <v>308.2</v>
      </c>
      <c r="AE96">
        <v>0.129</v>
      </c>
      <c r="AG96">
        <v>0.72</v>
      </c>
      <c r="AH96">
        <f t="shared" si="169"/>
        <v>9.2880000000000004E-2</v>
      </c>
      <c r="AI96" t="s">
        <v>643</v>
      </c>
      <c r="AJ96">
        <f t="shared" si="170"/>
        <v>474.49356856589236</v>
      </c>
      <c r="AK96">
        <f t="shared" si="171"/>
        <v>553.57582999354122</v>
      </c>
      <c r="AL96">
        <f t="shared" si="172"/>
        <v>0.608538001685757</v>
      </c>
      <c r="AM96">
        <f t="shared" si="173"/>
        <v>0.43814736121374503</v>
      </c>
      <c r="AN96">
        <f t="shared" si="174"/>
        <v>39.402657952196769</v>
      </c>
      <c r="AO96">
        <f t="shared" si="175"/>
        <v>28.369913725581672</v>
      </c>
      <c r="AP96">
        <f t="shared" si="176"/>
        <v>0.43657204256610632</v>
      </c>
      <c r="AQ96">
        <f t="shared" si="177"/>
        <v>0.31433187064759655</v>
      </c>
      <c r="AR96" s="54"/>
      <c r="AS96" s="55"/>
      <c r="AT96" s="55"/>
      <c r="AU96" s="56"/>
      <c r="AV96" s="56"/>
      <c r="AW96" s="56"/>
      <c r="AX96" s="57"/>
      <c r="AY96" s="57"/>
      <c r="AZ96" s="57"/>
    </row>
    <row r="97" spans="1:52" x14ac:dyDescent="0.3">
      <c r="A97">
        <v>96</v>
      </c>
      <c r="B97" s="1">
        <v>44714</v>
      </c>
      <c r="C97" t="str">
        <f t="shared" si="162"/>
        <v>CER-CON_R2_t3_44714</v>
      </c>
      <c r="E97" t="s">
        <v>20</v>
      </c>
      <c r="F97" t="s">
        <v>40</v>
      </c>
      <c r="G97" t="s">
        <v>18</v>
      </c>
      <c r="H97">
        <f t="shared" si="163"/>
        <v>2022</v>
      </c>
      <c r="I97">
        <f t="shared" si="164"/>
        <v>6</v>
      </c>
      <c r="J97">
        <f t="shared" si="165"/>
        <v>2</v>
      </c>
      <c r="K97" t="s">
        <v>48</v>
      </c>
      <c r="M97">
        <v>2</v>
      </c>
      <c r="N97">
        <v>1</v>
      </c>
      <c r="O97" t="s">
        <v>41</v>
      </c>
      <c r="P97" t="str">
        <f t="shared" si="166"/>
        <v>E:CER_P:P06_Tr1:CON_Tr2:_TRA_2_D:2_M:6_Y:2022</v>
      </c>
      <c r="Q97">
        <v>3</v>
      </c>
      <c r="R97">
        <v>25</v>
      </c>
      <c r="S97">
        <v>0.05</v>
      </c>
      <c r="T97">
        <v>25.5</v>
      </c>
      <c r="U97">
        <v>27</v>
      </c>
      <c r="V97" t="s">
        <v>47</v>
      </c>
      <c r="W97" s="2">
        <f t="shared" si="187"/>
        <v>0.48437499999999994</v>
      </c>
      <c r="X97">
        <v>30</v>
      </c>
      <c r="Y97" s="33">
        <f>VLOOKUP(C97,JN!$A$2:$J$865,8,0)</f>
        <v>1.2075</v>
      </c>
      <c r="Z97" s="34">
        <f>VLOOKUP(C97,JN!$A$2:$J$865,9,0)</f>
        <v>81.505275498241517</v>
      </c>
      <c r="AA97" s="35">
        <f>VLOOKUP(C97,JN!$A$2:$J$865,10,0)</f>
        <v>0.73140000000000005</v>
      </c>
      <c r="AB97">
        <v>35.5</v>
      </c>
      <c r="AD97">
        <f t="shared" si="168"/>
        <v>308.5</v>
      </c>
      <c r="AE97">
        <v>0.129</v>
      </c>
      <c r="AG97">
        <v>0.72</v>
      </c>
      <c r="AH97">
        <f t="shared" si="169"/>
        <v>9.2880000000000004E-2</v>
      </c>
      <c r="AI97" t="s">
        <v>643</v>
      </c>
      <c r="AJ97">
        <f t="shared" si="170"/>
        <v>474.03214856404549</v>
      </c>
      <c r="AK97">
        <f t="shared" si="171"/>
        <v>553.03750665805308</v>
      </c>
      <c r="AL97">
        <f t="shared" si="172"/>
        <v>0.57239381939108491</v>
      </c>
      <c r="AM97">
        <f t="shared" si="173"/>
        <v>0.41212354996158113</v>
      </c>
      <c r="AN97">
        <f t="shared" si="174"/>
        <v>38.636120863735883</v>
      </c>
      <c r="AO97">
        <f t="shared" si="175"/>
        <v>27.818007021889837</v>
      </c>
      <c r="AP97">
        <f t="shared" si="176"/>
        <v>0.40449163236970004</v>
      </c>
      <c r="AQ97">
        <f t="shared" si="177"/>
        <v>0.291233975306184</v>
      </c>
      <c r="AR97" s="54"/>
      <c r="AS97" s="55"/>
      <c r="AT97" s="55"/>
      <c r="AU97" s="56"/>
      <c r="AV97" s="56"/>
      <c r="AW97" s="56"/>
      <c r="AX97" s="57"/>
      <c r="AY97" s="57"/>
      <c r="AZ97" s="57"/>
    </row>
    <row r="98" spans="1:52" x14ac:dyDescent="0.3">
      <c r="A98">
        <v>97</v>
      </c>
      <c r="B98" s="1">
        <v>44714</v>
      </c>
      <c r="C98" t="str">
        <f t="shared" si="162"/>
        <v>CER-MSD_R3_t0_44714</v>
      </c>
      <c r="E98" t="s">
        <v>20</v>
      </c>
      <c r="F98" t="s">
        <v>35</v>
      </c>
      <c r="G98" t="s">
        <v>18</v>
      </c>
      <c r="H98">
        <f t="shared" si="163"/>
        <v>2022</v>
      </c>
      <c r="I98">
        <f t="shared" si="164"/>
        <v>6</v>
      </c>
      <c r="J98">
        <f t="shared" si="165"/>
        <v>2</v>
      </c>
      <c r="K98" t="s">
        <v>49</v>
      </c>
      <c r="M98">
        <v>3</v>
      </c>
      <c r="N98">
        <v>11</v>
      </c>
      <c r="O98" t="s">
        <v>36</v>
      </c>
      <c r="P98" t="str">
        <f t="shared" si="166"/>
        <v>E:CER_P:P07_Tr1:MSD_Tr2:_TRA_3_D:2_M:6_Y:2022</v>
      </c>
      <c r="Q98">
        <v>3</v>
      </c>
      <c r="R98">
        <v>24</v>
      </c>
      <c r="S98">
        <v>0.05</v>
      </c>
      <c r="T98">
        <v>25</v>
      </c>
      <c r="U98">
        <v>25.5</v>
      </c>
      <c r="V98" t="s">
        <v>44</v>
      </c>
      <c r="W98" s="2">
        <v>0.43599537037037034</v>
      </c>
      <c r="X98">
        <v>0</v>
      </c>
      <c r="Y98" s="33">
        <f>VLOOKUP(C98,JN!$A$2:$J$865,8,0)</f>
        <v>1.3574999999999999</v>
      </c>
      <c r="Z98" s="34">
        <f>VLOOKUP(C98,JN!$A$2:$J$865,9,0)</f>
        <v>82.956154747948418</v>
      </c>
      <c r="AA98" s="35">
        <f>VLOOKUP(C98,JN!$A$2:$J$865,10,0)</f>
        <v>0.80771999999999999</v>
      </c>
      <c r="AB98">
        <v>26.5</v>
      </c>
      <c r="AD98">
        <f t="shared" si="168"/>
        <v>299.5</v>
      </c>
      <c r="AE98">
        <v>0.129</v>
      </c>
      <c r="AG98">
        <v>0.72</v>
      </c>
      <c r="AH98">
        <f t="shared" si="169"/>
        <v>9.2880000000000004E-2</v>
      </c>
      <c r="AI98" t="s">
        <v>643</v>
      </c>
      <c r="AJ98">
        <f t="shared" si="170"/>
        <v>488.27685419702181</v>
      </c>
      <c r="AK98">
        <f t="shared" si="171"/>
        <v>569.65632989652545</v>
      </c>
      <c r="AL98">
        <f t="shared" si="172"/>
        <v>0.66283582957245712</v>
      </c>
      <c r="AM98">
        <f t="shared" si="173"/>
        <v>0.47724179729216915</v>
      </c>
      <c r="AN98">
        <f t="shared" si="174"/>
        <v>40.505570276609589</v>
      </c>
      <c r="AO98">
        <f t="shared" si="175"/>
        <v>29.164010599158903</v>
      </c>
      <c r="AP98">
        <f t="shared" si="176"/>
        <v>0.46012281078402151</v>
      </c>
      <c r="AQ98">
        <f t="shared" si="177"/>
        <v>0.33128842376449547</v>
      </c>
      <c r="AR98" s="54">
        <f t="shared" ref="AR98" si="242">SLOPE(AM98:AM101,X98:X101)*60</f>
        <v>-0.12186474220480709</v>
      </c>
      <c r="AS98" s="55">
        <f t="shared" ref="AS98" si="243">RSQ(Y98:Y101,AM98:AM101)</f>
        <v>0.99990190480242669</v>
      </c>
      <c r="AT98" s="55">
        <f t="shared" ref="AT98" si="244">IF(AS98&gt;=0.7,AR98,"REV")</f>
        <v>-0.12186474220480709</v>
      </c>
      <c r="AU98" s="56">
        <f t="shared" ref="AU98" si="245">SLOPE(AQ98:AQ101,Y98:Y101)*60</f>
        <v>-7.3066694669536432</v>
      </c>
      <c r="AV98" s="56">
        <f t="shared" ref="AV98" si="246">RSQ(Y98:Y101,AQ98:AQ101)</f>
        <v>7.8826051259166807E-2</v>
      </c>
      <c r="AW98" s="56" t="str">
        <f t="shared" ref="AW98" si="247">IF(AV98&gt;=0.7,AU98,"REV")</f>
        <v>REV</v>
      </c>
      <c r="AX98" s="57">
        <f t="shared" ref="AX98" si="248">SLOPE(AO98:AO101,Y98:Y101)*60</f>
        <v>2353.1691642619739</v>
      </c>
      <c r="AY98" s="57">
        <f t="shared" ref="AY98" si="249">RSQ(Y98:Y101,AO98:AO101)</f>
        <v>0.97239685043385027</v>
      </c>
      <c r="AZ98" s="57">
        <f t="shared" ref="AZ98" si="250">IF(AY98&gt;=0.7,AX98,"REV")</f>
        <v>2353.1691642619739</v>
      </c>
    </row>
    <row r="99" spans="1:52" x14ac:dyDescent="0.3">
      <c r="A99">
        <v>98</v>
      </c>
      <c r="B99" s="1">
        <v>44714</v>
      </c>
      <c r="C99" t="str">
        <f t="shared" si="162"/>
        <v>CER-MSD_R3_t1_44714</v>
      </c>
      <c r="E99" t="s">
        <v>20</v>
      </c>
      <c r="F99" t="s">
        <v>35</v>
      </c>
      <c r="G99" t="s">
        <v>18</v>
      </c>
      <c r="H99">
        <f t="shared" si="163"/>
        <v>2022</v>
      </c>
      <c r="I99">
        <f t="shared" si="164"/>
        <v>6</v>
      </c>
      <c r="J99">
        <f t="shared" si="165"/>
        <v>2</v>
      </c>
      <c r="K99" t="s">
        <v>49</v>
      </c>
      <c r="M99">
        <v>3</v>
      </c>
      <c r="N99">
        <v>11</v>
      </c>
      <c r="O99" t="s">
        <v>36</v>
      </c>
      <c r="P99" t="str">
        <f t="shared" si="166"/>
        <v>E:CER_P:P07_Tr1:MSD_Tr2:_TRA_3_D:2_M:6_Y:2022</v>
      </c>
      <c r="Q99">
        <v>3</v>
      </c>
      <c r="R99">
        <v>24</v>
      </c>
      <c r="S99">
        <v>0.05</v>
      </c>
      <c r="T99">
        <v>25</v>
      </c>
      <c r="U99">
        <v>25.5</v>
      </c>
      <c r="V99" t="s">
        <v>45</v>
      </c>
      <c r="W99" s="2">
        <f t="shared" si="187"/>
        <v>0.44293981481481476</v>
      </c>
      <c r="X99">
        <v>10</v>
      </c>
      <c r="Y99" s="33">
        <f>VLOOKUP(C99,JN!$A$2:$J$865,8,0)</f>
        <v>1.2825</v>
      </c>
      <c r="Z99" s="34">
        <f>VLOOKUP(C99,JN!$A$2:$J$865,9,0)</f>
        <v>77.920750293083245</v>
      </c>
      <c r="AA99" s="35">
        <f>VLOOKUP(C99,JN!$A$2:$J$865,10,0)</f>
        <v>0.80771999999999999</v>
      </c>
      <c r="AB99">
        <v>28.7</v>
      </c>
      <c r="AD99">
        <f t="shared" si="168"/>
        <v>301.7</v>
      </c>
      <c r="AE99">
        <v>0.129</v>
      </c>
      <c r="AG99">
        <v>0.72</v>
      </c>
      <c r="AH99">
        <f t="shared" si="169"/>
        <v>9.2880000000000004E-2</v>
      </c>
      <c r="AI99" t="s">
        <v>643</v>
      </c>
      <c r="AJ99">
        <f t="shared" si="170"/>
        <v>484.7163335499107</v>
      </c>
      <c r="AK99">
        <f t="shared" si="171"/>
        <v>565.5023891415625</v>
      </c>
      <c r="AL99">
        <f t="shared" si="172"/>
        <v>0.62164869777776055</v>
      </c>
      <c r="AM99">
        <f t="shared" si="173"/>
        <v>0.44758706239998763</v>
      </c>
      <c r="AN99">
        <f t="shared" si="174"/>
        <v>37.769460389521441</v>
      </c>
      <c r="AO99">
        <f t="shared" si="175"/>
        <v>27.19401148045544</v>
      </c>
      <c r="AP99">
        <f t="shared" si="176"/>
        <v>0.45676758975742288</v>
      </c>
      <c r="AQ99">
        <f t="shared" si="177"/>
        <v>0.32887266462534448</v>
      </c>
      <c r="AR99" s="54"/>
      <c r="AS99" s="55"/>
      <c r="AT99" s="55"/>
      <c r="AU99" s="56"/>
      <c r="AV99" s="56"/>
      <c r="AW99" s="56"/>
      <c r="AX99" s="57"/>
      <c r="AY99" s="57"/>
      <c r="AZ99" s="57"/>
    </row>
    <row r="100" spans="1:52" x14ac:dyDescent="0.3">
      <c r="A100">
        <v>99</v>
      </c>
      <c r="B100" s="1">
        <v>44714</v>
      </c>
      <c r="C100" t="str">
        <f t="shared" si="162"/>
        <v>CER-MSD_R3_t2_44714</v>
      </c>
      <c r="E100" t="s">
        <v>20</v>
      </c>
      <c r="F100" t="s">
        <v>35</v>
      </c>
      <c r="G100" t="s">
        <v>18</v>
      </c>
      <c r="H100">
        <f t="shared" si="163"/>
        <v>2022</v>
      </c>
      <c r="I100">
        <f t="shared" si="164"/>
        <v>6</v>
      </c>
      <c r="J100">
        <f t="shared" si="165"/>
        <v>2</v>
      </c>
      <c r="K100" t="s">
        <v>49</v>
      </c>
      <c r="M100">
        <v>3</v>
      </c>
      <c r="N100">
        <v>11</v>
      </c>
      <c r="O100" t="s">
        <v>36</v>
      </c>
      <c r="P100" t="str">
        <f t="shared" si="166"/>
        <v>E:CER_P:P07_Tr1:MSD_Tr2:_TRA_3_D:2_M:6_Y:2022</v>
      </c>
      <c r="Q100">
        <v>3</v>
      </c>
      <c r="R100">
        <v>24</v>
      </c>
      <c r="S100">
        <v>0.05</v>
      </c>
      <c r="T100">
        <v>25</v>
      </c>
      <c r="U100">
        <v>25.5</v>
      </c>
      <c r="V100" t="s">
        <v>46</v>
      </c>
      <c r="W100" s="2">
        <f t="shared" si="187"/>
        <v>0.44988425925925918</v>
      </c>
      <c r="X100">
        <v>20</v>
      </c>
      <c r="Y100" s="33">
        <f>VLOOKUP(C100,JN!$A$2:$J$865,8,0)</f>
        <v>1.2075</v>
      </c>
      <c r="Z100" s="34">
        <f>VLOOKUP(C100,JN!$A$2:$J$865,9,0)</f>
        <v>68.191324736225098</v>
      </c>
      <c r="AA100" s="35">
        <f>VLOOKUP(C100,JN!$A$2:$J$865,10,0)</f>
        <v>0.76956000000000002</v>
      </c>
      <c r="AB100">
        <v>30.4</v>
      </c>
      <c r="AD100">
        <f t="shared" si="168"/>
        <v>303.39999999999998</v>
      </c>
      <c r="AE100">
        <v>0.129</v>
      </c>
      <c r="AG100">
        <v>0.72</v>
      </c>
      <c r="AH100">
        <f t="shared" si="169"/>
        <v>9.2880000000000004E-2</v>
      </c>
      <c r="AI100" t="s">
        <v>643</v>
      </c>
      <c r="AJ100">
        <f t="shared" si="170"/>
        <v>482.0003883718129</v>
      </c>
      <c r="AK100">
        <f t="shared" si="171"/>
        <v>562.33378643378171</v>
      </c>
      <c r="AL100">
        <f t="shared" si="172"/>
        <v>0.58201546895896406</v>
      </c>
      <c r="AM100">
        <f t="shared" si="173"/>
        <v>0.41905113765045415</v>
      </c>
      <c r="AN100">
        <f t="shared" si="174"/>
        <v>32.868245006448909</v>
      </c>
      <c r="AO100">
        <f t="shared" si="175"/>
        <v>23.665136404643217</v>
      </c>
      <c r="AP100">
        <f t="shared" si="176"/>
        <v>0.43274958868798108</v>
      </c>
      <c r="AQ100">
        <f t="shared" si="177"/>
        <v>0.31157970385534639</v>
      </c>
      <c r="AR100" s="54"/>
      <c r="AS100" s="55"/>
      <c r="AT100" s="55"/>
      <c r="AU100" s="56"/>
      <c r="AV100" s="56"/>
      <c r="AW100" s="56"/>
      <c r="AX100" s="57"/>
      <c r="AY100" s="57"/>
      <c r="AZ100" s="57"/>
    </row>
    <row r="101" spans="1:52" x14ac:dyDescent="0.3">
      <c r="A101">
        <v>100</v>
      </c>
      <c r="B101" s="1">
        <v>44714</v>
      </c>
      <c r="C101" t="str">
        <f t="shared" si="162"/>
        <v>CER-MSD_R3_t3_44714</v>
      </c>
      <c r="E101" t="s">
        <v>20</v>
      </c>
      <c r="F101" t="s">
        <v>35</v>
      </c>
      <c r="G101" t="s">
        <v>18</v>
      </c>
      <c r="H101">
        <f t="shared" si="163"/>
        <v>2022</v>
      </c>
      <c r="I101">
        <f t="shared" si="164"/>
        <v>6</v>
      </c>
      <c r="J101">
        <f t="shared" si="165"/>
        <v>2</v>
      </c>
      <c r="K101" t="s">
        <v>49</v>
      </c>
      <c r="M101">
        <v>3</v>
      </c>
      <c r="N101">
        <v>11</v>
      </c>
      <c r="O101" t="s">
        <v>36</v>
      </c>
      <c r="P101" t="str">
        <f t="shared" si="166"/>
        <v>E:CER_P:P07_Tr1:MSD_Tr2:_TRA_3_D:2_M:6_Y:2022</v>
      </c>
      <c r="Q101">
        <v>3</v>
      </c>
      <c r="R101">
        <v>24</v>
      </c>
      <c r="S101">
        <v>0.05</v>
      </c>
      <c r="T101">
        <v>25</v>
      </c>
      <c r="U101">
        <v>25.5</v>
      </c>
      <c r="V101" t="s">
        <v>47</v>
      </c>
      <c r="W101" s="2">
        <f t="shared" si="187"/>
        <v>0.4568287037037036</v>
      </c>
      <c r="X101">
        <v>30</v>
      </c>
      <c r="Y101" s="33">
        <f>VLOOKUP(C101,JN!$A$2:$J$865,8,0)</f>
        <v>1.2075</v>
      </c>
      <c r="Z101" s="34">
        <f>VLOOKUP(C101,JN!$A$2:$J$865,9,0)</f>
        <v>66.911137162954276</v>
      </c>
      <c r="AA101" s="35">
        <f>VLOOKUP(C101,JN!$A$2:$J$865,10,0)</f>
        <v>0.94764000000000004</v>
      </c>
      <c r="AB101">
        <v>30.4</v>
      </c>
      <c r="AD101">
        <f t="shared" si="168"/>
        <v>303.39999999999998</v>
      </c>
      <c r="AE101">
        <v>0.129</v>
      </c>
      <c r="AG101">
        <v>0.72</v>
      </c>
      <c r="AH101">
        <f t="shared" si="169"/>
        <v>9.2880000000000004E-2</v>
      </c>
      <c r="AI101" t="s">
        <v>643</v>
      </c>
      <c r="AJ101">
        <f t="shared" si="170"/>
        <v>482.0003883718129</v>
      </c>
      <c r="AK101">
        <f t="shared" si="171"/>
        <v>562.33378643378171</v>
      </c>
      <c r="AL101">
        <f t="shared" si="172"/>
        <v>0.58201546895896406</v>
      </c>
      <c r="AM101">
        <f t="shared" si="173"/>
        <v>0.41905113765045415</v>
      </c>
      <c r="AN101">
        <f t="shared" si="174"/>
        <v>32.251194098943607</v>
      </c>
      <c r="AO101">
        <f t="shared" si="175"/>
        <v>23.220859751239395</v>
      </c>
      <c r="AP101">
        <f t="shared" si="176"/>
        <v>0.53288998937610887</v>
      </c>
      <c r="AQ101">
        <f t="shared" si="177"/>
        <v>0.38368079235079838</v>
      </c>
      <c r="AR101" s="54"/>
      <c r="AS101" s="55"/>
      <c r="AT101" s="55"/>
      <c r="AU101" s="56"/>
      <c r="AV101" s="56"/>
      <c r="AW101" s="56"/>
      <c r="AX101" s="57"/>
      <c r="AY101" s="57"/>
      <c r="AZ101" s="57"/>
    </row>
    <row r="102" spans="1:52" x14ac:dyDescent="0.3">
      <c r="A102">
        <v>101</v>
      </c>
      <c r="B102" s="1">
        <v>44714</v>
      </c>
      <c r="C102" t="str">
        <f t="shared" si="162"/>
        <v>CER-CON_R3_t0_44714</v>
      </c>
      <c r="E102" t="s">
        <v>20</v>
      </c>
      <c r="F102" t="s">
        <v>33</v>
      </c>
      <c r="G102" t="s">
        <v>18</v>
      </c>
      <c r="H102">
        <f t="shared" si="163"/>
        <v>2022</v>
      </c>
      <c r="I102">
        <f t="shared" si="164"/>
        <v>6</v>
      </c>
      <c r="J102">
        <f t="shared" si="165"/>
        <v>2</v>
      </c>
      <c r="K102" t="s">
        <v>48</v>
      </c>
      <c r="M102">
        <v>3</v>
      </c>
      <c r="N102">
        <v>9</v>
      </c>
      <c r="O102" t="s">
        <v>36</v>
      </c>
      <c r="P102" t="str">
        <f t="shared" si="166"/>
        <v>E:CER_P:P08_Tr1:CON_Tr2:_TRA_3_D:2_M:6_Y:2022</v>
      </c>
      <c r="Q102">
        <v>6</v>
      </c>
      <c r="R102">
        <v>25</v>
      </c>
      <c r="S102">
        <v>0.05</v>
      </c>
      <c r="T102">
        <v>25.5</v>
      </c>
      <c r="U102">
        <v>27</v>
      </c>
      <c r="V102" t="s">
        <v>44</v>
      </c>
      <c r="W102" s="2">
        <v>0.46354166666666669</v>
      </c>
      <c r="X102">
        <v>0</v>
      </c>
      <c r="Y102" s="33">
        <f>VLOOKUP(C102,JN!$A$2:$J$865,8,0)</f>
        <v>1.2825</v>
      </c>
      <c r="Z102" s="34">
        <f>VLOOKUP(C102,JN!$A$2:$J$865,9,0)</f>
        <v>75.104337631887461</v>
      </c>
      <c r="AA102" s="35">
        <f>VLOOKUP(C102,JN!$A$2:$J$865,10,0)</f>
        <v>0.78864000000000001</v>
      </c>
      <c r="AB102">
        <v>31.4</v>
      </c>
      <c r="AD102">
        <f t="shared" si="168"/>
        <v>304.39999999999998</v>
      </c>
      <c r="AE102">
        <v>0.129</v>
      </c>
      <c r="AG102">
        <v>0.72</v>
      </c>
      <c r="AH102">
        <f t="shared" si="169"/>
        <v>9.2880000000000004E-2</v>
      </c>
      <c r="AI102" t="s">
        <v>643</v>
      </c>
      <c r="AJ102">
        <f t="shared" si="170"/>
        <v>480.41694425758226</v>
      </c>
      <c r="AK102">
        <f t="shared" si="171"/>
        <v>560.48643496717932</v>
      </c>
      <c r="AL102">
        <f t="shared" si="172"/>
        <v>0.61613473101034921</v>
      </c>
      <c r="AM102">
        <f t="shared" si="173"/>
        <v>0.44361700632745149</v>
      </c>
      <c r="AN102">
        <f t="shared" si="174"/>
        <v>36.081396385601117</v>
      </c>
      <c r="AO102">
        <f t="shared" si="175"/>
        <v>25.978605397632805</v>
      </c>
      <c r="AP102">
        <f t="shared" si="176"/>
        <v>0.44202202207251629</v>
      </c>
      <c r="AQ102">
        <f t="shared" si="177"/>
        <v>0.31825585589221178</v>
      </c>
      <c r="AR102" s="54">
        <f t="shared" ref="AR102" si="251">SLOPE(AM102:AM105,X102:X105)*60</f>
        <v>8.0710639707452986E-2</v>
      </c>
      <c r="AS102" s="55">
        <f t="shared" ref="AS102" si="252">RSQ(Y102:Y105,AM102:AM105)</f>
        <v>0.98989885727507088</v>
      </c>
      <c r="AT102" s="55">
        <f t="shared" ref="AT102" si="253">IF(AS102&gt;=0.7,AR102,"REV")</f>
        <v>8.0710639707452986E-2</v>
      </c>
      <c r="AU102" s="56">
        <f t="shared" ref="AU102" si="254">SLOPE(AQ102:AQ105,Y102:Y105)*60</f>
        <v>3.03936025259453</v>
      </c>
      <c r="AV102" s="56">
        <f t="shared" ref="AV102" si="255">RSQ(Y102:Y105,AQ102:AQ105)</f>
        <v>0.26143805439912227</v>
      </c>
      <c r="AW102" s="56" t="str">
        <f t="shared" ref="AW102" si="256">IF(AV102&gt;=0.7,AU102,"REV")</f>
        <v>REV</v>
      </c>
      <c r="AX102" s="57">
        <f t="shared" ref="AX102" si="257">SLOPE(AO102:AO105,Y102:Y105)*60</f>
        <v>336.3319434852682</v>
      </c>
      <c r="AY102" s="57">
        <f t="shared" ref="AY102" si="258">RSQ(Y102:Y105,AO102:AO105)</f>
        <v>2.9218648716602947E-2</v>
      </c>
      <c r="AZ102" s="57" t="str">
        <f t="shared" ref="AZ102" si="259">IF(AY102&gt;=0.7,AX102,"REV")</f>
        <v>REV</v>
      </c>
    </row>
    <row r="103" spans="1:52" x14ac:dyDescent="0.3">
      <c r="A103">
        <v>102</v>
      </c>
      <c r="B103" s="1">
        <v>44714</v>
      </c>
      <c r="C103" t="str">
        <f t="shared" si="162"/>
        <v>CER-CON_R3_t1_44714</v>
      </c>
      <c r="E103" t="s">
        <v>20</v>
      </c>
      <c r="F103" t="s">
        <v>33</v>
      </c>
      <c r="G103" t="s">
        <v>18</v>
      </c>
      <c r="H103">
        <f t="shared" si="163"/>
        <v>2022</v>
      </c>
      <c r="I103">
        <f t="shared" si="164"/>
        <v>6</v>
      </c>
      <c r="J103">
        <f t="shared" si="165"/>
        <v>2</v>
      </c>
      <c r="K103" t="s">
        <v>48</v>
      </c>
      <c r="M103">
        <v>3</v>
      </c>
      <c r="N103">
        <v>9</v>
      </c>
      <c r="O103" t="s">
        <v>36</v>
      </c>
      <c r="P103" t="str">
        <f t="shared" si="166"/>
        <v>E:CER_P:P08_Tr1:CON_Tr2:_TRA_3_D:2_M:6_Y:2022</v>
      </c>
      <c r="Q103">
        <v>6</v>
      </c>
      <c r="R103">
        <v>25</v>
      </c>
      <c r="S103">
        <v>0.05</v>
      </c>
      <c r="T103">
        <v>25.5</v>
      </c>
      <c r="U103">
        <v>27</v>
      </c>
      <c r="V103" t="s">
        <v>45</v>
      </c>
      <c r="W103" s="2">
        <f t="shared" si="187"/>
        <v>0.4704861111111111</v>
      </c>
      <c r="X103">
        <v>10</v>
      </c>
      <c r="Y103" s="33">
        <f>VLOOKUP(C103,JN!$A$2:$J$865,8,0)</f>
        <v>1.2825</v>
      </c>
      <c r="Z103" s="34">
        <f>VLOOKUP(C103,JN!$A$2:$J$865,9,0)</f>
        <v>92.514888628370457</v>
      </c>
      <c r="AA103" s="35">
        <f>VLOOKUP(C103,JN!$A$2:$J$865,10,0)</f>
        <v>0.75684000000000007</v>
      </c>
      <c r="AB103">
        <v>33.299999999999997</v>
      </c>
      <c r="AD103">
        <f t="shared" si="168"/>
        <v>306.3</v>
      </c>
      <c r="AE103">
        <v>0.129</v>
      </c>
      <c r="AG103">
        <v>0.72</v>
      </c>
      <c r="AH103">
        <f t="shared" si="169"/>
        <v>9.2880000000000004E-2</v>
      </c>
      <c r="AI103" t="s">
        <v>643</v>
      </c>
      <c r="AJ103">
        <f t="shared" si="170"/>
        <v>477.43688485800857</v>
      </c>
      <c r="AK103">
        <f t="shared" si="171"/>
        <v>557.00969900100995</v>
      </c>
      <c r="AL103">
        <f t="shared" si="172"/>
        <v>0.61231280483039596</v>
      </c>
      <c r="AM103">
        <f t="shared" si="173"/>
        <v>0.4408652194778851</v>
      </c>
      <c r="AN103">
        <f t="shared" si="174"/>
        <v>44.170020229714794</v>
      </c>
      <c r="AO103">
        <f t="shared" si="175"/>
        <v>31.802414565394653</v>
      </c>
      <c r="AP103">
        <f t="shared" si="176"/>
        <v>0.42156722059192442</v>
      </c>
      <c r="AQ103">
        <f t="shared" si="177"/>
        <v>0.30352839882618554</v>
      </c>
      <c r="AR103" s="54"/>
      <c r="AS103" s="55"/>
      <c r="AT103" s="55"/>
      <c r="AU103" s="56"/>
      <c r="AV103" s="56"/>
      <c r="AW103" s="56"/>
      <c r="AX103" s="57"/>
      <c r="AY103" s="57"/>
      <c r="AZ103" s="57"/>
    </row>
    <row r="104" spans="1:52" x14ac:dyDescent="0.3">
      <c r="A104">
        <v>103</v>
      </c>
      <c r="B104" s="1">
        <v>44714</v>
      </c>
      <c r="C104" t="str">
        <f t="shared" si="162"/>
        <v>CER-CON_R3_t2_44714</v>
      </c>
      <c r="E104" t="s">
        <v>20</v>
      </c>
      <c r="F104" t="s">
        <v>33</v>
      </c>
      <c r="G104" t="s">
        <v>18</v>
      </c>
      <c r="H104">
        <f t="shared" si="163"/>
        <v>2022</v>
      </c>
      <c r="I104">
        <f t="shared" si="164"/>
        <v>6</v>
      </c>
      <c r="J104">
        <f t="shared" si="165"/>
        <v>2</v>
      </c>
      <c r="K104" t="s">
        <v>48</v>
      </c>
      <c r="M104">
        <v>3</v>
      </c>
      <c r="N104">
        <v>9</v>
      </c>
      <c r="O104" t="s">
        <v>36</v>
      </c>
      <c r="P104" t="str">
        <f t="shared" si="166"/>
        <v>E:CER_P:P08_Tr1:CON_Tr2:_TRA_3_D:2_M:6_Y:2022</v>
      </c>
      <c r="Q104">
        <v>6</v>
      </c>
      <c r="R104">
        <v>25</v>
      </c>
      <c r="S104">
        <v>0.05</v>
      </c>
      <c r="T104">
        <v>25.5</v>
      </c>
      <c r="U104">
        <v>27</v>
      </c>
      <c r="V104" t="s">
        <v>46</v>
      </c>
      <c r="W104" s="2">
        <f t="shared" si="187"/>
        <v>0.47743055555555552</v>
      </c>
      <c r="X104">
        <v>20</v>
      </c>
      <c r="Y104" s="33">
        <f>VLOOKUP(C104,JN!$A$2:$J$865,8,0)</f>
        <v>1.2825</v>
      </c>
      <c r="Z104" s="34">
        <f>VLOOKUP(C104,JN!$A$2:$J$865,9,0)</f>
        <v>81.76131301289567</v>
      </c>
      <c r="AA104" s="35">
        <f>VLOOKUP(C104,JN!$A$2:$J$865,10,0)</f>
        <v>0.76956000000000002</v>
      </c>
      <c r="AB104">
        <v>35.6</v>
      </c>
      <c r="AD104">
        <f t="shared" si="168"/>
        <v>308.60000000000002</v>
      </c>
      <c r="AE104">
        <v>0.129</v>
      </c>
      <c r="AG104">
        <v>0.72</v>
      </c>
      <c r="AH104">
        <f t="shared" si="169"/>
        <v>9.2880000000000004E-2</v>
      </c>
      <c r="AI104" t="s">
        <v>643</v>
      </c>
      <c r="AJ104">
        <f t="shared" si="170"/>
        <v>473.87854125731695</v>
      </c>
      <c r="AK104">
        <f t="shared" si="171"/>
        <v>552.85829813353644</v>
      </c>
      <c r="AL104">
        <f t="shared" si="172"/>
        <v>0.60774922916250895</v>
      </c>
      <c r="AM104">
        <f t="shared" si="173"/>
        <v>0.43757944499700646</v>
      </c>
      <c r="AN104">
        <f t="shared" si="174"/>
        <v>38.744931741833881</v>
      </c>
      <c r="AO104">
        <f t="shared" si="175"/>
        <v>27.896350854120392</v>
      </c>
      <c r="AP104">
        <f t="shared" si="176"/>
        <v>0.42545763191164426</v>
      </c>
      <c r="AQ104">
        <f t="shared" si="177"/>
        <v>0.3063294949763839</v>
      </c>
      <c r="AR104" s="54"/>
      <c r="AS104" s="55"/>
      <c r="AT104" s="55"/>
      <c r="AU104" s="56"/>
      <c r="AV104" s="56"/>
      <c r="AW104" s="56"/>
      <c r="AX104" s="57"/>
      <c r="AY104" s="57"/>
      <c r="AZ104" s="57"/>
    </row>
    <row r="105" spans="1:52" x14ac:dyDescent="0.3">
      <c r="A105">
        <v>104</v>
      </c>
      <c r="B105" s="1">
        <v>44714</v>
      </c>
      <c r="C105" t="str">
        <f t="shared" si="162"/>
        <v>CER-CON_R3_t3_44714</v>
      </c>
      <c r="E105" t="s">
        <v>20</v>
      </c>
      <c r="F105" t="s">
        <v>33</v>
      </c>
      <c r="G105" t="s">
        <v>18</v>
      </c>
      <c r="H105">
        <f t="shared" si="163"/>
        <v>2022</v>
      </c>
      <c r="I105">
        <f t="shared" si="164"/>
        <v>6</v>
      </c>
      <c r="J105">
        <f t="shared" si="165"/>
        <v>2</v>
      </c>
      <c r="K105" t="s">
        <v>48</v>
      </c>
      <c r="M105">
        <v>3</v>
      </c>
      <c r="N105">
        <v>9</v>
      </c>
      <c r="O105" t="s">
        <v>36</v>
      </c>
      <c r="P105" t="str">
        <f t="shared" si="166"/>
        <v>E:CER_P:P08_Tr1:CON_Tr2:_TRA_3_D:2_M:6_Y:2022</v>
      </c>
      <c r="Q105">
        <v>6</v>
      </c>
      <c r="R105">
        <v>25</v>
      </c>
      <c r="S105">
        <v>0.05</v>
      </c>
      <c r="T105">
        <v>25.5</v>
      </c>
      <c r="U105">
        <v>27</v>
      </c>
      <c r="V105" t="s">
        <v>47</v>
      </c>
      <c r="W105" s="2">
        <f t="shared" si="187"/>
        <v>0.48437499999999994</v>
      </c>
      <c r="X105">
        <v>30</v>
      </c>
      <c r="Y105" s="33">
        <f>VLOOKUP(C105,JN!$A$2:$J$865,8,0)</f>
        <v>1.4325000000000001</v>
      </c>
      <c r="Z105" s="34">
        <f>VLOOKUP(C105,JN!$A$2:$J$865,9,0)</f>
        <v>86.028604923798369</v>
      </c>
      <c r="AA105" s="35">
        <f>VLOOKUP(C105,JN!$A$2:$J$865,10,0)</f>
        <v>0.79500000000000004</v>
      </c>
      <c r="AB105">
        <v>35.1</v>
      </c>
      <c r="AD105">
        <f t="shared" si="168"/>
        <v>308.10000000000002</v>
      </c>
      <c r="AE105">
        <v>0.129</v>
      </c>
      <c r="AG105">
        <v>0.72</v>
      </c>
      <c r="AH105">
        <f t="shared" si="169"/>
        <v>9.2880000000000004E-2</v>
      </c>
      <c r="AI105" t="s">
        <v>643</v>
      </c>
      <c r="AJ105">
        <f t="shared" si="170"/>
        <v>474.64757491726067</v>
      </c>
      <c r="AK105">
        <f t="shared" si="171"/>
        <v>553.75550407013748</v>
      </c>
      <c r="AL105">
        <f t="shared" si="172"/>
        <v>0.67993265106897594</v>
      </c>
      <c r="AM105">
        <f t="shared" si="173"/>
        <v>0.48955150876966269</v>
      </c>
      <c r="AN105">
        <f t="shared" si="174"/>
        <v>40.833268700596001</v>
      </c>
      <c r="AO105">
        <f t="shared" si="175"/>
        <v>29.399953464429121</v>
      </c>
      <c r="AP105">
        <f t="shared" si="176"/>
        <v>0.44023562573575931</v>
      </c>
      <c r="AQ105">
        <f t="shared" si="177"/>
        <v>0.31696965052974674</v>
      </c>
      <c r="AR105" s="54"/>
      <c r="AS105" s="55"/>
      <c r="AT105" s="55"/>
      <c r="AU105" s="56"/>
      <c r="AV105" s="56"/>
      <c r="AW105" s="56"/>
      <c r="AX105" s="57"/>
      <c r="AY105" s="57"/>
      <c r="AZ105" s="57"/>
    </row>
    <row r="106" spans="1:52" x14ac:dyDescent="0.3">
      <c r="A106">
        <v>105</v>
      </c>
      <c r="B106" s="1">
        <v>44714</v>
      </c>
      <c r="C106" t="str">
        <f t="shared" si="162"/>
        <v>CER-AWD_R3_t0_44714</v>
      </c>
      <c r="E106" t="s">
        <v>20</v>
      </c>
      <c r="F106" t="s">
        <v>38</v>
      </c>
      <c r="G106" t="s">
        <v>18</v>
      </c>
      <c r="H106">
        <f t="shared" si="163"/>
        <v>2022</v>
      </c>
      <c r="I106">
        <f t="shared" si="164"/>
        <v>6</v>
      </c>
      <c r="J106">
        <f t="shared" si="165"/>
        <v>2</v>
      </c>
      <c r="K106" t="s">
        <v>50</v>
      </c>
      <c r="M106">
        <v>3</v>
      </c>
      <c r="N106">
        <v>9</v>
      </c>
      <c r="O106" t="s">
        <v>36</v>
      </c>
      <c r="P106" t="str">
        <f t="shared" si="166"/>
        <v>E:CER_P:P09_Tr1:AWD_Tr2:_TRA_3_D:2_M:6_Y:2022</v>
      </c>
      <c r="Q106">
        <v>10</v>
      </c>
      <c r="R106">
        <v>24</v>
      </c>
      <c r="S106">
        <v>0.05</v>
      </c>
      <c r="T106">
        <v>25</v>
      </c>
      <c r="U106">
        <v>25.5</v>
      </c>
      <c r="V106" t="s">
        <v>44</v>
      </c>
      <c r="W106" s="2">
        <v>0.4381944444444445</v>
      </c>
      <c r="X106">
        <v>0</v>
      </c>
      <c r="Y106" s="33">
        <f>VLOOKUP(C106,JN!$A$2:$J$865,8,0)</f>
        <v>1.2825</v>
      </c>
      <c r="Z106" s="34">
        <f>VLOOKUP(C106,JN!$A$2:$J$865,9,0)</f>
        <v>78.262133645955458</v>
      </c>
      <c r="AA106" s="35">
        <f>VLOOKUP(C106,JN!$A$2:$J$865,10,0)</f>
        <v>0.77591999999999994</v>
      </c>
      <c r="AB106">
        <v>26.4</v>
      </c>
      <c r="AD106">
        <f t="shared" si="168"/>
        <v>299.39999999999998</v>
      </c>
      <c r="AE106">
        <v>0.129</v>
      </c>
      <c r="AG106">
        <v>0.72</v>
      </c>
      <c r="AH106">
        <f t="shared" si="169"/>
        <v>9.2880000000000004E-2</v>
      </c>
      <c r="AI106" t="s">
        <v>643</v>
      </c>
      <c r="AJ106">
        <f t="shared" si="170"/>
        <v>488.43993931866419</v>
      </c>
      <c r="AK106">
        <f t="shared" si="171"/>
        <v>569.84659587177498</v>
      </c>
      <c r="AL106">
        <f t="shared" si="172"/>
        <v>0.62642422217618687</v>
      </c>
      <c r="AM106">
        <f t="shared" si="173"/>
        <v>0.45102543996685457</v>
      </c>
      <c r="AN106">
        <f t="shared" si="174"/>
        <v>38.226351808979672</v>
      </c>
      <c r="AO106">
        <f t="shared" si="175"/>
        <v>27.522973302465367</v>
      </c>
      <c r="AP106">
        <f t="shared" si="176"/>
        <v>0.44215537066882765</v>
      </c>
      <c r="AQ106">
        <f t="shared" si="177"/>
        <v>0.31835186688155592</v>
      </c>
      <c r="AR106" s="54">
        <f t="shared" ref="AR106" si="260">SLOPE(AM106:AM109,X106:X109)*60</f>
        <v>-6.9720661148267388E-2</v>
      </c>
      <c r="AS106" s="55">
        <f t="shared" ref="AS106" si="261">RSQ(Y106:Y109,AM106:AM109)</f>
        <v>0.96308974350579246</v>
      </c>
      <c r="AT106" s="55">
        <f t="shared" ref="AT106" si="262">IF(AS106&gt;=0.7,AR106,"REV")</f>
        <v>-6.9720661148267388E-2</v>
      </c>
      <c r="AU106" s="56">
        <f t="shared" ref="AU106" si="263">SLOPE(AQ106:AQ109,Y106:Y109)*60</f>
        <v>-113.77938884009396</v>
      </c>
      <c r="AV106" s="56">
        <f t="shared" ref="AV106" si="264">RSQ(Y106:Y109,AQ106:AQ109)</f>
        <v>0.47459215539815164</v>
      </c>
      <c r="AW106" s="56" t="str">
        <f t="shared" ref="AW106" si="265">IF(AV106&gt;=0.7,AU106,"REV")</f>
        <v>REV</v>
      </c>
      <c r="AX106" s="57">
        <f t="shared" ref="AX106" si="266">SLOPE(AO106:AO109,Y106:Y109)*60</f>
        <v>2362.2215379808572</v>
      </c>
      <c r="AY106" s="57">
        <f t="shared" ref="AY106" si="267">RSQ(Y106:Y109,AO106:AO109)</f>
        <v>0.180714679539276</v>
      </c>
      <c r="AZ106" s="57" t="str">
        <f t="shared" ref="AZ106" si="268">IF(AY106&gt;=0.7,AX106,"REV")</f>
        <v>REV</v>
      </c>
    </row>
    <row r="107" spans="1:52" x14ac:dyDescent="0.3">
      <c r="A107">
        <v>106</v>
      </c>
      <c r="B107" s="1">
        <v>44714</v>
      </c>
      <c r="C107" t="str">
        <f t="shared" si="162"/>
        <v>CER-AWD_R3_t1_44714</v>
      </c>
      <c r="E107" t="s">
        <v>20</v>
      </c>
      <c r="F107" t="s">
        <v>38</v>
      </c>
      <c r="G107" t="s">
        <v>18</v>
      </c>
      <c r="H107">
        <f t="shared" si="163"/>
        <v>2022</v>
      </c>
      <c r="I107">
        <f t="shared" si="164"/>
        <v>6</v>
      </c>
      <c r="J107">
        <f t="shared" si="165"/>
        <v>2</v>
      </c>
      <c r="K107" t="s">
        <v>50</v>
      </c>
      <c r="M107">
        <v>3</v>
      </c>
      <c r="N107">
        <v>9</v>
      </c>
      <c r="O107" t="s">
        <v>36</v>
      </c>
      <c r="P107" t="str">
        <f t="shared" si="166"/>
        <v>E:CER_P:P09_Tr1:AWD_Tr2:_TRA_3_D:2_M:6_Y:2022</v>
      </c>
      <c r="Q107">
        <v>10</v>
      </c>
      <c r="R107">
        <v>24</v>
      </c>
      <c r="S107">
        <v>0.05</v>
      </c>
      <c r="T107">
        <v>25</v>
      </c>
      <c r="U107">
        <v>25.5</v>
      </c>
      <c r="V107" t="s">
        <v>45</v>
      </c>
      <c r="W107" s="2">
        <f t="shared" ref="W107:W169" si="269">W106+TIME(0,10,0)</f>
        <v>0.44513888888888892</v>
      </c>
      <c r="X107">
        <v>10</v>
      </c>
      <c r="Y107" s="33">
        <f>VLOOKUP(C107,JN!$A$2:$J$865,8,0)</f>
        <v>1.2825</v>
      </c>
      <c r="Z107" s="34">
        <f>VLOOKUP(C107,JN!$A$2:$J$865,9,0)</f>
        <v>80.737162954279015</v>
      </c>
      <c r="AA107" s="35">
        <f>VLOOKUP(C107,JN!$A$2:$J$865,10,0)</f>
        <v>0.79500000000000004</v>
      </c>
      <c r="AB107">
        <v>29.4</v>
      </c>
      <c r="AD107">
        <f t="shared" si="168"/>
        <v>302.39999999999998</v>
      </c>
      <c r="AE107">
        <v>0.129</v>
      </c>
      <c r="AG107">
        <v>0.72</v>
      </c>
      <c r="AH107">
        <f t="shared" si="169"/>
        <v>9.2880000000000004E-2</v>
      </c>
      <c r="AI107" t="s">
        <v>643</v>
      </c>
      <c r="AJ107">
        <f t="shared" si="170"/>
        <v>483.59430500002662</v>
      </c>
      <c r="AK107">
        <f t="shared" si="171"/>
        <v>564.19335583336442</v>
      </c>
      <c r="AL107">
        <f t="shared" si="172"/>
        <v>0.62020969616253407</v>
      </c>
      <c r="AM107">
        <f t="shared" si="173"/>
        <v>0.44655098123702458</v>
      </c>
      <c r="AN107">
        <f t="shared" si="174"/>
        <v>39.044032206548458</v>
      </c>
      <c r="AO107">
        <f t="shared" si="175"/>
        <v>28.111703188714891</v>
      </c>
      <c r="AP107">
        <f t="shared" si="176"/>
        <v>0.44853371788752472</v>
      </c>
      <c r="AQ107">
        <f t="shared" si="177"/>
        <v>0.32294427687901778</v>
      </c>
      <c r="AR107" s="54"/>
      <c r="AS107" s="55"/>
      <c r="AT107" s="55"/>
      <c r="AU107" s="56"/>
      <c r="AV107" s="56"/>
      <c r="AW107" s="56"/>
      <c r="AX107" s="57"/>
      <c r="AY107" s="57"/>
      <c r="AZ107" s="57"/>
    </row>
    <row r="108" spans="1:52" x14ac:dyDescent="0.3">
      <c r="A108">
        <v>107</v>
      </c>
      <c r="B108" s="1">
        <v>44714</v>
      </c>
      <c r="C108" t="str">
        <f t="shared" si="162"/>
        <v>CER-AWD_R3_t2_44714</v>
      </c>
      <c r="E108" t="s">
        <v>20</v>
      </c>
      <c r="F108" t="s">
        <v>38</v>
      </c>
      <c r="G108" t="s">
        <v>18</v>
      </c>
      <c r="H108">
        <f t="shared" si="163"/>
        <v>2022</v>
      </c>
      <c r="I108">
        <f t="shared" si="164"/>
        <v>6</v>
      </c>
      <c r="J108">
        <f t="shared" si="165"/>
        <v>2</v>
      </c>
      <c r="K108" t="s">
        <v>50</v>
      </c>
      <c r="M108">
        <v>3</v>
      </c>
      <c r="N108">
        <v>9</v>
      </c>
      <c r="O108" t="s">
        <v>36</v>
      </c>
      <c r="P108" t="str">
        <f t="shared" si="166"/>
        <v>E:CER_P:P09_Tr1:AWD_Tr2:_TRA_3_D:2_M:6_Y:2022</v>
      </c>
      <c r="Q108">
        <v>10</v>
      </c>
      <c r="R108">
        <v>24</v>
      </c>
      <c r="S108">
        <v>0.05</v>
      </c>
      <c r="T108">
        <v>25</v>
      </c>
      <c r="U108">
        <v>25.5</v>
      </c>
      <c r="V108" t="s">
        <v>46</v>
      </c>
      <c r="W108" s="2">
        <f t="shared" si="269"/>
        <v>0.45208333333333334</v>
      </c>
      <c r="X108">
        <v>20</v>
      </c>
      <c r="Y108" s="33">
        <f>VLOOKUP(C108,JN!$A$2:$J$865,8,0)</f>
        <v>1.2825</v>
      </c>
      <c r="Z108" s="34">
        <f>VLOOKUP(C108,JN!$A$2:$J$865,9,0)</f>
        <v>61.278311840562722</v>
      </c>
      <c r="AA108" s="35">
        <f>VLOOKUP(C108,JN!$A$2:$J$865,10,0)</f>
        <v>1.1893199999999999</v>
      </c>
      <c r="AB108">
        <v>31.8</v>
      </c>
      <c r="AD108">
        <f t="shared" si="168"/>
        <v>304.8</v>
      </c>
      <c r="AE108">
        <v>0.129</v>
      </c>
      <c r="AG108">
        <v>0.72</v>
      </c>
      <c r="AH108">
        <f t="shared" si="169"/>
        <v>9.2880000000000004E-2</v>
      </c>
      <c r="AI108" t="s">
        <v>643</v>
      </c>
      <c r="AJ108">
        <f t="shared" si="170"/>
        <v>479.78647582679793</v>
      </c>
      <c r="AK108">
        <f t="shared" si="171"/>
        <v>559.75088846459755</v>
      </c>
      <c r="AL108">
        <f t="shared" si="172"/>
        <v>0.61532615524786827</v>
      </c>
      <c r="AM108">
        <f t="shared" si="173"/>
        <v>0.44303483177846514</v>
      </c>
      <c r="AN108">
        <f t="shared" si="174"/>
        <v>29.400505282599134</v>
      </c>
      <c r="AO108">
        <f t="shared" si="175"/>
        <v>21.168363803471376</v>
      </c>
      <c r="AP108">
        <f t="shared" si="176"/>
        <v>0.66572292666871513</v>
      </c>
      <c r="AQ108">
        <f t="shared" si="177"/>
        <v>0.4793205072014749</v>
      </c>
      <c r="AR108" s="54"/>
      <c r="AS108" s="55"/>
      <c r="AT108" s="55"/>
      <c r="AU108" s="56"/>
      <c r="AV108" s="56"/>
      <c r="AW108" s="56"/>
      <c r="AX108" s="57"/>
      <c r="AY108" s="57"/>
      <c r="AZ108" s="57"/>
    </row>
    <row r="109" spans="1:52" x14ac:dyDescent="0.3">
      <c r="A109">
        <v>108</v>
      </c>
      <c r="B109" s="1">
        <v>44714</v>
      </c>
      <c r="C109" t="str">
        <f t="shared" si="162"/>
        <v>CER-AWD_R3_t3_44714</v>
      </c>
      <c r="E109" t="s">
        <v>20</v>
      </c>
      <c r="F109" t="s">
        <v>38</v>
      </c>
      <c r="G109" t="s">
        <v>18</v>
      </c>
      <c r="H109">
        <f t="shared" si="163"/>
        <v>2022</v>
      </c>
      <c r="I109">
        <f t="shared" si="164"/>
        <v>6</v>
      </c>
      <c r="J109">
        <f t="shared" si="165"/>
        <v>2</v>
      </c>
      <c r="K109" t="s">
        <v>50</v>
      </c>
      <c r="M109">
        <v>3</v>
      </c>
      <c r="N109">
        <v>9</v>
      </c>
      <c r="O109" t="s">
        <v>36</v>
      </c>
      <c r="P109" t="str">
        <f t="shared" si="166"/>
        <v>E:CER_P:P09_Tr1:AWD_Tr2:_TRA_3_D:2_M:6_Y:2022</v>
      </c>
      <c r="Q109">
        <v>10</v>
      </c>
      <c r="R109">
        <v>24</v>
      </c>
      <c r="S109">
        <v>0.05</v>
      </c>
      <c r="T109">
        <v>25</v>
      </c>
      <c r="U109">
        <v>25.5</v>
      </c>
      <c r="V109" t="s">
        <v>47</v>
      </c>
      <c r="W109" s="2">
        <f t="shared" si="269"/>
        <v>0.45902777777777776</v>
      </c>
      <c r="X109">
        <v>30</v>
      </c>
      <c r="Y109" s="33">
        <f>VLOOKUP(C109,JN!$A$2:$J$865,8,0)</f>
        <v>1.2075</v>
      </c>
      <c r="Z109" s="34">
        <f>VLOOKUP(C109,JN!$A$2:$J$865,9,0)</f>
        <v>66.143024618991788</v>
      </c>
      <c r="AA109" s="35">
        <f>VLOOKUP(C109,JN!$A$2:$J$865,10,0)</f>
        <v>1.29108</v>
      </c>
      <c r="AB109">
        <v>34.5</v>
      </c>
      <c r="AD109">
        <f t="shared" si="168"/>
        <v>307.5</v>
      </c>
      <c r="AE109">
        <v>0.129</v>
      </c>
      <c r="AG109">
        <v>0.72</v>
      </c>
      <c r="AH109">
        <f t="shared" si="169"/>
        <v>9.2880000000000004E-2</v>
      </c>
      <c r="AI109" t="s">
        <v>643</v>
      </c>
      <c r="AJ109">
        <f t="shared" si="170"/>
        <v>475.57371652685538</v>
      </c>
      <c r="AK109">
        <f t="shared" si="171"/>
        <v>554.83600261466461</v>
      </c>
      <c r="AL109">
        <f t="shared" si="172"/>
        <v>0.57425526270617788</v>
      </c>
      <c r="AM109">
        <f t="shared" si="173"/>
        <v>0.41346378914844806</v>
      </c>
      <c r="AN109">
        <f t="shared" si="174"/>
        <v>31.455884040381218</v>
      </c>
      <c r="AO109">
        <f t="shared" si="175"/>
        <v>22.648236509074476</v>
      </c>
      <c r="AP109">
        <f t="shared" si="176"/>
        <v>0.71633766625574113</v>
      </c>
      <c r="AQ109">
        <f t="shared" si="177"/>
        <v>0.51576311970413358</v>
      </c>
      <c r="AR109" s="54"/>
      <c r="AS109" s="55"/>
      <c r="AT109" s="55"/>
      <c r="AU109" s="56"/>
      <c r="AV109" s="56"/>
      <c r="AW109" s="56"/>
      <c r="AX109" s="57"/>
      <c r="AY109" s="57"/>
      <c r="AZ109" s="57"/>
    </row>
    <row r="110" spans="1:52" x14ac:dyDescent="0.3">
      <c r="A110">
        <v>109</v>
      </c>
      <c r="B110" s="1">
        <v>44721</v>
      </c>
      <c r="C110" t="str">
        <f t="shared" si="162"/>
        <v>CER-AWD_R1_t0_44721</v>
      </c>
      <c r="E110" t="s">
        <v>20</v>
      </c>
      <c r="F110" t="s">
        <v>21</v>
      </c>
      <c r="G110" t="s">
        <v>18</v>
      </c>
      <c r="H110">
        <f t="shared" si="163"/>
        <v>2022</v>
      </c>
      <c r="I110">
        <f t="shared" si="164"/>
        <v>6</v>
      </c>
      <c r="J110">
        <f t="shared" si="165"/>
        <v>9</v>
      </c>
      <c r="K110" t="s">
        <v>50</v>
      </c>
      <c r="M110">
        <v>1</v>
      </c>
      <c r="N110">
        <v>1</v>
      </c>
      <c r="O110" t="s">
        <v>19</v>
      </c>
      <c r="P110" t="str">
        <f t="shared" si="166"/>
        <v>E:CER_P:P01_Tr1:AWD_Tr2:_TRA_1_D:9_M:6_Y:2022</v>
      </c>
      <c r="Q110">
        <v>12</v>
      </c>
      <c r="R110">
        <v>25</v>
      </c>
      <c r="S110">
        <v>0.3</v>
      </c>
      <c r="T110">
        <v>29</v>
      </c>
      <c r="U110">
        <v>30.5</v>
      </c>
      <c r="V110" t="s">
        <v>44</v>
      </c>
      <c r="W110" s="2">
        <v>0.47222222222222227</v>
      </c>
      <c r="X110">
        <v>0</v>
      </c>
      <c r="Y110" s="33">
        <f>VLOOKUP(C110,JN!$A$2:$J$865,8,0)</f>
        <v>1.2825</v>
      </c>
      <c r="Z110" s="34">
        <f>VLOOKUP(C110,JN!$A$2:$J$865,9,0)</f>
        <v>92.600234466588518</v>
      </c>
      <c r="AA110" s="35">
        <f>VLOOKUP(C110,JN!$A$2:$J$865,10,0)</f>
        <v>0.73776000000000008</v>
      </c>
      <c r="AB110">
        <v>34.700000000000003</v>
      </c>
      <c r="AD110">
        <f t="shared" si="168"/>
        <v>307.7</v>
      </c>
      <c r="AE110">
        <v>0.129</v>
      </c>
      <c r="AG110">
        <v>0.72</v>
      </c>
      <c r="AH110">
        <f t="shared" si="169"/>
        <v>9.2880000000000004E-2</v>
      </c>
      <c r="AI110" t="s">
        <v>643</v>
      </c>
      <c r="AJ110">
        <f t="shared" si="170"/>
        <v>475.26460133899269</v>
      </c>
      <c r="AK110">
        <f t="shared" si="171"/>
        <v>554.47536822882478</v>
      </c>
      <c r="AL110">
        <f t="shared" si="172"/>
        <v>0.60952685121725814</v>
      </c>
      <c r="AM110">
        <f t="shared" si="173"/>
        <v>0.43885933287642587</v>
      </c>
      <c r="AN110">
        <f t="shared" si="174"/>
        <v>44.009613517660441</v>
      </c>
      <c r="AO110">
        <f t="shared" si="175"/>
        <v>31.686921732715518</v>
      </c>
      <c r="AP110">
        <f t="shared" si="176"/>
        <v>0.40906974766449783</v>
      </c>
      <c r="AQ110">
        <f t="shared" si="177"/>
        <v>0.29453021831843845</v>
      </c>
      <c r="AR110" s="54">
        <f t="shared" ref="AR110" si="270">SLOPE(AM110:AM113,X110:X113)*60</f>
        <v>9.6078435507959858E-2</v>
      </c>
      <c r="AS110" s="55">
        <f t="shared" ref="AS110" si="271">RSQ(Y110:Y113,AM110:AM113)</f>
        <v>0.98922972328712733</v>
      </c>
      <c r="AT110" s="55">
        <f t="shared" ref="AT110" si="272">IF(AS110&gt;=0.7,AR110,"REV")</f>
        <v>9.6078435507959858E-2</v>
      </c>
      <c r="AU110" s="56">
        <f t="shared" ref="AU110" si="273">SLOPE(AQ110:AQ113,Y110:Y113)*60</f>
        <v>82.973746013823998</v>
      </c>
      <c r="AV110" s="56">
        <f t="shared" ref="AV110" si="274">RSQ(Y110:Y113,AQ110:AQ113)</f>
        <v>0.72900973891994625</v>
      </c>
      <c r="AW110" s="56">
        <f t="shared" ref="AW110" si="275">IF(AV110&gt;=0.7,AU110,"REV")</f>
        <v>82.973746013823998</v>
      </c>
      <c r="AX110" s="57">
        <f t="shared" ref="AX110" si="276">SLOPE(AO110:AO113,Y110:Y113)*60</f>
        <v>-8928.8904851458537</v>
      </c>
      <c r="AY110" s="57">
        <f t="shared" ref="AY110" si="277">RSQ(Y110:Y113,AO110:AO113)</f>
        <v>0.93768391321882794</v>
      </c>
      <c r="AZ110" s="57">
        <f t="shared" ref="AZ110" si="278">IF(AY110&gt;=0.7,AX110,"REV")</f>
        <v>-8928.8904851458537</v>
      </c>
    </row>
    <row r="111" spans="1:52" x14ac:dyDescent="0.3">
      <c r="A111">
        <v>110</v>
      </c>
      <c r="B111" s="1">
        <v>44721</v>
      </c>
      <c r="C111" t="str">
        <f t="shared" si="162"/>
        <v>CER-AWD_R1_t1_44721</v>
      </c>
      <c r="E111" t="s">
        <v>20</v>
      </c>
      <c r="F111" t="s">
        <v>21</v>
      </c>
      <c r="G111" t="s">
        <v>18</v>
      </c>
      <c r="H111">
        <f t="shared" si="163"/>
        <v>2022</v>
      </c>
      <c r="I111">
        <f t="shared" si="164"/>
        <v>6</v>
      </c>
      <c r="J111">
        <f t="shared" si="165"/>
        <v>9</v>
      </c>
      <c r="K111" t="s">
        <v>50</v>
      </c>
      <c r="M111">
        <v>1</v>
      </c>
      <c r="N111">
        <v>1</v>
      </c>
      <c r="O111" t="s">
        <v>19</v>
      </c>
      <c r="P111" t="str">
        <f t="shared" si="166"/>
        <v>E:CER_P:P01_Tr1:AWD_Tr2:_TRA_1_D:9_M:6_Y:2022</v>
      </c>
      <c r="Q111">
        <v>12</v>
      </c>
      <c r="R111">
        <v>25</v>
      </c>
      <c r="S111">
        <v>0.3</v>
      </c>
      <c r="T111">
        <v>29</v>
      </c>
      <c r="U111">
        <v>30.5</v>
      </c>
      <c r="V111" t="s">
        <v>45</v>
      </c>
      <c r="W111" s="2">
        <f t="shared" si="269"/>
        <v>0.47916666666666669</v>
      </c>
      <c r="X111">
        <v>10</v>
      </c>
      <c r="Y111" s="33">
        <f>VLOOKUP(C111,JN!$A$2:$J$865,8,0)</f>
        <v>1.2825</v>
      </c>
      <c r="Z111" s="34">
        <f>VLOOKUP(C111,JN!$A$2:$J$865,9,0)</f>
        <v>76.043141852286055</v>
      </c>
      <c r="AA111" s="35">
        <f>VLOOKUP(C111,JN!$A$2:$J$865,10,0)</f>
        <v>0.74412000000000011</v>
      </c>
      <c r="AB111">
        <v>38.700000000000003</v>
      </c>
      <c r="AD111">
        <f t="shared" si="168"/>
        <v>311.7</v>
      </c>
      <c r="AE111">
        <v>0.129</v>
      </c>
      <c r="AG111">
        <v>0.72</v>
      </c>
      <c r="AH111">
        <f t="shared" si="169"/>
        <v>9.2880000000000004E-2</v>
      </c>
      <c r="AI111" t="s">
        <v>643</v>
      </c>
      <c r="AJ111">
        <f t="shared" si="170"/>
        <v>469.16560100098832</v>
      </c>
      <c r="AK111">
        <f t="shared" si="171"/>
        <v>547.35986783448629</v>
      </c>
      <c r="AL111">
        <f t="shared" si="172"/>
        <v>0.60170488328376748</v>
      </c>
      <c r="AM111">
        <f t="shared" si="173"/>
        <v>0.43322751596431258</v>
      </c>
      <c r="AN111">
        <f t="shared" si="174"/>
        <v>35.676826349131197</v>
      </c>
      <c r="AO111">
        <f t="shared" si="175"/>
        <v>25.687314971374462</v>
      </c>
      <c r="AP111">
        <f t="shared" si="176"/>
        <v>0.40730142485299803</v>
      </c>
      <c r="AQ111">
        <f t="shared" si="177"/>
        <v>0.29325702589415859</v>
      </c>
      <c r="AR111" s="54"/>
      <c r="AS111" s="55"/>
      <c r="AT111" s="55"/>
      <c r="AU111" s="56"/>
      <c r="AV111" s="56"/>
      <c r="AW111" s="56"/>
      <c r="AX111" s="57"/>
      <c r="AY111" s="57"/>
      <c r="AZ111" s="57"/>
    </row>
    <row r="112" spans="1:52" x14ac:dyDescent="0.3">
      <c r="A112">
        <v>111</v>
      </c>
      <c r="B112" s="1">
        <v>44721</v>
      </c>
      <c r="C112" t="str">
        <f t="shared" si="162"/>
        <v>CER-AWD_R1_t2_44721</v>
      </c>
      <c r="E112" t="s">
        <v>20</v>
      </c>
      <c r="F112" t="s">
        <v>21</v>
      </c>
      <c r="G112" t="s">
        <v>18</v>
      </c>
      <c r="H112">
        <f t="shared" si="163"/>
        <v>2022</v>
      </c>
      <c r="I112">
        <f t="shared" si="164"/>
        <v>6</v>
      </c>
      <c r="J112">
        <f t="shared" si="165"/>
        <v>9</v>
      </c>
      <c r="K112" t="s">
        <v>50</v>
      </c>
      <c r="M112">
        <v>1</v>
      </c>
      <c r="N112">
        <v>1</v>
      </c>
      <c r="O112" t="s">
        <v>19</v>
      </c>
      <c r="P112" t="str">
        <f t="shared" si="166"/>
        <v>E:CER_P:P01_Tr1:AWD_Tr2:_TRA_1_D:9_M:6_Y:2022</v>
      </c>
      <c r="Q112">
        <v>12</v>
      </c>
      <c r="R112">
        <v>25</v>
      </c>
      <c r="S112">
        <v>0.3</v>
      </c>
      <c r="T112">
        <v>29</v>
      </c>
      <c r="U112">
        <v>30.5</v>
      </c>
      <c r="V112" t="s">
        <v>46</v>
      </c>
      <c r="W112" s="2">
        <f t="shared" si="269"/>
        <v>0.4861111111111111</v>
      </c>
      <c r="X112">
        <v>20</v>
      </c>
      <c r="Y112" s="33">
        <f>VLOOKUP(C112,JN!$A$2:$J$865,8,0)</f>
        <v>1.3574999999999999</v>
      </c>
      <c r="Z112" s="34">
        <f>VLOOKUP(C112,JN!$A$2:$J$865,9,0)</f>
        <v>44.977256740914427</v>
      </c>
      <c r="AA112" s="35">
        <f>VLOOKUP(C112,JN!$A$2:$J$865,10,0)</f>
        <v>0.72504000000000013</v>
      </c>
      <c r="AB112">
        <v>38.6</v>
      </c>
      <c r="AD112">
        <f t="shared" si="168"/>
        <v>311.60000000000002</v>
      </c>
      <c r="AE112">
        <v>0.129</v>
      </c>
      <c r="AG112">
        <v>0.72</v>
      </c>
      <c r="AH112">
        <f t="shared" si="169"/>
        <v>9.2880000000000004E-2</v>
      </c>
      <c r="AI112" t="s">
        <v>643</v>
      </c>
      <c r="AJ112">
        <f t="shared" si="170"/>
        <v>469.31616762518627</v>
      </c>
      <c r="AK112">
        <f t="shared" si="171"/>
        <v>547.53552889605055</v>
      </c>
      <c r="AL112">
        <f t="shared" si="172"/>
        <v>0.63709669755119036</v>
      </c>
      <c r="AM112">
        <f t="shared" si="173"/>
        <v>0.45870962223685707</v>
      </c>
      <c r="AN112">
        <f t="shared" si="174"/>
        <v>21.108553763940037</v>
      </c>
      <c r="AO112">
        <f t="shared" si="175"/>
        <v>15.198158710036827</v>
      </c>
      <c r="AP112">
        <f t="shared" si="176"/>
        <v>0.39698515987079258</v>
      </c>
      <c r="AQ112">
        <f t="shared" si="177"/>
        <v>0.28582931510697063</v>
      </c>
      <c r="AR112" s="54"/>
      <c r="AS112" s="55"/>
      <c r="AT112" s="55"/>
      <c r="AU112" s="56"/>
      <c r="AV112" s="56"/>
      <c r="AW112" s="56"/>
      <c r="AX112" s="57"/>
      <c r="AY112" s="57"/>
      <c r="AZ112" s="57"/>
    </row>
    <row r="113" spans="1:52" x14ac:dyDescent="0.3">
      <c r="A113">
        <v>112</v>
      </c>
      <c r="B113" s="1">
        <v>44721</v>
      </c>
      <c r="C113" t="str">
        <f t="shared" si="162"/>
        <v>CER-AWD_R1_t3_44721</v>
      </c>
      <c r="E113" t="s">
        <v>20</v>
      </c>
      <c r="F113" t="s">
        <v>21</v>
      </c>
      <c r="G113" t="s">
        <v>18</v>
      </c>
      <c r="H113">
        <f t="shared" si="163"/>
        <v>2022</v>
      </c>
      <c r="I113">
        <f t="shared" si="164"/>
        <v>6</v>
      </c>
      <c r="J113">
        <f t="shared" si="165"/>
        <v>9</v>
      </c>
      <c r="K113" t="s">
        <v>50</v>
      </c>
      <c r="M113">
        <v>1</v>
      </c>
      <c r="N113">
        <v>1</v>
      </c>
      <c r="O113" t="s">
        <v>19</v>
      </c>
      <c r="P113" t="str">
        <f t="shared" si="166"/>
        <v>E:CER_P:P01_Tr1:AWD_Tr2:_TRA_1_D:9_M:6_Y:2022</v>
      </c>
      <c r="Q113">
        <v>12</v>
      </c>
      <c r="R113">
        <v>25</v>
      </c>
      <c r="S113">
        <v>0.3</v>
      </c>
      <c r="T113">
        <v>29</v>
      </c>
      <c r="U113">
        <v>30.5</v>
      </c>
      <c r="V113" t="s">
        <v>47</v>
      </c>
      <c r="W113" s="2">
        <f t="shared" si="269"/>
        <v>0.49305555555555552</v>
      </c>
      <c r="X113">
        <v>30</v>
      </c>
      <c r="Y113" s="33">
        <f>VLOOKUP(C113,JN!$A$2:$J$865,8,0)</f>
        <v>1.4325000000000001</v>
      </c>
      <c r="Z113" s="34">
        <f>VLOOKUP(C113,JN!$A$2:$J$865,9,0)</f>
        <v>20.22696365767878</v>
      </c>
      <c r="AA113" s="35">
        <f>VLOOKUP(C113,JN!$A$2:$J$865,10,0)</f>
        <v>1.32924</v>
      </c>
      <c r="AB113">
        <v>38.799999999999997</v>
      </c>
      <c r="AD113">
        <f t="shared" si="168"/>
        <v>311.8</v>
      </c>
      <c r="AE113">
        <v>0.129</v>
      </c>
      <c r="AG113">
        <v>0.72</v>
      </c>
      <c r="AH113">
        <f t="shared" si="169"/>
        <v>9.2880000000000004E-2</v>
      </c>
      <c r="AI113" t="s">
        <v>643</v>
      </c>
      <c r="AJ113">
        <f t="shared" si="170"/>
        <v>469.01513095576655</v>
      </c>
      <c r="AK113">
        <f t="shared" si="171"/>
        <v>547.18431944839426</v>
      </c>
      <c r="AL113">
        <f t="shared" si="172"/>
        <v>0.67186417509413554</v>
      </c>
      <c r="AM113">
        <f t="shared" si="173"/>
        <v>0.48374220606777762</v>
      </c>
      <c r="AN113">
        <f t="shared" si="174"/>
        <v>9.4867520087437445</v>
      </c>
      <c r="AO113">
        <f t="shared" si="175"/>
        <v>6.8304614462954962</v>
      </c>
      <c r="AP113">
        <f t="shared" si="176"/>
        <v>0.72733928478358356</v>
      </c>
      <c r="AQ113">
        <f t="shared" si="177"/>
        <v>0.52368428504418019</v>
      </c>
      <c r="AR113" s="54"/>
      <c r="AS113" s="55"/>
      <c r="AT113" s="55"/>
      <c r="AU113" s="56"/>
      <c r="AV113" s="56"/>
      <c r="AW113" s="56"/>
      <c r="AX113" s="57"/>
      <c r="AY113" s="57"/>
      <c r="AZ113" s="57"/>
    </row>
    <row r="114" spans="1:52" x14ac:dyDescent="0.3">
      <c r="A114">
        <v>113</v>
      </c>
      <c r="B114" s="1">
        <v>44721</v>
      </c>
      <c r="C114" t="str">
        <f t="shared" si="162"/>
        <v>CER-MSD_R1_t0_44721</v>
      </c>
      <c r="E114" t="s">
        <v>20</v>
      </c>
      <c r="F114" t="s">
        <v>22</v>
      </c>
      <c r="G114" t="s">
        <v>18</v>
      </c>
      <c r="H114">
        <f t="shared" si="163"/>
        <v>2022</v>
      </c>
      <c r="I114">
        <f t="shared" si="164"/>
        <v>6</v>
      </c>
      <c r="J114">
        <f t="shared" si="165"/>
        <v>9</v>
      </c>
      <c r="K114" t="s">
        <v>49</v>
      </c>
      <c r="M114">
        <v>1</v>
      </c>
      <c r="N114">
        <v>14</v>
      </c>
      <c r="O114" t="s">
        <v>19</v>
      </c>
      <c r="P114" t="str">
        <f t="shared" si="166"/>
        <v>E:CER_P:P02_Tr1:MSD_Tr2:_TRA_1_D:9_M:6_Y:2022</v>
      </c>
      <c r="Q114">
        <v>13</v>
      </c>
      <c r="R114">
        <v>25</v>
      </c>
      <c r="S114">
        <v>0.25</v>
      </c>
      <c r="T114">
        <v>29</v>
      </c>
      <c r="U114">
        <v>30.5</v>
      </c>
      <c r="V114" t="s">
        <v>44</v>
      </c>
      <c r="W114" s="2">
        <v>0.47430555555555554</v>
      </c>
      <c r="X114">
        <v>0</v>
      </c>
      <c r="Y114" s="33">
        <f>VLOOKUP(C114,JN!$A$2:$J$865,8,0)</f>
        <v>1.2825</v>
      </c>
      <c r="Z114" s="34">
        <f>VLOOKUP(C114,JN!$A$2:$J$865,9,0)</f>
        <v>77.920750293083245</v>
      </c>
      <c r="AA114" s="35">
        <f>VLOOKUP(C114,JN!$A$2:$J$865,10,0)</f>
        <v>0.76319999999999999</v>
      </c>
      <c r="AB114">
        <v>31.7</v>
      </c>
      <c r="AD114">
        <f t="shared" si="168"/>
        <v>304.7</v>
      </c>
      <c r="AE114">
        <v>0.129</v>
      </c>
      <c r="AG114">
        <v>0.72</v>
      </c>
      <c r="AH114">
        <f t="shared" si="169"/>
        <v>9.2880000000000004E-2</v>
      </c>
      <c r="AI114" t="s">
        <v>643</v>
      </c>
      <c r="AJ114">
        <f t="shared" si="170"/>
        <v>479.94393774863158</v>
      </c>
      <c r="AK114">
        <f t="shared" si="171"/>
        <v>559.93459404007012</v>
      </c>
      <c r="AL114">
        <f t="shared" si="172"/>
        <v>0.61552810016262005</v>
      </c>
      <c r="AM114">
        <f t="shared" si="173"/>
        <v>0.4431802321170864</v>
      </c>
      <c r="AN114">
        <f t="shared" si="174"/>
        <v>37.397591727990211</v>
      </c>
      <c r="AO114">
        <f t="shared" si="175"/>
        <v>26.926266044152953</v>
      </c>
      <c r="AP114">
        <f t="shared" si="176"/>
        <v>0.42734208217138148</v>
      </c>
      <c r="AQ114">
        <f t="shared" si="177"/>
        <v>0.30768629916339468</v>
      </c>
      <c r="AR114" s="54">
        <f t="shared" ref="AR114" si="279">SLOPE(AM114:AM117,X114:X117)*60</f>
        <v>-3.2258284509520105E-2</v>
      </c>
      <c r="AS114" s="55">
        <f t="shared" ref="AS114" si="280">RSQ(Y114:Y117,AM114:AM117)</f>
        <v>0.92305090956963032</v>
      </c>
      <c r="AT114" s="55">
        <f t="shared" ref="AT114" si="281">IF(AS114&gt;=0.7,AR114,"REV")</f>
        <v>-3.2258284509520105E-2</v>
      </c>
      <c r="AU114" s="56">
        <f t="shared" ref="AU114" si="282">SLOPE(AQ114:AQ117,Y114:Y117)*60</f>
        <v>-1.8845849880618708</v>
      </c>
      <c r="AV114" s="56">
        <f t="shared" ref="AV114" si="283">RSQ(Y114:Y117,AQ114:AQ117)</f>
        <v>7.7229560894367718E-3</v>
      </c>
      <c r="AW114" s="56" t="str">
        <f t="shared" ref="AW114" si="284">IF(AV114&gt;=0.7,AU114,"REV")</f>
        <v>REV</v>
      </c>
      <c r="AX114" s="57">
        <f t="shared" ref="AX114" si="285">SLOPE(AO114:AO117,Y114:Y117)*60</f>
        <v>-927.22278453789079</v>
      </c>
      <c r="AY114" s="57">
        <f t="shared" ref="AY114" si="286">RSQ(Y114:Y117,AO114:AO117)</f>
        <v>1.6260804336641069E-2</v>
      </c>
      <c r="AZ114" s="57" t="str">
        <f t="shared" ref="AZ114" si="287">IF(AY114&gt;=0.7,AX114,"REV")</f>
        <v>REV</v>
      </c>
    </row>
    <row r="115" spans="1:52" x14ac:dyDescent="0.3">
      <c r="A115">
        <v>114</v>
      </c>
      <c r="B115" s="1">
        <v>44721</v>
      </c>
      <c r="C115" t="str">
        <f t="shared" si="162"/>
        <v>CER-MSD_R1_t1_44721</v>
      </c>
      <c r="E115" t="s">
        <v>20</v>
      </c>
      <c r="F115" t="s">
        <v>22</v>
      </c>
      <c r="G115" t="s">
        <v>18</v>
      </c>
      <c r="H115">
        <f t="shared" si="163"/>
        <v>2022</v>
      </c>
      <c r="I115">
        <f t="shared" si="164"/>
        <v>6</v>
      </c>
      <c r="J115">
        <f t="shared" si="165"/>
        <v>9</v>
      </c>
      <c r="K115" t="s">
        <v>49</v>
      </c>
      <c r="M115">
        <v>1</v>
      </c>
      <c r="N115">
        <v>14</v>
      </c>
      <c r="O115" t="s">
        <v>19</v>
      </c>
      <c r="P115" t="str">
        <f t="shared" si="166"/>
        <v>E:CER_P:P02_Tr1:MSD_Tr2:_TRA_1_D:9_M:6_Y:2022</v>
      </c>
      <c r="Q115">
        <v>13</v>
      </c>
      <c r="R115">
        <v>25</v>
      </c>
      <c r="S115">
        <v>0.25</v>
      </c>
      <c r="T115">
        <v>29</v>
      </c>
      <c r="U115">
        <v>30.5</v>
      </c>
      <c r="V115" t="s">
        <v>45</v>
      </c>
      <c r="W115" s="2">
        <f t="shared" si="269"/>
        <v>0.48124999999999996</v>
      </c>
      <c r="X115">
        <v>10</v>
      </c>
      <c r="Y115" s="33">
        <f>VLOOKUP(C115,JN!$A$2:$J$865,8,0)</f>
        <v>1.2825</v>
      </c>
      <c r="Z115" s="34">
        <f>VLOOKUP(C115,JN!$A$2:$J$865,9,0)</f>
        <v>52.658382180539277</v>
      </c>
      <c r="AA115" s="35">
        <f>VLOOKUP(C115,JN!$A$2:$J$865,10,0)</f>
        <v>0.79500000000000004</v>
      </c>
      <c r="AB115">
        <v>37.1</v>
      </c>
      <c r="AD115">
        <f t="shared" si="168"/>
        <v>310.10000000000002</v>
      </c>
      <c r="AE115">
        <v>0.129</v>
      </c>
      <c r="AG115">
        <v>0.72</v>
      </c>
      <c r="AH115">
        <f t="shared" si="169"/>
        <v>9.2880000000000004E-2</v>
      </c>
      <c r="AI115" t="s">
        <v>643</v>
      </c>
      <c r="AJ115">
        <f t="shared" si="170"/>
        <v>471.58632000002592</v>
      </c>
      <c r="AK115">
        <f t="shared" si="171"/>
        <v>550.18404000003022</v>
      </c>
      <c r="AL115">
        <f t="shared" si="172"/>
        <v>0.60480945540003328</v>
      </c>
      <c r="AM115">
        <f t="shared" si="173"/>
        <v>0.43546280788802394</v>
      </c>
      <c r="AN115">
        <f t="shared" si="174"/>
        <v>24.83297266967546</v>
      </c>
      <c r="AO115">
        <f t="shared" si="175"/>
        <v>17.879740322166331</v>
      </c>
      <c r="AP115">
        <f t="shared" si="176"/>
        <v>0.43739631180002403</v>
      </c>
      <c r="AQ115">
        <f t="shared" si="177"/>
        <v>0.31492534449601733</v>
      </c>
      <c r="AR115" s="54"/>
      <c r="AS115" s="55"/>
      <c r="AT115" s="55"/>
      <c r="AU115" s="56"/>
      <c r="AV115" s="56"/>
      <c r="AW115" s="56"/>
      <c r="AX115" s="57"/>
      <c r="AY115" s="57"/>
      <c r="AZ115" s="57"/>
    </row>
    <row r="116" spans="1:52" x14ac:dyDescent="0.3">
      <c r="A116">
        <v>115</v>
      </c>
      <c r="B116" s="1">
        <v>44721</v>
      </c>
      <c r="C116" t="str">
        <f t="shared" si="162"/>
        <v>CER-MSD_R1_t2_44721</v>
      </c>
      <c r="E116" t="s">
        <v>20</v>
      </c>
      <c r="F116" t="s">
        <v>22</v>
      </c>
      <c r="G116" t="s">
        <v>18</v>
      </c>
      <c r="H116">
        <f t="shared" si="163"/>
        <v>2022</v>
      </c>
      <c r="I116">
        <f t="shared" si="164"/>
        <v>6</v>
      </c>
      <c r="J116">
        <f t="shared" si="165"/>
        <v>9</v>
      </c>
      <c r="K116" t="s">
        <v>49</v>
      </c>
      <c r="M116">
        <v>1</v>
      </c>
      <c r="N116">
        <v>14</v>
      </c>
      <c r="O116" t="s">
        <v>19</v>
      </c>
      <c r="P116" t="str">
        <f t="shared" si="166"/>
        <v>E:CER_P:P02_Tr1:MSD_Tr2:_TRA_1_D:9_M:6_Y:2022</v>
      </c>
      <c r="Q116">
        <v>13</v>
      </c>
      <c r="R116">
        <v>25</v>
      </c>
      <c r="S116">
        <v>0.25</v>
      </c>
      <c r="T116">
        <v>29</v>
      </c>
      <c r="U116">
        <v>30.5</v>
      </c>
      <c r="V116" t="s">
        <v>46</v>
      </c>
      <c r="W116" s="2">
        <f t="shared" si="269"/>
        <v>0.48819444444444438</v>
      </c>
      <c r="X116">
        <v>20</v>
      </c>
      <c r="Y116" s="33">
        <f>VLOOKUP(C116,JN!$A$2:$J$865,8,0)</f>
        <v>1.2075</v>
      </c>
      <c r="Z116" s="34">
        <f>VLOOKUP(C116,JN!$A$2:$J$865,9,0)</f>
        <v>64.094724501758506</v>
      </c>
      <c r="AA116" s="35">
        <f>VLOOKUP(C116,JN!$A$2:$J$865,10,0)</f>
        <v>0.76956000000000002</v>
      </c>
      <c r="AB116">
        <v>37.5</v>
      </c>
      <c r="AD116">
        <f t="shared" si="168"/>
        <v>310.5</v>
      </c>
      <c r="AE116">
        <v>0.129</v>
      </c>
      <c r="AG116">
        <v>0.72</v>
      </c>
      <c r="AH116">
        <f t="shared" si="169"/>
        <v>9.2880000000000004E-2</v>
      </c>
      <c r="AI116" t="s">
        <v>643</v>
      </c>
      <c r="AJ116">
        <f t="shared" si="170"/>
        <v>470.97880139133025</v>
      </c>
      <c r="AK116">
        <f t="shared" si="171"/>
        <v>549.47526828988521</v>
      </c>
      <c r="AL116">
        <f t="shared" si="172"/>
        <v>0.56870690268003121</v>
      </c>
      <c r="AM116">
        <f t="shared" si="173"/>
        <v>0.40946896992962251</v>
      </c>
      <c r="AN116">
        <f t="shared" si="174"/>
        <v>30.187256521345748</v>
      </c>
      <c r="AO116">
        <f t="shared" si="175"/>
        <v>21.734824695368939</v>
      </c>
      <c r="AP116">
        <f t="shared" si="176"/>
        <v>0.42285418746516407</v>
      </c>
      <c r="AQ116">
        <f t="shared" si="177"/>
        <v>0.30445501497491811</v>
      </c>
      <c r="AR116" s="54"/>
      <c r="AS116" s="55"/>
      <c r="AT116" s="55"/>
      <c r="AU116" s="56"/>
      <c r="AV116" s="56"/>
      <c r="AW116" s="56"/>
      <c r="AX116" s="57"/>
      <c r="AY116" s="57"/>
      <c r="AZ116" s="57"/>
    </row>
    <row r="117" spans="1:52" x14ac:dyDescent="0.3">
      <c r="A117">
        <v>116</v>
      </c>
      <c r="B117" s="1">
        <v>44721</v>
      </c>
      <c r="C117" t="str">
        <f t="shared" si="162"/>
        <v>CER-MSD_R1_t3_44721</v>
      </c>
      <c r="E117" t="s">
        <v>20</v>
      </c>
      <c r="F117" t="s">
        <v>22</v>
      </c>
      <c r="G117" t="s">
        <v>18</v>
      </c>
      <c r="H117">
        <f t="shared" si="163"/>
        <v>2022</v>
      </c>
      <c r="I117">
        <f t="shared" si="164"/>
        <v>6</v>
      </c>
      <c r="J117">
        <f t="shared" si="165"/>
        <v>9</v>
      </c>
      <c r="K117" t="s">
        <v>49</v>
      </c>
      <c r="M117">
        <v>1</v>
      </c>
      <c r="N117">
        <v>14</v>
      </c>
      <c r="O117" t="s">
        <v>19</v>
      </c>
      <c r="P117" t="str">
        <f t="shared" si="166"/>
        <v>E:CER_P:P02_Tr1:MSD_Tr2:_TRA_1_D:9_M:6_Y:2022</v>
      </c>
      <c r="Q117">
        <v>13</v>
      </c>
      <c r="R117">
        <v>25</v>
      </c>
      <c r="S117">
        <v>0.25</v>
      </c>
      <c r="T117">
        <v>29</v>
      </c>
      <c r="U117">
        <v>30.5</v>
      </c>
      <c r="V117" t="s">
        <v>47</v>
      </c>
      <c r="W117" s="2">
        <f t="shared" si="269"/>
        <v>0.4951388888888888</v>
      </c>
      <c r="X117">
        <v>30</v>
      </c>
      <c r="Y117" s="33">
        <f>VLOOKUP(C117,JN!$A$2:$J$865,8,0)</f>
        <v>1.2825</v>
      </c>
      <c r="Z117" s="34">
        <f>VLOOKUP(C117,JN!$A$2:$J$865,9,0)</f>
        <v>50.012661195779607</v>
      </c>
      <c r="AA117" s="35">
        <f>VLOOKUP(C117,JN!$A$2:$J$865,10,0)</f>
        <v>0.7186800000000001</v>
      </c>
      <c r="AB117">
        <v>38.200000000000003</v>
      </c>
      <c r="AD117">
        <f t="shared" si="168"/>
        <v>311.2</v>
      </c>
      <c r="AE117">
        <v>0.129</v>
      </c>
      <c r="AG117">
        <v>0.72</v>
      </c>
      <c r="AH117">
        <f t="shared" si="169"/>
        <v>9.2880000000000004E-2</v>
      </c>
      <c r="AI117" t="s">
        <v>643</v>
      </c>
      <c r="AJ117">
        <f t="shared" si="170"/>
        <v>469.91940177380474</v>
      </c>
      <c r="AK117">
        <f t="shared" si="171"/>
        <v>548.23930206943885</v>
      </c>
      <c r="AL117">
        <f t="shared" si="172"/>
        <v>0.60267163277490454</v>
      </c>
      <c r="AM117">
        <f t="shared" si="173"/>
        <v>0.43392357559793127</v>
      </c>
      <c r="AN117">
        <f t="shared" si="174"/>
        <v>23.50191983023673</v>
      </c>
      <c r="AO117">
        <f t="shared" si="175"/>
        <v>16.921382277770444</v>
      </c>
      <c r="AP117">
        <f t="shared" si="176"/>
        <v>0.39400862161126432</v>
      </c>
      <c r="AQ117">
        <f t="shared" si="177"/>
        <v>0.28368620756011032</v>
      </c>
      <c r="AR117" s="54"/>
      <c r="AS117" s="55"/>
      <c r="AT117" s="55"/>
      <c r="AU117" s="56"/>
      <c r="AV117" s="56"/>
      <c r="AW117" s="56"/>
      <c r="AX117" s="57"/>
      <c r="AY117" s="57"/>
      <c r="AZ117" s="57"/>
    </row>
    <row r="118" spans="1:52" x14ac:dyDescent="0.3">
      <c r="A118">
        <v>117</v>
      </c>
      <c r="B118" s="1">
        <v>44721</v>
      </c>
      <c r="C118" t="str">
        <f t="shared" si="162"/>
        <v>CER-CON_R1_t0_44721</v>
      </c>
      <c r="E118" t="s">
        <v>20</v>
      </c>
      <c r="F118" t="s">
        <v>39</v>
      </c>
      <c r="G118" t="s">
        <v>18</v>
      </c>
      <c r="H118">
        <f t="shared" si="163"/>
        <v>2022</v>
      </c>
      <c r="I118">
        <f t="shared" si="164"/>
        <v>6</v>
      </c>
      <c r="J118">
        <f t="shared" si="165"/>
        <v>9</v>
      </c>
      <c r="K118" t="s">
        <v>48</v>
      </c>
      <c r="M118">
        <v>1</v>
      </c>
      <c r="N118">
        <v>3</v>
      </c>
      <c r="O118" t="s">
        <v>42</v>
      </c>
      <c r="P118" t="str">
        <f t="shared" si="166"/>
        <v>E:CER_P:P03_Tr1:CON_Tr2:_TRA_1_D:9_M:6_Y:2022</v>
      </c>
      <c r="Q118">
        <v>11</v>
      </c>
      <c r="R118">
        <v>24.5</v>
      </c>
      <c r="S118">
        <v>0.3</v>
      </c>
      <c r="T118">
        <v>29</v>
      </c>
      <c r="U118">
        <v>29.5</v>
      </c>
      <c r="V118" t="s">
        <v>44</v>
      </c>
      <c r="W118" s="2">
        <v>0.47222222222222227</v>
      </c>
      <c r="X118">
        <v>0</v>
      </c>
      <c r="Y118" s="33">
        <f>VLOOKUP(C118,JN!$A$2:$J$865,8,0)</f>
        <v>1.2075</v>
      </c>
      <c r="Z118" s="34">
        <f>VLOOKUP(C118,JN!$A$2:$J$865,9,0)</f>
        <v>82.700117233294264</v>
      </c>
      <c r="AA118" s="35">
        <f>VLOOKUP(C118,JN!$A$2:$J$865,10,0)</f>
        <v>0.70596000000000003</v>
      </c>
      <c r="AB118">
        <v>34.5</v>
      </c>
      <c r="AD118">
        <f t="shared" si="168"/>
        <v>307.5</v>
      </c>
      <c r="AE118">
        <v>0.129</v>
      </c>
      <c r="AG118">
        <v>0.72</v>
      </c>
      <c r="AH118">
        <f t="shared" si="169"/>
        <v>9.2880000000000004E-2</v>
      </c>
      <c r="AI118" t="s">
        <v>643</v>
      </c>
      <c r="AJ118">
        <f t="shared" si="170"/>
        <v>475.57371652685538</v>
      </c>
      <c r="AK118">
        <f t="shared" si="171"/>
        <v>554.83600261466461</v>
      </c>
      <c r="AL118">
        <f t="shared" si="172"/>
        <v>0.57425526270617788</v>
      </c>
      <c r="AM118">
        <f t="shared" si="173"/>
        <v>0.41346378914844806</v>
      </c>
      <c r="AN118">
        <f t="shared" si="174"/>
        <v>39.330002109844393</v>
      </c>
      <c r="AO118">
        <f t="shared" si="175"/>
        <v>28.317601519087962</v>
      </c>
      <c r="AP118">
        <f t="shared" si="176"/>
        <v>0.39169202440584866</v>
      </c>
      <c r="AQ118">
        <f t="shared" si="177"/>
        <v>0.282018257572211</v>
      </c>
      <c r="AR118" s="54">
        <f t="shared" ref="AR118" si="288">SLOPE(AM118:AM121,X118:X121)*60</f>
        <v>0.17866137256592218</v>
      </c>
      <c r="AS118" s="55">
        <f t="shared" ref="AS118" si="289">RSQ(Y118:Y121,AM118:AM121)</f>
        <v>0.99980883033617163</v>
      </c>
      <c r="AT118" s="55">
        <f t="shared" ref="AT118" si="290">IF(AS118&gt;=0.7,AR118,"REV")</f>
        <v>0.17866137256592218</v>
      </c>
      <c r="AU118" s="56">
        <f t="shared" ref="AU118" si="291">SLOPE(AQ118:AQ121,Y118:Y121)*60</f>
        <v>30.375740591223799</v>
      </c>
      <c r="AV118" s="56">
        <f t="shared" ref="AV118" si="292">RSQ(Y118:Y121,AQ118:AQ121)</f>
        <v>0.44011785422517152</v>
      </c>
      <c r="AW118" s="56" t="str">
        <f t="shared" ref="AW118" si="293">IF(AV118&gt;=0.7,AU118,"REV")</f>
        <v>REV</v>
      </c>
      <c r="AX118" s="57">
        <f t="shared" ref="AX118" si="294">SLOPE(AO118:AO121,Y118:Y121)*60</f>
        <v>-4276.5585017463645</v>
      </c>
      <c r="AY118" s="57">
        <f t="shared" ref="AY118" si="295">RSQ(Y118:Y121,AO118:AO121)</f>
        <v>0.71971075511364047</v>
      </c>
      <c r="AZ118" s="57">
        <f t="shared" ref="AZ118" si="296">IF(AY118&gt;=0.7,AX118,"REV")</f>
        <v>-4276.5585017463645</v>
      </c>
    </row>
    <row r="119" spans="1:52" x14ac:dyDescent="0.3">
      <c r="A119">
        <v>118</v>
      </c>
      <c r="B119" s="1">
        <v>44721</v>
      </c>
      <c r="C119" t="str">
        <f t="shared" si="162"/>
        <v>CER-CON_R1_t1_44721</v>
      </c>
      <c r="E119" t="s">
        <v>20</v>
      </c>
      <c r="F119" t="s">
        <v>39</v>
      </c>
      <c r="G119" t="s">
        <v>18</v>
      </c>
      <c r="H119">
        <f t="shared" si="163"/>
        <v>2022</v>
      </c>
      <c r="I119">
        <f t="shared" si="164"/>
        <v>6</v>
      </c>
      <c r="J119">
        <f t="shared" si="165"/>
        <v>9</v>
      </c>
      <c r="K119" t="s">
        <v>48</v>
      </c>
      <c r="M119">
        <v>1</v>
      </c>
      <c r="N119">
        <v>3</v>
      </c>
      <c r="O119" t="s">
        <v>42</v>
      </c>
      <c r="P119" t="str">
        <f t="shared" si="166"/>
        <v>E:CER_P:P03_Tr1:CON_Tr2:_TRA_1_D:9_M:6_Y:2022</v>
      </c>
      <c r="Q119">
        <v>11</v>
      </c>
      <c r="R119">
        <v>24.5</v>
      </c>
      <c r="S119">
        <v>0.3</v>
      </c>
      <c r="T119">
        <v>29</v>
      </c>
      <c r="U119">
        <v>29.5</v>
      </c>
      <c r="V119" t="s">
        <v>45</v>
      </c>
      <c r="W119" s="2">
        <f t="shared" si="269"/>
        <v>0.47916666666666669</v>
      </c>
      <c r="X119">
        <v>10</v>
      </c>
      <c r="Y119" s="33">
        <f>VLOOKUP(C119,JN!$A$2:$J$865,8,0)</f>
        <v>1.3574999999999999</v>
      </c>
      <c r="Z119" s="34">
        <f>VLOOKUP(C119,JN!$A$2:$J$865,9,0)</f>
        <v>26.969284876905046</v>
      </c>
      <c r="AA119" s="35">
        <f>VLOOKUP(C119,JN!$A$2:$J$865,10,0)</f>
        <v>1.1193600000000001</v>
      </c>
      <c r="AB119">
        <v>36.5</v>
      </c>
      <c r="AD119">
        <f t="shared" si="168"/>
        <v>309.5</v>
      </c>
      <c r="AE119">
        <v>0.129</v>
      </c>
      <c r="AG119">
        <v>0.72</v>
      </c>
      <c r="AH119">
        <f t="shared" si="169"/>
        <v>9.2880000000000004E-2</v>
      </c>
      <c r="AI119" t="s">
        <v>643</v>
      </c>
      <c r="AJ119">
        <f t="shared" si="170"/>
        <v>472.50054226820038</v>
      </c>
      <c r="AK119">
        <f t="shared" si="171"/>
        <v>551.25063264623373</v>
      </c>
      <c r="AL119">
        <f t="shared" si="172"/>
        <v>0.64141948612908195</v>
      </c>
      <c r="AM119">
        <f t="shared" si="173"/>
        <v>0.46182203001293903</v>
      </c>
      <c r="AN119">
        <f t="shared" si="174"/>
        <v>12.743001728923211</v>
      </c>
      <c r="AO119">
        <f t="shared" si="175"/>
        <v>9.1749612448247131</v>
      </c>
      <c r="AP119">
        <f t="shared" si="176"/>
        <v>0.61704790815888833</v>
      </c>
      <c r="AQ119">
        <f t="shared" si="177"/>
        <v>0.4442744938743996</v>
      </c>
      <c r="AR119" s="54"/>
      <c r="AS119" s="55"/>
      <c r="AT119" s="55"/>
      <c r="AU119" s="56"/>
      <c r="AV119" s="56"/>
      <c r="AW119" s="56"/>
      <c r="AX119" s="57"/>
      <c r="AY119" s="57"/>
      <c r="AZ119" s="57"/>
    </row>
    <row r="120" spans="1:52" x14ac:dyDescent="0.3">
      <c r="A120">
        <v>119</v>
      </c>
      <c r="B120" s="1">
        <v>44721</v>
      </c>
      <c r="C120" t="str">
        <f t="shared" si="162"/>
        <v>CER-CON_R1_t2_44721</v>
      </c>
      <c r="E120" t="s">
        <v>20</v>
      </c>
      <c r="F120" t="s">
        <v>39</v>
      </c>
      <c r="G120" t="s">
        <v>18</v>
      </c>
      <c r="H120">
        <f t="shared" si="163"/>
        <v>2022</v>
      </c>
      <c r="I120">
        <f t="shared" si="164"/>
        <v>6</v>
      </c>
      <c r="J120">
        <f t="shared" si="165"/>
        <v>9</v>
      </c>
      <c r="K120" t="s">
        <v>48</v>
      </c>
      <c r="M120">
        <v>1</v>
      </c>
      <c r="N120">
        <v>3</v>
      </c>
      <c r="O120" t="s">
        <v>42</v>
      </c>
      <c r="P120" t="str">
        <f t="shared" si="166"/>
        <v>E:CER_P:P03_Tr1:CON_Tr2:_TRA_1_D:9_M:6_Y:2022</v>
      </c>
      <c r="Q120">
        <v>11</v>
      </c>
      <c r="R120">
        <v>24.5</v>
      </c>
      <c r="S120">
        <v>0.3</v>
      </c>
      <c r="T120">
        <v>29</v>
      </c>
      <c r="U120">
        <v>29.5</v>
      </c>
      <c r="V120" t="s">
        <v>46</v>
      </c>
      <c r="W120" s="2">
        <f t="shared" si="269"/>
        <v>0.4861111111111111</v>
      </c>
      <c r="X120">
        <v>20</v>
      </c>
      <c r="Y120" s="33">
        <f>VLOOKUP(C120,JN!$A$2:$J$865,8,0)</f>
        <v>1.3574999999999999</v>
      </c>
      <c r="Z120" s="34">
        <f>VLOOKUP(C120,JN!$A$2:$J$865,9,0)</f>
        <v>65.289566236811254</v>
      </c>
      <c r="AA120" s="35">
        <f>VLOOKUP(C120,JN!$A$2:$J$865,10,0)</f>
        <v>0.68688000000000005</v>
      </c>
      <c r="AB120">
        <v>36.1</v>
      </c>
      <c r="AD120">
        <f t="shared" si="168"/>
        <v>309.10000000000002</v>
      </c>
      <c r="AE120">
        <v>0.129</v>
      </c>
      <c r="AG120">
        <v>0.72</v>
      </c>
      <c r="AH120">
        <f t="shared" si="169"/>
        <v>9.2880000000000004E-2</v>
      </c>
      <c r="AI120" t="s">
        <v>643</v>
      </c>
      <c r="AJ120">
        <f t="shared" si="170"/>
        <v>473.11199557427381</v>
      </c>
      <c r="AK120">
        <f t="shared" si="171"/>
        <v>551.96399483665277</v>
      </c>
      <c r="AL120">
        <f t="shared" si="172"/>
        <v>0.64224953399207663</v>
      </c>
      <c r="AM120">
        <f t="shared" si="173"/>
        <v>0.46241966447429517</v>
      </c>
      <c r="AN120">
        <f t="shared" si="174"/>
        <v>30.889276972476502</v>
      </c>
      <c r="AO120">
        <f t="shared" si="175"/>
        <v>22.240279420183079</v>
      </c>
      <c r="AP120">
        <f t="shared" si="176"/>
        <v>0.3791330287734001</v>
      </c>
      <c r="AQ120">
        <f t="shared" si="177"/>
        <v>0.27297578071684808</v>
      </c>
      <c r="AR120" s="54"/>
      <c r="AS120" s="55"/>
      <c r="AT120" s="55"/>
      <c r="AU120" s="56"/>
      <c r="AV120" s="56"/>
      <c r="AW120" s="56"/>
      <c r="AX120" s="57"/>
      <c r="AY120" s="57"/>
      <c r="AZ120" s="57"/>
    </row>
    <row r="121" spans="1:52" x14ac:dyDescent="0.3">
      <c r="A121">
        <v>120</v>
      </c>
      <c r="B121" s="1">
        <v>44721</v>
      </c>
      <c r="C121" t="str">
        <f t="shared" si="162"/>
        <v>CER-CON_R1_t3_44721</v>
      </c>
      <c r="E121" t="s">
        <v>20</v>
      </c>
      <c r="F121" t="s">
        <v>39</v>
      </c>
      <c r="G121" t="s">
        <v>18</v>
      </c>
      <c r="H121">
        <f t="shared" si="163"/>
        <v>2022</v>
      </c>
      <c r="I121">
        <f t="shared" si="164"/>
        <v>6</v>
      </c>
      <c r="J121">
        <f t="shared" si="165"/>
        <v>9</v>
      </c>
      <c r="K121" t="s">
        <v>48</v>
      </c>
      <c r="M121">
        <v>1</v>
      </c>
      <c r="N121">
        <v>3</v>
      </c>
      <c r="O121" t="s">
        <v>42</v>
      </c>
      <c r="P121" t="str">
        <f t="shared" si="166"/>
        <v>E:CER_P:P03_Tr1:CON_Tr2:_TRA_1_D:9_M:6_Y:2022</v>
      </c>
      <c r="Q121">
        <v>11</v>
      </c>
      <c r="R121">
        <v>24.5</v>
      </c>
      <c r="S121">
        <v>0.3</v>
      </c>
      <c r="T121">
        <v>29</v>
      </c>
      <c r="U121">
        <v>29.5</v>
      </c>
      <c r="V121" t="s">
        <v>47</v>
      </c>
      <c r="W121" s="2">
        <f t="shared" si="269"/>
        <v>0.49305555555555552</v>
      </c>
      <c r="X121">
        <v>30</v>
      </c>
      <c r="Y121" s="33">
        <f>VLOOKUP(C121,JN!$A$2:$J$865,8,0)</f>
        <v>1.5074999999999998</v>
      </c>
      <c r="Z121" s="34">
        <f>VLOOKUP(C121,JN!$A$2:$J$865,9,0)</f>
        <v>20.397655334114891</v>
      </c>
      <c r="AA121" s="35">
        <f>VLOOKUP(C121,JN!$A$2:$J$865,10,0)</f>
        <v>1.09392</v>
      </c>
      <c r="AB121">
        <v>36.700000000000003</v>
      </c>
      <c r="AD121">
        <f t="shared" si="168"/>
        <v>309.7</v>
      </c>
      <c r="AE121">
        <v>0.129</v>
      </c>
      <c r="AG121">
        <v>0.72</v>
      </c>
      <c r="AH121">
        <f t="shared" si="169"/>
        <v>9.2880000000000004E-2</v>
      </c>
      <c r="AI121" t="s">
        <v>643</v>
      </c>
      <c r="AJ121">
        <f t="shared" si="170"/>
        <v>472.19540791736534</v>
      </c>
      <c r="AK121">
        <f t="shared" si="171"/>
        <v>550.89464257025952</v>
      </c>
      <c r="AL121">
        <f t="shared" si="172"/>
        <v>0.71183457743542822</v>
      </c>
      <c r="AM121">
        <f t="shared" si="173"/>
        <v>0.51252089575350834</v>
      </c>
      <c r="AN121">
        <f t="shared" si="174"/>
        <v>9.6316791810502043</v>
      </c>
      <c r="AO121">
        <f t="shared" si="175"/>
        <v>6.9348090103561475</v>
      </c>
      <c r="AP121">
        <f t="shared" si="176"/>
        <v>0.60263466740045823</v>
      </c>
      <c r="AQ121">
        <f t="shared" si="177"/>
        <v>0.43389696052832993</v>
      </c>
      <c r="AR121" s="54"/>
      <c r="AS121" s="55"/>
      <c r="AT121" s="55"/>
      <c r="AU121" s="56"/>
      <c r="AV121" s="56"/>
      <c r="AW121" s="56"/>
      <c r="AX121" s="57"/>
      <c r="AY121" s="57"/>
      <c r="AZ121" s="57"/>
    </row>
    <row r="122" spans="1:52" x14ac:dyDescent="0.3">
      <c r="A122">
        <v>121</v>
      </c>
      <c r="B122" s="1">
        <v>44721</v>
      </c>
      <c r="C122" t="str">
        <f t="shared" si="162"/>
        <v>CER-MSD_R2_t0_44721</v>
      </c>
      <c r="E122" t="s">
        <v>20</v>
      </c>
      <c r="F122" t="s">
        <v>34</v>
      </c>
      <c r="G122" t="s">
        <v>18</v>
      </c>
      <c r="H122">
        <f t="shared" si="163"/>
        <v>2022</v>
      </c>
      <c r="I122">
        <f t="shared" si="164"/>
        <v>6</v>
      </c>
      <c r="J122">
        <f t="shared" si="165"/>
        <v>9</v>
      </c>
      <c r="K122" t="s">
        <v>49</v>
      </c>
      <c r="M122">
        <v>2</v>
      </c>
      <c r="N122">
        <v>14</v>
      </c>
      <c r="O122" t="s">
        <v>19</v>
      </c>
      <c r="P122" t="str">
        <f t="shared" si="166"/>
        <v>E:CER_P:P04_Tr1:MSD_Tr2:_TRA_2_D:9_M:6_Y:2022</v>
      </c>
      <c r="Q122">
        <v>12</v>
      </c>
      <c r="R122">
        <v>25</v>
      </c>
      <c r="S122">
        <v>0.25</v>
      </c>
      <c r="V122" t="s">
        <v>44</v>
      </c>
      <c r="W122" s="2">
        <v>0.49988425925925922</v>
      </c>
      <c r="X122">
        <v>0</v>
      </c>
      <c r="Y122" s="33">
        <f>VLOOKUP(C122,JN!$A$2:$J$865,8,0)</f>
        <v>1.2075</v>
      </c>
      <c r="Z122" s="34">
        <f>VLOOKUP(C122,JN!$A$2:$J$865,9,0)</f>
        <v>73.824150058616652</v>
      </c>
      <c r="AA122" s="35">
        <f>VLOOKUP(C122,JN!$A$2:$J$865,10,0)</f>
        <v>0.73776000000000008</v>
      </c>
      <c r="AB122">
        <v>38.200000000000003</v>
      </c>
      <c r="AC122" t="s">
        <v>603</v>
      </c>
      <c r="AD122">
        <f t="shared" si="168"/>
        <v>311.2</v>
      </c>
      <c r="AE122">
        <v>0.129</v>
      </c>
      <c r="AG122">
        <v>0.72</v>
      </c>
      <c r="AH122">
        <f t="shared" si="169"/>
        <v>9.2880000000000004E-2</v>
      </c>
      <c r="AI122" t="s">
        <v>643</v>
      </c>
      <c r="AJ122">
        <f t="shared" si="170"/>
        <v>469.91940177380474</v>
      </c>
      <c r="AK122">
        <f t="shared" si="171"/>
        <v>548.23930206943885</v>
      </c>
      <c r="AL122">
        <f t="shared" si="172"/>
        <v>0.56742767764186919</v>
      </c>
      <c r="AM122">
        <f t="shared" si="173"/>
        <v>0.40854792790214584</v>
      </c>
      <c r="AN122">
        <f t="shared" si="174"/>
        <v>34.691400432004734</v>
      </c>
      <c r="AO122">
        <f t="shared" si="175"/>
        <v>24.977808311043407</v>
      </c>
      <c r="AP122">
        <f t="shared" si="176"/>
        <v>0.40446902749474922</v>
      </c>
      <c r="AQ122">
        <f t="shared" si="177"/>
        <v>0.29121769979621948</v>
      </c>
      <c r="AR122" s="54">
        <f t="shared" ref="AR122" si="297">SLOPE(AM122:AM125,X122:X125)*60</f>
        <v>0.10554584998843343</v>
      </c>
      <c r="AS122" s="55">
        <f t="shared" ref="AS122" si="298">RSQ(Y122:Y125,AM122:AM125)</f>
        <v>0.99914560194752533</v>
      </c>
      <c r="AT122" s="55">
        <f t="shared" ref="AT122" si="299">IF(AS122&gt;=0.7,AR122,"REV")</f>
        <v>0.10554584998843343</v>
      </c>
      <c r="AU122" s="56">
        <f t="shared" ref="AU122" si="300">SLOPE(AQ122:AQ125,Y122:Y125)*60</f>
        <v>5.486531293237495</v>
      </c>
      <c r="AV122" s="56">
        <f t="shared" ref="AV122" si="301">RSQ(Y122:Y125,AQ122:AQ125)</f>
        <v>0.34447795638540823</v>
      </c>
      <c r="AW122" s="56" t="str">
        <f t="shared" ref="AW122" si="302">IF(AV122&gt;=0.7,AU122,"REV")</f>
        <v>REV</v>
      </c>
      <c r="AX122" s="57">
        <f t="shared" ref="AX122" si="303">SLOPE(AO122:AO125,Y122:Y125)*60</f>
        <v>-4950.4297770205421</v>
      </c>
      <c r="AY122" s="57">
        <f t="shared" ref="AY122" si="304">RSQ(Y122:Y125,AO122:AO125)</f>
        <v>0.9117913251905686</v>
      </c>
      <c r="AZ122" s="57">
        <f t="shared" ref="AZ122" si="305">IF(AY122&gt;=0.7,AX122,"REV")</f>
        <v>-4950.4297770205421</v>
      </c>
    </row>
    <row r="123" spans="1:52" x14ac:dyDescent="0.3">
      <c r="A123">
        <v>122</v>
      </c>
      <c r="B123" s="1">
        <v>44721</v>
      </c>
      <c r="C123" t="str">
        <f t="shared" si="162"/>
        <v>CER-MSD_R2_t1_44721</v>
      </c>
      <c r="E123" t="s">
        <v>20</v>
      </c>
      <c r="F123" t="s">
        <v>34</v>
      </c>
      <c r="G123" t="s">
        <v>18</v>
      </c>
      <c r="H123">
        <f t="shared" si="163"/>
        <v>2022</v>
      </c>
      <c r="I123">
        <f t="shared" si="164"/>
        <v>6</v>
      </c>
      <c r="J123">
        <f t="shared" si="165"/>
        <v>9</v>
      </c>
      <c r="K123" t="s">
        <v>49</v>
      </c>
      <c r="M123">
        <v>2</v>
      </c>
      <c r="N123">
        <v>14</v>
      </c>
      <c r="O123" t="s">
        <v>19</v>
      </c>
      <c r="P123" t="str">
        <f t="shared" si="166"/>
        <v>E:CER_P:P04_Tr1:MSD_Tr2:_TRA_2_D:9_M:6_Y:2022</v>
      </c>
      <c r="Q123">
        <v>12</v>
      </c>
      <c r="R123">
        <v>25</v>
      </c>
      <c r="S123">
        <v>0.25</v>
      </c>
      <c r="V123" t="s">
        <v>45</v>
      </c>
      <c r="W123" s="2">
        <f t="shared" si="269"/>
        <v>0.5068287037037037</v>
      </c>
      <c r="X123">
        <v>10</v>
      </c>
      <c r="Y123" s="33">
        <f>VLOOKUP(C123,JN!$A$2:$J$865,8,0)</f>
        <v>1.2825</v>
      </c>
      <c r="Z123" s="34">
        <f>VLOOKUP(C123,JN!$A$2:$J$865,9,0)</f>
        <v>66.057678780773742</v>
      </c>
      <c r="AA123" s="35">
        <f>VLOOKUP(C123,JN!$A$2:$J$865,10,0)</f>
        <v>0.73776000000000008</v>
      </c>
      <c r="AB123">
        <v>37.6</v>
      </c>
      <c r="AD123">
        <f t="shared" si="168"/>
        <v>310.60000000000002</v>
      </c>
      <c r="AE123">
        <v>0.129</v>
      </c>
      <c r="AG123">
        <v>0.72</v>
      </c>
      <c r="AH123">
        <f t="shared" si="169"/>
        <v>9.2880000000000004E-2</v>
      </c>
      <c r="AI123" t="s">
        <v>643</v>
      </c>
      <c r="AJ123">
        <f t="shared" si="170"/>
        <v>470.82716623312308</v>
      </c>
      <c r="AK123">
        <f t="shared" si="171"/>
        <v>549.29836060531034</v>
      </c>
      <c r="AL123">
        <f t="shared" si="172"/>
        <v>0.60383584069398033</v>
      </c>
      <c r="AM123">
        <f t="shared" si="173"/>
        <v>0.43476180529966585</v>
      </c>
      <c r="AN123">
        <f t="shared" si="174"/>
        <v>31.101749708289603</v>
      </c>
      <c r="AO123">
        <f t="shared" si="175"/>
        <v>22.393259789968514</v>
      </c>
      <c r="AP123">
        <f t="shared" si="176"/>
        <v>0.40525035852017377</v>
      </c>
      <c r="AQ123">
        <f t="shared" si="177"/>
        <v>0.29178025813452507</v>
      </c>
      <c r="AR123" s="54"/>
      <c r="AS123" s="55"/>
      <c r="AT123" s="55"/>
      <c r="AU123" s="56"/>
      <c r="AV123" s="56"/>
      <c r="AW123" s="56"/>
      <c r="AX123" s="57"/>
      <c r="AY123" s="57"/>
      <c r="AZ123" s="57"/>
    </row>
    <row r="124" spans="1:52" x14ac:dyDescent="0.3">
      <c r="A124">
        <v>123</v>
      </c>
      <c r="B124" s="1">
        <v>44721</v>
      </c>
      <c r="C124" t="str">
        <f t="shared" si="162"/>
        <v>CER-MSD_R2_t2_44721</v>
      </c>
      <c r="E124" t="s">
        <v>20</v>
      </c>
      <c r="F124" t="s">
        <v>34</v>
      </c>
      <c r="G124" t="s">
        <v>18</v>
      </c>
      <c r="H124">
        <f t="shared" si="163"/>
        <v>2022</v>
      </c>
      <c r="I124">
        <f t="shared" si="164"/>
        <v>6</v>
      </c>
      <c r="J124">
        <f t="shared" si="165"/>
        <v>9</v>
      </c>
      <c r="K124" t="s">
        <v>49</v>
      </c>
      <c r="M124">
        <v>2</v>
      </c>
      <c r="N124">
        <v>14</v>
      </c>
      <c r="O124" t="s">
        <v>19</v>
      </c>
      <c r="P124" t="str">
        <f t="shared" si="166"/>
        <v>E:CER_P:P04_Tr1:MSD_Tr2:_TRA_2_D:9_M:6_Y:2022</v>
      </c>
      <c r="Q124">
        <v>12</v>
      </c>
      <c r="R124">
        <v>25</v>
      </c>
      <c r="S124">
        <v>0.25</v>
      </c>
      <c r="V124" t="s">
        <v>46</v>
      </c>
      <c r="W124" s="2">
        <f t="shared" si="269"/>
        <v>0.51377314814814812</v>
      </c>
      <c r="X124">
        <v>20</v>
      </c>
      <c r="Y124" s="33">
        <f>VLOOKUP(C124,JN!$A$2:$J$865,8,0)</f>
        <v>1.3574999999999999</v>
      </c>
      <c r="Z124" s="34">
        <f>VLOOKUP(C124,JN!$A$2:$J$865,9,0)</f>
        <v>42.07549824150059</v>
      </c>
      <c r="AA124" s="35">
        <f>VLOOKUP(C124,JN!$A$2:$J$865,10,0)</f>
        <v>0.79500000000000004</v>
      </c>
      <c r="AB124">
        <v>37.6</v>
      </c>
      <c r="AD124">
        <f t="shared" si="168"/>
        <v>310.60000000000002</v>
      </c>
      <c r="AE124">
        <v>0.129</v>
      </c>
      <c r="AG124">
        <v>0.72</v>
      </c>
      <c r="AH124">
        <f t="shared" si="169"/>
        <v>9.2880000000000004E-2</v>
      </c>
      <c r="AI124" t="s">
        <v>643</v>
      </c>
      <c r="AJ124">
        <f t="shared" si="170"/>
        <v>470.82716623312308</v>
      </c>
      <c r="AK124">
        <f t="shared" si="171"/>
        <v>549.29836060531034</v>
      </c>
      <c r="AL124">
        <f t="shared" si="172"/>
        <v>0.63914787816146457</v>
      </c>
      <c r="AM124">
        <f t="shared" si="173"/>
        <v>0.46018647227625453</v>
      </c>
      <c r="AN124">
        <f t="shared" si="174"/>
        <v>19.810287604892476</v>
      </c>
      <c r="AO124">
        <f t="shared" si="175"/>
        <v>14.263407075522583</v>
      </c>
      <c r="AP124">
        <f t="shared" si="176"/>
        <v>0.43669219668122172</v>
      </c>
      <c r="AQ124">
        <f t="shared" si="177"/>
        <v>0.31441838161047964</v>
      </c>
      <c r="AR124" s="54"/>
      <c r="AS124" s="55"/>
      <c r="AT124" s="55"/>
      <c r="AU124" s="56"/>
      <c r="AV124" s="56"/>
      <c r="AW124" s="56"/>
      <c r="AX124" s="57"/>
      <c r="AY124" s="57"/>
      <c r="AZ124" s="57"/>
    </row>
    <row r="125" spans="1:52" x14ac:dyDescent="0.3">
      <c r="A125">
        <v>124</v>
      </c>
      <c r="B125" s="1">
        <v>44721</v>
      </c>
      <c r="C125" t="str">
        <f t="shared" si="162"/>
        <v>CER-MSD_R2_t3_44721</v>
      </c>
      <c r="E125" t="s">
        <v>20</v>
      </c>
      <c r="F125" t="s">
        <v>34</v>
      </c>
      <c r="G125" t="s">
        <v>18</v>
      </c>
      <c r="H125">
        <f t="shared" si="163"/>
        <v>2022</v>
      </c>
      <c r="I125">
        <f t="shared" si="164"/>
        <v>6</v>
      </c>
      <c r="J125">
        <f t="shared" si="165"/>
        <v>9</v>
      </c>
      <c r="K125" t="s">
        <v>49</v>
      </c>
      <c r="M125">
        <v>2</v>
      </c>
      <c r="N125">
        <v>14</v>
      </c>
      <c r="O125" t="s">
        <v>19</v>
      </c>
      <c r="P125" t="str">
        <f t="shared" si="166"/>
        <v>E:CER_P:P04_Tr1:MSD_Tr2:_TRA_2_D:9_M:6_Y:2022</v>
      </c>
      <c r="Q125">
        <v>12</v>
      </c>
      <c r="R125">
        <v>25</v>
      </c>
      <c r="S125">
        <v>0.25</v>
      </c>
      <c r="V125" t="s">
        <v>47</v>
      </c>
      <c r="W125" s="2">
        <f t="shared" si="269"/>
        <v>0.52071759259259254</v>
      </c>
      <c r="X125">
        <v>30</v>
      </c>
      <c r="Y125" s="33">
        <f>VLOOKUP(C125,JN!$A$2:$J$865,8,0)</f>
        <v>1.3574999999999999</v>
      </c>
      <c r="Z125" s="34">
        <f>VLOOKUP(C125,JN!$A$2:$J$865,9,0)</f>
        <v>35.930597889800708</v>
      </c>
      <c r="AA125" s="35">
        <f>VLOOKUP(C125,JN!$A$2:$J$865,10,0)</f>
        <v>0.74412000000000011</v>
      </c>
      <c r="AB125">
        <v>38.6</v>
      </c>
      <c r="AD125">
        <f t="shared" si="168"/>
        <v>311.60000000000002</v>
      </c>
      <c r="AE125">
        <v>0.129</v>
      </c>
      <c r="AG125">
        <v>0.72</v>
      </c>
      <c r="AH125">
        <f t="shared" si="169"/>
        <v>9.2880000000000004E-2</v>
      </c>
      <c r="AI125" t="s">
        <v>643</v>
      </c>
      <c r="AJ125">
        <f t="shared" si="170"/>
        <v>469.31616762518627</v>
      </c>
      <c r="AK125">
        <f t="shared" si="171"/>
        <v>547.53552889605055</v>
      </c>
      <c r="AL125">
        <f t="shared" si="172"/>
        <v>0.63709669755119036</v>
      </c>
      <c r="AM125">
        <f t="shared" si="173"/>
        <v>0.45870962223685707</v>
      </c>
      <c r="AN125">
        <f t="shared" si="174"/>
        <v>16.862810502122873</v>
      </c>
      <c r="AO125">
        <f t="shared" si="175"/>
        <v>12.141223561528468</v>
      </c>
      <c r="AP125">
        <f t="shared" si="176"/>
        <v>0.40743213776212917</v>
      </c>
      <c r="AQ125">
        <f t="shared" si="177"/>
        <v>0.29335113918873301</v>
      </c>
      <c r="AR125" s="54"/>
      <c r="AS125" s="55"/>
      <c r="AT125" s="55"/>
      <c r="AU125" s="56"/>
      <c r="AV125" s="56"/>
      <c r="AW125" s="56"/>
      <c r="AX125" s="57"/>
      <c r="AY125" s="57"/>
      <c r="AZ125" s="57"/>
    </row>
    <row r="126" spans="1:52" x14ac:dyDescent="0.3">
      <c r="A126">
        <v>125</v>
      </c>
      <c r="B126" s="1">
        <v>44721</v>
      </c>
      <c r="C126" t="str">
        <f t="shared" si="162"/>
        <v>CER-AWD_R2_t0_44721</v>
      </c>
      <c r="E126" t="s">
        <v>20</v>
      </c>
      <c r="F126" t="s">
        <v>37</v>
      </c>
      <c r="G126" t="s">
        <v>18</v>
      </c>
      <c r="H126">
        <f t="shared" si="163"/>
        <v>2022</v>
      </c>
      <c r="I126">
        <f t="shared" si="164"/>
        <v>6</v>
      </c>
      <c r="J126">
        <f t="shared" si="165"/>
        <v>9</v>
      </c>
      <c r="K126" t="s">
        <v>50</v>
      </c>
      <c r="M126">
        <v>2</v>
      </c>
      <c r="N126">
        <v>9</v>
      </c>
      <c r="O126" t="s">
        <v>42</v>
      </c>
      <c r="P126" t="str">
        <f t="shared" si="166"/>
        <v>E:CER_P:P05_Tr1:AWD_Tr2:_TRA_2_D:9_M:6_Y:2022</v>
      </c>
      <c r="Q126">
        <v>11</v>
      </c>
      <c r="R126">
        <v>23.5</v>
      </c>
      <c r="S126">
        <v>0.3</v>
      </c>
      <c r="T126">
        <v>29</v>
      </c>
      <c r="U126">
        <v>29.5</v>
      </c>
      <c r="V126" t="s">
        <v>44</v>
      </c>
      <c r="W126" s="2">
        <v>0.47430555555555554</v>
      </c>
      <c r="X126">
        <v>0</v>
      </c>
      <c r="Y126" s="33">
        <f>VLOOKUP(C126,JN!$A$2:$J$865,8,0)</f>
        <v>1.2075</v>
      </c>
      <c r="Z126" s="34">
        <f>VLOOKUP(C126,JN!$A$2:$J$865,9,0)</f>
        <v>88.674325908558046</v>
      </c>
      <c r="AA126" s="35">
        <f>VLOOKUP(C126,JN!$A$2:$J$865,10,0)</f>
        <v>0.73776000000000008</v>
      </c>
      <c r="AB126">
        <v>34.6</v>
      </c>
      <c r="AD126">
        <f t="shared" si="168"/>
        <v>307.60000000000002</v>
      </c>
      <c r="AE126">
        <v>0.129</v>
      </c>
      <c r="AG126">
        <v>0.72</v>
      </c>
      <c r="AH126">
        <f t="shared" si="169"/>
        <v>9.2880000000000004E-2</v>
      </c>
      <c r="AI126" t="s">
        <v>643</v>
      </c>
      <c r="AJ126">
        <f t="shared" si="170"/>
        <v>475.41910868663211</v>
      </c>
      <c r="AK126">
        <f t="shared" si="171"/>
        <v>554.65562680107075</v>
      </c>
      <c r="AL126">
        <f t="shared" si="172"/>
        <v>0.57406857373910825</v>
      </c>
      <c r="AM126">
        <f t="shared" si="173"/>
        <v>0.41332937309215795</v>
      </c>
      <c r="AN126">
        <f t="shared" si="174"/>
        <v>42.157468986834594</v>
      </c>
      <c r="AO126">
        <f t="shared" si="175"/>
        <v>30.35337767052091</v>
      </c>
      <c r="AP126">
        <f t="shared" si="176"/>
        <v>0.409202735228758</v>
      </c>
      <c r="AQ126">
        <f t="shared" si="177"/>
        <v>0.29462596936470575</v>
      </c>
      <c r="AR126" s="54">
        <f t="shared" ref="AR126" si="306">SLOPE(AM126:AM129,X126:X129)*60</f>
        <v>0.20885047141110213</v>
      </c>
      <c r="AS126" s="55">
        <f t="shared" ref="AS126" si="307">RSQ(Y126:Y129,AM126:AM129)</f>
        <v>0.99918913817612631</v>
      </c>
      <c r="AT126" s="55">
        <f t="shared" ref="AT126" si="308">IF(AS126&gt;=0.7,AR126,"REV")</f>
        <v>0.20885047141110213</v>
      </c>
      <c r="AU126" s="56">
        <f t="shared" ref="AU126" si="309">SLOPE(AQ126:AQ129,Y126:Y129)*60</f>
        <v>3.1154286105099485</v>
      </c>
      <c r="AV126" s="56">
        <f t="shared" ref="AV126" si="310">RSQ(Y126:Y129,AQ126:AQ129)</f>
        <v>0.2602935757526007</v>
      </c>
      <c r="AW126" s="56" t="str">
        <f t="shared" ref="AW126" si="311">IF(AV126&gt;=0.7,AU126,"REV")</f>
        <v>REV</v>
      </c>
      <c r="AX126" s="57">
        <f t="shared" ref="AX126" si="312">SLOPE(AO126:AO129,Y126:Y129)*60</f>
        <v>-1588.5742390570811</v>
      </c>
      <c r="AY126" s="57">
        <f t="shared" ref="AY126" si="313">RSQ(Y126:Y129,AO126:AO129)</f>
        <v>0.30719084824996246</v>
      </c>
      <c r="AZ126" s="57" t="str">
        <f t="shared" ref="AZ126" si="314">IF(AY126&gt;=0.7,AX126,"REV")</f>
        <v>REV</v>
      </c>
    </row>
    <row r="127" spans="1:52" x14ac:dyDescent="0.3">
      <c r="A127">
        <v>126</v>
      </c>
      <c r="B127" s="1">
        <v>44721</v>
      </c>
      <c r="C127" t="str">
        <f t="shared" si="162"/>
        <v>CER-AWD_R2_t1_44721</v>
      </c>
      <c r="E127" t="s">
        <v>20</v>
      </c>
      <c r="F127" t="s">
        <v>37</v>
      </c>
      <c r="G127" t="s">
        <v>18</v>
      </c>
      <c r="H127">
        <f t="shared" si="163"/>
        <v>2022</v>
      </c>
      <c r="I127">
        <f t="shared" si="164"/>
        <v>6</v>
      </c>
      <c r="J127">
        <f t="shared" si="165"/>
        <v>9</v>
      </c>
      <c r="K127" t="s">
        <v>50</v>
      </c>
      <c r="M127">
        <v>2</v>
      </c>
      <c r="N127">
        <v>9</v>
      </c>
      <c r="O127" t="s">
        <v>42</v>
      </c>
      <c r="P127" t="str">
        <f t="shared" si="166"/>
        <v>E:CER_P:P05_Tr1:AWD_Tr2:_TRA_2_D:9_M:6_Y:2022</v>
      </c>
      <c r="Q127">
        <v>11</v>
      </c>
      <c r="R127">
        <v>23.5</v>
      </c>
      <c r="S127">
        <v>0.3</v>
      </c>
      <c r="T127">
        <v>29</v>
      </c>
      <c r="U127">
        <v>29.5</v>
      </c>
      <c r="V127" t="s">
        <v>45</v>
      </c>
      <c r="W127" s="2">
        <f t="shared" si="269"/>
        <v>0.48124999999999996</v>
      </c>
      <c r="X127">
        <v>10</v>
      </c>
      <c r="Y127" s="33">
        <f>VLOOKUP(C127,JN!$A$2:$J$865,8,0)</f>
        <v>1.2825</v>
      </c>
      <c r="Z127" s="34">
        <f>VLOOKUP(C127,JN!$A$2:$J$865,9,0)</f>
        <v>71.605158264947249</v>
      </c>
      <c r="AA127" s="35">
        <f>VLOOKUP(C127,JN!$A$2:$J$865,10,0)</f>
        <v>0.75684000000000007</v>
      </c>
      <c r="AB127">
        <v>37.299999999999997</v>
      </c>
      <c r="AD127">
        <f t="shared" si="168"/>
        <v>310.3</v>
      </c>
      <c r="AE127">
        <v>0.129</v>
      </c>
      <c r="AG127">
        <v>0.72</v>
      </c>
      <c r="AH127">
        <f t="shared" si="169"/>
        <v>9.2880000000000004E-2</v>
      </c>
      <c r="AI127" t="s">
        <v>643</v>
      </c>
      <c r="AJ127">
        <f t="shared" si="170"/>
        <v>471.28236491140194</v>
      </c>
      <c r="AK127">
        <f t="shared" si="171"/>
        <v>549.82942572996888</v>
      </c>
      <c r="AL127">
        <f t="shared" si="172"/>
        <v>0.60441963299887302</v>
      </c>
      <c r="AM127">
        <f t="shared" si="173"/>
        <v>0.43518213575918857</v>
      </c>
      <c r="AN127">
        <f t="shared" si="174"/>
        <v>33.746248326959559</v>
      </c>
      <c r="AO127">
        <f t="shared" si="175"/>
        <v>24.297298795410885</v>
      </c>
      <c r="AP127">
        <f t="shared" si="176"/>
        <v>0.41613290256946972</v>
      </c>
      <c r="AQ127">
        <f t="shared" si="177"/>
        <v>0.29961568985001819</v>
      </c>
      <c r="AR127" s="54"/>
      <c r="AS127" s="55"/>
      <c r="AT127" s="55"/>
      <c r="AU127" s="56"/>
      <c r="AV127" s="56"/>
      <c r="AW127" s="56"/>
      <c r="AX127" s="57"/>
      <c r="AY127" s="57"/>
      <c r="AZ127" s="57"/>
    </row>
    <row r="128" spans="1:52" x14ac:dyDescent="0.3">
      <c r="A128">
        <v>127</v>
      </c>
      <c r="B128" s="1">
        <v>44721</v>
      </c>
      <c r="C128" t="str">
        <f t="shared" si="162"/>
        <v>CER-AWD_R2_t2_44721</v>
      </c>
      <c r="E128" t="s">
        <v>20</v>
      </c>
      <c r="F128" t="s">
        <v>37</v>
      </c>
      <c r="G128" t="s">
        <v>18</v>
      </c>
      <c r="H128">
        <f t="shared" si="163"/>
        <v>2022</v>
      </c>
      <c r="I128">
        <f t="shared" si="164"/>
        <v>6</v>
      </c>
      <c r="J128">
        <f t="shared" si="165"/>
        <v>9</v>
      </c>
      <c r="K128" t="s">
        <v>50</v>
      </c>
      <c r="M128">
        <v>2</v>
      </c>
      <c r="N128">
        <v>9</v>
      </c>
      <c r="O128" t="s">
        <v>42</v>
      </c>
      <c r="P128" t="str">
        <f t="shared" si="166"/>
        <v>E:CER_P:P05_Tr1:AWD_Tr2:_TRA_2_D:9_M:6_Y:2022</v>
      </c>
      <c r="Q128">
        <v>11</v>
      </c>
      <c r="R128">
        <v>23.5</v>
      </c>
      <c r="S128">
        <v>0.3</v>
      </c>
      <c r="T128">
        <v>29</v>
      </c>
      <c r="U128">
        <v>29.5</v>
      </c>
      <c r="V128" t="s">
        <v>46</v>
      </c>
      <c r="W128" s="2">
        <f t="shared" si="269"/>
        <v>0.48819444444444438</v>
      </c>
      <c r="X128">
        <v>20</v>
      </c>
      <c r="Y128" s="33">
        <f>VLOOKUP(C128,JN!$A$2:$J$865,8,0)</f>
        <v>1.4325000000000001</v>
      </c>
      <c r="Z128" s="34">
        <f>VLOOKUP(C128,JN!$A$2:$J$865,9,0)</f>
        <v>91.490738569753816</v>
      </c>
      <c r="AA128" s="35">
        <f>VLOOKUP(C128,JN!$A$2:$J$865,10,0)</f>
        <v>0.72504000000000013</v>
      </c>
      <c r="AB128">
        <v>36.6</v>
      </c>
      <c r="AD128">
        <f t="shared" si="168"/>
        <v>309.60000000000002</v>
      </c>
      <c r="AE128">
        <v>0.129</v>
      </c>
      <c r="AG128">
        <v>0.72</v>
      </c>
      <c r="AH128">
        <f t="shared" si="169"/>
        <v>9.2880000000000004E-2</v>
      </c>
      <c r="AI128" t="s">
        <v>643</v>
      </c>
      <c r="AJ128">
        <f t="shared" si="170"/>
        <v>472.34792581397937</v>
      </c>
      <c r="AK128">
        <f t="shared" si="171"/>
        <v>551.07258011630927</v>
      </c>
      <c r="AL128">
        <f t="shared" si="172"/>
        <v>0.67663840372852557</v>
      </c>
      <c r="AM128">
        <f t="shared" si="173"/>
        <v>0.48717965068453839</v>
      </c>
      <c r="AN128">
        <f t="shared" si="174"/>
        <v>43.215460594612253</v>
      </c>
      <c r="AO128">
        <f t="shared" si="175"/>
        <v>31.115131628120821</v>
      </c>
      <c r="AP128">
        <f t="shared" si="176"/>
        <v>0.39954966348752896</v>
      </c>
      <c r="AQ128">
        <f t="shared" si="177"/>
        <v>0.28767575771102083</v>
      </c>
      <c r="AR128" s="54"/>
      <c r="AS128" s="55"/>
      <c r="AT128" s="55"/>
      <c r="AU128" s="56"/>
      <c r="AV128" s="56"/>
      <c r="AW128" s="56"/>
      <c r="AX128" s="57"/>
      <c r="AY128" s="57"/>
      <c r="AZ128" s="57"/>
    </row>
    <row r="129" spans="1:52" x14ac:dyDescent="0.3">
      <c r="A129">
        <v>128</v>
      </c>
      <c r="B129" s="1">
        <v>44721</v>
      </c>
      <c r="C129" t="str">
        <f t="shared" si="162"/>
        <v>CER-AWD_R2_t3_44721</v>
      </c>
      <c r="E129" t="s">
        <v>20</v>
      </c>
      <c r="F129" t="s">
        <v>37</v>
      </c>
      <c r="G129" t="s">
        <v>18</v>
      </c>
      <c r="H129">
        <f t="shared" si="163"/>
        <v>2022</v>
      </c>
      <c r="I129">
        <f t="shared" si="164"/>
        <v>6</v>
      </c>
      <c r="J129">
        <f t="shared" si="165"/>
        <v>9</v>
      </c>
      <c r="K129" t="s">
        <v>50</v>
      </c>
      <c r="M129">
        <v>2</v>
      </c>
      <c r="N129">
        <v>9</v>
      </c>
      <c r="O129" t="s">
        <v>42</v>
      </c>
      <c r="P129" t="str">
        <f t="shared" si="166"/>
        <v>E:CER_P:P05_Tr1:AWD_Tr2:_TRA_2_D:9_M:6_Y:2022</v>
      </c>
      <c r="Q129">
        <v>11</v>
      </c>
      <c r="R129">
        <v>23.5</v>
      </c>
      <c r="S129">
        <v>0.3</v>
      </c>
      <c r="T129">
        <v>29</v>
      </c>
      <c r="U129">
        <v>29.5</v>
      </c>
      <c r="V129" t="s">
        <v>47</v>
      </c>
      <c r="W129" s="2">
        <f t="shared" si="269"/>
        <v>0.4951388888888888</v>
      </c>
      <c r="X129">
        <v>30</v>
      </c>
      <c r="Y129" s="33">
        <f>VLOOKUP(C129,JN!$A$2:$J$865,8,0)</f>
        <v>1.5074999999999998</v>
      </c>
      <c r="Z129" s="34">
        <f>VLOOKUP(C129,JN!$A$2:$J$865,9,0)</f>
        <v>50.098007033997661</v>
      </c>
      <c r="AA129" s="35">
        <f>VLOOKUP(C129,JN!$A$2:$J$865,10,0)</f>
        <v>0.80771999999999999</v>
      </c>
      <c r="AB129">
        <v>37</v>
      </c>
      <c r="AD129">
        <f t="shared" si="168"/>
        <v>310</v>
      </c>
      <c r="AE129">
        <v>0.129</v>
      </c>
      <c r="AG129">
        <v>0.72</v>
      </c>
      <c r="AH129">
        <f t="shared" si="169"/>
        <v>9.2880000000000004E-2</v>
      </c>
      <c r="AI129" t="s">
        <v>643</v>
      </c>
      <c r="AJ129">
        <f t="shared" si="170"/>
        <v>471.7384446193808</v>
      </c>
      <c r="AK129">
        <f t="shared" si="171"/>
        <v>550.36151872261098</v>
      </c>
      <c r="AL129">
        <f t="shared" si="172"/>
        <v>0.71114570526371657</v>
      </c>
      <c r="AM129">
        <f t="shared" si="173"/>
        <v>0.51202490778987586</v>
      </c>
      <c r="AN129">
        <f t="shared" si="174"/>
        <v>23.633155916748855</v>
      </c>
      <c r="AO129">
        <f t="shared" si="175"/>
        <v>17.015872260059176</v>
      </c>
      <c r="AP129">
        <f t="shared" si="176"/>
        <v>0.44453800590262732</v>
      </c>
      <c r="AQ129">
        <f t="shared" si="177"/>
        <v>0.32006736424989163</v>
      </c>
      <c r="AR129" s="54"/>
      <c r="AS129" s="55"/>
      <c r="AT129" s="55"/>
      <c r="AU129" s="56"/>
      <c r="AV129" s="56"/>
      <c r="AW129" s="56"/>
      <c r="AX129" s="57"/>
      <c r="AY129" s="57"/>
      <c r="AZ129" s="57"/>
    </row>
    <row r="130" spans="1:52" x14ac:dyDescent="0.3">
      <c r="A130">
        <v>129</v>
      </c>
      <c r="B130" s="1">
        <v>44721</v>
      </c>
      <c r="C130" t="str">
        <f t="shared" si="162"/>
        <v>CER-CON_R2_t0_44721</v>
      </c>
      <c r="E130" t="s">
        <v>20</v>
      </c>
      <c r="F130" t="s">
        <v>40</v>
      </c>
      <c r="G130" t="s">
        <v>18</v>
      </c>
      <c r="H130">
        <f t="shared" si="163"/>
        <v>2022</v>
      </c>
      <c r="I130">
        <f t="shared" si="164"/>
        <v>6</v>
      </c>
      <c r="J130">
        <f t="shared" si="165"/>
        <v>9</v>
      </c>
      <c r="K130" t="s">
        <v>48</v>
      </c>
      <c r="M130">
        <v>2</v>
      </c>
      <c r="N130">
        <v>9</v>
      </c>
      <c r="O130" t="s">
        <v>42</v>
      </c>
      <c r="P130" t="str">
        <f t="shared" si="166"/>
        <v>E:CER_P:P06_Tr1:CON_Tr2:_TRA_2_D:9_M:6_Y:2022</v>
      </c>
      <c r="Q130">
        <v>11</v>
      </c>
      <c r="R130">
        <v>25</v>
      </c>
      <c r="S130">
        <v>0.3</v>
      </c>
      <c r="T130">
        <v>29.5</v>
      </c>
      <c r="U130">
        <v>33</v>
      </c>
      <c r="V130" t="s">
        <v>44</v>
      </c>
      <c r="W130" s="2">
        <v>0.49988425925925922</v>
      </c>
      <c r="X130">
        <v>0</v>
      </c>
      <c r="Y130" s="33">
        <f>VLOOKUP(C130,JN!$A$2:$J$865,8,0)</f>
        <v>1.3574999999999999</v>
      </c>
      <c r="Z130" s="34">
        <f>VLOOKUP(C130,JN!$A$2:$J$865,9,0)</f>
        <v>82.870808909730357</v>
      </c>
      <c r="AA130" s="35">
        <f>VLOOKUP(C130,JN!$A$2:$J$865,10,0)</f>
        <v>0.74412000000000011</v>
      </c>
      <c r="AB130">
        <v>32.6</v>
      </c>
      <c r="AD130">
        <f t="shared" si="168"/>
        <v>305.60000000000002</v>
      </c>
      <c r="AE130">
        <v>0.129</v>
      </c>
      <c r="AG130">
        <v>0.72</v>
      </c>
      <c r="AH130">
        <f t="shared" si="169"/>
        <v>9.2880000000000004E-2</v>
      </c>
      <c r="AI130" t="s">
        <v>643</v>
      </c>
      <c r="AJ130">
        <f t="shared" si="170"/>
        <v>478.53049028798432</v>
      </c>
      <c r="AK130">
        <f t="shared" si="171"/>
        <v>558.28557200264845</v>
      </c>
      <c r="AL130">
        <f t="shared" si="172"/>
        <v>0.64960514056593865</v>
      </c>
      <c r="AM130">
        <f t="shared" si="173"/>
        <v>0.46771570120747585</v>
      </c>
      <c r="AN130">
        <f t="shared" si="174"/>
        <v>39.656208818135127</v>
      </c>
      <c r="AO130">
        <f t="shared" si="175"/>
        <v>28.552470349057295</v>
      </c>
      <c r="AP130">
        <f t="shared" si="176"/>
        <v>0.41543145983861079</v>
      </c>
      <c r="AQ130">
        <f t="shared" si="177"/>
        <v>0.29911065108379981</v>
      </c>
      <c r="AR130" s="54">
        <f t="shared" ref="AR130" si="315">SLOPE(AM130:AM133,X130:X133)*60</f>
        <v>4.5664371338309792E-2</v>
      </c>
      <c r="AS130" s="55">
        <f t="shared" ref="AS130" si="316">RSQ(Y130:Y133,AM130:AM133)</f>
        <v>0.96918086252596136</v>
      </c>
      <c r="AT130" s="55">
        <f t="shared" ref="AT130" si="317">IF(AS130&gt;=0.7,AR130,"REV")</f>
        <v>4.5664371338309792E-2</v>
      </c>
      <c r="AU130" s="56">
        <f t="shared" ref="AU130" si="318">SLOPE(AQ130:AQ133,Y130:Y133)*60</f>
        <v>8.4810058601435738</v>
      </c>
      <c r="AV130" s="56">
        <f t="shared" ref="AV130" si="319">RSQ(Y130:Y133,AQ130:AQ133)</f>
        <v>0.5510430135329103</v>
      </c>
      <c r="AW130" s="56" t="str">
        <f t="shared" ref="AW130" si="320">IF(AV130&gt;=0.7,AU130,"REV")</f>
        <v>REV</v>
      </c>
      <c r="AX130" s="57">
        <f t="shared" ref="AX130" si="321">SLOPE(AO130:AO133,Y130:Y133)*60</f>
        <v>-2180.2289747988989</v>
      </c>
      <c r="AY130" s="57">
        <f t="shared" ref="AY130" si="322">RSQ(Y130:Y133,AO130:AO133)</f>
        <v>0.20268094660934513</v>
      </c>
      <c r="AZ130" s="57" t="str">
        <f t="shared" ref="AZ130" si="323">IF(AY130&gt;=0.7,AX130,"REV")</f>
        <v>REV</v>
      </c>
    </row>
    <row r="131" spans="1:52" x14ac:dyDescent="0.3">
      <c r="A131">
        <v>130</v>
      </c>
      <c r="B131" s="1">
        <v>44721</v>
      </c>
      <c r="C131" t="str">
        <f t="shared" ref="C131:C194" si="324">E131&amp;"-"&amp;K131&amp;"_"&amp;"R"&amp;M131&amp;"_"&amp;V131&amp;"_"&amp;B131</f>
        <v>CER-CON_R2_t1_44721</v>
      </c>
      <c r="E131" t="s">
        <v>20</v>
      </c>
      <c r="F131" t="s">
        <v>40</v>
      </c>
      <c r="G131" t="s">
        <v>18</v>
      </c>
      <c r="H131">
        <f t="shared" ref="H131:H194" si="325">YEAR(B131)</f>
        <v>2022</v>
      </c>
      <c r="I131">
        <f t="shared" ref="I131:I194" si="326">MONTH(B131)</f>
        <v>6</v>
      </c>
      <c r="J131">
        <f t="shared" ref="J131:J194" si="327">DAY(B131)</f>
        <v>9</v>
      </c>
      <c r="K131" t="s">
        <v>48</v>
      </c>
      <c r="M131">
        <v>2</v>
      </c>
      <c r="N131">
        <v>9</v>
      </c>
      <c r="O131" t="s">
        <v>42</v>
      </c>
      <c r="P131" t="str">
        <f t="shared" ref="P131:P194" si="328">"E:"&amp;E131&amp;"_P:"&amp;F131&amp;"_Tr1:"&amp;K131&amp;"_Tr2:"&amp;L131&amp;"_"&amp;G131&amp;"_"&amp;M131&amp;"_D:"&amp;J131&amp;"_M:"&amp;I131&amp;"_Y:"&amp;H131</f>
        <v>E:CER_P:P06_Tr1:CON_Tr2:_TRA_2_D:9_M:6_Y:2022</v>
      </c>
      <c r="Q131">
        <v>11</v>
      </c>
      <c r="R131">
        <v>25</v>
      </c>
      <c r="S131">
        <v>0.3</v>
      </c>
      <c r="T131">
        <v>29.5</v>
      </c>
      <c r="U131">
        <v>33</v>
      </c>
      <c r="V131" t="s">
        <v>45</v>
      </c>
      <c r="W131" s="2">
        <f t="shared" si="269"/>
        <v>0.5068287037037037</v>
      </c>
      <c r="X131">
        <v>10</v>
      </c>
      <c r="Y131" s="33">
        <f>VLOOKUP(C131,JN!$A$2:$J$865,8,0)</f>
        <v>1.2825</v>
      </c>
      <c r="Z131" s="34">
        <f>VLOOKUP(C131,JN!$A$2:$J$865,9,0)</f>
        <v>65.118874560375147</v>
      </c>
      <c r="AA131" s="35">
        <f>VLOOKUP(C131,JN!$A$2:$J$865,10,0)</f>
        <v>0.73140000000000005</v>
      </c>
      <c r="AB131">
        <v>36.6</v>
      </c>
      <c r="AD131">
        <f t="shared" ref="AD131:AD194" si="329">AB131+273</f>
        <v>309.60000000000002</v>
      </c>
      <c r="AE131">
        <v>0.129</v>
      </c>
      <c r="AG131">
        <v>0.72</v>
      </c>
      <c r="AH131">
        <f t="shared" ref="AH131:AH194" si="330">AE131*AG131</f>
        <v>9.2880000000000004E-2</v>
      </c>
      <c r="AI131" t="s">
        <v>643</v>
      </c>
      <c r="AJ131">
        <f t="shared" ref="AJ131:AJ194" si="331">(12/(82.0575*AD131))*1000000</f>
        <v>472.34792581397937</v>
      </c>
      <c r="AK131">
        <f t="shared" ref="AK131:AK194" si="332">(14/(82.0575*AD131))*1000000</f>
        <v>551.07258011630927</v>
      </c>
      <c r="AL131">
        <f t="shared" ref="AL131:AL194" si="333">(Y131*AJ131)/1000</f>
        <v>0.60578621485642847</v>
      </c>
      <c r="AM131">
        <f t="shared" ref="AM131:AM194" si="334">AL131*AH131/AE131</f>
        <v>0.43616607469662849</v>
      </c>
      <c r="AN131">
        <f t="shared" ref="AN131:AN194" si="335">(Z131*AJ131)/1000</f>
        <v>30.758765329933908</v>
      </c>
      <c r="AO131">
        <f t="shared" ref="AO131:AO194" si="336">AN131*AH131/AE131</f>
        <v>22.146311037552415</v>
      </c>
      <c r="AP131">
        <f t="shared" ref="AP131:AP194" si="337">AA131*AK131/1000</f>
        <v>0.40305448509706859</v>
      </c>
      <c r="AQ131">
        <f t="shared" ref="AQ131:AQ194" si="338">AP131*AH131/AE131</f>
        <v>0.29019922926988939</v>
      </c>
      <c r="AR131" s="54"/>
      <c r="AS131" s="55"/>
      <c r="AT131" s="55"/>
      <c r="AU131" s="56"/>
      <c r="AV131" s="56"/>
      <c r="AW131" s="56"/>
      <c r="AX131" s="57"/>
      <c r="AY131" s="57"/>
      <c r="AZ131" s="57"/>
    </row>
    <row r="132" spans="1:52" x14ac:dyDescent="0.3">
      <c r="A132">
        <v>131</v>
      </c>
      <c r="B132" s="1">
        <v>44721</v>
      </c>
      <c r="C132" t="str">
        <f t="shared" si="324"/>
        <v>CER-CON_R2_t2_44721</v>
      </c>
      <c r="E132" t="s">
        <v>20</v>
      </c>
      <c r="F132" t="s">
        <v>40</v>
      </c>
      <c r="G132" t="s">
        <v>18</v>
      </c>
      <c r="H132">
        <f t="shared" si="325"/>
        <v>2022</v>
      </c>
      <c r="I132">
        <f t="shared" si="326"/>
        <v>6</v>
      </c>
      <c r="J132">
        <f t="shared" si="327"/>
        <v>9</v>
      </c>
      <c r="K132" t="s">
        <v>48</v>
      </c>
      <c r="M132">
        <v>2</v>
      </c>
      <c r="N132">
        <v>9</v>
      </c>
      <c r="O132" t="s">
        <v>42</v>
      </c>
      <c r="P132" t="str">
        <f t="shared" si="328"/>
        <v>E:CER_P:P06_Tr1:CON_Tr2:_TRA_2_D:9_M:6_Y:2022</v>
      </c>
      <c r="Q132">
        <v>11</v>
      </c>
      <c r="R132">
        <v>25</v>
      </c>
      <c r="S132">
        <v>0.3</v>
      </c>
      <c r="T132">
        <v>29.5</v>
      </c>
      <c r="U132">
        <v>33</v>
      </c>
      <c r="V132" t="s">
        <v>46</v>
      </c>
      <c r="W132" s="2">
        <f t="shared" si="269"/>
        <v>0.51377314814814812</v>
      </c>
      <c r="X132">
        <v>20</v>
      </c>
      <c r="Y132" s="33">
        <f>VLOOKUP(C132,JN!$A$2:$J$865,8,0)</f>
        <v>1.3574999999999999</v>
      </c>
      <c r="Z132" s="34">
        <f>VLOOKUP(C132,JN!$A$2:$J$865,9,0)</f>
        <v>60.424853458382188</v>
      </c>
      <c r="AA132" s="35">
        <f>VLOOKUP(C132,JN!$A$2:$J$865,10,0)</f>
        <v>0.7186800000000001</v>
      </c>
      <c r="AB132">
        <v>37.1</v>
      </c>
      <c r="AD132">
        <f t="shared" si="329"/>
        <v>310.10000000000002</v>
      </c>
      <c r="AE132">
        <v>0.129</v>
      </c>
      <c r="AG132">
        <v>0.72</v>
      </c>
      <c r="AH132">
        <f t="shared" si="330"/>
        <v>9.2880000000000004E-2</v>
      </c>
      <c r="AI132" t="s">
        <v>643</v>
      </c>
      <c r="AJ132">
        <f t="shared" si="331"/>
        <v>471.58632000002592</v>
      </c>
      <c r="AK132">
        <f t="shared" si="332"/>
        <v>550.18404000003022</v>
      </c>
      <c r="AL132">
        <f t="shared" si="333"/>
        <v>0.64017842940003511</v>
      </c>
      <c r="AM132">
        <f t="shared" si="334"/>
        <v>0.46092846916802532</v>
      </c>
      <c r="AN132">
        <f t="shared" si="335"/>
        <v>28.495534278979296</v>
      </c>
      <c r="AO132">
        <f t="shared" si="336"/>
        <v>20.516784680865094</v>
      </c>
      <c r="AP132">
        <f t="shared" si="337"/>
        <v>0.39540626586722177</v>
      </c>
      <c r="AQ132">
        <f t="shared" si="338"/>
        <v>0.28469251142439966</v>
      </c>
      <c r="AR132" s="54"/>
      <c r="AS132" s="55"/>
      <c r="AT132" s="55"/>
      <c r="AU132" s="56"/>
      <c r="AV132" s="56"/>
      <c r="AW132" s="56"/>
      <c r="AX132" s="57"/>
      <c r="AY132" s="57"/>
      <c r="AZ132" s="57"/>
    </row>
    <row r="133" spans="1:52" x14ac:dyDescent="0.3">
      <c r="A133">
        <v>132</v>
      </c>
      <c r="B133" s="1">
        <v>44721</v>
      </c>
      <c r="C133" t="str">
        <f t="shared" si="324"/>
        <v>CER-CON_R2_t3_44721</v>
      </c>
      <c r="E133" t="s">
        <v>20</v>
      </c>
      <c r="F133" t="s">
        <v>40</v>
      </c>
      <c r="G133" t="s">
        <v>18</v>
      </c>
      <c r="H133">
        <f t="shared" si="325"/>
        <v>2022</v>
      </c>
      <c r="I133">
        <f t="shared" si="326"/>
        <v>6</v>
      </c>
      <c r="J133">
        <f t="shared" si="327"/>
        <v>9</v>
      </c>
      <c r="K133" t="s">
        <v>48</v>
      </c>
      <c r="M133">
        <v>2</v>
      </c>
      <c r="N133">
        <v>9</v>
      </c>
      <c r="O133" t="s">
        <v>42</v>
      </c>
      <c r="P133" t="str">
        <f t="shared" si="328"/>
        <v>E:CER_P:P06_Tr1:CON_Tr2:_TRA_2_D:9_M:6_Y:2022</v>
      </c>
      <c r="Q133">
        <v>11</v>
      </c>
      <c r="R133">
        <v>25</v>
      </c>
      <c r="S133">
        <v>0.3</v>
      </c>
      <c r="T133">
        <v>29.5</v>
      </c>
      <c r="U133">
        <v>33</v>
      </c>
      <c r="V133" t="s">
        <v>47</v>
      </c>
      <c r="W133" s="2">
        <f t="shared" si="269"/>
        <v>0.52071759259259254</v>
      </c>
      <c r="X133">
        <v>30</v>
      </c>
      <c r="Y133" s="33">
        <f>VLOOKUP(C133,JN!$A$2:$J$865,8,0)</f>
        <v>1.4325000000000001</v>
      </c>
      <c r="Z133" s="34">
        <f>VLOOKUP(C133,JN!$A$2:$J$865,9,0)</f>
        <v>49.329894490035173</v>
      </c>
      <c r="AA133" s="35">
        <f>VLOOKUP(C133,JN!$A$2:$J$865,10,0)</f>
        <v>0.78864000000000001</v>
      </c>
      <c r="AB133">
        <v>38.1</v>
      </c>
      <c r="AD133">
        <f t="shared" si="329"/>
        <v>311.10000000000002</v>
      </c>
      <c r="AE133">
        <v>0.129</v>
      </c>
      <c r="AG133">
        <v>0.72</v>
      </c>
      <c r="AH133">
        <f t="shared" si="330"/>
        <v>9.2880000000000004E-2</v>
      </c>
      <c r="AI133" t="s">
        <v>643</v>
      </c>
      <c r="AJ133">
        <f t="shared" si="331"/>
        <v>470.07045269047904</v>
      </c>
      <c r="AK133">
        <f t="shared" si="332"/>
        <v>548.41552813889223</v>
      </c>
      <c r="AL133">
        <f t="shared" si="333"/>
        <v>0.67337592347911124</v>
      </c>
      <c r="AM133">
        <f t="shared" si="334"/>
        <v>0.48483066490496013</v>
      </c>
      <c r="AN133">
        <f t="shared" si="335"/>
        <v>23.188525834104404</v>
      </c>
      <c r="AO133">
        <f t="shared" si="336"/>
        <v>16.69573860055517</v>
      </c>
      <c r="AP133">
        <f t="shared" si="337"/>
        <v>0.43250242211145601</v>
      </c>
      <c r="AQ133">
        <f t="shared" si="338"/>
        <v>0.31140174392024833</v>
      </c>
      <c r="AR133" s="54"/>
      <c r="AS133" s="55"/>
      <c r="AT133" s="55"/>
      <c r="AU133" s="56"/>
      <c r="AV133" s="56"/>
      <c r="AW133" s="56"/>
      <c r="AX133" s="57"/>
      <c r="AY133" s="57"/>
      <c r="AZ133" s="57"/>
    </row>
    <row r="134" spans="1:52" x14ac:dyDescent="0.3">
      <c r="A134">
        <v>133</v>
      </c>
      <c r="B134" s="1">
        <v>44721</v>
      </c>
      <c r="C134" t="str">
        <f t="shared" si="324"/>
        <v>CER-MSD_R3_t0_44721</v>
      </c>
      <c r="E134" t="s">
        <v>20</v>
      </c>
      <c r="F134" t="s">
        <v>35</v>
      </c>
      <c r="G134" t="s">
        <v>18</v>
      </c>
      <c r="H134">
        <f t="shared" si="325"/>
        <v>2022</v>
      </c>
      <c r="I134">
        <f t="shared" si="326"/>
        <v>6</v>
      </c>
      <c r="J134">
        <f t="shared" si="327"/>
        <v>9</v>
      </c>
      <c r="K134" t="s">
        <v>49</v>
      </c>
      <c r="M134">
        <v>3</v>
      </c>
      <c r="N134">
        <v>11</v>
      </c>
      <c r="P134" t="str">
        <f t="shared" si="328"/>
        <v>E:CER_P:P07_Tr1:MSD_Tr2:_TRA_3_D:9_M:6_Y:2022</v>
      </c>
      <c r="Q134">
        <v>5</v>
      </c>
      <c r="R134">
        <v>23</v>
      </c>
      <c r="S134">
        <v>0.3</v>
      </c>
      <c r="T134">
        <v>29</v>
      </c>
      <c r="U134">
        <v>29.5</v>
      </c>
      <c r="V134" t="s">
        <v>44</v>
      </c>
      <c r="W134" s="2">
        <v>0.47222222222222227</v>
      </c>
      <c r="X134">
        <v>0</v>
      </c>
      <c r="Y134" s="33">
        <f>VLOOKUP(C134,JN!$A$2:$J$865,8,0)</f>
        <v>1.2075</v>
      </c>
      <c r="Z134" s="34">
        <f>VLOOKUP(C134,JN!$A$2:$J$865,9,0)</f>
        <v>70.154279015240334</v>
      </c>
      <c r="AA134" s="35">
        <f>VLOOKUP(C134,JN!$A$2:$J$865,10,0)</f>
        <v>0.70596000000000003</v>
      </c>
      <c r="AB134">
        <v>35.1</v>
      </c>
      <c r="AD134">
        <f t="shared" si="329"/>
        <v>308.10000000000002</v>
      </c>
      <c r="AE134">
        <v>0.129</v>
      </c>
      <c r="AG134">
        <v>0.72</v>
      </c>
      <c r="AH134">
        <f t="shared" si="330"/>
        <v>9.2880000000000004E-2</v>
      </c>
      <c r="AI134" t="s">
        <v>643</v>
      </c>
      <c r="AJ134">
        <f t="shared" si="331"/>
        <v>474.64757491726067</v>
      </c>
      <c r="AK134">
        <f t="shared" si="332"/>
        <v>553.75550407013748</v>
      </c>
      <c r="AL134">
        <f t="shared" si="333"/>
        <v>0.5731369467125923</v>
      </c>
      <c r="AM134">
        <f t="shared" si="334"/>
        <v>0.4126586016330665</v>
      </c>
      <c r="AN134">
        <f t="shared" si="335"/>
        <v>33.298558404652695</v>
      </c>
      <c r="AO134">
        <f t="shared" si="336"/>
        <v>23.974962051349941</v>
      </c>
      <c r="AP134">
        <f t="shared" si="337"/>
        <v>0.3909292356533543</v>
      </c>
      <c r="AQ134">
        <f t="shared" si="338"/>
        <v>0.28146904967041514</v>
      </c>
      <c r="AR134" s="54">
        <f t="shared" ref="AR134" si="339">SLOPE(AM134:AM137,X134:X137)*60</f>
        <v>3.3140227774872848E-2</v>
      </c>
      <c r="AS134" s="55">
        <f t="shared" ref="AS134" si="340">RSQ(Y134:Y137,AM134:AM137)</f>
        <v>0.93923685864242168</v>
      </c>
      <c r="AT134" s="55">
        <f t="shared" ref="AT134" si="341">IF(AS134&gt;=0.7,AR134,"REV")</f>
        <v>3.3140227774872848E-2</v>
      </c>
      <c r="AU134" s="56">
        <f t="shared" ref="AU134" si="342">SLOPE(AQ134:AQ137,Y134:Y137)*60</f>
        <v>5.1216080866138123</v>
      </c>
      <c r="AV134" s="56">
        <f t="shared" ref="AV134" si="343">RSQ(Y134:Y137,AQ134:AQ137)</f>
        <v>4.6655844798434168E-2</v>
      </c>
      <c r="AW134" s="56" t="str">
        <f t="shared" ref="AW134" si="344">IF(AV134&gt;=0.7,AU134,"REV")</f>
        <v>REV</v>
      </c>
      <c r="AX134" s="57">
        <f t="shared" ref="AX134" si="345">SLOPE(AO134:AO137,Y134:Y137)*60</f>
        <v>-6760.3701188562572</v>
      </c>
      <c r="AY134" s="57">
        <f t="shared" ref="AY134" si="346">RSQ(Y134:Y137,AO134:AO137)</f>
        <v>0.54095021397643128</v>
      </c>
      <c r="AZ134" s="57" t="str">
        <f t="shared" ref="AZ134" si="347">IF(AY134&gt;=0.7,AX134,"REV")</f>
        <v>REV</v>
      </c>
    </row>
    <row r="135" spans="1:52" x14ac:dyDescent="0.3">
      <c r="A135">
        <v>134</v>
      </c>
      <c r="B135" s="1">
        <v>44721</v>
      </c>
      <c r="C135" t="str">
        <f t="shared" si="324"/>
        <v>CER-MSD_R3_t1_44721</v>
      </c>
      <c r="E135" t="s">
        <v>20</v>
      </c>
      <c r="F135" t="s">
        <v>35</v>
      </c>
      <c r="G135" t="s">
        <v>18</v>
      </c>
      <c r="H135">
        <f t="shared" si="325"/>
        <v>2022</v>
      </c>
      <c r="I135">
        <f t="shared" si="326"/>
        <v>6</v>
      </c>
      <c r="J135">
        <f t="shared" si="327"/>
        <v>9</v>
      </c>
      <c r="K135" t="s">
        <v>49</v>
      </c>
      <c r="M135">
        <v>3</v>
      </c>
      <c r="N135">
        <v>11</v>
      </c>
      <c r="P135" t="str">
        <f t="shared" si="328"/>
        <v>E:CER_P:P07_Tr1:MSD_Tr2:_TRA_3_D:9_M:6_Y:2022</v>
      </c>
      <c r="Q135">
        <v>5</v>
      </c>
      <c r="R135">
        <v>23</v>
      </c>
      <c r="S135">
        <v>0.3</v>
      </c>
      <c r="T135">
        <v>29</v>
      </c>
      <c r="V135" t="s">
        <v>45</v>
      </c>
      <c r="W135" s="2">
        <f t="shared" si="269"/>
        <v>0.47916666666666669</v>
      </c>
      <c r="X135">
        <v>10</v>
      </c>
      <c r="Y135" s="33">
        <f>VLOOKUP(C135,JN!$A$2:$J$865,8,0)</f>
        <v>1.2825</v>
      </c>
      <c r="Z135" s="34">
        <f>VLOOKUP(C135,JN!$A$2:$J$865,9,0)</f>
        <v>60.936928487690508</v>
      </c>
      <c r="AA135" s="35">
        <f>VLOOKUP(C135,JN!$A$2:$J$865,10,0)</f>
        <v>0.75684000000000007</v>
      </c>
      <c r="AB135">
        <v>34.5</v>
      </c>
      <c r="AD135">
        <f t="shared" si="329"/>
        <v>307.5</v>
      </c>
      <c r="AE135">
        <v>0.129</v>
      </c>
      <c r="AG135">
        <v>0.72</v>
      </c>
      <c r="AH135">
        <f t="shared" si="330"/>
        <v>9.2880000000000004E-2</v>
      </c>
      <c r="AI135" t="s">
        <v>643</v>
      </c>
      <c r="AJ135">
        <f t="shared" si="331"/>
        <v>475.57371652685538</v>
      </c>
      <c r="AK135">
        <f t="shared" si="332"/>
        <v>554.83600261466461</v>
      </c>
      <c r="AL135">
        <f t="shared" si="333"/>
        <v>0.60992329144569202</v>
      </c>
      <c r="AM135">
        <f t="shared" si="334"/>
        <v>0.43914476984089829</v>
      </c>
      <c r="AN135">
        <f t="shared" si="335"/>
        <v>28.980001554622184</v>
      </c>
      <c r="AO135">
        <f t="shared" si="336"/>
        <v>20.865601119327973</v>
      </c>
      <c r="AP135">
        <f t="shared" si="337"/>
        <v>0.41992208021888278</v>
      </c>
      <c r="AQ135">
        <f t="shared" si="338"/>
        <v>0.30234389775759563</v>
      </c>
      <c r="AR135" s="54"/>
      <c r="AS135" s="55"/>
      <c r="AT135" s="55"/>
      <c r="AU135" s="56"/>
      <c r="AV135" s="56"/>
      <c r="AW135" s="56"/>
      <c r="AX135" s="57"/>
      <c r="AY135" s="57"/>
      <c r="AZ135" s="57"/>
    </row>
    <row r="136" spans="1:52" x14ac:dyDescent="0.3">
      <c r="A136">
        <v>135</v>
      </c>
      <c r="B136" s="1">
        <v>44721</v>
      </c>
      <c r="C136" t="str">
        <f t="shared" si="324"/>
        <v>CER-MSD_R3_t2_44721</v>
      </c>
      <c r="E136" t="s">
        <v>20</v>
      </c>
      <c r="F136" t="s">
        <v>35</v>
      </c>
      <c r="G136" t="s">
        <v>18</v>
      </c>
      <c r="H136">
        <f t="shared" si="325"/>
        <v>2022</v>
      </c>
      <c r="I136">
        <f t="shared" si="326"/>
        <v>6</v>
      </c>
      <c r="J136">
        <f t="shared" si="327"/>
        <v>9</v>
      </c>
      <c r="K136" t="s">
        <v>49</v>
      </c>
      <c r="M136">
        <v>3</v>
      </c>
      <c r="N136">
        <v>11</v>
      </c>
      <c r="P136" t="str">
        <f t="shared" si="328"/>
        <v>E:CER_P:P07_Tr1:MSD_Tr2:_TRA_3_D:9_M:6_Y:2022</v>
      </c>
      <c r="Q136">
        <v>5</v>
      </c>
      <c r="R136">
        <v>23</v>
      </c>
      <c r="S136">
        <v>0.3</v>
      </c>
      <c r="T136">
        <v>29</v>
      </c>
      <c r="V136" t="s">
        <v>46</v>
      </c>
      <c r="W136" s="2">
        <f t="shared" si="269"/>
        <v>0.4861111111111111</v>
      </c>
      <c r="X136">
        <v>20</v>
      </c>
      <c r="Y136" s="33">
        <f>VLOOKUP(C136,JN!$A$2:$J$865,8,0)</f>
        <v>1.2825</v>
      </c>
      <c r="Z136" s="34">
        <f>VLOOKUP(C136,JN!$A$2:$J$865,9,0)</f>
        <v>41.478077373974209</v>
      </c>
      <c r="AA136" s="35">
        <f>VLOOKUP(C136,JN!$A$2:$J$865,10,0)</f>
        <v>0.74412000000000011</v>
      </c>
      <c r="AB136">
        <v>38.799999999999997</v>
      </c>
      <c r="AD136">
        <f t="shared" si="329"/>
        <v>311.8</v>
      </c>
      <c r="AE136">
        <v>0.129</v>
      </c>
      <c r="AG136">
        <v>0.72</v>
      </c>
      <c r="AH136">
        <f t="shared" si="330"/>
        <v>9.2880000000000004E-2</v>
      </c>
      <c r="AI136" t="s">
        <v>643</v>
      </c>
      <c r="AJ136">
        <f t="shared" si="331"/>
        <v>469.01513095576655</v>
      </c>
      <c r="AK136">
        <f t="shared" si="332"/>
        <v>547.18431944839426</v>
      </c>
      <c r="AL136">
        <f t="shared" si="333"/>
        <v>0.60151190545077049</v>
      </c>
      <c r="AM136">
        <f t="shared" si="334"/>
        <v>0.4330885719245548</v>
      </c>
      <c r="AN136">
        <f t="shared" si="335"/>
        <v>19.453845891347928</v>
      </c>
      <c r="AO136">
        <f t="shared" si="336"/>
        <v>14.006769041770509</v>
      </c>
      <c r="AP136">
        <f t="shared" si="337"/>
        <v>0.40717079578793919</v>
      </c>
      <c r="AQ136">
        <f t="shared" si="338"/>
        <v>0.29316297296731625</v>
      </c>
      <c r="AR136" s="54"/>
      <c r="AS136" s="55"/>
      <c r="AT136" s="55"/>
      <c r="AU136" s="56"/>
      <c r="AV136" s="56"/>
      <c r="AW136" s="56"/>
      <c r="AX136" s="57"/>
      <c r="AY136" s="57"/>
      <c r="AZ136" s="57"/>
    </row>
    <row r="137" spans="1:52" x14ac:dyDescent="0.3">
      <c r="A137">
        <v>136</v>
      </c>
      <c r="B137" s="1">
        <v>44721</v>
      </c>
      <c r="C137" t="str">
        <f t="shared" si="324"/>
        <v>CER-MSD_R3_t3_44721</v>
      </c>
      <c r="E137" t="s">
        <v>20</v>
      </c>
      <c r="F137" t="s">
        <v>35</v>
      </c>
      <c r="G137" t="s">
        <v>18</v>
      </c>
      <c r="H137">
        <f t="shared" si="325"/>
        <v>2022</v>
      </c>
      <c r="I137">
        <f t="shared" si="326"/>
        <v>6</v>
      </c>
      <c r="J137">
        <f t="shared" si="327"/>
        <v>9</v>
      </c>
      <c r="K137" t="s">
        <v>49</v>
      </c>
      <c r="M137">
        <v>3</v>
      </c>
      <c r="N137">
        <v>11</v>
      </c>
      <c r="P137" t="str">
        <f t="shared" si="328"/>
        <v>E:CER_P:P07_Tr1:MSD_Tr2:_TRA_3_D:9_M:6_Y:2022</v>
      </c>
      <c r="Q137">
        <v>5</v>
      </c>
      <c r="R137">
        <v>23</v>
      </c>
      <c r="S137">
        <v>0.3</v>
      </c>
      <c r="T137">
        <v>29</v>
      </c>
      <c r="V137" t="s">
        <v>47</v>
      </c>
      <c r="W137" s="2">
        <f t="shared" si="269"/>
        <v>0.49305555555555552</v>
      </c>
      <c r="X137">
        <v>30</v>
      </c>
      <c r="Y137" s="33">
        <f>VLOOKUP(C137,JN!$A$2:$J$865,8,0)</f>
        <v>1.2825</v>
      </c>
      <c r="Z137" s="34">
        <f>VLOOKUP(C137,JN!$A$2:$J$865,9,0)</f>
        <v>34.650410316529893</v>
      </c>
      <c r="AA137" s="35">
        <f>VLOOKUP(C137,JN!$A$2:$J$865,10,0)</f>
        <v>0.68052000000000001</v>
      </c>
      <c r="AB137">
        <v>38.799999999999997</v>
      </c>
      <c r="AD137">
        <f t="shared" si="329"/>
        <v>311.8</v>
      </c>
      <c r="AE137">
        <v>0.129</v>
      </c>
      <c r="AG137">
        <v>0.72</v>
      </c>
      <c r="AH137">
        <f t="shared" si="330"/>
        <v>9.2880000000000004E-2</v>
      </c>
      <c r="AI137" t="s">
        <v>643</v>
      </c>
      <c r="AJ137">
        <f t="shared" si="331"/>
        <v>469.01513095576655</v>
      </c>
      <c r="AK137">
        <f t="shared" si="332"/>
        <v>547.18431944839426</v>
      </c>
      <c r="AL137">
        <f t="shared" si="333"/>
        <v>0.60151190545077049</v>
      </c>
      <c r="AM137">
        <f t="shared" si="334"/>
        <v>0.4330885719245548</v>
      </c>
      <c r="AN137">
        <f t="shared" si="335"/>
        <v>16.251566732278313</v>
      </c>
      <c r="AO137">
        <f t="shared" si="336"/>
        <v>11.701128047240386</v>
      </c>
      <c r="AP137">
        <f t="shared" si="337"/>
        <v>0.37236987307102126</v>
      </c>
      <c r="AQ137">
        <f t="shared" si="338"/>
        <v>0.26810630861113532</v>
      </c>
      <c r="AR137" s="54"/>
      <c r="AS137" s="55"/>
      <c r="AT137" s="55"/>
      <c r="AU137" s="56"/>
      <c r="AV137" s="56"/>
      <c r="AW137" s="56"/>
      <c r="AX137" s="57"/>
      <c r="AY137" s="57"/>
      <c r="AZ137" s="57"/>
    </row>
    <row r="138" spans="1:52" x14ac:dyDescent="0.3">
      <c r="A138">
        <v>137</v>
      </c>
      <c r="B138" s="1">
        <v>44721</v>
      </c>
      <c r="C138" t="str">
        <f t="shared" si="324"/>
        <v>CER-CON_R3_t0_44721</v>
      </c>
      <c r="E138" t="s">
        <v>20</v>
      </c>
      <c r="F138" t="s">
        <v>33</v>
      </c>
      <c r="G138" t="s">
        <v>18</v>
      </c>
      <c r="H138">
        <f t="shared" si="325"/>
        <v>2022</v>
      </c>
      <c r="I138">
        <f t="shared" si="326"/>
        <v>6</v>
      </c>
      <c r="J138">
        <f t="shared" si="327"/>
        <v>9</v>
      </c>
      <c r="K138" t="s">
        <v>48</v>
      </c>
      <c r="M138">
        <v>3</v>
      </c>
      <c r="N138">
        <v>11</v>
      </c>
      <c r="P138" t="str">
        <f t="shared" si="328"/>
        <v>E:CER_P:P08_Tr1:CON_Tr2:_TRA_3_D:9_M:6_Y:2022</v>
      </c>
      <c r="Q138">
        <v>9</v>
      </c>
      <c r="S138">
        <v>0.3</v>
      </c>
      <c r="T138">
        <v>29.5</v>
      </c>
      <c r="U138">
        <v>33</v>
      </c>
      <c r="V138" t="s">
        <v>44</v>
      </c>
      <c r="W138" s="2">
        <v>0.49988425925925922</v>
      </c>
      <c r="X138">
        <v>0</v>
      </c>
      <c r="Y138" s="33">
        <f>VLOOKUP(C138,JN!$A$2:$J$865,8,0)</f>
        <v>1.2825</v>
      </c>
      <c r="Z138" s="34">
        <f>VLOOKUP(C138,JN!$A$2:$J$865,9,0)</f>
        <v>86.796717467760843</v>
      </c>
      <c r="AA138" s="35">
        <f>VLOOKUP(C138,JN!$A$2:$J$865,10,0)</f>
        <v>0.82680000000000009</v>
      </c>
      <c r="AB138">
        <v>33.6</v>
      </c>
      <c r="AD138">
        <f t="shared" si="329"/>
        <v>306.60000000000002</v>
      </c>
      <c r="AE138">
        <v>0.129</v>
      </c>
      <c r="AG138">
        <v>0.72</v>
      </c>
      <c r="AH138">
        <f t="shared" si="330"/>
        <v>9.2880000000000004E-2</v>
      </c>
      <c r="AI138" t="s">
        <v>643</v>
      </c>
      <c r="AJ138">
        <f t="shared" si="331"/>
        <v>476.96972547947826</v>
      </c>
      <c r="AK138">
        <f t="shared" si="332"/>
        <v>556.46467972605785</v>
      </c>
      <c r="AL138">
        <f t="shared" si="333"/>
        <v>0.61171367292743084</v>
      </c>
      <c r="AM138">
        <f t="shared" si="334"/>
        <v>0.44043384450775019</v>
      </c>
      <c r="AN138">
        <f t="shared" si="335"/>
        <v>41.399406503117724</v>
      </c>
      <c r="AO138">
        <f t="shared" si="336"/>
        <v>29.807572682244764</v>
      </c>
      <c r="AP138">
        <f t="shared" si="337"/>
        <v>0.46008499719750467</v>
      </c>
      <c r="AQ138">
        <f t="shared" si="338"/>
        <v>0.33126119798220338</v>
      </c>
      <c r="AR138" s="54">
        <f t="shared" ref="AR138" si="348">SLOPE(AM138:AM141,X138:X141)*60</f>
        <v>0.15273149438179798</v>
      </c>
      <c r="AS138" s="55">
        <f t="shared" ref="AS138" si="349">RSQ(Y138:Y141,AM138:AM141)</f>
        <v>0.99686835402589125</v>
      </c>
      <c r="AT138" s="55">
        <f t="shared" ref="AT138" si="350">IF(AS138&gt;=0.7,AR138,"REV")</f>
        <v>0.15273149438179798</v>
      </c>
      <c r="AU138" s="56">
        <f t="shared" ref="AU138" si="351">SLOPE(AQ138:AQ141,Y138:Y141)*60</f>
        <v>-4.8197338801811096</v>
      </c>
      <c r="AV138" s="56">
        <f t="shared" ref="AV138" si="352">RSQ(Y138:Y141,AQ138:AQ141)</f>
        <v>0.89416506336480539</v>
      </c>
      <c r="AW138" s="56">
        <f t="shared" ref="AW138" si="353">IF(AV138&gt;=0.7,AU138,"REV")</f>
        <v>-4.8197338801811096</v>
      </c>
      <c r="AX138" s="57">
        <f t="shared" ref="AX138" si="354">SLOPE(AO138:AO141,Y138:Y141)*60</f>
        <v>-2777.886857833149</v>
      </c>
      <c r="AY138" s="57">
        <f t="shared" ref="AY138" si="355">RSQ(Y138:Y141,AO138:AO141)</f>
        <v>0.96181659002267128</v>
      </c>
      <c r="AZ138" s="57">
        <f t="shared" ref="AZ138" si="356">IF(AY138&gt;=0.7,AX138,"REV")</f>
        <v>-2777.886857833149</v>
      </c>
    </row>
    <row r="139" spans="1:52" x14ac:dyDescent="0.3">
      <c r="A139">
        <v>138</v>
      </c>
      <c r="B139" s="1">
        <v>44721</v>
      </c>
      <c r="C139" t="str">
        <f t="shared" si="324"/>
        <v>CER-CON_R3_t1_44721</v>
      </c>
      <c r="E139" t="s">
        <v>20</v>
      </c>
      <c r="F139" t="s">
        <v>33</v>
      </c>
      <c r="G139" t="s">
        <v>18</v>
      </c>
      <c r="H139">
        <f t="shared" si="325"/>
        <v>2022</v>
      </c>
      <c r="I139">
        <f t="shared" si="326"/>
        <v>6</v>
      </c>
      <c r="J139">
        <f t="shared" si="327"/>
        <v>9</v>
      </c>
      <c r="K139" t="s">
        <v>48</v>
      </c>
      <c r="M139">
        <v>3</v>
      </c>
      <c r="N139">
        <v>11</v>
      </c>
      <c r="P139" t="str">
        <f t="shared" si="328"/>
        <v>E:CER_P:P08_Tr1:CON_Tr2:_TRA_3_D:9_M:6_Y:2022</v>
      </c>
      <c r="Q139">
        <v>9</v>
      </c>
      <c r="S139">
        <v>0.3</v>
      </c>
      <c r="T139">
        <v>29.5</v>
      </c>
      <c r="U139">
        <v>33</v>
      </c>
      <c r="V139" t="s">
        <v>45</v>
      </c>
      <c r="W139" s="2">
        <f t="shared" si="269"/>
        <v>0.5068287037037037</v>
      </c>
      <c r="X139">
        <v>10</v>
      </c>
      <c r="Y139" s="33">
        <f>VLOOKUP(C139,JN!$A$2:$J$865,8,0)</f>
        <v>1.3574999999999999</v>
      </c>
      <c r="Z139" s="34">
        <f>VLOOKUP(C139,JN!$A$2:$J$865,9,0)</f>
        <v>77.664712778429077</v>
      </c>
      <c r="AA139" s="35">
        <f>VLOOKUP(C139,JN!$A$2:$J$865,10,0)</f>
        <v>0.81408000000000003</v>
      </c>
      <c r="AB139">
        <v>38.1</v>
      </c>
      <c r="AD139">
        <f t="shared" si="329"/>
        <v>311.10000000000002</v>
      </c>
      <c r="AE139">
        <v>0.129</v>
      </c>
      <c r="AG139">
        <v>0.72</v>
      </c>
      <c r="AH139">
        <f t="shared" si="330"/>
        <v>9.2880000000000004E-2</v>
      </c>
      <c r="AI139" t="s">
        <v>643</v>
      </c>
      <c r="AJ139">
        <f t="shared" si="331"/>
        <v>470.07045269047904</v>
      </c>
      <c r="AK139">
        <f t="shared" si="332"/>
        <v>548.41552813889223</v>
      </c>
      <c r="AL139">
        <f t="shared" si="333"/>
        <v>0.63812063952732523</v>
      </c>
      <c r="AM139">
        <f t="shared" si="334"/>
        <v>0.4594468604596742</v>
      </c>
      <c r="AN139">
        <f t="shared" si="335"/>
        <v>36.507886693832191</v>
      </c>
      <c r="AO139">
        <f t="shared" si="336"/>
        <v>26.285678419559179</v>
      </c>
      <c r="AP139">
        <f t="shared" si="337"/>
        <v>0.44645411314730937</v>
      </c>
      <c r="AQ139">
        <f t="shared" si="338"/>
        <v>0.32144696146606277</v>
      </c>
      <c r="AR139" s="54"/>
      <c r="AS139" s="55"/>
      <c r="AT139" s="55"/>
      <c r="AU139" s="56"/>
      <c r="AV139" s="56"/>
      <c r="AW139" s="56"/>
      <c r="AX139" s="57"/>
      <c r="AY139" s="57"/>
      <c r="AZ139" s="57"/>
    </row>
    <row r="140" spans="1:52" x14ac:dyDescent="0.3">
      <c r="A140">
        <v>139</v>
      </c>
      <c r="B140" s="1">
        <v>44721</v>
      </c>
      <c r="C140" t="str">
        <f t="shared" si="324"/>
        <v>CER-CON_R3_t2_44721</v>
      </c>
      <c r="E140" t="s">
        <v>20</v>
      </c>
      <c r="F140" t="s">
        <v>33</v>
      </c>
      <c r="G140" t="s">
        <v>18</v>
      </c>
      <c r="H140">
        <f t="shared" si="325"/>
        <v>2022</v>
      </c>
      <c r="I140">
        <f t="shared" si="326"/>
        <v>6</v>
      </c>
      <c r="J140">
        <f t="shared" si="327"/>
        <v>9</v>
      </c>
      <c r="K140" t="s">
        <v>48</v>
      </c>
      <c r="M140">
        <v>3</v>
      </c>
      <c r="N140">
        <v>11</v>
      </c>
      <c r="P140" t="str">
        <f t="shared" si="328"/>
        <v>E:CER_P:P08_Tr1:CON_Tr2:_TRA_3_D:9_M:6_Y:2022</v>
      </c>
      <c r="Q140">
        <v>9</v>
      </c>
      <c r="S140">
        <v>0.3</v>
      </c>
      <c r="T140">
        <v>29.5</v>
      </c>
      <c r="U140">
        <v>33</v>
      </c>
      <c r="V140" t="s">
        <v>46</v>
      </c>
      <c r="W140" s="2">
        <f t="shared" si="269"/>
        <v>0.51377314814814812</v>
      </c>
      <c r="X140">
        <v>20</v>
      </c>
      <c r="Y140" s="33">
        <f>VLOOKUP(C140,JN!$A$2:$J$865,8,0)</f>
        <v>1.5074999999999998</v>
      </c>
      <c r="Z140" s="34">
        <f>VLOOKUP(C140,JN!$A$2:$J$865,9,0)</f>
        <v>61.022274325908569</v>
      </c>
      <c r="AA140" s="35">
        <f>VLOOKUP(C140,JN!$A$2:$J$865,10,0)</f>
        <v>0.78227999999999998</v>
      </c>
      <c r="AB140">
        <v>38.200000000000003</v>
      </c>
      <c r="AD140">
        <f t="shared" si="329"/>
        <v>311.2</v>
      </c>
      <c r="AE140">
        <v>0.129</v>
      </c>
      <c r="AG140">
        <v>0.72</v>
      </c>
      <c r="AH140">
        <f t="shared" si="330"/>
        <v>9.2880000000000004E-2</v>
      </c>
      <c r="AI140" t="s">
        <v>643</v>
      </c>
      <c r="AJ140">
        <f t="shared" si="331"/>
        <v>469.91940177380474</v>
      </c>
      <c r="AK140">
        <f t="shared" si="332"/>
        <v>548.23930206943885</v>
      </c>
      <c r="AL140">
        <f t="shared" si="333"/>
        <v>0.7084034981740106</v>
      </c>
      <c r="AM140">
        <f t="shared" si="334"/>
        <v>0.51005051868528772</v>
      </c>
      <c r="AN140">
        <f t="shared" si="335"/>
        <v>28.675550646107958</v>
      </c>
      <c r="AO140">
        <f t="shared" si="336"/>
        <v>20.646396465197732</v>
      </c>
      <c r="AP140">
        <f t="shared" si="337"/>
        <v>0.42887664122288061</v>
      </c>
      <c r="AQ140">
        <f t="shared" si="338"/>
        <v>0.30879118168047404</v>
      </c>
      <c r="AR140" s="54"/>
      <c r="AS140" s="55"/>
      <c r="AT140" s="55"/>
      <c r="AU140" s="56"/>
      <c r="AV140" s="56"/>
      <c r="AW140" s="56"/>
      <c r="AX140" s="57"/>
      <c r="AY140" s="57"/>
      <c r="AZ140" s="57"/>
    </row>
    <row r="141" spans="1:52" x14ac:dyDescent="0.3">
      <c r="A141">
        <v>140</v>
      </c>
      <c r="B141" s="1">
        <v>44721</v>
      </c>
      <c r="C141" t="str">
        <f t="shared" si="324"/>
        <v>CER-CON_R3_t3_44721</v>
      </c>
      <c r="E141" t="s">
        <v>20</v>
      </c>
      <c r="F141" t="s">
        <v>33</v>
      </c>
      <c r="G141" t="s">
        <v>18</v>
      </c>
      <c r="H141">
        <f t="shared" si="325"/>
        <v>2022</v>
      </c>
      <c r="I141">
        <f t="shared" si="326"/>
        <v>6</v>
      </c>
      <c r="J141">
        <f t="shared" si="327"/>
        <v>9</v>
      </c>
      <c r="K141" t="s">
        <v>48</v>
      </c>
      <c r="M141">
        <v>3</v>
      </c>
      <c r="N141">
        <v>11</v>
      </c>
      <c r="P141" t="str">
        <f t="shared" si="328"/>
        <v>E:CER_P:P08_Tr1:CON_Tr2:_TRA_3_D:9_M:6_Y:2022</v>
      </c>
      <c r="Q141">
        <v>9</v>
      </c>
      <c r="S141">
        <v>0.3</v>
      </c>
      <c r="T141">
        <v>29.5</v>
      </c>
      <c r="U141">
        <v>33</v>
      </c>
      <c r="V141" t="s">
        <v>47</v>
      </c>
      <c r="W141" s="2">
        <f t="shared" si="269"/>
        <v>0.52071759259259254</v>
      </c>
      <c r="X141">
        <v>30</v>
      </c>
      <c r="Y141" s="33">
        <f>VLOOKUP(C141,JN!$A$2:$J$865,8,0)</f>
        <v>1.5074999999999998</v>
      </c>
      <c r="Z141" s="34">
        <f>VLOOKUP(C141,JN!$A$2:$J$865,9,0)</f>
        <v>53.682532239155925</v>
      </c>
      <c r="AA141" s="35">
        <f>VLOOKUP(C141,JN!$A$2:$J$865,10,0)</f>
        <v>0.80136000000000007</v>
      </c>
      <c r="AB141">
        <v>39.200000000000003</v>
      </c>
      <c r="AD141">
        <f t="shared" si="329"/>
        <v>312.2</v>
      </c>
      <c r="AE141">
        <v>0.129</v>
      </c>
      <c r="AG141">
        <v>0.72</v>
      </c>
      <c r="AH141">
        <f t="shared" si="330"/>
        <v>9.2880000000000004E-2</v>
      </c>
      <c r="AI141" t="s">
        <v>643</v>
      </c>
      <c r="AJ141">
        <f t="shared" si="331"/>
        <v>468.4142147085459</v>
      </c>
      <c r="AK141">
        <f t="shared" si="332"/>
        <v>546.48325049330356</v>
      </c>
      <c r="AL141">
        <f t="shared" si="333"/>
        <v>0.70613442867313292</v>
      </c>
      <c r="AM141">
        <f t="shared" si="334"/>
        <v>0.50841678864465567</v>
      </c>
      <c r="AN141">
        <f t="shared" si="335"/>
        <v>25.145661182370421</v>
      </c>
      <c r="AO141">
        <f t="shared" si="336"/>
        <v>18.104876051306704</v>
      </c>
      <c r="AP141">
        <f t="shared" si="337"/>
        <v>0.43792981761531374</v>
      </c>
      <c r="AQ141">
        <f t="shared" si="338"/>
        <v>0.3153094686830259</v>
      </c>
      <c r="AR141" s="54"/>
      <c r="AS141" s="55"/>
      <c r="AT141" s="55"/>
      <c r="AU141" s="56"/>
      <c r="AV141" s="56"/>
      <c r="AW141" s="56"/>
      <c r="AX141" s="57"/>
      <c r="AY141" s="57"/>
      <c r="AZ141" s="57"/>
    </row>
    <row r="142" spans="1:52" x14ac:dyDescent="0.3">
      <c r="A142">
        <v>141</v>
      </c>
      <c r="B142" s="1">
        <v>44721</v>
      </c>
      <c r="C142" t="str">
        <f t="shared" si="324"/>
        <v>CER-AWD_R3_t0_44721</v>
      </c>
      <c r="E142" t="s">
        <v>20</v>
      </c>
      <c r="F142" t="s">
        <v>38</v>
      </c>
      <c r="G142" t="s">
        <v>18</v>
      </c>
      <c r="H142">
        <f t="shared" si="325"/>
        <v>2022</v>
      </c>
      <c r="I142">
        <f t="shared" si="326"/>
        <v>6</v>
      </c>
      <c r="J142">
        <f t="shared" si="327"/>
        <v>9</v>
      </c>
      <c r="K142" t="s">
        <v>50</v>
      </c>
      <c r="M142">
        <v>3</v>
      </c>
      <c r="N142">
        <v>2</v>
      </c>
      <c r="P142" t="str">
        <f t="shared" si="328"/>
        <v>E:CER_P:P09_Tr1:AWD_Tr2:_TRA_3_D:9_M:6_Y:2022</v>
      </c>
      <c r="Q142">
        <v>5</v>
      </c>
      <c r="R142">
        <v>23</v>
      </c>
      <c r="S142">
        <v>0.3</v>
      </c>
      <c r="T142">
        <v>29</v>
      </c>
      <c r="U142">
        <v>31</v>
      </c>
      <c r="V142" t="s">
        <v>44</v>
      </c>
      <c r="W142" s="2">
        <v>0.47430555555555554</v>
      </c>
      <c r="X142">
        <v>0</v>
      </c>
      <c r="Y142" s="33">
        <f>VLOOKUP(C142,JN!$A$2:$J$865,8,0)</f>
        <v>1.2825</v>
      </c>
      <c r="Z142" s="34">
        <f>VLOOKUP(C142,JN!$A$2:$J$865,9,0)</f>
        <v>75.104337631887461</v>
      </c>
      <c r="AA142" s="35">
        <f>VLOOKUP(C142,JN!$A$2:$J$865,10,0)</f>
        <v>0.74412000000000011</v>
      </c>
      <c r="AB142">
        <v>38</v>
      </c>
      <c r="AD142">
        <f t="shared" si="329"/>
        <v>311</v>
      </c>
      <c r="AE142">
        <v>0.129</v>
      </c>
      <c r="AG142">
        <v>0.72</v>
      </c>
      <c r="AH142">
        <f t="shared" si="330"/>
        <v>9.2880000000000004E-2</v>
      </c>
      <c r="AI142" t="s">
        <v>643</v>
      </c>
      <c r="AJ142">
        <f t="shared" si="331"/>
        <v>470.22160074600657</v>
      </c>
      <c r="AK142">
        <f t="shared" si="332"/>
        <v>548.59186753700772</v>
      </c>
      <c r="AL142">
        <f t="shared" si="333"/>
        <v>0.60305920295675342</v>
      </c>
      <c r="AM142">
        <f t="shared" si="334"/>
        <v>0.43420262612886251</v>
      </c>
      <c r="AN142">
        <f t="shared" si="335"/>
        <v>35.315681864234662</v>
      </c>
      <c r="AO142">
        <f t="shared" si="336"/>
        <v>25.427290942248959</v>
      </c>
      <c r="AP142">
        <f t="shared" si="337"/>
        <v>0.40821818047163821</v>
      </c>
      <c r="AQ142">
        <f t="shared" si="338"/>
        <v>0.29391708993957955</v>
      </c>
      <c r="AR142" s="54">
        <f t="shared" ref="AR142" si="357">SLOPE(AM142:AM145,X142:X145)*60</f>
        <v>0.16526900877663059</v>
      </c>
      <c r="AS142" s="55">
        <f t="shared" ref="AS142" si="358">RSQ(Y142:Y145,AM142:AM145)</f>
        <v>0.99999195209333658</v>
      </c>
      <c r="AT142" s="55">
        <f t="shared" ref="AT142" si="359">IF(AS142&gt;=0.7,AR142,"REV")</f>
        <v>0.16526900877663059</v>
      </c>
      <c r="AU142" s="56">
        <f t="shared" ref="AU142" si="360">SLOPE(AQ142:AQ145,Y142:Y145)*60</f>
        <v>-1.2290539598055956</v>
      </c>
      <c r="AV142" s="56">
        <f t="shared" ref="AV142" si="361">RSQ(Y142:Y145,AQ142:AQ145)</f>
        <v>2.8615409194679076E-2</v>
      </c>
      <c r="AW142" s="56" t="str">
        <f t="shared" ref="AW142" si="362">IF(AV142&gt;=0.7,AU142,"REV")</f>
        <v>REV</v>
      </c>
      <c r="AX142" s="57">
        <f t="shared" ref="AX142" si="363">SLOPE(AO142:AO145,Y142:Y145)*60</f>
        <v>-2330.9052534998909</v>
      </c>
      <c r="AY142" s="57">
        <f t="shared" ref="AY142" si="364">RSQ(Y142:Y145,AO142:AO145)</f>
        <v>0.78575175450039936</v>
      </c>
      <c r="AZ142" s="57">
        <f t="shared" ref="AZ142" si="365">IF(AY142&gt;=0.7,AX142,"REV")</f>
        <v>-2330.9052534998909</v>
      </c>
    </row>
    <row r="143" spans="1:52" x14ac:dyDescent="0.3">
      <c r="A143">
        <v>142</v>
      </c>
      <c r="B143" s="1">
        <v>44721</v>
      </c>
      <c r="C143" t="str">
        <f t="shared" si="324"/>
        <v>CER-AWD_R3_t1_44721</v>
      </c>
      <c r="E143" t="s">
        <v>20</v>
      </c>
      <c r="F143" t="s">
        <v>38</v>
      </c>
      <c r="G143" t="s">
        <v>18</v>
      </c>
      <c r="H143">
        <f t="shared" si="325"/>
        <v>2022</v>
      </c>
      <c r="I143">
        <f t="shared" si="326"/>
        <v>6</v>
      </c>
      <c r="J143">
        <f t="shared" si="327"/>
        <v>9</v>
      </c>
      <c r="K143" t="s">
        <v>50</v>
      </c>
      <c r="M143">
        <v>3</v>
      </c>
      <c r="N143">
        <v>2</v>
      </c>
      <c r="P143" t="str">
        <f t="shared" si="328"/>
        <v>E:CER_P:P09_Tr1:AWD_Tr2:_TRA_3_D:9_M:6_Y:2022</v>
      </c>
      <c r="Q143">
        <v>5</v>
      </c>
      <c r="R143">
        <v>23</v>
      </c>
      <c r="S143">
        <v>0.3</v>
      </c>
      <c r="T143">
        <v>29</v>
      </c>
      <c r="U143">
        <v>31</v>
      </c>
      <c r="V143" t="s">
        <v>45</v>
      </c>
      <c r="W143" s="2">
        <f t="shared" si="269"/>
        <v>0.48124999999999996</v>
      </c>
      <c r="X143">
        <v>10</v>
      </c>
      <c r="Y143" s="33">
        <f>VLOOKUP(C143,JN!$A$2:$J$865,8,0)</f>
        <v>1.4325000000000001</v>
      </c>
      <c r="Z143" s="34">
        <f>VLOOKUP(C143,JN!$A$2:$J$865,9,0)</f>
        <v>51.890269636576789</v>
      </c>
      <c r="AA143" s="35">
        <f>VLOOKUP(C143,JN!$A$2:$J$865,10,0)</f>
        <v>0.82044000000000006</v>
      </c>
      <c r="AB143">
        <v>38.5</v>
      </c>
      <c r="AD143">
        <f t="shared" si="329"/>
        <v>311.5</v>
      </c>
      <c r="AE143">
        <v>0.129</v>
      </c>
      <c r="AG143">
        <v>0.72</v>
      </c>
      <c r="AH143">
        <f t="shared" si="330"/>
        <v>9.2880000000000004E-2</v>
      </c>
      <c r="AI143" t="s">
        <v>643</v>
      </c>
      <c r="AJ143">
        <f t="shared" si="331"/>
        <v>469.46683092137414</v>
      </c>
      <c r="AK143">
        <f t="shared" si="332"/>
        <v>547.71130274160316</v>
      </c>
      <c r="AL143">
        <f t="shared" si="333"/>
        <v>0.67251123529486845</v>
      </c>
      <c r="AM143">
        <f t="shared" si="334"/>
        <v>0.48420808941230531</v>
      </c>
      <c r="AN143">
        <f t="shared" si="335"/>
        <v>24.360760441939309</v>
      </c>
      <c r="AO143">
        <f t="shared" si="336"/>
        <v>17.539747518196304</v>
      </c>
      <c r="AP143">
        <f t="shared" si="337"/>
        <v>0.44936426122132095</v>
      </c>
      <c r="AQ143">
        <f t="shared" si="338"/>
        <v>0.3235422680793511</v>
      </c>
      <c r="AR143" s="54"/>
      <c r="AS143" s="55"/>
      <c r="AT143" s="55"/>
      <c r="AU143" s="56"/>
      <c r="AV143" s="56"/>
      <c r="AW143" s="56"/>
      <c r="AX143" s="57"/>
      <c r="AY143" s="57"/>
      <c r="AZ143" s="57"/>
    </row>
    <row r="144" spans="1:52" x14ac:dyDescent="0.3">
      <c r="A144">
        <v>143</v>
      </c>
      <c r="B144" s="1">
        <v>44721</v>
      </c>
      <c r="C144" t="str">
        <f t="shared" si="324"/>
        <v>CER-AWD_R3_t2_44721</v>
      </c>
      <c r="E144" t="s">
        <v>20</v>
      </c>
      <c r="F144" t="s">
        <v>38</v>
      </c>
      <c r="G144" t="s">
        <v>18</v>
      </c>
      <c r="H144">
        <f t="shared" si="325"/>
        <v>2022</v>
      </c>
      <c r="I144">
        <f t="shared" si="326"/>
        <v>6</v>
      </c>
      <c r="J144">
        <f t="shared" si="327"/>
        <v>9</v>
      </c>
      <c r="K144" t="s">
        <v>50</v>
      </c>
      <c r="M144">
        <v>3</v>
      </c>
      <c r="N144">
        <v>2</v>
      </c>
      <c r="P144" t="str">
        <f t="shared" si="328"/>
        <v>E:CER_P:P09_Tr1:AWD_Tr2:_TRA_3_D:9_M:6_Y:2022</v>
      </c>
      <c r="Q144">
        <v>5</v>
      </c>
      <c r="R144">
        <v>23</v>
      </c>
      <c r="S144">
        <v>0.3</v>
      </c>
      <c r="T144">
        <v>29</v>
      </c>
      <c r="U144">
        <v>31</v>
      </c>
      <c r="V144" t="s">
        <v>46</v>
      </c>
      <c r="W144" s="2">
        <f t="shared" si="269"/>
        <v>0.48819444444444438</v>
      </c>
      <c r="X144">
        <v>20</v>
      </c>
      <c r="Y144" s="33">
        <f>VLOOKUP(C144,JN!$A$2:$J$865,8,0)</f>
        <v>1.5825</v>
      </c>
      <c r="Z144" s="34">
        <f>VLOOKUP(C144,JN!$A$2:$J$865,9,0)</f>
        <v>45.489331770222748</v>
      </c>
      <c r="AA144" s="35">
        <f>VLOOKUP(C144,JN!$A$2:$J$865,10,0)</f>
        <v>0.73776000000000008</v>
      </c>
      <c r="AB144">
        <v>38.700000000000003</v>
      </c>
      <c r="AD144">
        <f t="shared" si="329"/>
        <v>311.7</v>
      </c>
      <c r="AE144">
        <v>0.129</v>
      </c>
      <c r="AG144">
        <v>0.72</v>
      </c>
      <c r="AH144">
        <f t="shared" si="330"/>
        <v>9.2880000000000004E-2</v>
      </c>
      <c r="AI144" t="s">
        <v>643</v>
      </c>
      <c r="AJ144">
        <f t="shared" si="331"/>
        <v>469.16560100098832</v>
      </c>
      <c r="AK144">
        <f t="shared" si="332"/>
        <v>547.35986783448629</v>
      </c>
      <c r="AL144">
        <f t="shared" si="333"/>
        <v>0.74245456358406403</v>
      </c>
      <c r="AM144">
        <f t="shared" si="334"/>
        <v>0.53456728578052604</v>
      </c>
      <c r="AN144">
        <f t="shared" si="335"/>
        <v>21.342029679109906</v>
      </c>
      <c r="AO144">
        <f t="shared" si="336"/>
        <v>15.366261368959133</v>
      </c>
      <c r="AP144">
        <f t="shared" si="337"/>
        <v>0.40382021609357066</v>
      </c>
      <c r="AQ144">
        <f t="shared" si="338"/>
        <v>0.2907505555873709</v>
      </c>
      <c r="AR144" s="54"/>
      <c r="AS144" s="55"/>
      <c r="AT144" s="55"/>
      <c r="AU144" s="56"/>
      <c r="AV144" s="56"/>
      <c r="AW144" s="56"/>
      <c r="AX144" s="57"/>
      <c r="AY144" s="57"/>
      <c r="AZ144" s="57"/>
    </row>
    <row r="145" spans="1:52" x14ac:dyDescent="0.3">
      <c r="A145">
        <v>144</v>
      </c>
      <c r="B145" s="1">
        <v>44721</v>
      </c>
      <c r="C145" t="str">
        <f t="shared" si="324"/>
        <v>CER-AWD_R3_t3_44721</v>
      </c>
      <c r="E145" t="s">
        <v>20</v>
      </c>
      <c r="F145" t="s">
        <v>38</v>
      </c>
      <c r="G145" t="s">
        <v>18</v>
      </c>
      <c r="H145">
        <f t="shared" si="325"/>
        <v>2022</v>
      </c>
      <c r="I145">
        <f t="shared" si="326"/>
        <v>6</v>
      </c>
      <c r="J145">
        <f t="shared" si="327"/>
        <v>9</v>
      </c>
      <c r="K145" t="s">
        <v>50</v>
      </c>
      <c r="M145">
        <v>3</v>
      </c>
      <c r="N145">
        <v>2</v>
      </c>
      <c r="P145" t="str">
        <f t="shared" si="328"/>
        <v>E:CER_P:P09_Tr1:AWD_Tr2:_TRA_3_D:9_M:6_Y:2022</v>
      </c>
      <c r="Q145">
        <v>5</v>
      </c>
      <c r="R145">
        <v>23</v>
      </c>
      <c r="S145">
        <v>0.3</v>
      </c>
      <c r="T145">
        <v>29</v>
      </c>
      <c r="U145">
        <v>31</v>
      </c>
      <c r="V145" t="s">
        <v>47</v>
      </c>
      <c r="W145" s="2">
        <f t="shared" si="269"/>
        <v>0.4951388888888888</v>
      </c>
      <c r="X145">
        <v>30</v>
      </c>
      <c r="Y145" s="33">
        <f>VLOOKUP(C145,JN!$A$2:$J$865,8,0)</f>
        <v>1.5074999999999998</v>
      </c>
      <c r="Z145" s="34">
        <f>VLOOKUP(C145,JN!$A$2:$J$865,9,0)</f>
        <v>36.357327080890975</v>
      </c>
      <c r="AA145" s="35">
        <f>VLOOKUP(C145,JN!$A$2:$J$865,10,0)</f>
        <v>0.74412000000000011</v>
      </c>
      <c r="AB145">
        <v>38.700000000000003</v>
      </c>
      <c r="AD145">
        <f t="shared" si="329"/>
        <v>311.7</v>
      </c>
      <c r="AE145">
        <v>0.129</v>
      </c>
      <c r="AG145">
        <v>0.72</v>
      </c>
      <c r="AH145">
        <f t="shared" si="330"/>
        <v>9.2880000000000004E-2</v>
      </c>
      <c r="AI145" t="s">
        <v>643</v>
      </c>
      <c r="AJ145">
        <f t="shared" si="331"/>
        <v>469.16560100098832</v>
      </c>
      <c r="AK145">
        <f t="shared" si="332"/>
        <v>547.35986783448629</v>
      </c>
      <c r="AL145">
        <f t="shared" si="333"/>
        <v>0.70726714350898978</v>
      </c>
      <c r="AM145">
        <f t="shared" si="334"/>
        <v>0.5092323433264726</v>
      </c>
      <c r="AN145">
        <f t="shared" si="335"/>
        <v>17.057607210695721</v>
      </c>
      <c r="AO145">
        <f t="shared" si="336"/>
        <v>12.281477191700921</v>
      </c>
      <c r="AP145">
        <f t="shared" si="337"/>
        <v>0.40730142485299803</v>
      </c>
      <c r="AQ145">
        <f t="shared" si="338"/>
        <v>0.29325702589415859</v>
      </c>
      <c r="AR145" s="54"/>
      <c r="AS145" s="55"/>
      <c r="AT145" s="55"/>
      <c r="AU145" s="56"/>
      <c r="AV145" s="56"/>
      <c r="AW145" s="56"/>
      <c r="AX145" s="57"/>
      <c r="AY145" s="57"/>
      <c r="AZ145" s="57"/>
    </row>
    <row r="146" spans="1:52" x14ac:dyDescent="0.3">
      <c r="A146">
        <v>145</v>
      </c>
      <c r="B146" s="1">
        <v>44728</v>
      </c>
      <c r="C146" t="str">
        <f t="shared" si="324"/>
        <v>CER-AWD_R1_t0_44728</v>
      </c>
      <c r="E146" t="s">
        <v>20</v>
      </c>
      <c r="F146" t="s">
        <v>21</v>
      </c>
      <c r="G146" t="s">
        <v>18</v>
      </c>
      <c r="H146">
        <f t="shared" si="325"/>
        <v>2022</v>
      </c>
      <c r="I146">
        <f t="shared" si="326"/>
        <v>6</v>
      </c>
      <c r="J146">
        <f t="shared" si="327"/>
        <v>16</v>
      </c>
      <c r="K146" t="s">
        <v>50</v>
      </c>
      <c r="M146">
        <v>1</v>
      </c>
      <c r="N146">
        <v>1</v>
      </c>
      <c r="O146" t="s">
        <v>19</v>
      </c>
      <c r="P146" t="str">
        <f t="shared" si="328"/>
        <v>E:CER_P:P01_Tr1:AWD_Tr2:_TRA_1_D:16_M:6_Y:2022</v>
      </c>
      <c r="Q146">
        <v>0</v>
      </c>
      <c r="R146">
        <v>25</v>
      </c>
      <c r="S146">
        <v>0.6</v>
      </c>
      <c r="T146">
        <v>28</v>
      </c>
      <c r="U146">
        <v>29</v>
      </c>
      <c r="V146" t="s">
        <v>44</v>
      </c>
      <c r="W146" s="2">
        <v>0.41516203703703702</v>
      </c>
      <c r="X146">
        <v>0</v>
      </c>
      <c r="Y146" s="33">
        <f>VLOOKUP(C146,JN!$A$2:$J$865,8,0)</f>
        <v>1.2825</v>
      </c>
      <c r="Z146" s="34">
        <f>VLOOKUP(C146,JN!$A$2:$J$865,9,0)</f>
        <v>75.104337631887461</v>
      </c>
      <c r="AA146" s="35">
        <f>VLOOKUP(C146,JN!$A$2:$J$865,10,0)</f>
        <v>0.9158400000000001</v>
      </c>
      <c r="AB146">
        <v>33.9</v>
      </c>
      <c r="AD146">
        <f t="shared" si="329"/>
        <v>306.89999999999998</v>
      </c>
      <c r="AE146">
        <v>0.129</v>
      </c>
      <c r="AG146">
        <v>0.72</v>
      </c>
      <c r="AH146">
        <f t="shared" si="330"/>
        <v>9.2880000000000004E-2</v>
      </c>
      <c r="AI146" t="s">
        <v>643</v>
      </c>
      <c r="AJ146">
        <f t="shared" si="331"/>
        <v>476.50347941351595</v>
      </c>
      <c r="AK146">
        <f t="shared" si="332"/>
        <v>555.92072598243533</v>
      </c>
      <c r="AL146">
        <f t="shared" si="333"/>
        <v>0.61111571234783424</v>
      </c>
      <c r="AM146">
        <f t="shared" si="334"/>
        <v>0.4400033128904407</v>
      </c>
      <c r="AN146">
        <f t="shared" si="335"/>
        <v>35.787478200641836</v>
      </c>
      <c r="AO146">
        <f t="shared" si="336"/>
        <v>25.766984304462124</v>
      </c>
      <c r="AP146">
        <f t="shared" si="337"/>
        <v>0.50913443768375366</v>
      </c>
      <c r="AQ146">
        <f t="shared" si="338"/>
        <v>0.36657679513230268</v>
      </c>
      <c r="AR146" s="54">
        <f t="shared" ref="AR146" si="366">SLOPE(AM146:AM149,X146:X149)*60</f>
        <v>-7.2382390753426173E-2</v>
      </c>
      <c r="AS146" s="55">
        <f t="shared" ref="AS146" si="367">RSQ(Y146:Y149,AM146:AM149)</f>
        <v>0.92287874888109078</v>
      </c>
      <c r="AT146" s="55">
        <f t="shared" ref="AT146" si="368">IF(AS146&gt;=0.7,AR146,"REV")</f>
        <v>-7.2382390753426173E-2</v>
      </c>
      <c r="AU146" s="56">
        <f t="shared" ref="AU146" si="369">SLOPE(AQ146:AQ149,Y146:Y149)*60</f>
        <v>11.485630447574261</v>
      </c>
      <c r="AV146" s="56">
        <f t="shared" ref="AV146" si="370">RSQ(Y146:Y149,AQ146:AQ149)</f>
        <v>0.16973499440974898</v>
      </c>
      <c r="AW146" s="56" t="str">
        <f t="shared" ref="AW146" si="371">IF(AV146&gt;=0.7,AU146,"REV")</f>
        <v>REV</v>
      </c>
      <c r="AX146" s="57">
        <f t="shared" ref="AX146" si="372">SLOPE(AO146:AO149,Y146:Y149)*60</f>
        <v>-1576.7158910832345</v>
      </c>
      <c r="AY146" s="57">
        <f t="shared" ref="AY146" si="373">RSQ(Y146:Y149,AO146:AO149)</f>
        <v>8.2146852354170422E-2</v>
      </c>
      <c r="AZ146" s="57" t="str">
        <f t="shared" ref="AZ146" si="374">IF(AY146&gt;=0.7,AX146,"REV")</f>
        <v>REV</v>
      </c>
    </row>
    <row r="147" spans="1:52" x14ac:dyDescent="0.3">
      <c r="A147">
        <v>146</v>
      </c>
      <c r="B147" s="1">
        <v>44728</v>
      </c>
      <c r="C147" t="str">
        <f t="shared" si="324"/>
        <v>CER-AWD_R1_t1_44728</v>
      </c>
      <c r="E147" t="s">
        <v>20</v>
      </c>
      <c r="F147" t="s">
        <v>21</v>
      </c>
      <c r="G147" t="s">
        <v>18</v>
      </c>
      <c r="H147">
        <f t="shared" si="325"/>
        <v>2022</v>
      </c>
      <c r="I147">
        <f t="shared" si="326"/>
        <v>6</v>
      </c>
      <c r="J147">
        <f t="shared" si="327"/>
        <v>16</v>
      </c>
      <c r="K147" t="s">
        <v>50</v>
      </c>
      <c r="M147">
        <v>1</v>
      </c>
      <c r="N147">
        <v>1</v>
      </c>
      <c r="O147" t="s">
        <v>19</v>
      </c>
      <c r="P147" t="str">
        <f t="shared" si="328"/>
        <v>E:CER_P:P01_Tr1:AWD_Tr2:_TRA_1_D:16_M:6_Y:2022</v>
      </c>
      <c r="Q147">
        <v>0</v>
      </c>
      <c r="R147">
        <v>25</v>
      </c>
      <c r="S147">
        <v>0.6</v>
      </c>
      <c r="T147">
        <v>28</v>
      </c>
      <c r="U147">
        <v>29</v>
      </c>
      <c r="V147" t="s">
        <v>45</v>
      </c>
      <c r="W147" s="2">
        <f t="shared" si="269"/>
        <v>0.42210648148148144</v>
      </c>
      <c r="X147">
        <v>10</v>
      </c>
      <c r="Y147" s="33">
        <f>VLOOKUP(C147,JN!$A$2:$J$865,8,0)</f>
        <v>1.3574999999999999</v>
      </c>
      <c r="Z147" s="34">
        <f>VLOOKUP(C147,JN!$A$2:$J$865,9,0)</f>
        <v>33.114185228604924</v>
      </c>
      <c r="AA147" s="35">
        <f>VLOOKUP(C147,JN!$A$2:$J$865,10,0)</f>
        <v>0.9158400000000001</v>
      </c>
      <c r="AB147">
        <v>42.6</v>
      </c>
      <c r="AD147">
        <f t="shared" si="329"/>
        <v>315.60000000000002</v>
      </c>
      <c r="AE147">
        <v>0.129</v>
      </c>
      <c r="AG147">
        <v>0.72</v>
      </c>
      <c r="AH147">
        <f t="shared" si="330"/>
        <v>9.2880000000000004E-2</v>
      </c>
      <c r="AI147" t="s">
        <v>643</v>
      </c>
      <c r="AJ147">
        <f t="shared" si="331"/>
        <v>463.36792722436007</v>
      </c>
      <c r="AK147">
        <f t="shared" si="332"/>
        <v>540.59591509508675</v>
      </c>
      <c r="AL147">
        <f t="shared" si="333"/>
        <v>0.62902196120706877</v>
      </c>
      <c r="AM147">
        <f t="shared" si="334"/>
        <v>0.45289581206908958</v>
      </c>
      <c r="AN147">
        <f t="shared" si="335"/>
        <v>15.344051371102188</v>
      </c>
      <c r="AO147">
        <f t="shared" si="336"/>
        <v>11.047716987193574</v>
      </c>
      <c r="AP147">
        <f t="shared" si="337"/>
        <v>0.49509936288068429</v>
      </c>
      <c r="AQ147">
        <f t="shared" si="338"/>
        <v>0.3564715412740927</v>
      </c>
      <c r="AR147" s="54"/>
      <c r="AS147" s="55"/>
      <c r="AT147" s="55"/>
      <c r="AU147" s="56"/>
      <c r="AV147" s="56"/>
      <c r="AW147" s="56"/>
      <c r="AX147" s="57"/>
      <c r="AY147" s="57"/>
      <c r="AZ147" s="57"/>
    </row>
    <row r="148" spans="1:52" x14ac:dyDescent="0.3">
      <c r="A148">
        <v>147</v>
      </c>
      <c r="B148" s="1">
        <v>44728</v>
      </c>
      <c r="C148" t="str">
        <f t="shared" si="324"/>
        <v>CER-AWD_R1_t2_44728</v>
      </c>
      <c r="E148" t="s">
        <v>20</v>
      </c>
      <c r="F148" t="s">
        <v>21</v>
      </c>
      <c r="G148" t="s">
        <v>18</v>
      </c>
      <c r="H148">
        <f t="shared" si="325"/>
        <v>2022</v>
      </c>
      <c r="I148">
        <f t="shared" si="326"/>
        <v>6</v>
      </c>
      <c r="J148">
        <f t="shared" si="327"/>
        <v>16</v>
      </c>
      <c r="K148" t="s">
        <v>50</v>
      </c>
      <c r="M148">
        <v>1</v>
      </c>
      <c r="N148">
        <v>1</v>
      </c>
      <c r="O148" t="s">
        <v>19</v>
      </c>
      <c r="P148" t="str">
        <f t="shared" si="328"/>
        <v>E:CER_P:P01_Tr1:AWD_Tr2:_TRA_1_D:16_M:6_Y:2022</v>
      </c>
      <c r="Q148">
        <v>0</v>
      </c>
      <c r="R148">
        <v>25</v>
      </c>
      <c r="S148">
        <v>0.6</v>
      </c>
      <c r="T148">
        <v>28</v>
      </c>
      <c r="U148">
        <v>29</v>
      </c>
      <c r="V148" t="s">
        <v>46</v>
      </c>
      <c r="W148" s="2">
        <f t="shared" si="269"/>
        <v>0.42905092592592586</v>
      </c>
      <c r="X148">
        <v>20</v>
      </c>
      <c r="Y148" s="33">
        <f>VLOOKUP(C148,JN!$A$2:$J$865,8,0)</f>
        <v>1.3574999999999999</v>
      </c>
      <c r="Z148" s="34">
        <f>VLOOKUP(C148,JN!$A$2:$J$865,9,0)</f>
        <v>40.795310668229781</v>
      </c>
      <c r="AA148" s="35">
        <f>VLOOKUP(C148,JN!$A$2:$J$865,10,0)</f>
        <v>1.1066400000000001</v>
      </c>
      <c r="AB148">
        <v>43.7</v>
      </c>
      <c r="AD148">
        <f t="shared" si="329"/>
        <v>316.7</v>
      </c>
      <c r="AE148">
        <v>0.129</v>
      </c>
      <c r="AG148">
        <v>0.72</v>
      </c>
      <c r="AH148">
        <f t="shared" si="330"/>
        <v>9.2880000000000004E-2</v>
      </c>
      <c r="AI148" t="s">
        <v>643</v>
      </c>
      <c r="AJ148">
        <f t="shared" si="331"/>
        <v>461.75850278499536</v>
      </c>
      <c r="AK148">
        <f t="shared" si="332"/>
        <v>538.71825324916131</v>
      </c>
      <c r="AL148">
        <f t="shared" si="333"/>
        <v>0.62683716753063112</v>
      </c>
      <c r="AM148">
        <f t="shared" si="334"/>
        <v>0.4513227606220544</v>
      </c>
      <c r="AN148">
        <f t="shared" si="335"/>
        <v>18.837581574810532</v>
      </c>
      <c r="AO148">
        <f t="shared" si="336"/>
        <v>13.563058733863583</v>
      </c>
      <c r="AP148">
        <f t="shared" si="337"/>
        <v>0.59616716777565193</v>
      </c>
      <c r="AQ148">
        <f t="shared" si="338"/>
        <v>0.42924036079846939</v>
      </c>
      <c r="AR148" s="54"/>
      <c r="AS148" s="55"/>
      <c r="AT148" s="55"/>
      <c r="AU148" s="56"/>
      <c r="AV148" s="56"/>
      <c r="AW148" s="56"/>
      <c r="AX148" s="57"/>
      <c r="AY148" s="57"/>
      <c r="AZ148" s="57"/>
    </row>
    <row r="149" spans="1:52" x14ac:dyDescent="0.3">
      <c r="A149">
        <v>148</v>
      </c>
      <c r="B149" s="1">
        <v>44728</v>
      </c>
      <c r="C149" t="str">
        <f t="shared" si="324"/>
        <v>CER-AWD_R1_t3_44728</v>
      </c>
      <c r="E149" t="s">
        <v>20</v>
      </c>
      <c r="F149" t="s">
        <v>21</v>
      </c>
      <c r="G149" t="s">
        <v>18</v>
      </c>
      <c r="H149">
        <f t="shared" si="325"/>
        <v>2022</v>
      </c>
      <c r="I149">
        <f t="shared" si="326"/>
        <v>6</v>
      </c>
      <c r="J149">
        <f t="shared" si="327"/>
        <v>16</v>
      </c>
      <c r="K149" t="s">
        <v>50</v>
      </c>
      <c r="M149">
        <v>1</v>
      </c>
      <c r="N149">
        <v>1</v>
      </c>
      <c r="O149" t="s">
        <v>19</v>
      </c>
      <c r="P149" t="str">
        <f t="shared" si="328"/>
        <v>E:CER_P:P01_Tr1:AWD_Tr2:_TRA_1_D:16_M:6_Y:2022</v>
      </c>
      <c r="Q149">
        <v>0</v>
      </c>
      <c r="R149">
        <v>25</v>
      </c>
      <c r="S149">
        <v>0.6</v>
      </c>
      <c r="T149">
        <v>28</v>
      </c>
      <c r="U149">
        <v>29</v>
      </c>
      <c r="V149" t="s">
        <v>47</v>
      </c>
      <c r="W149" s="2">
        <f t="shared" si="269"/>
        <v>0.43599537037037028</v>
      </c>
      <c r="X149">
        <v>30</v>
      </c>
      <c r="Y149" s="33">
        <f>VLOOKUP(C149,JN!$A$2:$J$865,8,0)</f>
        <v>1.2075</v>
      </c>
      <c r="Z149" s="34">
        <f>VLOOKUP(C149,JN!$A$2:$J$865,9,0)</f>
        <v>42.07549824150059</v>
      </c>
      <c r="AA149" s="35">
        <f>VLOOKUP(C149,JN!$A$2:$J$865,10,0)</f>
        <v>0.94764000000000004</v>
      </c>
      <c r="AB149">
        <v>44.6</v>
      </c>
      <c r="AD149">
        <f t="shared" si="329"/>
        <v>317.60000000000002</v>
      </c>
      <c r="AE149">
        <v>0.129</v>
      </c>
      <c r="AG149">
        <v>0.72</v>
      </c>
      <c r="AH149">
        <f t="shared" si="330"/>
        <v>9.2880000000000004E-2</v>
      </c>
      <c r="AI149" t="s">
        <v>643</v>
      </c>
      <c r="AJ149">
        <f t="shared" si="331"/>
        <v>460.44999317382883</v>
      </c>
      <c r="AK149">
        <f t="shared" si="332"/>
        <v>537.19165870280017</v>
      </c>
      <c r="AL149">
        <f t="shared" si="333"/>
        <v>0.5559933667573983</v>
      </c>
      <c r="AM149">
        <f t="shared" si="334"/>
        <v>0.40031522406532677</v>
      </c>
      <c r="AN149">
        <f t="shared" si="335"/>
        <v>19.373662878084392</v>
      </c>
      <c r="AO149">
        <f t="shared" si="336"/>
        <v>13.949037272220762</v>
      </c>
      <c r="AP149">
        <f t="shared" si="337"/>
        <v>0.50906430345312159</v>
      </c>
      <c r="AQ149">
        <f t="shared" si="338"/>
        <v>0.36652629848624751</v>
      </c>
      <c r="AR149" s="54"/>
      <c r="AS149" s="55"/>
      <c r="AT149" s="55"/>
      <c r="AU149" s="56"/>
      <c r="AV149" s="56"/>
      <c r="AW149" s="56"/>
      <c r="AX149" s="57"/>
      <c r="AY149" s="57"/>
      <c r="AZ149" s="57"/>
    </row>
    <row r="150" spans="1:52" x14ac:dyDescent="0.3">
      <c r="A150">
        <v>149</v>
      </c>
      <c r="B150" s="1">
        <v>44728</v>
      </c>
      <c r="C150" t="str">
        <f t="shared" si="324"/>
        <v>CER-MSD_R1_t0_44728</v>
      </c>
      <c r="E150" t="s">
        <v>20</v>
      </c>
      <c r="F150" t="s">
        <v>22</v>
      </c>
      <c r="G150" t="s">
        <v>18</v>
      </c>
      <c r="H150">
        <f t="shared" si="325"/>
        <v>2022</v>
      </c>
      <c r="I150">
        <f t="shared" si="326"/>
        <v>6</v>
      </c>
      <c r="J150">
        <f t="shared" si="327"/>
        <v>16</v>
      </c>
      <c r="K150" t="s">
        <v>49</v>
      </c>
      <c r="M150">
        <v>1</v>
      </c>
      <c r="N150">
        <v>2</v>
      </c>
      <c r="O150" t="s">
        <v>19</v>
      </c>
      <c r="P150" t="str">
        <f t="shared" si="328"/>
        <v>E:CER_P:P02_Tr1:MSD_Tr2:_TRA_1_D:16_M:6_Y:2022</v>
      </c>
      <c r="Q150">
        <v>13</v>
      </c>
      <c r="R150">
        <v>25.5</v>
      </c>
      <c r="S150">
        <v>0.6</v>
      </c>
      <c r="T150">
        <v>28</v>
      </c>
      <c r="U150">
        <v>29</v>
      </c>
      <c r="V150" t="s">
        <v>44</v>
      </c>
      <c r="W150" s="2">
        <v>0.41724537037037041</v>
      </c>
      <c r="X150">
        <v>0</v>
      </c>
      <c r="Y150" s="33">
        <f>VLOOKUP(C150,JN!$A$2:$J$865,8,0)</f>
        <v>1.2825</v>
      </c>
      <c r="Z150" s="34">
        <f>VLOOKUP(C150,JN!$A$2:$J$865,9,0)</f>
        <v>72.458616647127783</v>
      </c>
      <c r="AA150" s="35">
        <f>VLOOKUP(C150,JN!$A$2:$J$865,10,0)</f>
        <v>0.77591999999999994</v>
      </c>
      <c r="AB150">
        <v>33.799999999999997</v>
      </c>
      <c r="AD150">
        <f t="shared" si="329"/>
        <v>306.8</v>
      </c>
      <c r="AE150">
        <v>0.129</v>
      </c>
      <c r="AG150">
        <v>0.72</v>
      </c>
      <c r="AH150">
        <f t="shared" si="330"/>
        <v>9.2880000000000004E-2</v>
      </c>
      <c r="AI150" t="s">
        <v>643</v>
      </c>
      <c r="AJ150">
        <f t="shared" si="331"/>
        <v>476.65879345504572</v>
      </c>
      <c r="AK150">
        <f t="shared" si="332"/>
        <v>556.10192569755338</v>
      </c>
      <c r="AL150">
        <f t="shared" si="333"/>
        <v>0.61131490260609611</v>
      </c>
      <c r="AM150">
        <f t="shared" si="334"/>
        <v>0.4401467298763892</v>
      </c>
      <c r="AN150">
        <f t="shared" si="335"/>
        <v>34.538036786441616</v>
      </c>
      <c r="AO150">
        <f t="shared" si="336"/>
        <v>24.867386486237965</v>
      </c>
      <c r="AP150">
        <f t="shared" si="337"/>
        <v>0.43149060618724561</v>
      </c>
      <c r="AQ150">
        <f t="shared" si="338"/>
        <v>0.31067323645481687</v>
      </c>
      <c r="AR150" s="54">
        <f t="shared" ref="AR150" si="375">SLOPE(AM150:AM153,X150:X153)*60</f>
        <v>0.14428039719997468</v>
      </c>
      <c r="AS150" s="55">
        <f t="shared" ref="AS150" si="376">RSQ(Y150:Y153,AM150:AM153)</f>
        <v>0.98464335688533433</v>
      </c>
      <c r="AT150" s="55">
        <f t="shared" ref="AT150" si="377">IF(AS150&gt;=0.7,AR150,"REV")</f>
        <v>0.14428039719997468</v>
      </c>
      <c r="AU150" s="56">
        <f t="shared" ref="AU150" si="378">SLOPE(AQ150:AQ153,Y150:Y153)*60</f>
        <v>3.6258476811450748</v>
      </c>
      <c r="AV150" s="56">
        <f t="shared" ref="AV150" si="379">RSQ(Y150:Y153,AQ150:AQ153)</f>
        <v>0.12596829735262133</v>
      </c>
      <c r="AW150" s="56" t="str">
        <f t="shared" ref="AW150" si="380">IF(AV150&gt;=0.7,AU150,"REV")</f>
        <v>REV</v>
      </c>
      <c r="AX150" s="57">
        <f t="shared" ref="AX150" si="381">SLOPE(AO150:AO153,Y150:Y153)*60</f>
        <v>-4060.3763765506901</v>
      </c>
      <c r="AY150" s="57">
        <f t="shared" ref="AY150" si="382">RSQ(Y150:Y153,AO150:AO153)</f>
        <v>0.96112523205962419</v>
      </c>
      <c r="AZ150" s="57">
        <f t="shared" ref="AZ150" si="383">IF(AY150&gt;=0.7,AX150,"REV")</f>
        <v>-4060.3763765506901</v>
      </c>
    </row>
    <row r="151" spans="1:52" x14ac:dyDescent="0.3">
      <c r="A151">
        <v>150</v>
      </c>
      <c r="B151" s="1">
        <v>44728</v>
      </c>
      <c r="C151" t="str">
        <f t="shared" si="324"/>
        <v>CER-MSD_R1_t1_44728</v>
      </c>
      <c r="E151" t="s">
        <v>20</v>
      </c>
      <c r="F151" t="s">
        <v>22</v>
      </c>
      <c r="G151" t="s">
        <v>18</v>
      </c>
      <c r="H151">
        <f t="shared" si="325"/>
        <v>2022</v>
      </c>
      <c r="I151">
        <f t="shared" si="326"/>
        <v>6</v>
      </c>
      <c r="J151">
        <f t="shared" si="327"/>
        <v>16</v>
      </c>
      <c r="K151" t="s">
        <v>49</v>
      </c>
      <c r="M151">
        <v>1</v>
      </c>
      <c r="N151">
        <v>2</v>
      </c>
      <c r="O151" t="s">
        <v>19</v>
      </c>
      <c r="P151" t="str">
        <f t="shared" si="328"/>
        <v>E:CER_P:P02_Tr1:MSD_Tr2:_TRA_1_D:16_M:6_Y:2022</v>
      </c>
      <c r="Q151">
        <v>13</v>
      </c>
      <c r="R151">
        <v>25.5</v>
      </c>
      <c r="S151">
        <v>0.6</v>
      </c>
      <c r="T151">
        <v>28</v>
      </c>
      <c r="U151">
        <v>29</v>
      </c>
      <c r="V151" t="s">
        <v>45</v>
      </c>
      <c r="W151" s="2">
        <f t="shared" si="269"/>
        <v>0.42418981481481483</v>
      </c>
      <c r="X151">
        <v>10</v>
      </c>
      <c r="Y151" s="33">
        <f>VLOOKUP(C151,JN!$A$2:$J$865,8,0)</f>
        <v>1.2825</v>
      </c>
      <c r="Z151" s="34">
        <f>VLOOKUP(C151,JN!$A$2:$J$865,9,0)</f>
        <v>85.345838218053927</v>
      </c>
      <c r="AA151" s="35">
        <f>VLOOKUP(C151,JN!$A$2:$J$865,10,0)</f>
        <v>0.69960000000000011</v>
      </c>
      <c r="AB151">
        <v>41.1</v>
      </c>
      <c r="AD151">
        <f t="shared" si="329"/>
        <v>314.10000000000002</v>
      </c>
      <c r="AE151">
        <v>0.129</v>
      </c>
      <c r="AG151">
        <v>0.72</v>
      </c>
      <c r="AH151">
        <f t="shared" si="330"/>
        <v>9.2880000000000004E-2</v>
      </c>
      <c r="AI151" t="s">
        <v>643</v>
      </c>
      <c r="AJ151">
        <f t="shared" si="331"/>
        <v>465.5807635530341</v>
      </c>
      <c r="AK151">
        <f t="shared" si="332"/>
        <v>543.17755747853982</v>
      </c>
      <c r="AL151">
        <f t="shared" si="333"/>
        <v>0.59710732925676624</v>
      </c>
      <c r="AM151">
        <f t="shared" si="334"/>
        <v>0.42991727706487171</v>
      </c>
      <c r="AN151">
        <f t="shared" si="335"/>
        <v>39.735380523635264</v>
      </c>
      <c r="AO151">
        <f t="shared" si="336"/>
        <v>28.609473977017391</v>
      </c>
      <c r="AP151">
        <f t="shared" si="337"/>
        <v>0.38000701921198654</v>
      </c>
      <c r="AQ151">
        <f t="shared" si="338"/>
        <v>0.27360505383263029</v>
      </c>
      <c r="AR151" s="54"/>
      <c r="AS151" s="55"/>
      <c r="AT151" s="55"/>
      <c r="AU151" s="56"/>
      <c r="AV151" s="56"/>
      <c r="AW151" s="56"/>
      <c r="AX151" s="57"/>
      <c r="AY151" s="57"/>
      <c r="AZ151" s="57"/>
    </row>
    <row r="152" spans="1:52" x14ac:dyDescent="0.3">
      <c r="A152">
        <v>151</v>
      </c>
      <c r="B152" s="1">
        <v>44728</v>
      </c>
      <c r="C152" t="str">
        <f t="shared" si="324"/>
        <v>CER-MSD_R1_t2_44728</v>
      </c>
      <c r="E152" t="s">
        <v>20</v>
      </c>
      <c r="F152" t="s">
        <v>22</v>
      </c>
      <c r="G152" t="s">
        <v>18</v>
      </c>
      <c r="H152">
        <f t="shared" si="325"/>
        <v>2022</v>
      </c>
      <c r="I152">
        <f t="shared" si="326"/>
        <v>6</v>
      </c>
      <c r="J152">
        <f t="shared" si="327"/>
        <v>16</v>
      </c>
      <c r="K152" t="s">
        <v>49</v>
      </c>
      <c r="M152">
        <v>1</v>
      </c>
      <c r="N152">
        <v>2</v>
      </c>
      <c r="O152" t="s">
        <v>19</v>
      </c>
      <c r="P152" t="str">
        <f t="shared" si="328"/>
        <v>E:CER_P:P02_Tr1:MSD_Tr2:_TRA_1_D:16_M:6_Y:2022</v>
      </c>
      <c r="Q152">
        <v>13</v>
      </c>
      <c r="R152">
        <v>25.5</v>
      </c>
      <c r="S152">
        <v>0.6</v>
      </c>
      <c r="T152">
        <v>28</v>
      </c>
      <c r="U152">
        <v>29</v>
      </c>
      <c r="V152" t="s">
        <v>46</v>
      </c>
      <c r="W152" s="2">
        <f t="shared" si="269"/>
        <v>0.43113425925925924</v>
      </c>
      <c r="X152">
        <v>20</v>
      </c>
      <c r="Y152" s="33">
        <f>VLOOKUP(C152,JN!$A$2:$J$865,8,0)</f>
        <v>1.4325000000000001</v>
      </c>
      <c r="Z152" s="34">
        <f>VLOOKUP(C152,JN!$A$2:$J$865,9,0)</f>
        <v>50.098007033997661</v>
      </c>
      <c r="AA152" s="35">
        <f>VLOOKUP(C152,JN!$A$2:$J$865,10,0)</f>
        <v>0.73140000000000005</v>
      </c>
      <c r="AB152">
        <v>41.8</v>
      </c>
      <c r="AD152">
        <f t="shared" si="329"/>
        <v>314.8</v>
      </c>
      <c r="AE152">
        <v>0.129</v>
      </c>
      <c r="AG152">
        <v>0.72</v>
      </c>
      <c r="AH152">
        <f t="shared" si="330"/>
        <v>9.2880000000000004E-2</v>
      </c>
      <c r="AI152" t="s">
        <v>643</v>
      </c>
      <c r="AJ152">
        <f t="shared" si="331"/>
        <v>464.54548231260497</v>
      </c>
      <c r="AK152">
        <f t="shared" si="332"/>
        <v>541.96972936470581</v>
      </c>
      <c r="AL152">
        <f t="shared" si="333"/>
        <v>0.66546140341280668</v>
      </c>
      <c r="AM152">
        <f t="shared" si="334"/>
        <v>0.47913221045722082</v>
      </c>
      <c r="AN152">
        <f t="shared" si="335"/>
        <v>23.272802840508721</v>
      </c>
      <c r="AO152">
        <f t="shared" si="336"/>
        <v>16.756418045166281</v>
      </c>
      <c r="AP152">
        <f t="shared" si="337"/>
        <v>0.39639666005734586</v>
      </c>
      <c r="AQ152">
        <f t="shared" si="338"/>
        <v>0.285405595241289</v>
      </c>
      <c r="AR152" s="54"/>
      <c r="AS152" s="55"/>
      <c r="AT152" s="55"/>
      <c r="AU152" s="56"/>
      <c r="AV152" s="56"/>
      <c r="AW152" s="56"/>
      <c r="AX152" s="57"/>
      <c r="AY152" s="57"/>
      <c r="AZ152" s="57"/>
    </row>
    <row r="153" spans="1:52" x14ac:dyDescent="0.3">
      <c r="A153">
        <v>152</v>
      </c>
      <c r="B153" s="1">
        <v>44728</v>
      </c>
      <c r="C153" t="str">
        <f t="shared" si="324"/>
        <v>CER-MSD_R1_t3_44728</v>
      </c>
      <c r="E153" t="s">
        <v>20</v>
      </c>
      <c r="F153" t="s">
        <v>22</v>
      </c>
      <c r="G153" t="s">
        <v>18</v>
      </c>
      <c r="H153">
        <f t="shared" si="325"/>
        <v>2022</v>
      </c>
      <c r="I153">
        <f t="shared" si="326"/>
        <v>6</v>
      </c>
      <c r="J153">
        <f t="shared" si="327"/>
        <v>16</v>
      </c>
      <c r="K153" t="s">
        <v>49</v>
      </c>
      <c r="M153">
        <v>1</v>
      </c>
      <c r="N153">
        <v>2</v>
      </c>
      <c r="O153" t="s">
        <v>19</v>
      </c>
      <c r="P153" t="str">
        <f t="shared" si="328"/>
        <v>E:CER_P:P02_Tr1:MSD_Tr2:_TRA_1_D:16_M:6_Y:2022</v>
      </c>
      <c r="Q153">
        <v>13</v>
      </c>
      <c r="R153">
        <v>25.5</v>
      </c>
      <c r="S153">
        <v>0.6</v>
      </c>
      <c r="T153">
        <v>28</v>
      </c>
      <c r="U153">
        <v>29</v>
      </c>
      <c r="V153" t="s">
        <v>47</v>
      </c>
      <c r="W153" s="2">
        <f t="shared" si="269"/>
        <v>0.43807870370370366</v>
      </c>
      <c r="X153">
        <v>30</v>
      </c>
      <c r="Y153" s="33">
        <f>VLOOKUP(C153,JN!$A$2:$J$865,8,0)</f>
        <v>1.5074999999999998</v>
      </c>
      <c r="Z153" s="34">
        <f>VLOOKUP(C153,JN!$A$2:$J$865,9,0)</f>
        <v>34.223681125439626</v>
      </c>
      <c r="AA153" s="35">
        <f>VLOOKUP(C153,JN!$A$2:$J$865,10,0)</f>
        <v>0.80136000000000007</v>
      </c>
      <c r="AB153">
        <v>42</v>
      </c>
      <c r="AD153">
        <f t="shared" si="329"/>
        <v>315</v>
      </c>
      <c r="AE153">
        <v>0.129</v>
      </c>
      <c r="AG153">
        <v>0.72</v>
      </c>
      <c r="AH153">
        <f t="shared" si="330"/>
        <v>9.2880000000000004E-2</v>
      </c>
      <c r="AI153" t="s">
        <v>643</v>
      </c>
      <c r="AJ153">
        <f t="shared" si="331"/>
        <v>464.2505328000255</v>
      </c>
      <c r="AK153">
        <f t="shared" si="332"/>
        <v>541.62562160002972</v>
      </c>
      <c r="AL153">
        <f t="shared" si="333"/>
        <v>0.69985767819603839</v>
      </c>
      <c r="AM153">
        <f t="shared" si="334"/>
        <v>0.50389752830114765</v>
      </c>
      <c r="AN153">
        <f t="shared" si="335"/>
        <v>15.888362196863522</v>
      </c>
      <c r="AO153">
        <f t="shared" si="336"/>
        <v>11.439620781741736</v>
      </c>
      <c r="AP153">
        <f t="shared" si="337"/>
        <v>0.43403710812539986</v>
      </c>
      <c r="AQ153">
        <f t="shared" si="338"/>
        <v>0.31250671785028789</v>
      </c>
      <c r="AR153" s="54"/>
      <c r="AS153" s="55"/>
      <c r="AT153" s="55"/>
      <c r="AU153" s="56"/>
      <c r="AV153" s="56"/>
      <c r="AW153" s="56"/>
      <c r="AX153" s="57"/>
      <c r="AY153" s="57"/>
      <c r="AZ153" s="57"/>
    </row>
    <row r="154" spans="1:52" x14ac:dyDescent="0.3">
      <c r="A154">
        <v>153</v>
      </c>
      <c r="B154" s="1">
        <v>44728</v>
      </c>
      <c r="C154" t="str">
        <f t="shared" si="324"/>
        <v>CER-CON_R1_t0_44728</v>
      </c>
      <c r="E154" t="s">
        <v>20</v>
      </c>
      <c r="F154" t="s">
        <v>39</v>
      </c>
      <c r="G154" t="s">
        <v>18</v>
      </c>
      <c r="H154">
        <f t="shared" si="325"/>
        <v>2022</v>
      </c>
      <c r="I154">
        <f t="shared" si="326"/>
        <v>6</v>
      </c>
      <c r="J154">
        <f t="shared" si="327"/>
        <v>16</v>
      </c>
      <c r="K154" t="s">
        <v>48</v>
      </c>
      <c r="M154">
        <v>1</v>
      </c>
      <c r="N154">
        <v>3</v>
      </c>
      <c r="O154" t="s">
        <v>19</v>
      </c>
      <c r="P154" t="str">
        <f t="shared" si="328"/>
        <v>E:CER_P:P03_Tr1:CON_Tr2:_TRA_1_D:16_M:6_Y:2022</v>
      </c>
      <c r="Q154">
        <v>10</v>
      </c>
      <c r="R154">
        <v>27</v>
      </c>
      <c r="S154">
        <v>0.5</v>
      </c>
      <c r="U154">
        <v>29</v>
      </c>
      <c r="V154" t="s">
        <v>44</v>
      </c>
      <c r="W154" s="2">
        <v>0.41516203703703702</v>
      </c>
      <c r="X154">
        <v>0</v>
      </c>
      <c r="Y154" s="33">
        <f>VLOOKUP(C154,JN!$A$2:$J$865,8,0)</f>
        <v>1.3574999999999999</v>
      </c>
      <c r="Z154" s="34">
        <f>VLOOKUP(C154,JN!$A$2:$J$865,9,0)</f>
        <v>86.882063305978903</v>
      </c>
      <c r="AA154" s="35">
        <f>VLOOKUP(C154,JN!$A$2:$J$865,10,0)</f>
        <v>0.65508</v>
      </c>
      <c r="AB154">
        <v>32.5</v>
      </c>
      <c r="AD154">
        <f t="shared" si="329"/>
        <v>305.5</v>
      </c>
      <c r="AE154">
        <v>0.129</v>
      </c>
      <c r="AG154">
        <v>0.72</v>
      </c>
      <c r="AH154">
        <f t="shared" si="330"/>
        <v>9.2880000000000004E-2</v>
      </c>
      <c r="AI154" t="s">
        <v>643</v>
      </c>
      <c r="AJ154">
        <f t="shared" si="331"/>
        <v>478.68712874634383</v>
      </c>
      <c r="AK154">
        <f t="shared" si="332"/>
        <v>558.4683168707345</v>
      </c>
      <c r="AL154">
        <f t="shared" si="333"/>
        <v>0.6498177772731617</v>
      </c>
      <c r="AM154">
        <f t="shared" si="334"/>
        <v>0.46786879963667644</v>
      </c>
      <c r="AN154">
        <f t="shared" si="335"/>
        <v>41.589325423497115</v>
      </c>
      <c r="AO154">
        <f t="shared" si="336"/>
        <v>29.944314304917924</v>
      </c>
      <c r="AP154">
        <f t="shared" si="337"/>
        <v>0.36584142501568073</v>
      </c>
      <c r="AQ154">
        <f t="shared" si="338"/>
        <v>0.26340582601129015</v>
      </c>
      <c r="AR154" s="54">
        <f t="shared" ref="AR154" si="384">SLOPE(AM154:AM157,X154:X157)*60</f>
        <v>0.20887651074702673</v>
      </c>
      <c r="AS154" s="55">
        <f t="shared" ref="AS154" si="385">RSQ(Y154:Y157,AM154:AM157)</f>
        <v>0.98834897499928953</v>
      </c>
      <c r="AT154" s="55">
        <f t="shared" ref="AT154" si="386">IF(AS154&gt;=0.7,AR154,"REV")</f>
        <v>0.20887651074702673</v>
      </c>
      <c r="AU154" s="56">
        <f t="shared" ref="AU154" si="387">SLOPE(AQ154:AQ157,Y154:Y157)*60</f>
        <v>3.2382995899888805</v>
      </c>
      <c r="AV154" s="56">
        <f t="shared" ref="AV154" si="388">RSQ(Y154:Y157,AQ154:AQ157)</f>
        <v>0.55725439520298059</v>
      </c>
      <c r="AW154" s="56" t="str">
        <f t="shared" ref="AW154" si="389">IF(AV154&gt;=0.7,AU154,"REV")</f>
        <v>REV</v>
      </c>
      <c r="AX154" s="57">
        <f t="shared" ref="AX154" si="390">SLOPE(AO154:AO157,Y154:Y157)*60</f>
        <v>-3806.7590030354313</v>
      </c>
      <c r="AY154" s="57">
        <f t="shared" ref="AY154" si="391">RSQ(Y154:Y157,AO154:AO157)</f>
        <v>0.58239840748312655</v>
      </c>
      <c r="AZ154" s="57" t="str">
        <f t="shared" ref="AZ154" si="392">IF(AY154&gt;=0.7,AX154,"REV")</f>
        <v>REV</v>
      </c>
    </row>
    <row r="155" spans="1:52" x14ac:dyDescent="0.3">
      <c r="A155">
        <v>154</v>
      </c>
      <c r="B155" s="1">
        <v>44728</v>
      </c>
      <c r="C155" t="str">
        <f t="shared" si="324"/>
        <v>CER-CON_R1_t1_44728</v>
      </c>
      <c r="E155" t="s">
        <v>20</v>
      </c>
      <c r="F155" t="s">
        <v>39</v>
      </c>
      <c r="G155" t="s">
        <v>18</v>
      </c>
      <c r="H155">
        <f t="shared" si="325"/>
        <v>2022</v>
      </c>
      <c r="I155">
        <f t="shared" si="326"/>
        <v>6</v>
      </c>
      <c r="J155">
        <f t="shared" si="327"/>
        <v>16</v>
      </c>
      <c r="K155" t="s">
        <v>48</v>
      </c>
      <c r="M155">
        <v>1</v>
      </c>
      <c r="N155">
        <v>3</v>
      </c>
      <c r="O155" t="s">
        <v>19</v>
      </c>
      <c r="P155" t="str">
        <f t="shared" si="328"/>
        <v>E:CER_P:P03_Tr1:CON_Tr2:_TRA_1_D:16_M:6_Y:2022</v>
      </c>
      <c r="Q155">
        <v>10</v>
      </c>
      <c r="R155">
        <v>27</v>
      </c>
      <c r="S155">
        <v>0.5</v>
      </c>
      <c r="U155">
        <v>29</v>
      </c>
      <c r="V155" t="s">
        <v>45</v>
      </c>
      <c r="W155" s="2">
        <f t="shared" si="269"/>
        <v>0.42210648148148144</v>
      </c>
      <c r="X155">
        <v>10</v>
      </c>
      <c r="Y155" s="33">
        <f>VLOOKUP(C155,JN!$A$2:$J$865,8,0)</f>
        <v>1.4325000000000001</v>
      </c>
      <c r="Z155" s="34">
        <f>VLOOKUP(C155,JN!$A$2:$J$865,9,0)</f>
        <v>20.056271981242677</v>
      </c>
      <c r="AA155" s="35">
        <f>VLOOKUP(C155,JN!$A$2:$J$865,10,0)</f>
        <v>0.70596000000000003</v>
      </c>
      <c r="AB155">
        <v>40.799999999999997</v>
      </c>
      <c r="AD155">
        <f t="shared" si="329"/>
        <v>313.8</v>
      </c>
      <c r="AE155">
        <v>0.129</v>
      </c>
      <c r="AG155">
        <v>0.72</v>
      </c>
      <c r="AH155">
        <f t="shared" si="330"/>
        <v>9.2880000000000004E-2</v>
      </c>
      <c r="AI155" t="s">
        <v>643</v>
      </c>
      <c r="AJ155">
        <f t="shared" si="331"/>
        <v>466.02586944553229</v>
      </c>
      <c r="AK155">
        <f t="shared" si="332"/>
        <v>543.69684768645436</v>
      </c>
      <c r="AL155">
        <f t="shared" si="333"/>
        <v>0.66758205798072501</v>
      </c>
      <c r="AM155">
        <f t="shared" si="334"/>
        <v>0.48065908174612204</v>
      </c>
      <c r="AN155">
        <f t="shared" si="335"/>
        <v>9.3467415878946873</v>
      </c>
      <c r="AO155">
        <f t="shared" si="336"/>
        <v>6.7296539432841751</v>
      </c>
      <c r="AP155">
        <f t="shared" si="337"/>
        <v>0.3838282265927293</v>
      </c>
      <c r="AQ155">
        <f t="shared" si="338"/>
        <v>0.27635632314676511</v>
      </c>
      <c r="AR155" s="54"/>
      <c r="AS155" s="55"/>
      <c r="AT155" s="55"/>
      <c r="AU155" s="56"/>
      <c r="AV155" s="56"/>
      <c r="AW155" s="56"/>
      <c r="AX155" s="57"/>
      <c r="AY155" s="57"/>
      <c r="AZ155" s="57"/>
    </row>
    <row r="156" spans="1:52" x14ac:dyDescent="0.3">
      <c r="A156">
        <v>155</v>
      </c>
      <c r="B156" s="1">
        <v>44728</v>
      </c>
      <c r="C156" t="str">
        <f t="shared" si="324"/>
        <v>CER-CON_R1_t2_44728</v>
      </c>
      <c r="E156" t="s">
        <v>20</v>
      </c>
      <c r="F156" t="s">
        <v>39</v>
      </c>
      <c r="G156" t="s">
        <v>18</v>
      </c>
      <c r="H156">
        <f t="shared" si="325"/>
        <v>2022</v>
      </c>
      <c r="I156">
        <f t="shared" si="326"/>
        <v>6</v>
      </c>
      <c r="J156">
        <f t="shared" si="327"/>
        <v>16</v>
      </c>
      <c r="K156" t="s">
        <v>48</v>
      </c>
      <c r="M156">
        <v>1</v>
      </c>
      <c r="N156">
        <v>3</v>
      </c>
      <c r="O156" t="s">
        <v>19</v>
      </c>
      <c r="P156" t="str">
        <f t="shared" si="328"/>
        <v>E:CER_P:P03_Tr1:CON_Tr2:_TRA_1_D:16_M:6_Y:2022</v>
      </c>
      <c r="Q156">
        <v>10</v>
      </c>
      <c r="R156">
        <v>27</v>
      </c>
      <c r="S156">
        <v>0.5</v>
      </c>
      <c r="U156">
        <v>29</v>
      </c>
      <c r="V156" t="s">
        <v>46</v>
      </c>
      <c r="W156" s="2">
        <f t="shared" si="269"/>
        <v>0.42905092592592586</v>
      </c>
      <c r="X156">
        <v>20</v>
      </c>
      <c r="Y156" s="33">
        <f>VLOOKUP(C156,JN!$A$2:$J$865,8,0)</f>
        <v>1.5074999999999998</v>
      </c>
      <c r="Z156" s="34">
        <f>VLOOKUP(C156,JN!$A$2:$J$865,9,0)</f>
        <v>12.033763188745604</v>
      </c>
      <c r="AA156" s="35">
        <f>VLOOKUP(C156,JN!$A$2:$J$865,10,0)</f>
        <v>0.67416000000000009</v>
      </c>
      <c r="AB156">
        <v>43.4</v>
      </c>
      <c r="AD156">
        <f t="shared" si="329"/>
        <v>316.39999999999998</v>
      </c>
      <c r="AE156">
        <v>0.129</v>
      </c>
      <c r="AG156">
        <v>0.72</v>
      </c>
      <c r="AH156">
        <f t="shared" si="330"/>
        <v>9.2880000000000004E-2</v>
      </c>
      <c r="AI156" t="s">
        <v>643</v>
      </c>
      <c r="AJ156">
        <f t="shared" si="331"/>
        <v>462.19632690268031</v>
      </c>
      <c r="AK156">
        <f t="shared" si="332"/>
        <v>539.22904805312703</v>
      </c>
      <c r="AL156">
        <f t="shared" si="333"/>
        <v>0.69676096280579058</v>
      </c>
      <c r="AM156">
        <f t="shared" si="334"/>
        <v>0.50166789322016925</v>
      </c>
      <c r="AN156">
        <f t="shared" si="335"/>
        <v>5.5619611446549042</v>
      </c>
      <c r="AO156">
        <f t="shared" si="336"/>
        <v>4.0046120241515313</v>
      </c>
      <c r="AP156">
        <f t="shared" si="337"/>
        <v>0.36352665503549614</v>
      </c>
      <c r="AQ156">
        <f t="shared" si="338"/>
        <v>0.2617391916255572</v>
      </c>
      <c r="AR156" s="54"/>
      <c r="AS156" s="55"/>
      <c r="AT156" s="55"/>
      <c r="AU156" s="56"/>
      <c r="AV156" s="56"/>
      <c r="AW156" s="56"/>
      <c r="AX156" s="57"/>
      <c r="AY156" s="57"/>
      <c r="AZ156" s="57"/>
    </row>
    <row r="157" spans="1:52" x14ac:dyDescent="0.3">
      <c r="A157">
        <v>156</v>
      </c>
      <c r="B157" s="1">
        <v>44728</v>
      </c>
      <c r="C157" t="str">
        <f t="shared" si="324"/>
        <v>CER-CON_R1_t3_44728</v>
      </c>
      <c r="E157" t="s">
        <v>20</v>
      </c>
      <c r="F157" t="s">
        <v>39</v>
      </c>
      <c r="G157" t="s">
        <v>18</v>
      </c>
      <c r="H157">
        <f t="shared" si="325"/>
        <v>2022</v>
      </c>
      <c r="I157">
        <f t="shared" si="326"/>
        <v>6</v>
      </c>
      <c r="J157">
        <f t="shared" si="327"/>
        <v>16</v>
      </c>
      <c r="K157" t="s">
        <v>48</v>
      </c>
      <c r="M157">
        <v>1</v>
      </c>
      <c r="N157">
        <v>3</v>
      </c>
      <c r="O157" t="s">
        <v>19</v>
      </c>
      <c r="P157" t="str">
        <f t="shared" si="328"/>
        <v>E:CER_P:P03_Tr1:CON_Tr2:_TRA_1_D:16_M:6_Y:2022</v>
      </c>
      <c r="Q157">
        <v>10</v>
      </c>
      <c r="R157">
        <v>27</v>
      </c>
      <c r="S157">
        <v>0.5</v>
      </c>
      <c r="U157">
        <v>29</v>
      </c>
      <c r="V157" t="s">
        <v>47</v>
      </c>
      <c r="W157" s="2">
        <f t="shared" si="269"/>
        <v>0.43599537037037028</v>
      </c>
      <c r="X157">
        <v>30</v>
      </c>
      <c r="Y157" s="33">
        <f>VLOOKUP(C157,JN!$A$2:$J$865,8,0)</f>
        <v>1.7324999999999999</v>
      </c>
      <c r="Z157" s="34">
        <f>VLOOKUP(C157,JN!$A$2:$J$865,9,0)</f>
        <v>0</v>
      </c>
      <c r="AA157" s="35">
        <f>VLOOKUP(C157,JN!$A$2:$J$865,10,0)</f>
        <v>0.73776000000000008</v>
      </c>
      <c r="AB157">
        <v>43.2</v>
      </c>
      <c r="AD157">
        <f t="shared" si="329"/>
        <v>316.2</v>
      </c>
      <c r="AE157">
        <v>0.129</v>
      </c>
      <c r="AG157">
        <v>0.72</v>
      </c>
      <c r="AH157">
        <f t="shared" si="330"/>
        <v>9.2880000000000004E-2</v>
      </c>
      <c r="AI157" t="s">
        <v>643</v>
      </c>
      <c r="AJ157">
        <f t="shared" si="331"/>
        <v>462.4886711954714</v>
      </c>
      <c r="AK157">
        <f t="shared" si="332"/>
        <v>539.57011639471659</v>
      </c>
      <c r="AL157">
        <f t="shared" si="333"/>
        <v>0.80126162284615421</v>
      </c>
      <c r="AM157">
        <f t="shared" si="334"/>
        <v>0.5769083684492311</v>
      </c>
      <c r="AN157">
        <f t="shared" si="335"/>
        <v>0</v>
      </c>
      <c r="AO157">
        <f t="shared" si="336"/>
        <v>0</v>
      </c>
      <c r="AP157">
        <f t="shared" si="337"/>
        <v>0.39807324907136615</v>
      </c>
      <c r="AQ157">
        <f t="shared" si="338"/>
        <v>0.28661273933138359</v>
      </c>
      <c r="AR157" s="54"/>
      <c r="AS157" s="55"/>
      <c r="AT157" s="55"/>
      <c r="AU157" s="56"/>
      <c r="AV157" s="56"/>
      <c r="AW157" s="56"/>
      <c r="AX157" s="57"/>
      <c r="AY157" s="57"/>
      <c r="AZ157" s="57"/>
    </row>
    <row r="158" spans="1:52" x14ac:dyDescent="0.3">
      <c r="A158">
        <v>157</v>
      </c>
      <c r="B158" s="1">
        <v>44728</v>
      </c>
      <c r="C158" t="str">
        <f t="shared" si="324"/>
        <v>CER-MSD_R2_t0_44728</v>
      </c>
      <c r="E158" t="s">
        <v>20</v>
      </c>
      <c r="F158" t="s">
        <v>34</v>
      </c>
      <c r="G158" t="s">
        <v>18</v>
      </c>
      <c r="H158">
        <f t="shared" si="325"/>
        <v>2022</v>
      </c>
      <c r="I158">
        <f t="shared" si="326"/>
        <v>6</v>
      </c>
      <c r="J158">
        <f t="shared" si="327"/>
        <v>16</v>
      </c>
      <c r="K158" t="s">
        <v>49</v>
      </c>
      <c r="M158">
        <v>2</v>
      </c>
      <c r="N158">
        <v>2</v>
      </c>
      <c r="O158" t="s">
        <v>19</v>
      </c>
      <c r="P158" t="str">
        <f t="shared" si="328"/>
        <v>E:CER_P:P04_Tr1:MSD_Tr2:_TRA_2_D:16_M:6_Y:2022</v>
      </c>
      <c r="Q158">
        <v>10</v>
      </c>
      <c r="R158">
        <v>25</v>
      </c>
      <c r="S158">
        <v>0.45</v>
      </c>
      <c r="T158">
        <v>30</v>
      </c>
      <c r="U158">
        <v>30</v>
      </c>
      <c r="V158" t="s">
        <v>44</v>
      </c>
      <c r="W158" s="2">
        <v>0.44565972222222222</v>
      </c>
      <c r="X158">
        <v>0</v>
      </c>
      <c r="Y158" s="33">
        <f>VLOOKUP(C158,JN!$A$2:$J$865,8,0)</f>
        <v>1.2825</v>
      </c>
      <c r="Z158" s="34">
        <f>VLOOKUP(C158,JN!$A$2:$J$865,9,0)</f>
        <v>72.287924970691677</v>
      </c>
      <c r="AA158" s="35">
        <f>VLOOKUP(C158,JN!$A$2:$J$865,10,0)</f>
        <v>0.7186800000000001</v>
      </c>
      <c r="AB158">
        <v>34.299999999999997</v>
      </c>
      <c r="AD158">
        <f t="shared" si="329"/>
        <v>307.3</v>
      </c>
      <c r="AE158">
        <v>0.129</v>
      </c>
      <c r="AG158">
        <v>0.72</v>
      </c>
      <c r="AH158">
        <f t="shared" si="330"/>
        <v>9.2880000000000004E-2</v>
      </c>
      <c r="AI158" t="s">
        <v>643</v>
      </c>
      <c r="AJ158">
        <f t="shared" si="331"/>
        <v>475.88323407747487</v>
      </c>
      <c r="AK158">
        <f t="shared" si="332"/>
        <v>555.1971064237207</v>
      </c>
      <c r="AL158">
        <f t="shared" si="333"/>
        <v>0.61032024770436144</v>
      </c>
      <c r="AM158">
        <f t="shared" si="334"/>
        <v>0.43943057834714028</v>
      </c>
      <c r="AN158">
        <f t="shared" si="335"/>
        <v>34.400611519802609</v>
      </c>
      <c r="AO158">
        <f t="shared" si="336"/>
        <v>24.768440294257879</v>
      </c>
      <c r="AP158">
        <f t="shared" si="337"/>
        <v>0.39900905644459966</v>
      </c>
      <c r="AQ158">
        <f t="shared" si="338"/>
        <v>0.28728652064011179</v>
      </c>
      <c r="AR158" s="54">
        <f t="shared" ref="AR158" si="393">SLOPE(AM158:AM161,X158:X161)*60</f>
        <v>0.13670807921964251</v>
      </c>
      <c r="AS158" s="55">
        <f t="shared" ref="AS158" si="394">RSQ(Y158:Y161,AM158:AM161)</f>
        <v>0.97360749570075322</v>
      </c>
      <c r="AT158" s="55">
        <f t="shared" ref="AT158" si="395">IF(AS158&gt;=0.7,AR158,"REV")</f>
        <v>0.13670807921964251</v>
      </c>
      <c r="AU158" s="56">
        <f t="shared" ref="AU158" si="396">SLOPE(AQ158:AQ161,Y158:Y161)*60</f>
        <v>2.7295468853387446</v>
      </c>
      <c r="AV158" s="56">
        <f t="shared" ref="AV158" si="397">RSQ(Y158:Y161,AQ158:AQ161)</f>
        <v>0.15833197049625841</v>
      </c>
      <c r="AW158" s="56" t="str">
        <f t="shared" ref="AW158" si="398">IF(AV158&gt;=0.7,AU158,"REV")</f>
        <v>REV</v>
      </c>
      <c r="AX158" s="57">
        <f t="shared" ref="AX158" si="399">SLOPE(AO158:AO161,Y158:Y161)*60</f>
        <v>-3961.3990175365125</v>
      </c>
      <c r="AY158" s="57">
        <f t="shared" ref="AY158" si="400">RSQ(Y158:Y161,AO158:AO161)</f>
        <v>0.59524348245169911</v>
      </c>
      <c r="AZ158" s="57" t="str">
        <f t="shared" ref="AZ158" si="401">IF(AY158&gt;=0.7,AX158,"REV")</f>
        <v>REV</v>
      </c>
    </row>
    <row r="159" spans="1:52" x14ac:dyDescent="0.3">
      <c r="A159">
        <v>158</v>
      </c>
      <c r="B159" s="1">
        <v>44728</v>
      </c>
      <c r="C159" t="str">
        <f t="shared" si="324"/>
        <v>CER-MSD_R2_t1_44728</v>
      </c>
      <c r="E159" t="s">
        <v>20</v>
      </c>
      <c r="F159" t="s">
        <v>34</v>
      </c>
      <c r="G159" t="s">
        <v>18</v>
      </c>
      <c r="H159">
        <f t="shared" si="325"/>
        <v>2022</v>
      </c>
      <c r="I159">
        <f t="shared" si="326"/>
        <v>6</v>
      </c>
      <c r="J159">
        <f t="shared" si="327"/>
        <v>16</v>
      </c>
      <c r="K159" t="s">
        <v>49</v>
      </c>
      <c r="M159">
        <v>2</v>
      </c>
      <c r="N159">
        <v>2</v>
      </c>
      <c r="O159" t="s">
        <v>19</v>
      </c>
      <c r="P159" t="str">
        <f t="shared" si="328"/>
        <v>E:CER_P:P04_Tr1:MSD_Tr2:_TRA_2_D:16_M:6_Y:2022</v>
      </c>
      <c r="Q159">
        <v>10</v>
      </c>
      <c r="R159">
        <v>25</v>
      </c>
      <c r="S159">
        <v>0.45</v>
      </c>
      <c r="T159">
        <v>30</v>
      </c>
      <c r="U159">
        <v>30</v>
      </c>
      <c r="V159" t="s">
        <v>45</v>
      </c>
      <c r="W159" s="2">
        <f t="shared" si="269"/>
        <v>0.45260416666666664</v>
      </c>
      <c r="X159">
        <v>10</v>
      </c>
      <c r="Y159" s="33">
        <f>VLOOKUP(C159,JN!$A$2:$J$865,8,0)</f>
        <v>1.2825</v>
      </c>
      <c r="Z159" s="34">
        <f>VLOOKUP(C159,JN!$A$2:$J$865,9,0)</f>
        <v>32.858147713950764</v>
      </c>
      <c r="AA159" s="35">
        <f>VLOOKUP(C159,JN!$A$2:$J$865,10,0)</f>
        <v>0.69960000000000011</v>
      </c>
      <c r="AB159">
        <v>43.6</v>
      </c>
      <c r="AD159">
        <f t="shared" si="329"/>
        <v>316.60000000000002</v>
      </c>
      <c r="AE159">
        <v>0.129</v>
      </c>
      <c r="AG159">
        <v>0.72</v>
      </c>
      <c r="AH159">
        <f t="shared" si="330"/>
        <v>9.2880000000000004E-2</v>
      </c>
      <c r="AI159" t="s">
        <v>643</v>
      </c>
      <c r="AJ159">
        <f t="shared" si="331"/>
        <v>461.90435196464944</v>
      </c>
      <c r="AK159">
        <f t="shared" si="332"/>
        <v>538.8884106254244</v>
      </c>
      <c r="AL159">
        <f t="shared" si="333"/>
        <v>0.59239233139466285</v>
      </c>
      <c r="AM159">
        <f t="shared" si="334"/>
        <v>0.42652247860415726</v>
      </c>
      <c r="AN159">
        <f t="shared" si="335"/>
        <v>15.177321426571156</v>
      </c>
      <c r="AO159">
        <f t="shared" si="336"/>
        <v>10.927671427131232</v>
      </c>
      <c r="AP159">
        <f t="shared" si="337"/>
        <v>0.37700633207354695</v>
      </c>
      <c r="AQ159">
        <f t="shared" si="338"/>
        <v>0.27144455909295384</v>
      </c>
      <c r="AR159" s="54"/>
      <c r="AS159" s="55"/>
      <c r="AT159" s="55"/>
      <c r="AU159" s="56"/>
      <c r="AV159" s="56"/>
      <c r="AW159" s="56"/>
      <c r="AX159" s="57"/>
      <c r="AY159" s="57"/>
      <c r="AZ159" s="57"/>
    </row>
    <row r="160" spans="1:52" x14ac:dyDescent="0.3">
      <c r="A160">
        <v>159</v>
      </c>
      <c r="B160" s="1">
        <v>44728</v>
      </c>
      <c r="C160" t="str">
        <f t="shared" si="324"/>
        <v>CER-MSD_R2_t2_44728</v>
      </c>
      <c r="E160" t="s">
        <v>20</v>
      </c>
      <c r="F160" t="s">
        <v>34</v>
      </c>
      <c r="G160" t="s">
        <v>18</v>
      </c>
      <c r="H160">
        <f t="shared" si="325"/>
        <v>2022</v>
      </c>
      <c r="I160">
        <f t="shared" si="326"/>
        <v>6</v>
      </c>
      <c r="J160">
        <f t="shared" si="327"/>
        <v>16</v>
      </c>
      <c r="K160" t="s">
        <v>49</v>
      </c>
      <c r="M160">
        <v>2</v>
      </c>
      <c r="N160">
        <v>2</v>
      </c>
      <c r="O160" t="s">
        <v>19</v>
      </c>
      <c r="P160" t="str">
        <f t="shared" si="328"/>
        <v>E:CER_P:P04_Tr1:MSD_Tr2:_TRA_2_D:16_M:6_Y:2022</v>
      </c>
      <c r="Q160">
        <v>10</v>
      </c>
      <c r="R160">
        <v>25</v>
      </c>
      <c r="S160">
        <v>0.45</v>
      </c>
      <c r="T160">
        <v>30</v>
      </c>
      <c r="U160">
        <v>30</v>
      </c>
      <c r="V160" t="s">
        <v>46</v>
      </c>
      <c r="W160" s="2">
        <f t="shared" si="269"/>
        <v>0.45954861111111106</v>
      </c>
      <c r="X160">
        <v>20</v>
      </c>
      <c r="Y160" s="33">
        <f>VLOOKUP(C160,JN!$A$2:$J$865,8,0)</f>
        <v>1.4325000000000001</v>
      </c>
      <c r="Z160" s="34">
        <f>VLOOKUP(C160,JN!$A$2:$J$865,9,0)</f>
        <v>12.204454865181713</v>
      </c>
      <c r="AA160" s="35">
        <f>VLOOKUP(C160,JN!$A$2:$J$865,10,0)</f>
        <v>0.78227999999999998</v>
      </c>
      <c r="AB160">
        <v>44.7</v>
      </c>
      <c r="AD160">
        <f t="shared" si="329"/>
        <v>317.7</v>
      </c>
      <c r="AE160">
        <v>0.129</v>
      </c>
      <c r="AG160">
        <v>0.72</v>
      </c>
      <c r="AH160">
        <f t="shared" si="330"/>
        <v>9.2880000000000004E-2</v>
      </c>
      <c r="AI160" t="s">
        <v>643</v>
      </c>
      <c r="AJ160">
        <f t="shared" si="331"/>
        <v>460.30506084988366</v>
      </c>
      <c r="AK160">
        <f t="shared" si="332"/>
        <v>537.02257099153087</v>
      </c>
      <c r="AL160">
        <f t="shared" si="333"/>
        <v>0.6593869996674584</v>
      </c>
      <c r="AM160">
        <f t="shared" si="334"/>
        <v>0.47475863976057009</v>
      </c>
      <c r="AN160">
        <f t="shared" si="335"/>
        <v>5.6177723393571268</v>
      </c>
      <c r="AO160">
        <f t="shared" si="336"/>
        <v>4.0447960843371309</v>
      </c>
      <c r="AP160">
        <f t="shared" si="337"/>
        <v>0.42010201683525472</v>
      </c>
      <c r="AQ160">
        <f t="shared" si="338"/>
        <v>0.30247345212138343</v>
      </c>
      <c r="AR160" s="54"/>
      <c r="AS160" s="55"/>
      <c r="AT160" s="55"/>
      <c r="AU160" s="56"/>
      <c r="AV160" s="56"/>
      <c r="AW160" s="56"/>
      <c r="AX160" s="57"/>
      <c r="AY160" s="57"/>
      <c r="AZ160" s="57"/>
    </row>
    <row r="161" spans="1:52" x14ac:dyDescent="0.3">
      <c r="A161">
        <v>160</v>
      </c>
      <c r="B161" s="1">
        <v>44728</v>
      </c>
      <c r="C161" t="str">
        <f t="shared" si="324"/>
        <v>CER-MSD_R2_t3_44728</v>
      </c>
      <c r="E161" t="s">
        <v>20</v>
      </c>
      <c r="F161" t="s">
        <v>34</v>
      </c>
      <c r="G161" t="s">
        <v>18</v>
      </c>
      <c r="H161">
        <f t="shared" si="325"/>
        <v>2022</v>
      </c>
      <c r="I161">
        <f t="shared" si="326"/>
        <v>6</v>
      </c>
      <c r="J161">
        <f t="shared" si="327"/>
        <v>16</v>
      </c>
      <c r="K161" t="s">
        <v>49</v>
      </c>
      <c r="M161">
        <v>2</v>
      </c>
      <c r="N161">
        <v>2</v>
      </c>
      <c r="O161" t="s">
        <v>19</v>
      </c>
      <c r="P161" t="str">
        <f t="shared" si="328"/>
        <v>E:CER_P:P04_Tr1:MSD_Tr2:_TRA_2_D:16_M:6_Y:2022</v>
      </c>
      <c r="Q161">
        <v>10</v>
      </c>
      <c r="R161">
        <v>25</v>
      </c>
      <c r="S161">
        <v>0.45</v>
      </c>
      <c r="T161">
        <v>30</v>
      </c>
      <c r="U161">
        <v>30</v>
      </c>
      <c r="V161" t="s">
        <v>47</v>
      </c>
      <c r="W161" s="2">
        <f t="shared" si="269"/>
        <v>0.46649305555555548</v>
      </c>
      <c r="X161">
        <v>30</v>
      </c>
      <c r="Y161" s="33">
        <f>VLOOKUP(C161,JN!$A$2:$J$865,8,0)</f>
        <v>1.5074999999999998</v>
      </c>
      <c r="Z161" s="34">
        <f>VLOOKUP(C161,JN!$A$2:$J$865,9,0)</f>
        <v>14.082063305978901</v>
      </c>
      <c r="AA161" s="35">
        <f>VLOOKUP(C161,JN!$A$2:$J$865,10,0)</f>
        <v>0.73140000000000005</v>
      </c>
      <c r="AB161">
        <v>44.9</v>
      </c>
      <c r="AD161">
        <f t="shared" si="329"/>
        <v>317.89999999999998</v>
      </c>
      <c r="AE161">
        <v>0.129</v>
      </c>
      <c r="AG161">
        <v>0.72</v>
      </c>
      <c r="AH161">
        <f t="shared" si="330"/>
        <v>9.2880000000000004E-2</v>
      </c>
      <c r="AI161" t="s">
        <v>643</v>
      </c>
      <c r="AJ161">
        <f t="shared" si="331"/>
        <v>460.01546974522819</v>
      </c>
      <c r="AK161">
        <f t="shared" si="332"/>
        <v>536.6847147027662</v>
      </c>
      <c r="AL161">
        <f t="shared" si="333"/>
        <v>0.69347332064093148</v>
      </c>
      <c r="AM161">
        <f t="shared" si="334"/>
        <v>0.49930079086147072</v>
      </c>
      <c r="AN161">
        <f t="shared" si="335"/>
        <v>6.4779669666819251</v>
      </c>
      <c r="AO161">
        <f t="shared" si="336"/>
        <v>4.664136216010986</v>
      </c>
      <c r="AP161">
        <f t="shared" si="337"/>
        <v>0.39253120033360323</v>
      </c>
      <c r="AQ161">
        <f t="shared" si="338"/>
        <v>0.28262246424019433</v>
      </c>
      <c r="AR161" s="54"/>
      <c r="AS161" s="55"/>
      <c r="AT161" s="55"/>
      <c r="AU161" s="56"/>
      <c r="AV161" s="56"/>
      <c r="AW161" s="56"/>
      <c r="AX161" s="57"/>
      <c r="AY161" s="57"/>
      <c r="AZ161" s="57"/>
    </row>
    <row r="162" spans="1:52" x14ac:dyDescent="0.3">
      <c r="A162">
        <v>161</v>
      </c>
      <c r="B162" s="1">
        <v>44728</v>
      </c>
      <c r="C162" t="str">
        <f t="shared" si="324"/>
        <v>CER-AWD_R2_t0_44728</v>
      </c>
      <c r="E162" t="s">
        <v>20</v>
      </c>
      <c r="F162" t="s">
        <v>37</v>
      </c>
      <c r="G162" t="s">
        <v>18</v>
      </c>
      <c r="H162">
        <f t="shared" si="325"/>
        <v>2022</v>
      </c>
      <c r="I162">
        <f t="shared" si="326"/>
        <v>6</v>
      </c>
      <c r="J162">
        <f t="shared" si="327"/>
        <v>16</v>
      </c>
      <c r="K162" t="s">
        <v>50</v>
      </c>
      <c r="M162">
        <v>2</v>
      </c>
      <c r="N162">
        <v>14</v>
      </c>
      <c r="O162" t="s">
        <v>604</v>
      </c>
      <c r="P162" t="str">
        <f t="shared" si="328"/>
        <v>E:CER_P:P05_Tr1:AWD_Tr2:_TRA_2_D:16_M:6_Y:2022</v>
      </c>
      <c r="Q162">
        <v>0</v>
      </c>
      <c r="R162">
        <v>26</v>
      </c>
      <c r="S162">
        <v>0.5</v>
      </c>
      <c r="T162">
        <v>28</v>
      </c>
      <c r="U162">
        <v>29</v>
      </c>
      <c r="V162" t="s">
        <v>44</v>
      </c>
      <c r="W162" s="2">
        <v>0.41724537037037041</v>
      </c>
      <c r="X162">
        <v>0</v>
      </c>
      <c r="Y162" s="33">
        <f>VLOOKUP(C162,JN!$A$2:$J$865,8,0)</f>
        <v>1.3574999999999999</v>
      </c>
      <c r="Z162" s="34">
        <f>VLOOKUP(C162,JN!$A$2:$J$865,9,0)</f>
        <v>85.431184056271988</v>
      </c>
      <c r="AA162" s="35">
        <f>VLOOKUP(C162,JN!$A$2:$J$865,10,0)</f>
        <v>0.74412000000000011</v>
      </c>
      <c r="AB162">
        <v>35.700000000000003</v>
      </c>
      <c r="AD162">
        <f t="shared" si="329"/>
        <v>308.7</v>
      </c>
      <c r="AE162">
        <v>0.129</v>
      </c>
      <c r="AG162">
        <v>0.72</v>
      </c>
      <c r="AH162">
        <f t="shared" si="330"/>
        <v>9.2880000000000004E-2</v>
      </c>
      <c r="AI162" t="s">
        <v>643</v>
      </c>
      <c r="AJ162">
        <f t="shared" si="331"/>
        <v>473.72503346941386</v>
      </c>
      <c r="AK162">
        <f t="shared" si="332"/>
        <v>552.67920571431614</v>
      </c>
      <c r="AL162">
        <f t="shared" si="333"/>
        <v>0.64308173293472926</v>
      </c>
      <c r="AM162">
        <f t="shared" si="334"/>
        <v>0.46301884771300511</v>
      </c>
      <c r="AN162">
        <f t="shared" si="335"/>
        <v>40.470890526389105</v>
      </c>
      <c r="AO162">
        <f t="shared" si="336"/>
        <v>29.139041179000156</v>
      </c>
      <c r="AP162">
        <f t="shared" si="337"/>
        <v>0.411259650556137</v>
      </c>
      <c r="AQ162">
        <f t="shared" si="338"/>
        <v>0.29610694840041868</v>
      </c>
      <c r="AR162" s="54">
        <f t="shared" ref="AR162" si="402">SLOPE(AM162:AM165,X162:X165)*60</f>
        <v>-2.45806243882437E-2</v>
      </c>
      <c r="AS162" s="55">
        <f t="shared" ref="AS162" si="403">RSQ(Y162:Y165,AM162:AM165)</f>
        <v>0.91047228445800732</v>
      </c>
      <c r="AT162" s="55">
        <f t="shared" ref="AT162" si="404">IF(AS162&gt;=0.7,AR162,"REV")</f>
        <v>-2.45806243882437E-2</v>
      </c>
      <c r="AU162" s="56">
        <f t="shared" ref="AU162" si="405">SLOPE(AQ162:AQ165,Y162:Y165)*60</f>
        <v>10.237142448869982</v>
      </c>
      <c r="AV162" s="56">
        <f t="shared" ref="AV162" si="406">RSQ(Y162:Y165,AQ162:AQ165)</f>
        <v>4.5329692125440926E-2</v>
      </c>
      <c r="AW162" s="56" t="str">
        <f t="shared" ref="AW162" si="407">IF(AV162&gt;=0.7,AU162,"REV")</f>
        <v>REV</v>
      </c>
      <c r="AX162" s="57">
        <f t="shared" ref="AX162" si="408">SLOPE(AO162:AO165,Y162:Y165)*60</f>
        <v>6344.7519531590169</v>
      </c>
      <c r="AY162" s="57">
        <f t="shared" ref="AY162" si="409">RSQ(Y162:Y165,AO162:AO165)</f>
        <v>0.33833246318364929</v>
      </c>
      <c r="AZ162" s="57" t="str">
        <f t="shared" ref="AZ162" si="410">IF(AY162&gt;=0.7,AX162,"REV")</f>
        <v>REV</v>
      </c>
    </row>
    <row r="163" spans="1:52" x14ac:dyDescent="0.3">
      <c r="A163">
        <v>162</v>
      </c>
      <c r="B163" s="1">
        <v>44728</v>
      </c>
      <c r="C163" t="str">
        <f t="shared" si="324"/>
        <v>CER-AWD_R2_t1_44728</v>
      </c>
      <c r="E163" t="s">
        <v>20</v>
      </c>
      <c r="F163" t="s">
        <v>37</v>
      </c>
      <c r="G163" t="s">
        <v>18</v>
      </c>
      <c r="H163">
        <f t="shared" si="325"/>
        <v>2022</v>
      </c>
      <c r="I163">
        <f t="shared" si="326"/>
        <v>6</v>
      </c>
      <c r="J163">
        <f t="shared" si="327"/>
        <v>16</v>
      </c>
      <c r="K163" t="s">
        <v>50</v>
      </c>
      <c r="M163">
        <v>2</v>
      </c>
      <c r="N163">
        <v>14</v>
      </c>
      <c r="O163" t="s">
        <v>604</v>
      </c>
      <c r="P163" t="str">
        <f t="shared" si="328"/>
        <v>E:CER_P:P05_Tr1:AWD_Tr2:_TRA_2_D:16_M:6_Y:2022</v>
      </c>
      <c r="Q163">
        <v>0</v>
      </c>
      <c r="R163">
        <v>26</v>
      </c>
      <c r="S163">
        <v>0.5</v>
      </c>
      <c r="T163">
        <v>28</v>
      </c>
      <c r="U163">
        <v>29</v>
      </c>
      <c r="V163" t="s">
        <v>45</v>
      </c>
      <c r="W163" s="2">
        <f t="shared" si="269"/>
        <v>0.42418981481481483</v>
      </c>
      <c r="X163">
        <v>10</v>
      </c>
      <c r="Y163" s="33">
        <f>VLOOKUP(C163,JN!$A$2:$J$865,8,0)</f>
        <v>1.2825</v>
      </c>
      <c r="Z163" s="34">
        <f>VLOOKUP(C163,JN!$A$2:$J$865,9,0)</f>
        <v>35.845252051582655</v>
      </c>
      <c r="AA163" s="35">
        <f>VLOOKUP(C163,JN!$A$2:$J$865,10,0)</f>
        <v>0.84588000000000008</v>
      </c>
      <c r="AB163">
        <v>42.9</v>
      </c>
      <c r="AD163">
        <f t="shared" si="329"/>
        <v>315.89999999999998</v>
      </c>
      <c r="AE163">
        <v>0.129</v>
      </c>
      <c r="AG163">
        <v>0.72</v>
      </c>
      <c r="AH163">
        <f t="shared" si="330"/>
        <v>9.2880000000000004E-2</v>
      </c>
      <c r="AI163" t="s">
        <v>643</v>
      </c>
      <c r="AJ163">
        <f t="shared" si="331"/>
        <v>462.9278817094272</v>
      </c>
      <c r="AK163">
        <f t="shared" si="332"/>
        <v>540.08252866099838</v>
      </c>
      <c r="AL163">
        <f t="shared" si="333"/>
        <v>0.59370500829234041</v>
      </c>
      <c r="AM163">
        <f t="shared" si="334"/>
        <v>0.42746760597048511</v>
      </c>
      <c r="AN163">
        <f t="shared" si="335"/>
        <v>16.593766601579656</v>
      </c>
      <c r="AO163">
        <f t="shared" si="336"/>
        <v>11.947511953137353</v>
      </c>
      <c r="AP163">
        <f t="shared" si="337"/>
        <v>0.45684500934376537</v>
      </c>
      <c r="AQ163">
        <f t="shared" si="338"/>
        <v>0.32892840672751106</v>
      </c>
      <c r="AR163" s="54"/>
      <c r="AS163" s="55"/>
      <c r="AT163" s="55"/>
      <c r="AU163" s="56"/>
      <c r="AV163" s="56"/>
      <c r="AW163" s="56"/>
      <c r="AX163" s="57"/>
      <c r="AY163" s="57"/>
      <c r="AZ163" s="57"/>
    </row>
    <row r="164" spans="1:52" x14ac:dyDescent="0.3">
      <c r="A164">
        <v>163</v>
      </c>
      <c r="B164" s="1">
        <v>44728</v>
      </c>
      <c r="C164" t="str">
        <f t="shared" si="324"/>
        <v>CER-AWD_R2_t2_44728</v>
      </c>
      <c r="E164" t="s">
        <v>20</v>
      </c>
      <c r="F164" t="s">
        <v>37</v>
      </c>
      <c r="G164" t="s">
        <v>18</v>
      </c>
      <c r="H164">
        <f t="shared" si="325"/>
        <v>2022</v>
      </c>
      <c r="I164">
        <f t="shared" si="326"/>
        <v>6</v>
      </c>
      <c r="J164">
        <f t="shared" si="327"/>
        <v>16</v>
      </c>
      <c r="K164" t="s">
        <v>50</v>
      </c>
      <c r="M164">
        <v>2</v>
      </c>
      <c r="N164">
        <v>14</v>
      </c>
      <c r="O164" t="s">
        <v>604</v>
      </c>
      <c r="P164" t="str">
        <f t="shared" si="328"/>
        <v>E:CER_P:P05_Tr1:AWD_Tr2:_TRA_2_D:16_M:6_Y:2022</v>
      </c>
      <c r="Q164">
        <v>0</v>
      </c>
      <c r="R164">
        <v>26</v>
      </c>
      <c r="S164">
        <v>0.5</v>
      </c>
      <c r="T164">
        <v>28</v>
      </c>
      <c r="U164">
        <v>29</v>
      </c>
      <c r="V164" t="s">
        <v>46</v>
      </c>
      <c r="W164" s="2">
        <f t="shared" si="269"/>
        <v>0.43113425925925924</v>
      </c>
      <c r="X164">
        <v>20</v>
      </c>
      <c r="Y164" s="33">
        <f>VLOOKUP(C164,JN!$A$2:$J$865,8,0)</f>
        <v>1.2825</v>
      </c>
      <c r="Z164" s="34">
        <f>VLOOKUP(C164,JN!$A$2:$J$865,9,0)</f>
        <v>45.489331770222748</v>
      </c>
      <c r="AA164" s="35">
        <f>VLOOKUP(C164,JN!$A$2:$J$865,10,0)</f>
        <v>0.82680000000000009</v>
      </c>
      <c r="AB164">
        <v>44.1</v>
      </c>
      <c r="AD164">
        <f t="shared" si="329"/>
        <v>317.10000000000002</v>
      </c>
      <c r="AE164">
        <v>0.129</v>
      </c>
      <c r="AG164">
        <v>0.72</v>
      </c>
      <c r="AH164">
        <f t="shared" si="330"/>
        <v>9.2880000000000004E-2</v>
      </c>
      <c r="AI164" t="s">
        <v>643</v>
      </c>
      <c r="AJ164">
        <f t="shared" si="331"/>
        <v>461.17602596029025</v>
      </c>
      <c r="AK164">
        <f t="shared" si="332"/>
        <v>538.038696953672</v>
      </c>
      <c r="AL164">
        <f t="shared" si="333"/>
        <v>0.59145825329407231</v>
      </c>
      <c r="AM164">
        <f t="shared" si="334"/>
        <v>0.42584994237173207</v>
      </c>
      <c r="AN164">
        <f t="shared" si="335"/>
        <v>20.978589249380502</v>
      </c>
      <c r="AO164">
        <f t="shared" si="336"/>
        <v>15.104584259553961</v>
      </c>
      <c r="AP164">
        <f t="shared" si="337"/>
        <v>0.44485039464129605</v>
      </c>
      <c r="AQ164">
        <f t="shared" si="338"/>
        <v>0.32029228414173316</v>
      </c>
      <c r="AR164" s="54"/>
      <c r="AS164" s="55"/>
      <c r="AT164" s="55"/>
      <c r="AU164" s="56"/>
      <c r="AV164" s="56"/>
      <c r="AW164" s="56"/>
      <c r="AX164" s="57"/>
      <c r="AY164" s="57"/>
      <c r="AZ164" s="57"/>
    </row>
    <row r="165" spans="1:52" x14ac:dyDescent="0.3">
      <c r="A165">
        <v>164</v>
      </c>
      <c r="B165" s="1">
        <v>44728</v>
      </c>
      <c r="C165" t="str">
        <f t="shared" si="324"/>
        <v>CER-AWD_R2_t3_44728</v>
      </c>
      <c r="E165" t="s">
        <v>20</v>
      </c>
      <c r="F165" t="s">
        <v>37</v>
      </c>
      <c r="G165" t="s">
        <v>18</v>
      </c>
      <c r="H165">
        <f t="shared" si="325"/>
        <v>2022</v>
      </c>
      <c r="I165">
        <f t="shared" si="326"/>
        <v>6</v>
      </c>
      <c r="J165">
        <f t="shared" si="327"/>
        <v>16</v>
      </c>
      <c r="K165" t="s">
        <v>50</v>
      </c>
      <c r="M165">
        <v>2</v>
      </c>
      <c r="N165">
        <v>14</v>
      </c>
      <c r="O165" t="s">
        <v>604</v>
      </c>
      <c r="P165" t="str">
        <f t="shared" si="328"/>
        <v>E:CER_P:P05_Tr1:AWD_Tr2:_TRA_2_D:16_M:6_Y:2022</v>
      </c>
      <c r="Q165">
        <v>0</v>
      </c>
      <c r="R165">
        <v>26</v>
      </c>
      <c r="S165">
        <v>0.5</v>
      </c>
      <c r="T165">
        <v>28</v>
      </c>
      <c r="U165">
        <v>29</v>
      </c>
      <c r="V165" t="s">
        <v>47</v>
      </c>
      <c r="W165" s="2">
        <f t="shared" si="269"/>
        <v>0.43807870370370366</v>
      </c>
      <c r="X165">
        <v>30</v>
      </c>
      <c r="Y165" s="33">
        <f>VLOOKUP(C165,JN!$A$2:$J$865,8,0)</f>
        <v>1.3574999999999999</v>
      </c>
      <c r="Z165" s="34">
        <f>VLOOKUP(C165,JN!$A$2:$J$865,9,0)</f>
        <v>41.563423212192262</v>
      </c>
      <c r="AA165" s="35">
        <f>VLOOKUP(C165,JN!$A$2:$J$865,10,0)</f>
        <v>0.97944000000000009</v>
      </c>
      <c r="AB165">
        <v>44.7</v>
      </c>
      <c r="AD165">
        <f t="shared" si="329"/>
        <v>317.7</v>
      </c>
      <c r="AE165">
        <v>0.129</v>
      </c>
      <c r="AG165">
        <v>0.72</v>
      </c>
      <c r="AH165">
        <f t="shared" si="330"/>
        <v>9.2880000000000004E-2</v>
      </c>
      <c r="AI165" t="s">
        <v>643</v>
      </c>
      <c r="AJ165">
        <f t="shared" si="331"/>
        <v>460.30506084988366</v>
      </c>
      <c r="AK165">
        <f t="shared" si="332"/>
        <v>537.02257099153087</v>
      </c>
      <c r="AL165">
        <f t="shared" si="333"/>
        <v>0.62486412010371706</v>
      </c>
      <c r="AM165">
        <f t="shared" si="334"/>
        <v>0.44990216647467629</v>
      </c>
      <c r="AN165">
        <f t="shared" si="335"/>
        <v>19.131854050817626</v>
      </c>
      <c r="AO165">
        <f t="shared" si="336"/>
        <v>13.774934916588691</v>
      </c>
      <c r="AP165">
        <f t="shared" si="337"/>
        <v>0.52598138693194507</v>
      </c>
      <c r="AQ165">
        <f t="shared" si="338"/>
        <v>0.37870659859100048</v>
      </c>
      <c r="AR165" s="54"/>
      <c r="AS165" s="55"/>
      <c r="AT165" s="55"/>
      <c r="AU165" s="56"/>
      <c r="AV165" s="56"/>
      <c r="AW165" s="56"/>
      <c r="AX165" s="57"/>
      <c r="AY165" s="57"/>
      <c r="AZ165" s="57"/>
    </row>
    <row r="166" spans="1:52" x14ac:dyDescent="0.3">
      <c r="A166">
        <v>165</v>
      </c>
      <c r="B166" s="1">
        <v>44728</v>
      </c>
      <c r="C166" t="str">
        <f t="shared" si="324"/>
        <v>CER-CON_R2_t0_44728</v>
      </c>
      <c r="E166" t="s">
        <v>20</v>
      </c>
      <c r="F166" t="s">
        <v>40</v>
      </c>
      <c r="G166" t="s">
        <v>18</v>
      </c>
      <c r="H166">
        <f t="shared" si="325"/>
        <v>2022</v>
      </c>
      <c r="I166">
        <f t="shared" si="326"/>
        <v>6</v>
      </c>
      <c r="J166">
        <f t="shared" si="327"/>
        <v>16</v>
      </c>
      <c r="K166" t="s">
        <v>48</v>
      </c>
      <c r="M166">
        <v>2</v>
      </c>
      <c r="N166">
        <v>3</v>
      </c>
      <c r="O166" t="s">
        <v>604</v>
      </c>
      <c r="P166" t="str">
        <f t="shared" si="328"/>
        <v>E:CER_P:P06_Tr1:CON_Tr2:_TRA_2_D:16_M:6_Y:2022</v>
      </c>
      <c r="Q166">
        <v>7</v>
      </c>
      <c r="R166">
        <v>26</v>
      </c>
      <c r="S166">
        <v>0.5</v>
      </c>
      <c r="T166">
        <v>30</v>
      </c>
      <c r="U166">
        <v>30</v>
      </c>
      <c r="V166" t="s">
        <v>44</v>
      </c>
      <c r="W166" s="2">
        <v>0.44565972222222222</v>
      </c>
      <c r="X166">
        <v>0</v>
      </c>
      <c r="Y166" s="33">
        <f>VLOOKUP(C166,JN!$A$2:$J$865,8,0)</f>
        <v>1.2825</v>
      </c>
      <c r="Z166" s="34">
        <f>VLOOKUP(C166,JN!$A$2:$J$865,9,0)</f>
        <v>90.039859320046887</v>
      </c>
      <c r="AA166" s="35">
        <f>VLOOKUP(C166,JN!$A$2:$J$865,10,0)</f>
        <v>0.69960000000000011</v>
      </c>
      <c r="AB166">
        <v>32.799999999999997</v>
      </c>
      <c r="AD166">
        <f t="shared" si="329"/>
        <v>305.8</v>
      </c>
      <c r="AE166">
        <v>0.129</v>
      </c>
      <c r="AG166">
        <v>0.72</v>
      </c>
      <c r="AH166">
        <f t="shared" si="330"/>
        <v>9.2880000000000004E-2</v>
      </c>
      <c r="AI166" t="s">
        <v>643</v>
      </c>
      <c r="AJ166">
        <f t="shared" si="331"/>
        <v>478.21752070637024</v>
      </c>
      <c r="AK166">
        <f t="shared" si="332"/>
        <v>557.92044082409859</v>
      </c>
      <c r="AL166">
        <f t="shared" si="333"/>
        <v>0.61331397030591983</v>
      </c>
      <c r="AM166">
        <f t="shared" si="334"/>
        <v>0.44158605862026229</v>
      </c>
      <c r="AN166">
        <f t="shared" si="335"/>
        <v>43.058638288783186</v>
      </c>
      <c r="AO166">
        <f t="shared" si="336"/>
        <v>31.002219567923895</v>
      </c>
      <c r="AP166">
        <f t="shared" si="337"/>
        <v>0.39032114040053945</v>
      </c>
      <c r="AQ166">
        <f t="shared" si="338"/>
        <v>0.28103122108838841</v>
      </c>
      <c r="AR166" s="54">
        <f t="shared" ref="AR166" si="411">SLOPE(AM166:AM169,X166:X169)*60</f>
        <v>0.17076513349330713</v>
      </c>
      <c r="AS166" s="55">
        <f t="shared" ref="AS166" si="412">RSQ(Y166:Y169,AM166:AM169)</f>
        <v>0.98810458825727276</v>
      </c>
      <c r="AT166" s="55">
        <f t="shared" ref="AT166" si="413">IF(AS166&gt;=0.7,AR166,"REV")</f>
        <v>0.17076513349330713</v>
      </c>
      <c r="AU166" s="56">
        <f t="shared" ref="AU166" si="414">SLOPE(AQ166:AQ169,Y166:Y169)*60</f>
        <v>0.63167636114502956</v>
      </c>
      <c r="AV166" s="56">
        <f t="shared" ref="AV166" si="415">RSQ(Y166:Y169,AQ166:AQ169)</f>
        <v>2.1068633533866593E-2</v>
      </c>
      <c r="AW166" s="56" t="str">
        <f t="shared" ref="AW166" si="416">IF(AV166&gt;=0.7,AU166,"REV")</f>
        <v>REV</v>
      </c>
      <c r="AX166" s="57">
        <f t="shared" ref="AX166" si="417">SLOPE(AO166:AO169,Y166:Y169)*60</f>
        <v>-5224.6590050122013</v>
      </c>
      <c r="AY166" s="57">
        <f t="shared" ref="AY166" si="418">RSQ(Y166:Y169,AO166:AO169)</f>
        <v>0.76661300417164602</v>
      </c>
      <c r="AZ166" s="57">
        <f t="shared" ref="AZ166" si="419">IF(AY166&gt;=0.7,AX166,"REV")</f>
        <v>-5224.6590050122013</v>
      </c>
    </row>
    <row r="167" spans="1:52" x14ac:dyDescent="0.3">
      <c r="A167">
        <v>166</v>
      </c>
      <c r="B167" s="1">
        <v>44728</v>
      </c>
      <c r="C167" t="str">
        <f t="shared" si="324"/>
        <v>CER-CON_R2_t1_44728</v>
      </c>
      <c r="E167" t="s">
        <v>20</v>
      </c>
      <c r="F167" t="s">
        <v>40</v>
      </c>
      <c r="G167" t="s">
        <v>18</v>
      </c>
      <c r="H167">
        <f t="shared" si="325"/>
        <v>2022</v>
      </c>
      <c r="I167">
        <f t="shared" si="326"/>
        <v>6</v>
      </c>
      <c r="J167">
        <f t="shared" si="327"/>
        <v>16</v>
      </c>
      <c r="K167" t="s">
        <v>48</v>
      </c>
      <c r="M167">
        <v>2</v>
      </c>
      <c r="N167">
        <v>3</v>
      </c>
      <c r="O167" t="s">
        <v>604</v>
      </c>
      <c r="P167" t="str">
        <f t="shared" si="328"/>
        <v>E:CER_P:P06_Tr1:CON_Tr2:_TRA_2_D:16_M:6_Y:2022</v>
      </c>
      <c r="Q167">
        <v>7</v>
      </c>
      <c r="R167">
        <v>26</v>
      </c>
      <c r="S167">
        <v>0.5</v>
      </c>
      <c r="T167">
        <v>30</v>
      </c>
      <c r="U167">
        <v>30</v>
      </c>
      <c r="V167" t="s">
        <v>45</v>
      </c>
      <c r="W167" s="2">
        <f t="shared" si="269"/>
        <v>0.45260416666666664</v>
      </c>
      <c r="X167">
        <v>10</v>
      </c>
      <c r="Y167" s="33">
        <f>VLOOKUP(C167,JN!$A$2:$J$865,8,0)</f>
        <v>1.3574999999999999</v>
      </c>
      <c r="Z167" s="34">
        <f>VLOOKUP(C167,JN!$A$2:$J$865,9,0)</f>
        <v>42.07549824150059</v>
      </c>
      <c r="AA167" s="35">
        <f>VLOOKUP(C167,JN!$A$2:$J$865,10,0)</f>
        <v>0.67416000000000009</v>
      </c>
      <c r="AB167">
        <v>41</v>
      </c>
      <c r="AD167">
        <f t="shared" si="329"/>
        <v>314</v>
      </c>
      <c r="AE167">
        <v>0.129</v>
      </c>
      <c r="AG167">
        <v>0.72</v>
      </c>
      <c r="AH167">
        <f t="shared" si="330"/>
        <v>9.2880000000000004E-2</v>
      </c>
      <c r="AI167" t="s">
        <v>643</v>
      </c>
      <c r="AJ167">
        <f t="shared" si="331"/>
        <v>465.7290376815543</v>
      </c>
      <c r="AK167">
        <f t="shared" si="332"/>
        <v>543.3505439618134</v>
      </c>
      <c r="AL167">
        <f t="shared" si="333"/>
        <v>0.63222716865270989</v>
      </c>
      <c r="AM167">
        <f t="shared" si="334"/>
        <v>0.45520356142995111</v>
      </c>
      <c r="AN167">
        <f t="shared" si="335"/>
        <v>19.595781305985998</v>
      </c>
      <c r="AO167">
        <f t="shared" si="336"/>
        <v>14.108962540309919</v>
      </c>
      <c r="AP167">
        <f t="shared" si="337"/>
        <v>0.36630520271729622</v>
      </c>
      <c r="AQ167">
        <f t="shared" si="338"/>
        <v>0.26373974595645328</v>
      </c>
      <c r="AR167" s="54"/>
      <c r="AS167" s="55"/>
      <c r="AT167" s="55"/>
      <c r="AU167" s="56"/>
      <c r="AV167" s="56"/>
      <c r="AW167" s="56"/>
      <c r="AX167" s="57"/>
      <c r="AY167" s="57"/>
      <c r="AZ167" s="57"/>
    </row>
    <row r="168" spans="1:52" x14ac:dyDescent="0.3">
      <c r="A168">
        <v>167</v>
      </c>
      <c r="B168" s="1">
        <v>44728</v>
      </c>
      <c r="C168" t="str">
        <f t="shared" si="324"/>
        <v>CER-CON_R2_t2_44728</v>
      </c>
      <c r="E168" t="s">
        <v>20</v>
      </c>
      <c r="F168" t="s">
        <v>40</v>
      </c>
      <c r="G168" t="s">
        <v>18</v>
      </c>
      <c r="H168">
        <f t="shared" si="325"/>
        <v>2022</v>
      </c>
      <c r="I168">
        <f t="shared" si="326"/>
        <v>6</v>
      </c>
      <c r="J168">
        <f t="shared" si="327"/>
        <v>16</v>
      </c>
      <c r="K168" t="s">
        <v>48</v>
      </c>
      <c r="M168">
        <v>2</v>
      </c>
      <c r="N168">
        <v>3</v>
      </c>
      <c r="O168" t="s">
        <v>604</v>
      </c>
      <c r="P168" t="str">
        <f t="shared" si="328"/>
        <v>E:CER_P:P06_Tr1:CON_Tr2:_TRA_2_D:16_M:6_Y:2022</v>
      </c>
      <c r="Q168">
        <v>7</v>
      </c>
      <c r="R168">
        <v>26</v>
      </c>
      <c r="S168">
        <v>0.5</v>
      </c>
      <c r="T168">
        <v>30</v>
      </c>
      <c r="U168">
        <v>30</v>
      </c>
      <c r="V168" t="s">
        <v>46</v>
      </c>
      <c r="W168" s="2">
        <f t="shared" si="269"/>
        <v>0.45954861111111106</v>
      </c>
      <c r="X168">
        <v>20</v>
      </c>
      <c r="Y168" s="33">
        <f>VLOOKUP(C168,JN!$A$2:$J$865,8,0)</f>
        <v>1.4325000000000001</v>
      </c>
      <c r="Z168" s="34">
        <f>VLOOKUP(C168,JN!$A$2:$J$865,9,0)</f>
        <v>16.045017584994142</v>
      </c>
      <c r="AA168" s="35">
        <f>VLOOKUP(C168,JN!$A$2:$J$865,10,0)</f>
        <v>0.68052000000000001</v>
      </c>
      <c r="AB168">
        <v>42.1</v>
      </c>
      <c r="AD168">
        <f t="shared" si="329"/>
        <v>315.10000000000002</v>
      </c>
      <c r="AE168">
        <v>0.129</v>
      </c>
      <c r="AG168">
        <v>0.72</v>
      </c>
      <c r="AH168">
        <f t="shared" si="330"/>
        <v>9.2880000000000004E-2</v>
      </c>
      <c r="AI168" t="s">
        <v>643</v>
      </c>
      <c r="AJ168">
        <f t="shared" si="331"/>
        <v>464.10319845131079</v>
      </c>
      <c r="AK168">
        <f t="shared" si="332"/>
        <v>541.45373152652928</v>
      </c>
      <c r="AL168">
        <f t="shared" si="333"/>
        <v>0.66482783178150273</v>
      </c>
      <c r="AM168">
        <f t="shared" si="334"/>
        <v>0.47867603888268195</v>
      </c>
      <c r="AN168">
        <f t="shared" si="335"/>
        <v>7.446543980403308</v>
      </c>
      <c r="AO168">
        <f t="shared" si="336"/>
        <v>5.3615116658903821</v>
      </c>
      <c r="AP168">
        <f t="shared" si="337"/>
        <v>0.36847009337843373</v>
      </c>
      <c r="AQ168">
        <f t="shared" si="338"/>
        <v>0.2652984672324723</v>
      </c>
      <c r="AR168" s="54"/>
      <c r="AS168" s="55"/>
      <c r="AT168" s="55"/>
      <c r="AU168" s="56"/>
      <c r="AV168" s="56"/>
      <c r="AW168" s="56"/>
      <c r="AX168" s="57"/>
      <c r="AY168" s="57"/>
      <c r="AZ168" s="57"/>
    </row>
    <row r="169" spans="1:52" x14ac:dyDescent="0.3">
      <c r="A169">
        <v>168</v>
      </c>
      <c r="B169" s="1">
        <v>44728</v>
      </c>
      <c r="C169" t="str">
        <f t="shared" si="324"/>
        <v>CER-CON_R2_t3_44728</v>
      </c>
      <c r="E169" t="s">
        <v>20</v>
      </c>
      <c r="F169" t="s">
        <v>40</v>
      </c>
      <c r="G169" t="s">
        <v>18</v>
      </c>
      <c r="H169">
        <f t="shared" si="325"/>
        <v>2022</v>
      </c>
      <c r="I169">
        <f t="shared" si="326"/>
        <v>6</v>
      </c>
      <c r="J169">
        <f t="shared" si="327"/>
        <v>16</v>
      </c>
      <c r="K169" t="s">
        <v>48</v>
      </c>
      <c r="M169">
        <v>2</v>
      </c>
      <c r="N169">
        <v>3</v>
      </c>
      <c r="O169" t="s">
        <v>604</v>
      </c>
      <c r="P169" t="str">
        <f t="shared" si="328"/>
        <v>E:CER_P:P06_Tr1:CON_Tr2:_TRA_2_D:16_M:6_Y:2022</v>
      </c>
      <c r="Q169">
        <v>7</v>
      </c>
      <c r="R169">
        <v>26</v>
      </c>
      <c r="S169">
        <v>0.5</v>
      </c>
      <c r="T169">
        <v>30</v>
      </c>
      <c r="U169">
        <v>30</v>
      </c>
      <c r="V169" t="s">
        <v>47</v>
      </c>
      <c r="W169" s="2">
        <f t="shared" si="269"/>
        <v>0.46649305555555548</v>
      </c>
      <c r="X169">
        <v>30</v>
      </c>
      <c r="Y169" s="33">
        <f>VLOOKUP(C169,JN!$A$2:$J$865,8,0)</f>
        <v>1.5825</v>
      </c>
      <c r="Z169" s="34">
        <f>VLOOKUP(C169,JN!$A$2:$J$865,9,0)</f>
        <v>8.4492379835873397</v>
      </c>
      <c r="AA169" s="35">
        <f>VLOOKUP(C169,JN!$A$2:$J$865,10,0)</f>
        <v>0.7186800000000001</v>
      </c>
      <c r="AB169">
        <v>42.2</v>
      </c>
      <c r="AD169">
        <f t="shared" si="329"/>
        <v>315.2</v>
      </c>
      <c r="AE169">
        <v>0.129</v>
      </c>
      <c r="AG169">
        <v>0.72</v>
      </c>
      <c r="AH169">
        <f t="shared" si="330"/>
        <v>9.2880000000000004E-2</v>
      </c>
      <c r="AI169" t="s">
        <v>643</v>
      </c>
      <c r="AJ169">
        <f t="shared" si="331"/>
        <v>463.95595758885798</v>
      </c>
      <c r="AK169">
        <f t="shared" si="332"/>
        <v>541.28195052033436</v>
      </c>
      <c r="AL169">
        <f t="shared" si="333"/>
        <v>0.73421030288436784</v>
      </c>
      <c r="AM169">
        <f t="shared" si="334"/>
        <v>0.52863141807674485</v>
      </c>
      <c r="AN169">
        <f t="shared" si="335"/>
        <v>3.9200742995714157</v>
      </c>
      <c r="AO169">
        <f t="shared" si="336"/>
        <v>2.8224534956914193</v>
      </c>
      <c r="AP169">
        <f t="shared" si="337"/>
        <v>0.38900851219995392</v>
      </c>
      <c r="AQ169">
        <f t="shared" si="338"/>
        <v>0.28008612878396683</v>
      </c>
      <c r="AR169" s="54"/>
      <c r="AS169" s="55"/>
      <c r="AT169" s="55"/>
      <c r="AU169" s="56"/>
      <c r="AV169" s="56"/>
      <c r="AW169" s="56"/>
      <c r="AX169" s="57"/>
      <c r="AY169" s="57"/>
      <c r="AZ169" s="57"/>
    </row>
    <row r="170" spans="1:52" x14ac:dyDescent="0.3">
      <c r="A170">
        <v>169</v>
      </c>
      <c r="B170" s="1">
        <v>44728</v>
      </c>
      <c r="C170" t="str">
        <f t="shared" si="324"/>
        <v>CER-MSD_R3_t0_44728</v>
      </c>
      <c r="E170" t="s">
        <v>20</v>
      </c>
      <c r="F170" t="s">
        <v>35</v>
      </c>
      <c r="G170" t="s">
        <v>18</v>
      </c>
      <c r="H170">
        <f t="shared" si="325"/>
        <v>2022</v>
      </c>
      <c r="I170">
        <f t="shared" si="326"/>
        <v>6</v>
      </c>
      <c r="J170">
        <f t="shared" si="327"/>
        <v>16</v>
      </c>
      <c r="K170" t="s">
        <v>49</v>
      </c>
      <c r="M170">
        <v>3</v>
      </c>
      <c r="N170">
        <v>9</v>
      </c>
      <c r="O170" t="s">
        <v>36</v>
      </c>
      <c r="P170" t="str">
        <f t="shared" si="328"/>
        <v>E:CER_P:P07_Tr1:MSD_Tr2:_TRA_3_D:16_M:6_Y:2022</v>
      </c>
      <c r="Q170">
        <v>11</v>
      </c>
      <c r="R170">
        <v>27</v>
      </c>
      <c r="S170">
        <v>0.5</v>
      </c>
      <c r="T170">
        <v>28</v>
      </c>
      <c r="U170">
        <v>29</v>
      </c>
      <c r="V170" t="s">
        <v>44</v>
      </c>
      <c r="W170" s="2">
        <v>0.41516203703703702</v>
      </c>
      <c r="X170">
        <v>0</v>
      </c>
      <c r="Y170" s="33">
        <f>VLOOKUP(C170,JN!$A$2:$J$865,8,0)</f>
        <v>1.2075</v>
      </c>
      <c r="Z170" s="34">
        <f>VLOOKUP(C170,JN!$A$2:$J$865,9,0)</f>
        <v>85.687221570926141</v>
      </c>
      <c r="AA170" s="35">
        <f>VLOOKUP(C170,JN!$A$2:$J$865,10,0)</f>
        <v>0.70596000000000003</v>
      </c>
      <c r="AB170">
        <v>33.4</v>
      </c>
      <c r="AD170">
        <f t="shared" si="329"/>
        <v>306.39999999999998</v>
      </c>
      <c r="AE170">
        <v>0.129</v>
      </c>
      <c r="AG170">
        <v>0.72</v>
      </c>
      <c r="AH170">
        <f t="shared" si="330"/>
        <v>9.2880000000000004E-2</v>
      </c>
      <c r="AI170" t="s">
        <v>643</v>
      </c>
      <c r="AJ170">
        <f t="shared" si="331"/>
        <v>477.28106342039183</v>
      </c>
      <c r="AK170">
        <f t="shared" si="332"/>
        <v>556.82790732379055</v>
      </c>
      <c r="AL170">
        <f t="shared" si="333"/>
        <v>0.57631688408012316</v>
      </c>
      <c r="AM170">
        <f t="shared" si="334"/>
        <v>0.41494815653768868</v>
      </c>
      <c r="AN170">
        <f t="shared" si="335"/>
        <v>40.896888232910364</v>
      </c>
      <c r="AO170">
        <f t="shared" si="336"/>
        <v>29.445759527695465</v>
      </c>
      <c r="AP170">
        <f t="shared" si="337"/>
        <v>0.39309822945430317</v>
      </c>
      <c r="AQ170">
        <f t="shared" si="338"/>
        <v>0.28303072520709827</v>
      </c>
      <c r="AR170" s="54">
        <f t="shared" ref="AR170" si="420">SLOPE(AM170:AM173,X170:X173)*60</f>
        <v>0.25031310616110108</v>
      </c>
      <c r="AS170" s="55">
        <f t="shared" ref="AS170" si="421">RSQ(Y170:Y173,AM170:AM173)</f>
        <v>0.98313429779300998</v>
      </c>
      <c r="AT170" s="55">
        <f t="shared" ref="AT170" si="422">IF(AS170&gt;=0.7,AR170,"REV")</f>
        <v>0.25031310616110108</v>
      </c>
      <c r="AU170" s="56">
        <f t="shared" ref="AU170" si="423">SLOPE(AQ170:AQ173,Y170:Y173)*60</f>
        <v>1.2870857786625602</v>
      </c>
      <c r="AV170" s="56">
        <f t="shared" ref="AV170" si="424">RSQ(Y170:Y173,AQ170:AQ173)</f>
        <v>0.63891926011327538</v>
      </c>
      <c r="AW170" s="56" t="str">
        <f t="shared" ref="AW170" si="425">IF(AV170&gt;=0.7,AU170,"REV")</f>
        <v>REV</v>
      </c>
      <c r="AX170" s="57">
        <f t="shared" ref="AX170" si="426">SLOPE(AO170:AO173,Y170:Y173)*60</f>
        <v>-2719.6088637533853</v>
      </c>
      <c r="AY170" s="57">
        <f t="shared" ref="AY170" si="427">RSQ(Y170:Y173,AO170:AO173)</f>
        <v>0.55266197175990006</v>
      </c>
      <c r="AZ170" s="57" t="str">
        <f t="shared" ref="AZ170" si="428">IF(AY170&gt;=0.7,AX170,"REV")</f>
        <v>REV</v>
      </c>
    </row>
    <row r="171" spans="1:52" x14ac:dyDescent="0.3">
      <c r="A171">
        <v>170</v>
      </c>
      <c r="B171" s="1">
        <v>44728</v>
      </c>
      <c r="C171" t="str">
        <f t="shared" si="324"/>
        <v>CER-MSD_R3_t1_44728</v>
      </c>
      <c r="E171" t="s">
        <v>20</v>
      </c>
      <c r="F171" t="s">
        <v>35</v>
      </c>
      <c r="G171" t="s">
        <v>18</v>
      </c>
      <c r="H171">
        <f t="shared" si="325"/>
        <v>2022</v>
      </c>
      <c r="I171">
        <f t="shared" si="326"/>
        <v>6</v>
      </c>
      <c r="J171">
        <f t="shared" si="327"/>
        <v>16</v>
      </c>
      <c r="K171" t="s">
        <v>49</v>
      </c>
      <c r="M171">
        <v>3</v>
      </c>
      <c r="N171">
        <v>9</v>
      </c>
      <c r="O171" t="s">
        <v>36</v>
      </c>
      <c r="P171" t="str">
        <f t="shared" si="328"/>
        <v>E:CER_P:P07_Tr1:MSD_Tr2:_TRA_3_D:16_M:6_Y:2022</v>
      </c>
      <c r="Q171">
        <v>11</v>
      </c>
      <c r="R171">
        <v>27</v>
      </c>
      <c r="S171">
        <v>0.5</v>
      </c>
      <c r="T171">
        <v>28</v>
      </c>
      <c r="U171">
        <v>29</v>
      </c>
      <c r="V171" t="s">
        <v>45</v>
      </c>
      <c r="W171" s="2">
        <f t="shared" ref="W171:W173" si="429">W170+TIME(0,10,0)</f>
        <v>0.42210648148148144</v>
      </c>
      <c r="X171">
        <v>10</v>
      </c>
      <c r="Y171" s="33">
        <f>VLOOKUP(C171,JN!$A$2:$J$865,8,0)</f>
        <v>1.5074999999999998</v>
      </c>
      <c r="Z171" s="34">
        <f>VLOOKUP(C171,JN!$A$2:$J$865,9,0)</f>
        <v>83.041500586166478</v>
      </c>
      <c r="AA171" s="35">
        <f>VLOOKUP(C171,JN!$A$2:$J$865,10,0)</f>
        <v>0.74412000000000011</v>
      </c>
      <c r="AB171">
        <v>48.3</v>
      </c>
      <c r="AD171">
        <f t="shared" si="329"/>
        <v>321.3</v>
      </c>
      <c r="AE171">
        <v>0.129</v>
      </c>
      <c r="AG171">
        <v>0.72</v>
      </c>
      <c r="AH171">
        <f t="shared" si="330"/>
        <v>9.2880000000000004E-2</v>
      </c>
      <c r="AI171" t="s">
        <v>643</v>
      </c>
      <c r="AJ171">
        <f t="shared" si="331"/>
        <v>455.14758117649558</v>
      </c>
      <c r="AK171">
        <f t="shared" si="332"/>
        <v>531.00551137257821</v>
      </c>
      <c r="AL171">
        <f t="shared" si="333"/>
        <v>0.68613497862356698</v>
      </c>
      <c r="AM171">
        <f t="shared" si="334"/>
        <v>0.49401718460896821</v>
      </c>
      <c r="AN171">
        <f t="shared" si="335"/>
        <v>37.796138129060218</v>
      </c>
      <c r="AO171">
        <f t="shared" si="336"/>
        <v>27.213219452923354</v>
      </c>
      <c r="AP171">
        <f t="shared" si="337"/>
        <v>0.39513182112256295</v>
      </c>
      <c r="AQ171">
        <f t="shared" si="338"/>
        <v>0.28449491120824533</v>
      </c>
      <c r="AR171" s="54"/>
      <c r="AS171" s="55"/>
      <c r="AT171" s="55"/>
      <c r="AU171" s="56"/>
      <c r="AV171" s="56"/>
      <c r="AW171" s="56"/>
      <c r="AX171" s="57"/>
      <c r="AY171" s="57"/>
      <c r="AZ171" s="57"/>
    </row>
    <row r="172" spans="1:52" x14ac:dyDescent="0.3">
      <c r="A172">
        <v>171</v>
      </c>
      <c r="B172" s="1">
        <v>44728</v>
      </c>
      <c r="C172" t="str">
        <f t="shared" si="324"/>
        <v>CER-MSD_R3_t2_44728</v>
      </c>
      <c r="E172" t="s">
        <v>20</v>
      </c>
      <c r="F172" t="s">
        <v>35</v>
      </c>
      <c r="G172" t="s">
        <v>18</v>
      </c>
      <c r="H172">
        <f t="shared" si="325"/>
        <v>2022</v>
      </c>
      <c r="I172">
        <f t="shared" si="326"/>
        <v>6</v>
      </c>
      <c r="J172">
        <f t="shared" si="327"/>
        <v>16</v>
      </c>
      <c r="K172" t="s">
        <v>49</v>
      </c>
      <c r="M172">
        <v>3</v>
      </c>
      <c r="N172">
        <v>9</v>
      </c>
      <c r="O172" t="s">
        <v>36</v>
      </c>
      <c r="P172" t="str">
        <f t="shared" si="328"/>
        <v>E:CER_P:P07_Tr1:MSD_Tr2:_TRA_3_D:16_M:6_Y:2022</v>
      </c>
      <c r="Q172">
        <v>11</v>
      </c>
      <c r="R172">
        <v>27</v>
      </c>
      <c r="S172">
        <v>0.5</v>
      </c>
      <c r="T172">
        <v>28</v>
      </c>
      <c r="U172">
        <v>29</v>
      </c>
      <c r="V172" t="s">
        <v>46</v>
      </c>
      <c r="W172" s="2">
        <f t="shared" si="429"/>
        <v>0.42905092592592586</v>
      </c>
      <c r="X172">
        <v>20</v>
      </c>
      <c r="Y172" s="33">
        <f>VLOOKUP(C172,JN!$A$2:$J$865,8,0)</f>
        <v>1.4325000000000001</v>
      </c>
      <c r="Z172" s="34">
        <f>VLOOKUP(C172,JN!$A$2:$J$865,9,0)</f>
        <v>39.600468933177027</v>
      </c>
      <c r="AA172" s="35">
        <f>VLOOKUP(C172,JN!$A$2:$J$865,10,0)</f>
        <v>0.73140000000000005</v>
      </c>
      <c r="AB172">
        <v>37.700000000000003</v>
      </c>
      <c r="AD172">
        <f t="shared" si="329"/>
        <v>310.7</v>
      </c>
      <c r="AE172">
        <v>0.129</v>
      </c>
      <c r="AG172">
        <v>0.72</v>
      </c>
      <c r="AH172">
        <f t="shared" si="330"/>
        <v>9.2880000000000004E-2</v>
      </c>
      <c r="AI172" t="s">
        <v>643</v>
      </c>
      <c r="AJ172">
        <f t="shared" si="331"/>
        <v>470.67562868364354</v>
      </c>
      <c r="AK172">
        <f t="shared" si="332"/>
        <v>549.12156679758414</v>
      </c>
      <c r="AL172">
        <f t="shared" si="333"/>
        <v>0.6742428380893194</v>
      </c>
      <c r="AM172">
        <f t="shared" si="334"/>
        <v>0.48545484342430995</v>
      </c>
      <c r="AN172">
        <f t="shared" si="335"/>
        <v>18.638975611290192</v>
      </c>
      <c r="AO172">
        <f t="shared" si="336"/>
        <v>13.420062440128939</v>
      </c>
      <c r="AP172">
        <f t="shared" si="337"/>
        <v>0.40162751395575302</v>
      </c>
      <c r="AQ172">
        <f t="shared" si="338"/>
        <v>0.28917181004814219</v>
      </c>
      <c r="AR172" s="54"/>
      <c r="AS172" s="55"/>
      <c r="AT172" s="55"/>
      <c r="AU172" s="56"/>
      <c r="AV172" s="56"/>
      <c r="AW172" s="56"/>
      <c r="AX172" s="57"/>
      <c r="AY172" s="57"/>
      <c r="AZ172" s="57"/>
    </row>
    <row r="173" spans="1:52" x14ac:dyDescent="0.3">
      <c r="A173">
        <v>172</v>
      </c>
      <c r="B173" s="1">
        <v>44728</v>
      </c>
      <c r="C173" t="str">
        <f t="shared" si="324"/>
        <v>CER-MSD_R3_t3_44728</v>
      </c>
      <c r="E173" t="s">
        <v>20</v>
      </c>
      <c r="F173" t="s">
        <v>35</v>
      </c>
      <c r="G173" t="s">
        <v>18</v>
      </c>
      <c r="H173">
        <f t="shared" si="325"/>
        <v>2022</v>
      </c>
      <c r="I173">
        <f t="shared" si="326"/>
        <v>6</v>
      </c>
      <c r="J173">
        <f t="shared" si="327"/>
        <v>16</v>
      </c>
      <c r="K173" t="s">
        <v>49</v>
      </c>
      <c r="M173">
        <v>3</v>
      </c>
      <c r="N173">
        <v>9</v>
      </c>
      <c r="O173" t="s">
        <v>36</v>
      </c>
      <c r="P173" t="str">
        <f t="shared" si="328"/>
        <v>E:CER_P:P07_Tr1:MSD_Tr2:_TRA_3_D:16_M:6_Y:2022</v>
      </c>
      <c r="Q173">
        <v>11</v>
      </c>
      <c r="R173">
        <v>27</v>
      </c>
      <c r="S173">
        <v>0.5</v>
      </c>
      <c r="T173">
        <v>28</v>
      </c>
      <c r="U173">
        <v>29</v>
      </c>
      <c r="V173" t="s">
        <v>47</v>
      </c>
      <c r="W173" s="2">
        <f t="shared" si="429"/>
        <v>0.43599537037037028</v>
      </c>
      <c r="X173">
        <v>30</v>
      </c>
      <c r="Y173" s="33">
        <f>VLOOKUP(C173,JN!$A$2:$J$865,8,0)</f>
        <v>1.6575</v>
      </c>
      <c r="Z173" s="34">
        <f>VLOOKUP(C173,JN!$A$2:$J$865,9,0)</f>
        <v>16.130363423212192</v>
      </c>
      <c r="AA173" s="35">
        <f>VLOOKUP(C173,JN!$A$2:$J$865,10,0)</f>
        <v>0.75048000000000015</v>
      </c>
      <c r="AB173">
        <v>40.4</v>
      </c>
      <c r="AD173">
        <f t="shared" si="329"/>
        <v>313.39999999999998</v>
      </c>
      <c r="AE173">
        <v>0.129</v>
      </c>
      <c r="AG173">
        <v>0.72</v>
      </c>
      <c r="AH173">
        <f t="shared" si="330"/>
        <v>9.2880000000000004E-2</v>
      </c>
      <c r="AI173" t="s">
        <v>643</v>
      </c>
      <c r="AJ173">
        <f t="shared" si="331"/>
        <v>466.62066953416735</v>
      </c>
      <c r="AK173">
        <f t="shared" si="332"/>
        <v>544.39078112319532</v>
      </c>
      <c r="AL173">
        <f t="shared" si="333"/>
        <v>0.77342375975288236</v>
      </c>
      <c r="AM173">
        <f t="shared" si="334"/>
        <v>0.55686510702207537</v>
      </c>
      <c r="AN173">
        <f t="shared" si="335"/>
        <v>7.5267609803687163</v>
      </c>
      <c r="AO173">
        <f t="shared" si="336"/>
        <v>5.4192679058654765</v>
      </c>
      <c r="AP173">
        <f t="shared" si="337"/>
        <v>0.40855439341733568</v>
      </c>
      <c r="AQ173">
        <f t="shared" si="338"/>
        <v>0.29415916326048169</v>
      </c>
      <c r="AR173" s="54"/>
      <c r="AS173" s="55"/>
      <c r="AT173" s="55"/>
      <c r="AU173" s="56"/>
      <c r="AV173" s="56"/>
      <c r="AW173" s="56"/>
      <c r="AX173" s="57"/>
      <c r="AY173" s="57"/>
      <c r="AZ173" s="57"/>
    </row>
    <row r="174" spans="1:52" x14ac:dyDescent="0.3">
      <c r="A174">
        <v>173</v>
      </c>
      <c r="B174" s="1">
        <v>44728</v>
      </c>
      <c r="C174" t="str">
        <f t="shared" si="324"/>
        <v>CER-CON_R3_t0_44728</v>
      </c>
      <c r="E174" t="s">
        <v>20</v>
      </c>
      <c r="F174" t="s">
        <v>33</v>
      </c>
      <c r="G174" t="s">
        <v>18</v>
      </c>
      <c r="H174">
        <f t="shared" si="325"/>
        <v>2022</v>
      </c>
      <c r="I174">
        <f t="shared" si="326"/>
        <v>6</v>
      </c>
      <c r="J174">
        <f t="shared" si="327"/>
        <v>16</v>
      </c>
      <c r="K174" t="s">
        <v>48</v>
      </c>
      <c r="M174">
        <v>3</v>
      </c>
      <c r="N174">
        <v>1</v>
      </c>
      <c r="O174" t="s">
        <v>36</v>
      </c>
      <c r="P174" t="str">
        <f t="shared" si="328"/>
        <v>E:CER_P:P08_Tr1:CON_Tr2:_TRA_3_D:16_M:6_Y:2022</v>
      </c>
      <c r="Q174">
        <v>11.5</v>
      </c>
      <c r="R174">
        <v>27</v>
      </c>
      <c r="S174">
        <v>0.5</v>
      </c>
      <c r="T174">
        <v>30</v>
      </c>
      <c r="U174">
        <v>30</v>
      </c>
      <c r="V174" t="s">
        <v>44</v>
      </c>
      <c r="W174" s="2">
        <v>0.44565972222222222</v>
      </c>
      <c r="X174">
        <v>0</v>
      </c>
      <c r="Y174" s="33">
        <f>VLOOKUP(C174,JN!$A$2:$J$865,8,0)</f>
        <v>1.2825</v>
      </c>
      <c r="Z174" s="34">
        <f>VLOOKUP(C174,JN!$A$2:$J$865,9,0)</f>
        <v>83.297538100820631</v>
      </c>
      <c r="AA174" s="35">
        <f>VLOOKUP(C174,JN!$A$2:$J$865,10,0)</f>
        <v>0.83952000000000004</v>
      </c>
      <c r="AB174">
        <v>34.299999999999997</v>
      </c>
      <c r="AD174">
        <f t="shared" si="329"/>
        <v>307.3</v>
      </c>
      <c r="AE174">
        <v>0.129</v>
      </c>
      <c r="AG174">
        <v>0.72</v>
      </c>
      <c r="AH174">
        <f t="shared" si="330"/>
        <v>9.2880000000000004E-2</v>
      </c>
      <c r="AI174" t="s">
        <v>643</v>
      </c>
      <c r="AJ174">
        <f t="shared" si="331"/>
        <v>475.88323407747487</v>
      </c>
      <c r="AK174">
        <f t="shared" si="332"/>
        <v>555.1971064237207</v>
      </c>
      <c r="AL174">
        <f t="shared" si="333"/>
        <v>0.61032024770436144</v>
      </c>
      <c r="AM174">
        <f t="shared" si="334"/>
        <v>0.43943057834714028</v>
      </c>
      <c r="AN174">
        <f t="shared" si="335"/>
        <v>39.639901822110211</v>
      </c>
      <c r="AO174">
        <f t="shared" si="336"/>
        <v>28.54072931191935</v>
      </c>
      <c r="AP174">
        <f t="shared" si="337"/>
        <v>0.46609907478484203</v>
      </c>
      <c r="AQ174">
        <f t="shared" si="338"/>
        <v>0.33559133384508627</v>
      </c>
      <c r="AR174" s="54">
        <f t="shared" ref="AR174" si="430">SLOPE(AM174:AM177,X174:X177)*60</f>
        <v>-6.4307159090083331E-3</v>
      </c>
      <c r="AS174" s="55">
        <f t="shared" ref="AS174" si="431">RSQ(Y174:Y177,AM174:AM177)</f>
        <v>0.8557697988586086</v>
      </c>
      <c r="AT174" s="55">
        <f t="shared" ref="AT174" si="432">IF(AS174&gt;=0.7,AR174,"REV")</f>
        <v>-6.4307159090083331E-3</v>
      </c>
      <c r="AU174" s="56">
        <f t="shared" ref="AU174" si="433">SLOPE(AQ174:AQ177,Y174:Y177)*60</f>
        <v>-14.841534889240165</v>
      </c>
      <c r="AV174" s="56">
        <f t="shared" ref="AV174" si="434">RSQ(Y174:Y177,AQ174:AQ177)</f>
        <v>0.50062473046722233</v>
      </c>
      <c r="AW174" s="56" t="str">
        <f t="shared" ref="AW174" si="435">IF(AV174&gt;=0.7,AU174,"REV")</f>
        <v>REV</v>
      </c>
      <c r="AX174" s="57">
        <f t="shared" ref="AX174" si="436">SLOPE(AO174:AO177,Y174:Y177)*60</f>
        <v>-1259.0984938702093</v>
      </c>
      <c r="AY174" s="57">
        <f t="shared" ref="AY174" si="437">RSQ(Y174:Y177,AO174:AO177)</f>
        <v>9.9078917141500925E-2</v>
      </c>
      <c r="AZ174" s="57" t="str">
        <f t="shared" ref="AZ174" si="438">IF(AY174&gt;=0.7,AX174,"REV")</f>
        <v>REV</v>
      </c>
    </row>
    <row r="175" spans="1:52" x14ac:dyDescent="0.3">
      <c r="A175">
        <v>174</v>
      </c>
      <c r="B175" s="1">
        <v>44728</v>
      </c>
      <c r="C175" t="str">
        <f t="shared" si="324"/>
        <v>CER-CON_R3_t1_44728</v>
      </c>
      <c r="E175" t="s">
        <v>20</v>
      </c>
      <c r="F175" t="s">
        <v>33</v>
      </c>
      <c r="G175" t="s">
        <v>18</v>
      </c>
      <c r="H175">
        <f t="shared" si="325"/>
        <v>2022</v>
      </c>
      <c r="I175">
        <f t="shared" si="326"/>
        <v>6</v>
      </c>
      <c r="J175">
        <f t="shared" si="327"/>
        <v>16</v>
      </c>
      <c r="K175" t="s">
        <v>48</v>
      </c>
      <c r="M175">
        <v>3</v>
      </c>
      <c r="N175">
        <v>1</v>
      </c>
      <c r="O175" t="s">
        <v>36</v>
      </c>
      <c r="P175" t="str">
        <f t="shared" si="328"/>
        <v>E:CER_P:P08_Tr1:CON_Tr2:_TRA_3_D:16_M:6_Y:2022</v>
      </c>
      <c r="Q175">
        <v>11.5</v>
      </c>
      <c r="R175">
        <v>27</v>
      </c>
      <c r="S175">
        <v>0.5</v>
      </c>
      <c r="T175">
        <v>30</v>
      </c>
      <c r="U175">
        <v>30</v>
      </c>
      <c r="V175" t="s">
        <v>45</v>
      </c>
      <c r="W175" s="2">
        <f t="shared" ref="W175:W177" si="439">W174+TIME(0,10,0)</f>
        <v>0.45260416666666664</v>
      </c>
      <c r="X175">
        <v>10</v>
      </c>
      <c r="Y175" s="33">
        <f>VLOOKUP(C175,JN!$A$2:$J$865,8,0)</f>
        <v>1.2825</v>
      </c>
      <c r="Z175" s="34">
        <f>VLOOKUP(C175,JN!$A$2:$J$865,9,0)</f>
        <v>85.260492379835867</v>
      </c>
      <c r="AA175" s="35">
        <f>VLOOKUP(C175,JN!$A$2:$J$865,10,0)</f>
        <v>0.82044000000000006</v>
      </c>
      <c r="AB175">
        <v>37.4</v>
      </c>
      <c r="AD175">
        <f t="shared" si="329"/>
        <v>310.39999999999998</v>
      </c>
      <c r="AE175">
        <v>0.129</v>
      </c>
      <c r="AG175">
        <v>0.72</v>
      </c>
      <c r="AH175">
        <f t="shared" si="330"/>
        <v>9.2880000000000004E-2</v>
      </c>
      <c r="AI175" t="s">
        <v>643</v>
      </c>
      <c r="AJ175">
        <f t="shared" si="331"/>
        <v>471.13053425260318</v>
      </c>
      <c r="AK175">
        <f t="shared" si="332"/>
        <v>549.65228996137046</v>
      </c>
      <c r="AL175">
        <f t="shared" si="333"/>
        <v>0.60422491017896351</v>
      </c>
      <c r="AM175">
        <f t="shared" si="334"/>
        <v>0.43504193532885371</v>
      </c>
      <c r="AN175">
        <f t="shared" si="335"/>
        <v>40.168821325552074</v>
      </c>
      <c r="AO175">
        <f t="shared" si="336"/>
        <v>28.921551354397494</v>
      </c>
      <c r="AP175">
        <f t="shared" si="337"/>
        <v>0.45095672477590681</v>
      </c>
      <c r="AQ175">
        <f t="shared" si="338"/>
        <v>0.32468884183865293</v>
      </c>
      <c r="AR175" s="54"/>
      <c r="AS175" s="55"/>
      <c r="AT175" s="55"/>
      <c r="AU175" s="56"/>
      <c r="AV175" s="56"/>
      <c r="AW175" s="56"/>
      <c r="AX175" s="57"/>
      <c r="AY175" s="57"/>
      <c r="AZ175" s="57"/>
    </row>
    <row r="176" spans="1:52" x14ac:dyDescent="0.3">
      <c r="A176">
        <v>175</v>
      </c>
      <c r="B176" s="1">
        <v>44728</v>
      </c>
      <c r="C176" t="str">
        <f t="shared" si="324"/>
        <v>CER-CON_R3_t2_44728</v>
      </c>
      <c r="E176" t="s">
        <v>20</v>
      </c>
      <c r="F176" t="s">
        <v>33</v>
      </c>
      <c r="G176" t="s">
        <v>18</v>
      </c>
      <c r="H176">
        <f t="shared" si="325"/>
        <v>2022</v>
      </c>
      <c r="I176">
        <f t="shared" si="326"/>
        <v>6</v>
      </c>
      <c r="J176">
        <f t="shared" si="327"/>
        <v>16</v>
      </c>
      <c r="K176" t="s">
        <v>48</v>
      </c>
      <c r="M176">
        <v>3</v>
      </c>
      <c r="N176">
        <v>1</v>
      </c>
      <c r="O176" t="s">
        <v>36</v>
      </c>
      <c r="P176" t="str">
        <f t="shared" si="328"/>
        <v>E:CER_P:P08_Tr1:CON_Tr2:_TRA_3_D:16_M:6_Y:2022</v>
      </c>
      <c r="Q176">
        <v>11.5</v>
      </c>
      <c r="R176">
        <v>27</v>
      </c>
      <c r="S176">
        <v>0.5</v>
      </c>
      <c r="T176">
        <v>30</v>
      </c>
      <c r="U176">
        <v>30</v>
      </c>
      <c r="V176" t="s">
        <v>46</v>
      </c>
      <c r="W176" s="2">
        <f t="shared" si="439"/>
        <v>0.45954861111111106</v>
      </c>
      <c r="X176">
        <v>20</v>
      </c>
      <c r="Y176" s="33">
        <f>VLOOKUP(C176,JN!$A$2:$J$865,8,0)</f>
        <v>1.3574999999999999</v>
      </c>
      <c r="Z176" s="34">
        <f>VLOOKUP(C176,JN!$A$2:$J$865,9,0)</f>
        <v>76.043141852286055</v>
      </c>
      <c r="AA176" s="35">
        <f>VLOOKUP(C176,JN!$A$2:$J$865,10,0)</f>
        <v>0.78227999999999998</v>
      </c>
      <c r="AB176">
        <v>41.2</v>
      </c>
      <c r="AD176">
        <f t="shared" si="329"/>
        <v>314.2</v>
      </c>
      <c r="AE176">
        <v>0.129</v>
      </c>
      <c r="AG176">
        <v>0.72</v>
      </c>
      <c r="AH176">
        <f t="shared" si="330"/>
        <v>9.2880000000000004E-2</v>
      </c>
      <c r="AI176" t="s">
        <v>643</v>
      </c>
      <c r="AJ176">
        <f t="shared" si="331"/>
        <v>465.43258380651827</v>
      </c>
      <c r="AK176">
        <f t="shared" si="332"/>
        <v>543.0046811076046</v>
      </c>
      <c r="AL176">
        <f t="shared" si="333"/>
        <v>0.6318247325173485</v>
      </c>
      <c r="AM176">
        <f t="shared" si="334"/>
        <v>0.45491380741249093</v>
      </c>
      <c r="AN176">
        <f t="shared" si="335"/>
        <v>35.392955993075084</v>
      </c>
      <c r="AO176">
        <f t="shared" si="336"/>
        <v>25.48292831501406</v>
      </c>
      <c r="AP176">
        <f t="shared" si="337"/>
        <v>0.42478170193685688</v>
      </c>
      <c r="AQ176">
        <f t="shared" si="338"/>
        <v>0.30584282539453694</v>
      </c>
      <c r="AR176" s="54"/>
      <c r="AS176" s="55"/>
      <c r="AT176" s="55"/>
      <c r="AU176" s="56"/>
      <c r="AV176" s="56"/>
      <c r="AW176" s="56"/>
      <c r="AX176" s="57"/>
      <c r="AY176" s="57"/>
      <c r="AZ176" s="57"/>
    </row>
    <row r="177" spans="1:52" x14ac:dyDescent="0.3">
      <c r="A177">
        <v>176</v>
      </c>
      <c r="B177" s="1">
        <v>44728</v>
      </c>
      <c r="C177" t="str">
        <f t="shared" si="324"/>
        <v>CER-CON_R3_t3_44728</v>
      </c>
      <c r="E177" t="s">
        <v>20</v>
      </c>
      <c r="F177" t="s">
        <v>33</v>
      </c>
      <c r="G177" t="s">
        <v>18</v>
      </c>
      <c r="H177">
        <f t="shared" si="325"/>
        <v>2022</v>
      </c>
      <c r="I177">
        <f t="shared" si="326"/>
        <v>6</v>
      </c>
      <c r="J177">
        <f t="shared" si="327"/>
        <v>16</v>
      </c>
      <c r="K177" t="s">
        <v>48</v>
      </c>
      <c r="M177">
        <v>3</v>
      </c>
      <c r="N177">
        <v>1</v>
      </c>
      <c r="O177" t="s">
        <v>36</v>
      </c>
      <c r="P177" t="str">
        <f t="shared" si="328"/>
        <v>E:CER_P:P08_Tr1:CON_Tr2:_TRA_3_D:16_M:6_Y:2022</v>
      </c>
      <c r="Q177">
        <v>11.5</v>
      </c>
      <c r="R177">
        <v>27</v>
      </c>
      <c r="S177">
        <v>0.5</v>
      </c>
      <c r="T177">
        <v>30</v>
      </c>
      <c r="U177">
        <v>30</v>
      </c>
      <c r="V177" t="s">
        <v>47</v>
      </c>
      <c r="W177" s="2">
        <f t="shared" si="439"/>
        <v>0.46649305555555548</v>
      </c>
      <c r="X177">
        <v>30</v>
      </c>
      <c r="Y177" s="33">
        <f>VLOOKUP(C177,JN!$A$2:$J$865,8,0)</f>
        <v>1.2825</v>
      </c>
      <c r="Z177" s="34">
        <f>VLOOKUP(C177,JN!$A$2:$J$865,9,0)</f>
        <v>70.837045720984776</v>
      </c>
      <c r="AA177" s="35">
        <f>VLOOKUP(C177,JN!$A$2:$J$865,10,0)</f>
        <v>0.80136000000000007</v>
      </c>
      <c r="AB177">
        <v>41.6</v>
      </c>
      <c r="AD177">
        <f t="shared" si="329"/>
        <v>314.60000000000002</v>
      </c>
      <c r="AE177">
        <v>0.129</v>
      </c>
      <c r="AG177">
        <v>0.72</v>
      </c>
      <c r="AH177">
        <f t="shared" si="330"/>
        <v>9.2880000000000004E-2</v>
      </c>
      <c r="AI177" t="s">
        <v>643</v>
      </c>
      <c r="AJ177">
        <f t="shared" si="331"/>
        <v>464.84080684045784</v>
      </c>
      <c r="AK177">
        <f t="shared" si="332"/>
        <v>542.31427464720082</v>
      </c>
      <c r="AL177">
        <f t="shared" si="333"/>
        <v>0.59615833477288716</v>
      </c>
      <c r="AM177">
        <f t="shared" si="334"/>
        <v>0.4292340010364788</v>
      </c>
      <c r="AN177">
        <f t="shared" si="335"/>
        <v>32.927949487136971</v>
      </c>
      <c r="AO177">
        <f t="shared" si="336"/>
        <v>23.708123630738619</v>
      </c>
      <c r="AP177">
        <f t="shared" si="337"/>
        <v>0.43458896713128087</v>
      </c>
      <c r="AQ177">
        <f t="shared" si="338"/>
        <v>0.31290405633452223</v>
      </c>
      <c r="AR177" s="54"/>
      <c r="AS177" s="55"/>
      <c r="AT177" s="55"/>
      <c r="AU177" s="56"/>
      <c r="AV177" s="56"/>
      <c r="AW177" s="56"/>
      <c r="AX177" s="57"/>
      <c r="AY177" s="57"/>
      <c r="AZ177" s="57"/>
    </row>
    <row r="178" spans="1:52" x14ac:dyDescent="0.3">
      <c r="A178">
        <v>177</v>
      </c>
      <c r="B178" s="1">
        <v>44728</v>
      </c>
      <c r="C178" t="str">
        <f t="shared" si="324"/>
        <v>CER-AWD_R3_t0_44728</v>
      </c>
      <c r="E178" t="s">
        <v>20</v>
      </c>
      <c r="F178" t="s">
        <v>38</v>
      </c>
      <c r="G178" t="s">
        <v>18</v>
      </c>
      <c r="H178">
        <f t="shared" si="325"/>
        <v>2022</v>
      </c>
      <c r="I178">
        <f t="shared" si="326"/>
        <v>6</v>
      </c>
      <c r="J178">
        <f t="shared" si="327"/>
        <v>16</v>
      </c>
      <c r="K178" t="s">
        <v>50</v>
      </c>
      <c r="M178">
        <v>3</v>
      </c>
      <c r="N178">
        <v>11</v>
      </c>
      <c r="O178" t="s">
        <v>36</v>
      </c>
      <c r="P178" t="str">
        <f t="shared" si="328"/>
        <v>E:CER_P:P09_Tr1:AWD_Tr2:_TRA_3_D:16_M:6_Y:2022</v>
      </c>
      <c r="Q178">
        <v>0</v>
      </c>
      <c r="R178">
        <v>26</v>
      </c>
      <c r="S178">
        <v>0.5</v>
      </c>
      <c r="T178">
        <v>28</v>
      </c>
      <c r="U178">
        <v>29</v>
      </c>
      <c r="V178" t="s">
        <v>44</v>
      </c>
      <c r="W178" s="2">
        <v>0.41724537037037041</v>
      </c>
      <c r="X178">
        <v>0</v>
      </c>
      <c r="Y178" s="33">
        <f>VLOOKUP(C178,JN!$A$2:$J$865,8,0)</f>
        <v>1.2825</v>
      </c>
      <c r="Z178" s="34">
        <f>VLOOKUP(C178,JN!$A$2:$J$865,9,0)</f>
        <v>94.477842907385707</v>
      </c>
      <c r="AA178" s="35">
        <f>VLOOKUP(C178,JN!$A$2:$J$865,10,0)</f>
        <v>0.84588000000000008</v>
      </c>
      <c r="AB178">
        <v>32.6</v>
      </c>
      <c r="AD178">
        <f t="shared" si="329"/>
        <v>305.60000000000002</v>
      </c>
      <c r="AE178">
        <v>0.129</v>
      </c>
      <c r="AG178">
        <v>0.72</v>
      </c>
      <c r="AH178">
        <f t="shared" si="330"/>
        <v>9.2880000000000004E-2</v>
      </c>
      <c r="AI178" t="s">
        <v>643</v>
      </c>
      <c r="AJ178">
        <f t="shared" si="331"/>
        <v>478.53049028798432</v>
      </c>
      <c r="AK178">
        <f t="shared" si="332"/>
        <v>558.28557200264845</v>
      </c>
      <c r="AL178">
        <f t="shared" si="333"/>
        <v>0.61371535379433984</v>
      </c>
      <c r="AM178">
        <f t="shared" si="334"/>
        <v>0.44187505473192468</v>
      </c>
      <c r="AN178">
        <f t="shared" si="335"/>
        <v>45.210528487822444</v>
      </c>
      <c r="AO178">
        <f t="shared" si="336"/>
        <v>32.55158051123216</v>
      </c>
      <c r="AP178">
        <f t="shared" si="337"/>
        <v>0.47224259964560028</v>
      </c>
      <c r="AQ178">
        <f t="shared" si="338"/>
        <v>0.34001467174483219</v>
      </c>
      <c r="AR178" s="54">
        <f t="shared" ref="AR178" si="440">SLOPE(AM178:AM181,X178:X181)*60</f>
        <v>-1.3298246842211625E-2</v>
      </c>
      <c r="AS178" s="55">
        <f t="shared" ref="AS178" si="441">RSQ(Y178:Y181,AM178:AM181)</f>
        <v>0.6716726547137003</v>
      </c>
      <c r="AT178" s="55" t="str">
        <f t="shared" ref="AT178" si="442">IF(AS178&gt;=0.7,AR178,"REV")</f>
        <v>REV</v>
      </c>
      <c r="AU178" s="56">
        <f t="shared" ref="AU178" si="443">SLOPE(AQ178:AQ181,Y178:Y181)*60</f>
        <v>142.66778512017461</v>
      </c>
      <c r="AV178" s="56">
        <f t="shared" ref="AV178" si="444">RSQ(Y178:Y181,AQ178:AQ181)</f>
        <v>0.16468288690325139</v>
      </c>
      <c r="AW178" s="56" t="str">
        <f t="shared" ref="AW178" si="445">IF(AV178&gt;=0.7,AU178,"REV")</f>
        <v>REV</v>
      </c>
      <c r="AX178" s="57">
        <f t="shared" ref="AX178" si="446">SLOPE(AO178:AO181,Y178:Y181)*60</f>
        <v>-5532.6707528212801</v>
      </c>
      <c r="AY178" s="57">
        <f t="shared" ref="AY178" si="447">RSQ(Y178:Y181,AO178:AO181)</f>
        <v>8.4861474708953624E-2</v>
      </c>
      <c r="AZ178" s="57" t="str">
        <f t="shared" ref="AZ178" si="448">IF(AY178&gt;=0.7,AX178,"REV")</f>
        <v>REV</v>
      </c>
    </row>
    <row r="179" spans="1:52" x14ac:dyDescent="0.3">
      <c r="A179">
        <v>178</v>
      </c>
      <c r="B179" s="1">
        <v>44728</v>
      </c>
      <c r="C179" t="str">
        <f t="shared" si="324"/>
        <v>CER-AWD_R3_t1_44728</v>
      </c>
      <c r="E179" t="s">
        <v>20</v>
      </c>
      <c r="F179" t="s">
        <v>38</v>
      </c>
      <c r="G179" t="s">
        <v>18</v>
      </c>
      <c r="H179">
        <f t="shared" si="325"/>
        <v>2022</v>
      </c>
      <c r="I179">
        <f t="shared" si="326"/>
        <v>6</v>
      </c>
      <c r="J179">
        <f t="shared" si="327"/>
        <v>16</v>
      </c>
      <c r="K179" t="s">
        <v>50</v>
      </c>
      <c r="M179">
        <v>3</v>
      </c>
      <c r="N179">
        <v>11</v>
      </c>
      <c r="O179" t="s">
        <v>36</v>
      </c>
      <c r="P179" t="str">
        <f t="shared" si="328"/>
        <v>E:CER_P:P09_Tr1:AWD_Tr2:_TRA_3_D:16_M:6_Y:2022</v>
      </c>
      <c r="Q179">
        <v>0</v>
      </c>
      <c r="R179">
        <v>26</v>
      </c>
      <c r="S179">
        <v>0.5</v>
      </c>
      <c r="T179">
        <v>28</v>
      </c>
      <c r="U179">
        <v>29</v>
      </c>
      <c r="V179" t="s">
        <v>45</v>
      </c>
      <c r="W179" s="2">
        <f t="shared" ref="W179:W241" si="449">W178+TIME(0,10,0)</f>
        <v>0.42418981481481483</v>
      </c>
      <c r="X179">
        <v>10</v>
      </c>
      <c r="Y179" s="33">
        <f>VLOOKUP(C179,JN!$A$2:$J$865,8,0)</f>
        <v>1.2825</v>
      </c>
      <c r="Z179" s="34">
        <f>VLOOKUP(C179,JN!$A$2:$J$865,9,0)</f>
        <v>49.50058616647128</v>
      </c>
      <c r="AA179" s="35">
        <f>VLOOKUP(C179,JN!$A$2:$J$865,10,0)</f>
        <v>1.5581999999999998</v>
      </c>
      <c r="AB179">
        <v>42.7</v>
      </c>
      <c r="AD179">
        <f t="shared" si="329"/>
        <v>315.7</v>
      </c>
      <c r="AE179">
        <v>0.129</v>
      </c>
      <c r="AG179">
        <v>0.72</v>
      </c>
      <c r="AH179">
        <f t="shared" si="330"/>
        <v>9.2880000000000004E-2</v>
      </c>
      <c r="AI179" t="s">
        <v>643</v>
      </c>
      <c r="AJ179">
        <f t="shared" si="331"/>
        <v>463.22115246122286</v>
      </c>
      <c r="AK179">
        <f t="shared" si="332"/>
        <v>540.42467787142664</v>
      </c>
      <c r="AL179">
        <f t="shared" si="333"/>
        <v>0.59408112803151836</v>
      </c>
      <c r="AM179">
        <f t="shared" si="334"/>
        <v>0.42773841218269326</v>
      </c>
      <c r="AN179">
        <f t="shared" si="335"/>
        <v>22.929718571538892</v>
      </c>
      <c r="AO179">
        <f t="shared" si="336"/>
        <v>16.509397371508001</v>
      </c>
      <c r="AP179">
        <f t="shared" si="337"/>
        <v>0.84208973305925694</v>
      </c>
      <c r="AQ179">
        <f t="shared" si="338"/>
        <v>0.60630460780266504</v>
      </c>
      <c r="AR179" s="54"/>
      <c r="AS179" s="55"/>
      <c r="AT179" s="55"/>
      <c r="AU179" s="56"/>
      <c r="AV179" s="56"/>
      <c r="AW179" s="56"/>
      <c r="AX179" s="57"/>
      <c r="AY179" s="57"/>
      <c r="AZ179" s="57"/>
    </row>
    <row r="180" spans="1:52" x14ac:dyDescent="0.3">
      <c r="A180">
        <v>179</v>
      </c>
      <c r="B180" s="1">
        <v>44728</v>
      </c>
      <c r="C180" t="str">
        <f t="shared" si="324"/>
        <v>CER-AWD_R3_t2_44728</v>
      </c>
      <c r="E180" t="s">
        <v>20</v>
      </c>
      <c r="F180" t="s">
        <v>38</v>
      </c>
      <c r="G180" t="s">
        <v>18</v>
      </c>
      <c r="H180">
        <f t="shared" si="325"/>
        <v>2022</v>
      </c>
      <c r="I180">
        <f t="shared" si="326"/>
        <v>6</v>
      </c>
      <c r="J180">
        <f t="shared" si="327"/>
        <v>16</v>
      </c>
      <c r="K180" t="s">
        <v>50</v>
      </c>
      <c r="M180">
        <v>3</v>
      </c>
      <c r="N180">
        <v>11</v>
      </c>
      <c r="O180" t="s">
        <v>36</v>
      </c>
      <c r="P180" t="str">
        <f t="shared" si="328"/>
        <v>E:CER_P:P09_Tr1:AWD_Tr2:_TRA_3_D:16_M:6_Y:2022</v>
      </c>
      <c r="Q180">
        <v>0</v>
      </c>
      <c r="R180">
        <v>26</v>
      </c>
      <c r="S180">
        <v>0.5</v>
      </c>
      <c r="T180">
        <v>28</v>
      </c>
      <c r="U180">
        <v>29</v>
      </c>
      <c r="V180" t="s">
        <v>46</v>
      </c>
      <c r="W180" s="2">
        <f t="shared" si="449"/>
        <v>0.43113425925925924</v>
      </c>
      <c r="X180">
        <v>20</v>
      </c>
      <c r="Y180" s="33">
        <f>VLOOKUP(C180,JN!$A$2:$J$865,8,0)</f>
        <v>1.3574999999999999</v>
      </c>
      <c r="Z180" s="34">
        <f>VLOOKUP(C180,JN!$A$2:$J$865,9,0)</f>
        <v>33.199531066822978</v>
      </c>
      <c r="AA180" s="35">
        <f>VLOOKUP(C180,JN!$A$2:$J$865,10,0)</f>
        <v>1.9843199999999999</v>
      </c>
      <c r="AB180">
        <v>43.2</v>
      </c>
      <c r="AD180">
        <f t="shared" si="329"/>
        <v>316.2</v>
      </c>
      <c r="AE180">
        <v>0.129</v>
      </c>
      <c r="AG180">
        <v>0.72</v>
      </c>
      <c r="AH180">
        <f t="shared" si="330"/>
        <v>9.2880000000000004E-2</v>
      </c>
      <c r="AI180" t="s">
        <v>643</v>
      </c>
      <c r="AJ180">
        <f t="shared" si="331"/>
        <v>462.4886711954714</v>
      </c>
      <c r="AK180">
        <f t="shared" si="332"/>
        <v>539.57011639471659</v>
      </c>
      <c r="AL180">
        <f t="shared" si="333"/>
        <v>0.62782837114785239</v>
      </c>
      <c r="AM180">
        <f t="shared" si="334"/>
        <v>0.45203642722645376</v>
      </c>
      <c r="AN180">
        <f t="shared" si="335"/>
        <v>15.35440700740773</v>
      </c>
      <c r="AO180">
        <f t="shared" si="336"/>
        <v>11.055173045333564</v>
      </c>
      <c r="AP180">
        <f t="shared" si="337"/>
        <v>1.0706797733643638</v>
      </c>
      <c r="AQ180">
        <f t="shared" si="338"/>
        <v>0.77088943682234201</v>
      </c>
      <c r="AR180" s="54"/>
      <c r="AS180" s="55"/>
      <c r="AT180" s="55"/>
      <c r="AU180" s="56"/>
      <c r="AV180" s="56"/>
      <c r="AW180" s="56"/>
      <c r="AX180" s="57"/>
      <c r="AY180" s="57"/>
      <c r="AZ180" s="57"/>
    </row>
    <row r="181" spans="1:52" x14ac:dyDescent="0.3">
      <c r="A181">
        <v>180</v>
      </c>
      <c r="B181" s="1">
        <v>44728</v>
      </c>
      <c r="C181" t="str">
        <f t="shared" si="324"/>
        <v>CER-AWD_R3_t3_44728</v>
      </c>
      <c r="E181" t="s">
        <v>20</v>
      </c>
      <c r="F181" t="s">
        <v>38</v>
      </c>
      <c r="G181" t="s">
        <v>18</v>
      </c>
      <c r="H181">
        <f t="shared" si="325"/>
        <v>2022</v>
      </c>
      <c r="I181">
        <f t="shared" si="326"/>
        <v>6</v>
      </c>
      <c r="J181">
        <f t="shared" si="327"/>
        <v>16</v>
      </c>
      <c r="K181" t="s">
        <v>50</v>
      </c>
      <c r="M181">
        <v>3</v>
      </c>
      <c r="N181">
        <v>11</v>
      </c>
      <c r="O181" t="s">
        <v>36</v>
      </c>
      <c r="P181" t="str">
        <f t="shared" si="328"/>
        <v>E:CER_P:P09_Tr1:AWD_Tr2:_TRA_3_D:16_M:6_Y:2022</v>
      </c>
      <c r="Q181">
        <v>0</v>
      </c>
      <c r="R181">
        <v>26</v>
      </c>
      <c r="S181">
        <v>0.5</v>
      </c>
      <c r="T181">
        <v>28</v>
      </c>
      <c r="U181">
        <v>29</v>
      </c>
      <c r="V181" t="s">
        <v>47</v>
      </c>
      <c r="W181" s="2">
        <f t="shared" si="449"/>
        <v>0.43807870370370366</v>
      </c>
      <c r="X181">
        <v>30</v>
      </c>
      <c r="Y181" s="33">
        <f>VLOOKUP(C181,JN!$A$2:$J$865,8,0)</f>
        <v>1.2825</v>
      </c>
      <c r="Z181" s="34">
        <f>VLOOKUP(C181,JN!$A$2:$J$865,9,0)</f>
        <v>14.594138335287223</v>
      </c>
      <c r="AA181" s="35">
        <f>VLOOKUP(C181,JN!$A$2:$J$865,10,0)</f>
        <v>2.1433199999999997</v>
      </c>
      <c r="AB181">
        <v>43.7</v>
      </c>
      <c r="AD181">
        <f t="shared" si="329"/>
        <v>316.7</v>
      </c>
      <c r="AE181">
        <v>0.129</v>
      </c>
      <c r="AG181">
        <v>0.72</v>
      </c>
      <c r="AH181">
        <f t="shared" si="330"/>
        <v>9.2880000000000004E-2</v>
      </c>
      <c r="AI181" t="s">
        <v>643</v>
      </c>
      <c r="AJ181">
        <f t="shared" si="331"/>
        <v>461.75850278499536</v>
      </c>
      <c r="AK181">
        <f t="shared" si="332"/>
        <v>538.71825324916131</v>
      </c>
      <c r="AL181">
        <f t="shared" si="333"/>
        <v>0.59220527982175653</v>
      </c>
      <c r="AM181">
        <f t="shared" si="334"/>
        <v>0.42638780147166472</v>
      </c>
      <c r="AN181">
        <f t="shared" si="335"/>
        <v>6.7389674671393323</v>
      </c>
      <c r="AO181">
        <f t="shared" si="336"/>
        <v>4.8520565763403187</v>
      </c>
      <c r="AP181">
        <f t="shared" si="337"/>
        <v>1.1546456065539921</v>
      </c>
      <c r="AQ181">
        <f t="shared" si="338"/>
        <v>0.83134483671887427</v>
      </c>
      <c r="AR181" s="54"/>
      <c r="AS181" s="55"/>
      <c r="AT181" s="55"/>
      <c r="AU181" s="56"/>
      <c r="AV181" s="56"/>
      <c r="AW181" s="56"/>
      <c r="AX181" s="57"/>
      <c r="AY181" s="57"/>
      <c r="AZ181" s="57"/>
    </row>
    <row r="182" spans="1:52" x14ac:dyDescent="0.3">
      <c r="A182">
        <v>181</v>
      </c>
      <c r="B182" s="1">
        <v>44732</v>
      </c>
      <c r="C182" t="str">
        <f t="shared" si="324"/>
        <v>CER-AWD_R1_t0_44732</v>
      </c>
      <c r="E182" t="s">
        <v>20</v>
      </c>
      <c r="F182" t="s">
        <v>21</v>
      </c>
      <c r="G182" t="s">
        <v>18</v>
      </c>
      <c r="H182">
        <f t="shared" si="325"/>
        <v>2022</v>
      </c>
      <c r="I182">
        <f t="shared" si="326"/>
        <v>6</v>
      </c>
      <c r="J182">
        <f t="shared" si="327"/>
        <v>20</v>
      </c>
      <c r="K182" t="s">
        <v>50</v>
      </c>
      <c r="M182">
        <f>VLOOKUP(F182,Treats!$A$1:$C$9,3,0)</f>
        <v>1</v>
      </c>
      <c r="N182">
        <v>11</v>
      </c>
      <c r="O182" t="s">
        <v>19</v>
      </c>
      <c r="P182" t="str">
        <f t="shared" si="328"/>
        <v>E:CER_P:P01_Tr1:AWD_Tr2:_TRA_1_D:20_M:6_Y:2022</v>
      </c>
      <c r="Q182">
        <v>0</v>
      </c>
      <c r="R182">
        <v>27</v>
      </c>
      <c r="S182">
        <v>0.75</v>
      </c>
      <c r="T182">
        <v>33</v>
      </c>
      <c r="U182">
        <v>32</v>
      </c>
      <c r="V182" t="s">
        <v>44</v>
      </c>
      <c r="W182" s="2">
        <v>0.45914351851851848</v>
      </c>
      <c r="X182">
        <v>0</v>
      </c>
      <c r="Y182" s="33">
        <f>VLOOKUP(C182,JN!$A$2:$J$865,8,0)</f>
        <v>1.2825</v>
      </c>
      <c r="Z182" s="34">
        <f>VLOOKUP(C182,JN!$A$2:$J$865,9,0)</f>
        <v>78.262133645955458</v>
      </c>
      <c r="AA182" s="35">
        <f>VLOOKUP(C182,JN!$A$2:$J$865,10,0)</f>
        <v>0.77591999999999994</v>
      </c>
      <c r="AB182">
        <v>34.6</v>
      </c>
      <c r="AD182">
        <f t="shared" si="329"/>
        <v>307.60000000000002</v>
      </c>
      <c r="AE182">
        <v>0.129</v>
      </c>
      <c r="AG182">
        <v>0.72</v>
      </c>
      <c r="AH182">
        <f t="shared" si="330"/>
        <v>9.2880000000000004E-2</v>
      </c>
      <c r="AI182" t="s">
        <v>643</v>
      </c>
      <c r="AJ182">
        <f t="shared" si="331"/>
        <v>475.41910868663211</v>
      </c>
      <c r="AK182">
        <f t="shared" si="332"/>
        <v>554.65562680107075</v>
      </c>
      <c r="AL182">
        <f t="shared" si="333"/>
        <v>0.6097250068906056</v>
      </c>
      <c r="AM182">
        <f t="shared" si="334"/>
        <v>0.43900200496123604</v>
      </c>
      <c r="AN182">
        <f t="shared" si="335"/>
        <v>37.207313821874223</v>
      </c>
      <c r="AO182">
        <f t="shared" si="336"/>
        <v>26.789265951749442</v>
      </c>
      <c r="AP182">
        <f t="shared" si="337"/>
        <v>0.43036839394748677</v>
      </c>
      <c r="AQ182">
        <f t="shared" si="338"/>
        <v>0.30986524364219048</v>
      </c>
      <c r="AR182" s="54">
        <f t="shared" ref="AR182" si="450">SLOPE(AM182:AM185,X182:X185)*60</f>
        <v>-5.9309389387308717E-2</v>
      </c>
      <c r="AS182" s="55">
        <f t="shared" ref="AS182" si="451">RSQ(Y182:Y185,AM182:AM185)</f>
        <v>0.8361441759326822</v>
      </c>
      <c r="AT182" s="55">
        <f t="shared" ref="AT182" si="452">IF(AS182&gt;=0.7,AR182,"REV")</f>
        <v>-5.9309389387308717E-2</v>
      </c>
      <c r="AU182" s="56">
        <f t="shared" ref="AU182" si="453">SLOPE(AQ182:AQ185,Y182:Y185)*60</f>
        <v>-117.3132357796049</v>
      </c>
      <c r="AV182" s="56">
        <f t="shared" ref="AV182" si="454">RSQ(Y182:Y185,AQ182:AQ185)</f>
        <v>0.51134289972939051</v>
      </c>
      <c r="AW182" s="56" t="str">
        <f t="shared" ref="AW182" si="455">IF(AV182&gt;=0.7,AU182,"REV")</f>
        <v>REV</v>
      </c>
      <c r="AX182" s="57">
        <f t="shared" ref="AX182" si="456">SLOPE(AO182:AO185,Y182:Y185)*60</f>
        <v>1955.343799199301</v>
      </c>
      <c r="AY182" s="57">
        <f t="shared" ref="AY182" si="457">RSQ(Y182:Y185,AO182:AO185)</f>
        <v>0.13811941584035384</v>
      </c>
      <c r="AZ182" s="57" t="str">
        <f t="shared" ref="AZ182" si="458">IF(AY182&gt;=0.7,AX182,"REV")</f>
        <v>REV</v>
      </c>
    </row>
    <row r="183" spans="1:52" x14ac:dyDescent="0.3">
      <c r="A183">
        <v>182</v>
      </c>
      <c r="B183" s="1">
        <v>44732</v>
      </c>
      <c r="C183" t="str">
        <f t="shared" si="324"/>
        <v>CER-AWD_R1_t1_44732</v>
      </c>
      <c r="E183" t="s">
        <v>20</v>
      </c>
      <c r="F183" t="s">
        <v>21</v>
      </c>
      <c r="G183" t="s">
        <v>18</v>
      </c>
      <c r="H183">
        <f t="shared" si="325"/>
        <v>2022</v>
      </c>
      <c r="I183">
        <f t="shared" si="326"/>
        <v>6</v>
      </c>
      <c r="J183">
        <f t="shared" si="327"/>
        <v>20</v>
      </c>
      <c r="K183" t="s">
        <v>50</v>
      </c>
      <c r="M183">
        <f>VLOOKUP(F183,Treats!$A$1:$C$9,3,0)</f>
        <v>1</v>
      </c>
      <c r="N183">
        <v>11</v>
      </c>
      <c r="O183" t="s">
        <v>19</v>
      </c>
      <c r="P183" t="str">
        <f t="shared" si="328"/>
        <v>E:CER_P:P01_Tr1:AWD_Tr2:_TRA_1_D:20_M:6_Y:2022</v>
      </c>
      <c r="Q183">
        <v>0</v>
      </c>
      <c r="R183">
        <v>27</v>
      </c>
      <c r="S183">
        <v>0.75</v>
      </c>
      <c r="T183">
        <v>33</v>
      </c>
      <c r="U183">
        <v>32</v>
      </c>
      <c r="V183" t="s">
        <v>45</v>
      </c>
      <c r="W183" s="2">
        <f t="shared" si="449"/>
        <v>0.4660879629629629</v>
      </c>
      <c r="X183">
        <v>10</v>
      </c>
      <c r="Y183" s="33">
        <f>VLOOKUP(C183,JN!$A$2:$J$865,8,0)</f>
        <v>1.2825</v>
      </c>
      <c r="Z183" s="34">
        <f>VLOOKUP(C183,JN!$A$2:$J$865,9,0)</f>
        <v>80.737162954279015</v>
      </c>
      <c r="AA183" s="35">
        <f>VLOOKUP(C183,JN!$A$2:$J$865,10,0)</f>
        <v>0.79500000000000004</v>
      </c>
      <c r="AB183">
        <v>42.5</v>
      </c>
      <c r="AD183">
        <f t="shared" si="329"/>
        <v>315.5</v>
      </c>
      <c r="AE183">
        <v>0.129</v>
      </c>
      <c r="AG183">
        <v>0.72</v>
      </c>
      <c r="AH183">
        <f t="shared" si="330"/>
        <v>9.2880000000000004E-2</v>
      </c>
      <c r="AI183" t="s">
        <v>643</v>
      </c>
      <c r="AJ183">
        <f t="shared" si="331"/>
        <v>463.51479503013638</v>
      </c>
      <c r="AK183">
        <f t="shared" si="332"/>
        <v>540.76726086849249</v>
      </c>
      <c r="AL183">
        <f t="shared" si="333"/>
        <v>0.59445772462614987</v>
      </c>
      <c r="AM183">
        <f t="shared" si="334"/>
        <v>0.42800956173082794</v>
      </c>
      <c r="AN183">
        <f t="shared" si="335"/>
        <v>37.42286953806736</v>
      </c>
      <c r="AO183">
        <f t="shared" si="336"/>
        <v>26.944466067408499</v>
      </c>
      <c r="AP183">
        <f t="shared" si="337"/>
        <v>0.42990997239045159</v>
      </c>
      <c r="AQ183">
        <f t="shared" si="338"/>
        <v>0.30953518012112513</v>
      </c>
      <c r="AR183" s="54"/>
      <c r="AS183" s="55"/>
      <c r="AT183" s="55"/>
      <c r="AU183" s="56"/>
      <c r="AV183" s="56"/>
      <c r="AW183" s="56"/>
      <c r="AX183" s="57"/>
      <c r="AY183" s="57"/>
      <c r="AZ183" s="57"/>
    </row>
    <row r="184" spans="1:52" x14ac:dyDescent="0.3">
      <c r="A184">
        <v>183</v>
      </c>
      <c r="B184" s="1">
        <v>44732</v>
      </c>
      <c r="C184" t="str">
        <f t="shared" si="324"/>
        <v>CER-AWD_R1_t2_44732</v>
      </c>
      <c r="E184" t="s">
        <v>20</v>
      </c>
      <c r="F184" t="s">
        <v>21</v>
      </c>
      <c r="G184" t="s">
        <v>18</v>
      </c>
      <c r="H184">
        <f t="shared" si="325"/>
        <v>2022</v>
      </c>
      <c r="I184">
        <f t="shared" si="326"/>
        <v>6</v>
      </c>
      <c r="J184">
        <f t="shared" si="327"/>
        <v>20</v>
      </c>
      <c r="K184" t="s">
        <v>50</v>
      </c>
      <c r="M184">
        <f>VLOOKUP(F184,Treats!$A$1:$C$9,3,0)</f>
        <v>1</v>
      </c>
      <c r="N184">
        <v>11</v>
      </c>
      <c r="O184" t="s">
        <v>19</v>
      </c>
      <c r="P184" t="str">
        <f t="shared" si="328"/>
        <v>E:CER_P:P01_Tr1:AWD_Tr2:_TRA_1_D:20_M:6_Y:2022</v>
      </c>
      <c r="Q184">
        <v>0</v>
      </c>
      <c r="R184">
        <v>27</v>
      </c>
      <c r="S184">
        <v>0.75</v>
      </c>
      <c r="T184">
        <v>33</v>
      </c>
      <c r="U184">
        <v>32</v>
      </c>
      <c r="V184" t="s">
        <v>46</v>
      </c>
      <c r="W184" s="2">
        <f t="shared" si="449"/>
        <v>0.47303240740740732</v>
      </c>
      <c r="X184">
        <v>20</v>
      </c>
      <c r="Y184" s="33">
        <f>VLOOKUP(C184,JN!$A$2:$J$865,8,0)</f>
        <v>1.2825</v>
      </c>
      <c r="Z184" s="34">
        <f>VLOOKUP(C184,JN!$A$2:$J$865,9,0)</f>
        <v>61.278311840562722</v>
      </c>
      <c r="AA184" s="35">
        <f>VLOOKUP(C184,JN!$A$2:$J$865,10,0)</f>
        <v>1.1893199999999999</v>
      </c>
      <c r="AB184">
        <v>43.4</v>
      </c>
      <c r="AD184">
        <f t="shared" si="329"/>
        <v>316.39999999999998</v>
      </c>
      <c r="AE184">
        <v>0.129</v>
      </c>
      <c r="AG184">
        <v>0.72</v>
      </c>
      <c r="AH184">
        <f t="shared" si="330"/>
        <v>9.2880000000000004E-2</v>
      </c>
      <c r="AI184" t="s">
        <v>643</v>
      </c>
      <c r="AJ184">
        <f t="shared" si="331"/>
        <v>462.19632690268031</v>
      </c>
      <c r="AK184">
        <f t="shared" si="332"/>
        <v>539.22904805312703</v>
      </c>
      <c r="AL184">
        <f t="shared" si="333"/>
        <v>0.59276678925268744</v>
      </c>
      <c r="AM184">
        <f t="shared" si="334"/>
        <v>0.42679208826193499</v>
      </c>
      <c r="AN184">
        <f t="shared" si="335"/>
        <v>28.322610651505116</v>
      </c>
      <c r="AO184">
        <f t="shared" si="336"/>
        <v>20.392279669083681</v>
      </c>
      <c r="AP184">
        <f t="shared" si="337"/>
        <v>0.64131589143054502</v>
      </c>
      <c r="AQ184">
        <f t="shared" si="338"/>
        <v>0.46174744182999239</v>
      </c>
      <c r="AR184" s="54"/>
      <c r="AS184" s="55"/>
      <c r="AT184" s="55"/>
      <c r="AU184" s="56"/>
      <c r="AV184" s="56"/>
      <c r="AW184" s="56"/>
      <c r="AX184" s="57"/>
      <c r="AY184" s="57"/>
      <c r="AZ184" s="57"/>
    </row>
    <row r="185" spans="1:52" x14ac:dyDescent="0.3">
      <c r="A185">
        <v>184</v>
      </c>
      <c r="B185" s="1">
        <v>44732</v>
      </c>
      <c r="C185" t="str">
        <f t="shared" si="324"/>
        <v>CER-AWD_R1_t3_44732</v>
      </c>
      <c r="E185" t="s">
        <v>20</v>
      </c>
      <c r="F185" t="s">
        <v>21</v>
      </c>
      <c r="G185" t="s">
        <v>18</v>
      </c>
      <c r="H185">
        <f t="shared" si="325"/>
        <v>2022</v>
      </c>
      <c r="I185">
        <f t="shared" si="326"/>
        <v>6</v>
      </c>
      <c r="J185">
        <f t="shared" si="327"/>
        <v>20</v>
      </c>
      <c r="K185" t="s">
        <v>50</v>
      </c>
      <c r="M185">
        <f>VLOOKUP(F185,Treats!$A$1:$C$9,3,0)</f>
        <v>1</v>
      </c>
      <c r="N185">
        <v>11</v>
      </c>
      <c r="O185" t="s">
        <v>19</v>
      </c>
      <c r="P185" t="str">
        <f t="shared" si="328"/>
        <v>E:CER_P:P01_Tr1:AWD_Tr2:_TRA_1_D:20_M:6_Y:2022</v>
      </c>
      <c r="Q185">
        <v>0</v>
      </c>
      <c r="R185">
        <v>27</v>
      </c>
      <c r="S185">
        <v>0.75</v>
      </c>
      <c r="T185">
        <v>33</v>
      </c>
      <c r="U185">
        <v>32</v>
      </c>
      <c r="V185" t="s">
        <v>47</v>
      </c>
      <c r="W185" s="2">
        <f t="shared" si="449"/>
        <v>0.47997685185185174</v>
      </c>
      <c r="X185">
        <v>30</v>
      </c>
      <c r="Y185" s="33">
        <f>VLOOKUP(C185,JN!$A$2:$J$865,8,0)</f>
        <v>1.2075</v>
      </c>
      <c r="Z185" s="34">
        <f>VLOOKUP(C185,JN!$A$2:$J$865,9,0)</f>
        <v>66.143024618991788</v>
      </c>
      <c r="AA185" s="35">
        <f>VLOOKUP(C185,JN!$A$2:$J$865,10,0)</f>
        <v>1.29108</v>
      </c>
      <c r="AB185">
        <v>39.799999999999997</v>
      </c>
      <c r="AD185">
        <f t="shared" si="329"/>
        <v>312.8</v>
      </c>
      <c r="AE185">
        <v>0.129</v>
      </c>
      <c r="AG185">
        <v>0.72</v>
      </c>
      <c r="AH185">
        <f t="shared" si="330"/>
        <v>9.2880000000000004E-2</v>
      </c>
      <c r="AI185" t="s">
        <v>643</v>
      </c>
      <c r="AJ185">
        <f t="shared" si="331"/>
        <v>467.51572196933512</v>
      </c>
      <c r="AK185">
        <f t="shared" si="332"/>
        <v>545.43500896422427</v>
      </c>
      <c r="AL185">
        <f t="shared" si="333"/>
        <v>0.56452523427797208</v>
      </c>
      <c r="AM185">
        <f t="shared" si="334"/>
        <v>0.40645816868013995</v>
      </c>
      <c r="AN185">
        <f t="shared" si="335"/>
        <v>30.92290390798345</v>
      </c>
      <c r="AO185">
        <f t="shared" si="336"/>
        <v>22.264490813748083</v>
      </c>
      <c r="AP185">
        <f t="shared" si="337"/>
        <v>0.70420023137353061</v>
      </c>
      <c r="AQ185">
        <f t="shared" si="338"/>
        <v>0.507024166588942</v>
      </c>
      <c r="AR185" s="54"/>
      <c r="AS185" s="55"/>
      <c r="AT185" s="55"/>
      <c r="AU185" s="56"/>
      <c r="AV185" s="56"/>
      <c r="AW185" s="56"/>
      <c r="AX185" s="57"/>
      <c r="AY185" s="57"/>
      <c r="AZ185" s="57"/>
    </row>
    <row r="186" spans="1:52" x14ac:dyDescent="0.3">
      <c r="A186">
        <v>185</v>
      </c>
      <c r="B186" s="1">
        <v>44732</v>
      </c>
      <c r="C186" t="str">
        <f t="shared" si="324"/>
        <v>CER-MSD_R1_t0_44732</v>
      </c>
      <c r="E186" t="s">
        <v>20</v>
      </c>
      <c r="F186" t="s">
        <v>22</v>
      </c>
      <c r="G186" t="s">
        <v>18</v>
      </c>
      <c r="H186">
        <f t="shared" si="325"/>
        <v>2022</v>
      </c>
      <c r="I186">
        <f t="shared" si="326"/>
        <v>6</v>
      </c>
      <c r="J186">
        <f t="shared" si="327"/>
        <v>20</v>
      </c>
      <c r="K186" t="s">
        <v>49</v>
      </c>
      <c r="M186">
        <f>VLOOKUP(F186,Treats!$A$1:$C$9,3,0)</f>
        <v>1</v>
      </c>
      <c r="N186">
        <v>1</v>
      </c>
      <c r="O186" t="s">
        <v>19</v>
      </c>
      <c r="P186" t="str">
        <f t="shared" si="328"/>
        <v>E:CER_P:P02_Tr1:MSD_Tr2:_TRA_1_D:20_M:6_Y:2022</v>
      </c>
      <c r="Q186">
        <v>12</v>
      </c>
      <c r="R186">
        <v>27</v>
      </c>
      <c r="S186">
        <v>0.25</v>
      </c>
      <c r="T186">
        <v>33</v>
      </c>
      <c r="U186">
        <v>32</v>
      </c>
      <c r="V186" t="s">
        <v>44</v>
      </c>
      <c r="W186" s="2">
        <v>0.45682870370370371</v>
      </c>
      <c r="X186">
        <v>0</v>
      </c>
      <c r="Y186" s="33">
        <f>VLOOKUP(C186,JN!$A$2:$J$865,8,0)</f>
        <v>1.3574999999999999</v>
      </c>
      <c r="Z186" s="34">
        <f>VLOOKUP(C186,JN!$A$2:$J$865,9,0)</f>
        <v>82.956154747948418</v>
      </c>
      <c r="AA186" s="35">
        <f>VLOOKUP(C186,JN!$A$2:$J$865,10,0)</f>
        <v>0.80771999999999999</v>
      </c>
      <c r="AB186">
        <v>32.700000000000003</v>
      </c>
      <c r="AD186">
        <f t="shared" si="329"/>
        <v>305.7</v>
      </c>
      <c r="AE186">
        <v>0.129</v>
      </c>
      <c r="AG186">
        <v>0.72</v>
      </c>
      <c r="AH186">
        <f t="shared" si="330"/>
        <v>9.2880000000000004E-2</v>
      </c>
      <c r="AI186" t="s">
        <v>643</v>
      </c>
      <c r="AJ186">
        <f t="shared" si="331"/>
        <v>478.37395430817151</v>
      </c>
      <c r="AK186">
        <f t="shared" si="332"/>
        <v>558.10294669286679</v>
      </c>
      <c r="AL186">
        <f t="shared" si="333"/>
        <v>0.64939264297334276</v>
      </c>
      <c r="AM186">
        <f t="shared" si="334"/>
        <v>0.46756270294080676</v>
      </c>
      <c r="AN186">
        <f t="shared" si="335"/>
        <v>39.684063780976679</v>
      </c>
      <c r="AO186">
        <f t="shared" si="336"/>
        <v>28.57252592230321</v>
      </c>
      <c r="AP186">
        <f t="shared" si="337"/>
        <v>0.4507909121027624</v>
      </c>
      <c r="AQ186">
        <f t="shared" si="338"/>
        <v>0.3245694567139889</v>
      </c>
      <c r="AR186" s="54">
        <f t="shared" ref="AR186" si="459">SLOPE(AM186:AM189,X186:X189)*60</f>
        <v>-0.12486146247968727</v>
      </c>
      <c r="AS186" s="55">
        <f t="shared" ref="AS186" si="460">RSQ(Y186:Y189,AM186:AM189)</f>
        <v>0.98869762769463676</v>
      </c>
      <c r="AT186" s="55">
        <f t="shared" ref="AT186" si="461">IF(AS186&gt;=0.7,AR186,"REV")</f>
        <v>-0.12486146247968727</v>
      </c>
      <c r="AU186" s="56">
        <f t="shared" ref="AU186" si="462">SLOPE(AQ186:AQ189,Y186:Y189)*60</f>
        <v>-5.7777577306286281</v>
      </c>
      <c r="AV186" s="56">
        <f t="shared" ref="AV186" si="463">RSQ(Y186:Y189,AQ186:AQ189)</f>
        <v>4.870021503303068E-2</v>
      </c>
      <c r="AW186" s="56" t="str">
        <f t="shared" ref="AW186" si="464">IF(AV186&gt;=0.7,AU186,"REV")</f>
        <v>REV</v>
      </c>
      <c r="AX186" s="57">
        <f t="shared" ref="AX186" si="465">SLOPE(AO186:AO189,Y186:Y189)*60</f>
        <v>2397.8047848831075</v>
      </c>
      <c r="AY186" s="57">
        <f t="shared" ref="AY186" si="466">RSQ(Y186:Y189,AO186:AO189)</f>
        <v>0.98992428782948627</v>
      </c>
      <c r="AZ186" s="57">
        <f t="shared" ref="AZ186" si="467">IF(AY186&gt;=0.7,AX186,"REV")</f>
        <v>2397.8047848831075</v>
      </c>
    </row>
    <row r="187" spans="1:52" x14ac:dyDescent="0.3">
      <c r="A187">
        <v>186</v>
      </c>
      <c r="B187" s="1">
        <v>44732</v>
      </c>
      <c r="C187" t="str">
        <f t="shared" si="324"/>
        <v>CER-MSD_R1_t1_44732</v>
      </c>
      <c r="E187" t="s">
        <v>20</v>
      </c>
      <c r="F187" t="s">
        <v>22</v>
      </c>
      <c r="G187" t="s">
        <v>18</v>
      </c>
      <c r="H187">
        <f t="shared" si="325"/>
        <v>2022</v>
      </c>
      <c r="I187">
        <f t="shared" si="326"/>
        <v>6</v>
      </c>
      <c r="J187">
        <f t="shared" si="327"/>
        <v>20</v>
      </c>
      <c r="K187" t="s">
        <v>49</v>
      </c>
      <c r="M187">
        <f>VLOOKUP(F187,Treats!$A$1:$C$9,3,0)</f>
        <v>1</v>
      </c>
      <c r="N187">
        <v>1</v>
      </c>
      <c r="O187" t="s">
        <v>19</v>
      </c>
      <c r="P187" t="str">
        <f t="shared" si="328"/>
        <v>E:CER_P:P02_Tr1:MSD_Tr2:_TRA_1_D:20_M:6_Y:2022</v>
      </c>
      <c r="Q187">
        <v>12</v>
      </c>
      <c r="R187">
        <v>27</v>
      </c>
      <c r="S187">
        <v>0.25</v>
      </c>
      <c r="T187">
        <v>33</v>
      </c>
      <c r="U187">
        <v>32</v>
      </c>
      <c r="V187" t="s">
        <v>45</v>
      </c>
      <c r="W187" s="2">
        <f t="shared" si="449"/>
        <v>0.46377314814814813</v>
      </c>
      <c r="X187">
        <v>10</v>
      </c>
      <c r="Y187" s="33">
        <f>VLOOKUP(C187,JN!$A$2:$J$865,8,0)</f>
        <v>1.2825</v>
      </c>
      <c r="Z187" s="34">
        <f>VLOOKUP(C187,JN!$A$2:$J$865,9,0)</f>
        <v>77.920750293083245</v>
      </c>
      <c r="AA187" s="35">
        <f>VLOOKUP(C187,JN!$A$2:$J$865,10,0)</f>
        <v>0.80771999999999999</v>
      </c>
      <c r="AB187">
        <v>40.299999999999997</v>
      </c>
      <c r="AD187">
        <f t="shared" si="329"/>
        <v>313.3</v>
      </c>
      <c r="AE187">
        <v>0.129</v>
      </c>
      <c r="AG187">
        <v>0.72</v>
      </c>
      <c r="AH187">
        <f t="shared" si="330"/>
        <v>9.2880000000000004E-2</v>
      </c>
      <c r="AI187" t="s">
        <v>643</v>
      </c>
      <c r="AJ187">
        <f t="shared" si="331"/>
        <v>466.76960686884149</v>
      </c>
      <c r="AK187">
        <f t="shared" si="332"/>
        <v>544.56454134698174</v>
      </c>
      <c r="AL187">
        <f t="shared" si="333"/>
        <v>0.59863202080928923</v>
      </c>
      <c r="AM187">
        <f t="shared" si="334"/>
        <v>0.43101505498268827</v>
      </c>
      <c r="AN187">
        <f t="shared" si="335"/>
        <v>36.37103798122763</v>
      </c>
      <c r="AO187">
        <f t="shared" si="336"/>
        <v>26.187147346483897</v>
      </c>
      <c r="AP187">
        <f t="shared" si="337"/>
        <v>0.4398556713367841</v>
      </c>
      <c r="AQ187">
        <f t="shared" si="338"/>
        <v>0.31669608336248456</v>
      </c>
      <c r="AR187" s="54"/>
      <c r="AS187" s="55"/>
      <c r="AT187" s="55"/>
      <c r="AU187" s="56"/>
      <c r="AV187" s="56"/>
      <c r="AW187" s="56"/>
      <c r="AX187" s="57"/>
      <c r="AY187" s="57"/>
      <c r="AZ187" s="57"/>
    </row>
    <row r="188" spans="1:52" x14ac:dyDescent="0.3">
      <c r="A188">
        <v>187</v>
      </c>
      <c r="B188" s="1">
        <v>44732</v>
      </c>
      <c r="C188" t="str">
        <f t="shared" si="324"/>
        <v>CER-MSD_R1_t2_44732</v>
      </c>
      <c r="E188" t="s">
        <v>20</v>
      </c>
      <c r="F188" t="s">
        <v>22</v>
      </c>
      <c r="G188" t="s">
        <v>18</v>
      </c>
      <c r="H188">
        <f t="shared" si="325"/>
        <v>2022</v>
      </c>
      <c r="I188">
        <f t="shared" si="326"/>
        <v>6</v>
      </c>
      <c r="J188">
        <f t="shared" si="327"/>
        <v>20</v>
      </c>
      <c r="K188" t="s">
        <v>49</v>
      </c>
      <c r="M188">
        <f>VLOOKUP(F188,Treats!$A$1:$C$9,3,0)</f>
        <v>1</v>
      </c>
      <c r="N188">
        <v>1</v>
      </c>
      <c r="O188" t="s">
        <v>19</v>
      </c>
      <c r="P188" t="str">
        <f t="shared" si="328"/>
        <v>E:CER_P:P02_Tr1:MSD_Tr2:_TRA_1_D:20_M:6_Y:2022</v>
      </c>
      <c r="Q188">
        <v>12</v>
      </c>
      <c r="R188">
        <v>27</v>
      </c>
      <c r="S188">
        <v>0.25</v>
      </c>
      <c r="T188">
        <v>33</v>
      </c>
      <c r="U188">
        <v>32</v>
      </c>
      <c r="V188" t="s">
        <v>46</v>
      </c>
      <c r="W188" s="2">
        <f t="shared" si="449"/>
        <v>0.47071759259259255</v>
      </c>
      <c r="X188">
        <v>20</v>
      </c>
      <c r="Y188" s="33">
        <f>VLOOKUP(C188,JN!$A$2:$J$865,8,0)</f>
        <v>1.2075</v>
      </c>
      <c r="Z188" s="34">
        <f>VLOOKUP(C188,JN!$A$2:$J$865,9,0)</f>
        <v>68.191324736225098</v>
      </c>
      <c r="AA188" s="35">
        <f>VLOOKUP(C188,JN!$A$2:$J$865,10,0)</f>
        <v>0.76956000000000002</v>
      </c>
      <c r="AB188">
        <v>42.1</v>
      </c>
      <c r="AD188">
        <f t="shared" si="329"/>
        <v>315.10000000000002</v>
      </c>
      <c r="AE188">
        <v>0.129</v>
      </c>
      <c r="AG188">
        <v>0.72</v>
      </c>
      <c r="AH188">
        <f t="shared" si="330"/>
        <v>9.2880000000000004E-2</v>
      </c>
      <c r="AI188" t="s">
        <v>643</v>
      </c>
      <c r="AJ188">
        <f t="shared" si="331"/>
        <v>464.10319845131079</v>
      </c>
      <c r="AK188">
        <f t="shared" si="332"/>
        <v>541.45373152652928</v>
      </c>
      <c r="AL188">
        <f t="shared" si="333"/>
        <v>0.56040461212995774</v>
      </c>
      <c r="AM188">
        <f t="shared" si="334"/>
        <v>0.40349132073356958</v>
      </c>
      <c r="AN188">
        <f t="shared" si="335"/>
        <v>31.647811916714055</v>
      </c>
      <c r="AO188">
        <f t="shared" si="336"/>
        <v>22.786424580034122</v>
      </c>
      <c r="AP188">
        <f t="shared" si="337"/>
        <v>0.41668113363355586</v>
      </c>
      <c r="AQ188">
        <f t="shared" si="338"/>
        <v>0.3000104162161602</v>
      </c>
      <c r="AR188" s="54"/>
      <c r="AS188" s="55"/>
      <c r="AT188" s="55"/>
      <c r="AU188" s="56"/>
      <c r="AV188" s="56"/>
      <c r="AW188" s="56"/>
      <c r="AX188" s="57"/>
      <c r="AY188" s="57"/>
      <c r="AZ188" s="57"/>
    </row>
    <row r="189" spans="1:52" x14ac:dyDescent="0.3">
      <c r="A189">
        <v>188</v>
      </c>
      <c r="B189" s="1">
        <v>44732</v>
      </c>
      <c r="C189" t="str">
        <f t="shared" si="324"/>
        <v>CER-MSD_R1_t3_44732</v>
      </c>
      <c r="E189" t="s">
        <v>20</v>
      </c>
      <c r="F189" t="s">
        <v>22</v>
      </c>
      <c r="G189" t="s">
        <v>18</v>
      </c>
      <c r="H189">
        <f t="shared" si="325"/>
        <v>2022</v>
      </c>
      <c r="I189">
        <f t="shared" si="326"/>
        <v>6</v>
      </c>
      <c r="J189">
        <f t="shared" si="327"/>
        <v>20</v>
      </c>
      <c r="K189" t="s">
        <v>49</v>
      </c>
      <c r="M189">
        <f>VLOOKUP(F189,Treats!$A$1:$C$9,3,0)</f>
        <v>1</v>
      </c>
      <c r="N189">
        <v>1</v>
      </c>
      <c r="O189" t="s">
        <v>19</v>
      </c>
      <c r="P189" t="str">
        <f t="shared" si="328"/>
        <v>E:CER_P:P02_Tr1:MSD_Tr2:_TRA_1_D:20_M:6_Y:2022</v>
      </c>
      <c r="Q189">
        <v>12</v>
      </c>
      <c r="R189">
        <v>27</v>
      </c>
      <c r="S189">
        <v>0.25</v>
      </c>
      <c r="T189">
        <v>33</v>
      </c>
      <c r="U189">
        <v>32</v>
      </c>
      <c r="V189" t="s">
        <v>47</v>
      </c>
      <c r="W189" s="2">
        <f t="shared" si="449"/>
        <v>0.47766203703703697</v>
      </c>
      <c r="X189">
        <v>30</v>
      </c>
      <c r="Y189" s="33">
        <f>VLOOKUP(C189,JN!$A$2:$J$865,8,0)</f>
        <v>1.2075</v>
      </c>
      <c r="Z189" s="34">
        <f>VLOOKUP(C189,JN!$A$2:$J$865,9,0)</f>
        <v>66.911137162954276</v>
      </c>
      <c r="AA189" s="35">
        <f>VLOOKUP(C189,JN!$A$2:$J$865,10,0)</f>
        <v>0.94764000000000004</v>
      </c>
      <c r="AB189">
        <v>39.1</v>
      </c>
      <c r="AD189">
        <f t="shared" si="329"/>
        <v>312.10000000000002</v>
      </c>
      <c r="AE189">
        <v>0.129</v>
      </c>
      <c r="AG189">
        <v>0.72</v>
      </c>
      <c r="AH189">
        <f t="shared" si="330"/>
        <v>9.2880000000000004E-2</v>
      </c>
      <c r="AI189" t="s">
        <v>643</v>
      </c>
      <c r="AJ189">
        <f t="shared" si="331"/>
        <v>468.56429936561364</v>
      </c>
      <c r="AK189">
        <f t="shared" si="332"/>
        <v>546.65834925988258</v>
      </c>
      <c r="AL189">
        <f t="shared" si="333"/>
        <v>0.5657913914839785</v>
      </c>
      <c r="AM189">
        <f t="shared" si="334"/>
        <v>0.4073698018684645</v>
      </c>
      <c r="AN189">
        <f t="shared" si="335"/>
        <v>31.352170104516144</v>
      </c>
      <c r="AO189">
        <f t="shared" si="336"/>
        <v>22.573562475251624</v>
      </c>
      <c r="AP189">
        <f t="shared" si="337"/>
        <v>0.51803531809263514</v>
      </c>
      <c r="AQ189">
        <f t="shared" si="338"/>
        <v>0.37298542902669735</v>
      </c>
      <c r="AR189" s="54"/>
      <c r="AS189" s="55"/>
      <c r="AT189" s="55"/>
      <c r="AU189" s="56"/>
      <c r="AV189" s="56"/>
      <c r="AW189" s="56"/>
      <c r="AX189" s="57"/>
      <c r="AY189" s="57"/>
      <c r="AZ189" s="57"/>
    </row>
    <row r="190" spans="1:52" x14ac:dyDescent="0.3">
      <c r="A190">
        <v>189</v>
      </c>
      <c r="B190" s="1">
        <v>44732</v>
      </c>
      <c r="C190" t="str">
        <f t="shared" si="324"/>
        <v>CER-CON_R1_t0_44732</v>
      </c>
      <c r="E190" t="s">
        <v>20</v>
      </c>
      <c r="F190" t="s">
        <v>39</v>
      </c>
      <c r="G190" t="s">
        <v>18</v>
      </c>
      <c r="H190">
        <f t="shared" si="325"/>
        <v>2022</v>
      </c>
      <c r="I190">
        <f t="shared" si="326"/>
        <v>6</v>
      </c>
      <c r="J190">
        <f t="shared" si="327"/>
        <v>20</v>
      </c>
      <c r="K190" t="s">
        <v>48</v>
      </c>
      <c r="M190">
        <f>VLOOKUP(F190,Treats!$A$1:$C$9,3,0)</f>
        <v>1</v>
      </c>
      <c r="N190">
        <v>9</v>
      </c>
      <c r="O190" t="s">
        <v>605</v>
      </c>
      <c r="P190" t="str">
        <f t="shared" si="328"/>
        <v>E:CER_P:P03_Tr1:CON_Tr2:_TRA_1_D:20_M:6_Y:2022</v>
      </c>
      <c r="Q190">
        <v>10</v>
      </c>
      <c r="R190">
        <v>28</v>
      </c>
      <c r="S190">
        <v>0.8</v>
      </c>
      <c r="T190">
        <v>33</v>
      </c>
      <c r="U190">
        <v>32</v>
      </c>
      <c r="V190" t="s">
        <v>44</v>
      </c>
      <c r="W190" s="2">
        <v>0.45682870370370371</v>
      </c>
      <c r="X190">
        <v>0</v>
      </c>
      <c r="Y190" s="33">
        <f>VLOOKUP(C190,JN!$A$2:$J$865,8,0)</f>
        <v>1.2825</v>
      </c>
      <c r="Z190" s="34">
        <f>VLOOKUP(C190,JN!$A$2:$J$865,9,0)</f>
        <v>75.104337631887461</v>
      </c>
      <c r="AA190" s="35">
        <f>VLOOKUP(C190,JN!$A$2:$J$865,10,0)</f>
        <v>0.78864000000000001</v>
      </c>
      <c r="AB190">
        <v>32.799999999999997</v>
      </c>
      <c r="AD190">
        <f t="shared" si="329"/>
        <v>305.8</v>
      </c>
      <c r="AE190">
        <v>0.129</v>
      </c>
      <c r="AG190">
        <v>0.72</v>
      </c>
      <c r="AH190">
        <f t="shared" si="330"/>
        <v>9.2880000000000004E-2</v>
      </c>
      <c r="AI190" t="s">
        <v>643</v>
      </c>
      <c r="AJ190">
        <f t="shared" si="331"/>
        <v>478.21752070637024</v>
      </c>
      <c r="AK190">
        <f t="shared" si="332"/>
        <v>557.92044082409859</v>
      </c>
      <c r="AL190">
        <f t="shared" si="333"/>
        <v>0.61331397030591983</v>
      </c>
      <c r="AM190">
        <f t="shared" si="334"/>
        <v>0.44158605862026229</v>
      </c>
      <c r="AN190">
        <f t="shared" si="335"/>
        <v>35.916210136615362</v>
      </c>
      <c r="AO190">
        <f t="shared" si="336"/>
        <v>25.859671298363061</v>
      </c>
      <c r="AP190">
        <f t="shared" si="337"/>
        <v>0.43999837645151713</v>
      </c>
      <c r="AQ190">
        <f t="shared" si="338"/>
        <v>0.31679883104509238</v>
      </c>
      <c r="AR190" s="54">
        <f t="shared" ref="AR190" si="468">SLOPE(AM190:AM193,X190:X193)*60</f>
        <v>7.4765636375136946E-2</v>
      </c>
      <c r="AS190" s="55">
        <f t="shared" ref="AS190" si="469">RSQ(Y190:Y193,AM190:AM193)</f>
        <v>0.95139910625207103</v>
      </c>
      <c r="AT190" s="55">
        <f t="shared" ref="AT190" si="470">IF(AS190&gt;=0.7,AR190,"REV")</f>
        <v>7.4765636375136946E-2</v>
      </c>
      <c r="AU190" s="56">
        <f t="shared" ref="AU190" si="471">SLOPE(AQ190:AQ193,Y190:Y193)*60</f>
        <v>3.528677367830177</v>
      </c>
      <c r="AV190" s="56">
        <f t="shared" ref="AV190" si="472">RSQ(Y190:Y193,AQ190:AQ193)</f>
        <v>0.20031519685374063</v>
      </c>
      <c r="AW190" s="56" t="str">
        <f t="shared" ref="AW190" si="473">IF(AV190&gt;=0.7,AU190,"REV")</f>
        <v>REV</v>
      </c>
      <c r="AX190" s="57">
        <f t="shared" ref="AX190" si="474">SLOPE(AO190:AO193,Y190:Y193)*60</f>
        <v>389.15809036062507</v>
      </c>
      <c r="AY190" s="57">
        <f t="shared" ref="AY190" si="475">RSQ(Y190:Y193,AO190:AO193)</f>
        <v>4.6619316161177614E-2</v>
      </c>
      <c r="AZ190" s="57" t="str">
        <f t="shared" ref="AZ190" si="476">IF(AY190&gt;=0.7,AX190,"REV")</f>
        <v>REV</v>
      </c>
    </row>
    <row r="191" spans="1:52" x14ac:dyDescent="0.3">
      <c r="A191">
        <v>190</v>
      </c>
      <c r="B191" s="1">
        <v>44732</v>
      </c>
      <c r="C191" t="str">
        <f t="shared" si="324"/>
        <v>CER-CON_R1_t1_44732</v>
      </c>
      <c r="E191" t="s">
        <v>20</v>
      </c>
      <c r="F191" t="s">
        <v>39</v>
      </c>
      <c r="G191" t="s">
        <v>18</v>
      </c>
      <c r="H191">
        <f t="shared" si="325"/>
        <v>2022</v>
      </c>
      <c r="I191">
        <f t="shared" si="326"/>
        <v>6</v>
      </c>
      <c r="J191">
        <f t="shared" si="327"/>
        <v>20</v>
      </c>
      <c r="K191" t="s">
        <v>48</v>
      </c>
      <c r="M191">
        <f>VLOOKUP(F191,Treats!$A$1:$C$9,3,0)</f>
        <v>1</v>
      </c>
      <c r="N191">
        <v>9</v>
      </c>
      <c r="O191" t="s">
        <v>605</v>
      </c>
      <c r="P191" t="str">
        <f t="shared" si="328"/>
        <v>E:CER_P:P03_Tr1:CON_Tr2:_TRA_1_D:20_M:6_Y:2022</v>
      </c>
      <c r="Q191">
        <v>10</v>
      </c>
      <c r="R191">
        <v>28</v>
      </c>
      <c r="S191">
        <v>0.8</v>
      </c>
      <c r="T191">
        <v>33</v>
      </c>
      <c r="U191">
        <v>32</v>
      </c>
      <c r="V191" t="s">
        <v>45</v>
      </c>
      <c r="W191" s="2">
        <f t="shared" si="449"/>
        <v>0.46377314814814813</v>
      </c>
      <c r="X191">
        <v>10</v>
      </c>
      <c r="Y191" s="33">
        <f>VLOOKUP(C191,JN!$A$2:$J$865,8,0)</f>
        <v>1.2825</v>
      </c>
      <c r="Z191" s="34">
        <f>VLOOKUP(C191,JN!$A$2:$J$865,9,0)</f>
        <v>92.514888628370457</v>
      </c>
      <c r="AA191" s="35">
        <f>VLOOKUP(C191,JN!$A$2:$J$865,10,0)</f>
        <v>0.75684000000000007</v>
      </c>
      <c r="AB191">
        <v>40.4</v>
      </c>
      <c r="AD191">
        <f t="shared" si="329"/>
        <v>313.39999999999998</v>
      </c>
      <c r="AE191">
        <v>0.129</v>
      </c>
      <c r="AG191">
        <v>0.72</v>
      </c>
      <c r="AH191">
        <f t="shared" si="330"/>
        <v>9.2880000000000004E-2</v>
      </c>
      <c r="AI191" t="s">
        <v>643</v>
      </c>
      <c r="AJ191">
        <f t="shared" si="331"/>
        <v>466.62066953416735</v>
      </c>
      <c r="AK191">
        <f t="shared" si="332"/>
        <v>544.39078112319532</v>
      </c>
      <c r="AL191">
        <f t="shared" si="333"/>
        <v>0.59844100867756955</v>
      </c>
      <c r="AM191">
        <f t="shared" si="334"/>
        <v>0.43087752624785008</v>
      </c>
      <c r="AN191">
        <f t="shared" si="335"/>
        <v>43.16935927364915</v>
      </c>
      <c r="AO191">
        <f t="shared" si="336"/>
        <v>31.081938677027384</v>
      </c>
      <c r="AP191">
        <f t="shared" si="337"/>
        <v>0.41201671878527918</v>
      </c>
      <c r="AQ191">
        <f t="shared" si="338"/>
        <v>0.29665203752540104</v>
      </c>
      <c r="AR191" s="54"/>
      <c r="AS191" s="55"/>
      <c r="AT191" s="55"/>
      <c r="AU191" s="56"/>
      <c r="AV191" s="56"/>
      <c r="AW191" s="56"/>
      <c r="AX191" s="57"/>
      <c r="AY191" s="57"/>
      <c r="AZ191" s="57"/>
    </row>
    <row r="192" spans="1:52" x14ac:dyDescent="0.3">
      <c r="A192">
        <v>191</v>
      </c>
      <c r="B192" s="1">
        <v>44732</v>
      </c>
      <c r="C192" t="str">
        <f t="shared" si="324"/>
        <v>CER-CON_R1_t2_44732</v>
      </c>
      <c r="E192" t="s">
        <v>20</v>
      </c>
      <c r="F192" t="s">
        <v>39</v>
      </c>
      <c r="G192" t="s">
        <v>18</v>
      </c>
      <c r="H192">
        <f t="shared" si="325"/>
        <v>2022</v>
      </c>
      <c r="I192">
        <f t="shared" si="326"/>
        <v>6</v>
      </c>
      <c r="J192">
        <f t="shared" si="327"/>
        <v>20</v>
      </c>
      <c r="K192" t="s">
        <v>48</v>
      </c>
      <c r="M192">
        <f>VLOOKUP(F192,Treats!$A$1:$C$9,3,0)</f>
        <v>1</v>
      </c>
      <c r="N192">
        <v>9</v>
      </c>
      <c r="O192" t="s">
        <v>605</v>
      </c>
      <c r="P192" t="str">
        <f t="shared" si="328"/>
        <v>E:CER_P:P03_Tr1:CON_Tr2:_TRA_1_D:20_M:6_Y:2022</v>
      </c>
      <c r="Q192">
        <v>10</v>
      </c>
      <c r="R192">
        <v>28</v>
      </c>
      <c r="S192">
        <v>0.8</v>
      </c>
      <c r="T192">
        <v>33</v>
      </c>
      <c r="U192">
        <v>32</v>
      </c>
      <c r="V192" t="s">
        <v>46</v>
      </c>
      <c r="W192" s="2">
        <f t="shared" si="449"/>
        <v>0.47071759259259255</v>
      </c>
      <c r="X192">
        <v>20</v>
      </c>
      <c r="Y192" s="33">
        <f>VLOOKUP(C192,JN!$A$2:$J$865,8,0)</f>
        <v>1.2825</v>
      </c>
      <c r="Z192" s="34">
        <f>VLOOKUP(C192,JN!$A$2:$J$865,9,0)</f>
        <v>81.76131301289567</v>
      </c>
      <c r="AA192" s="35">
        <f>VLOOKUP(C192,JN!$A$2:$J$865,10,0)</f>
        <v>0.76956000000000002</v>
      </c>
      <c r="AB192">
        <v>42.1</v>
      </c>
      <c r="AD192">
        <f t="shared" si="329"/>
        <v>315.10000000000002</v>
      </c>
      <c r="AE192">
        <v>0.129</v>
      </c>
      <c r="AG192">
        <v>0.72</v>
      </c>
      <c r="AH192">
        <f t="shared" si="330"/>
        <v>9.2880000000000004E-2</v>
      </c>
      <c r="AI192" t="s">
        <v>643</v>
      </c>
      <c r="AJ192">
        <f t="shared" si="331"/>
        <v>464.10319845131079</v>
      </c>
      <c r="AK192">
        <f t="shared" si="332"/>
        <v>541.45373152652928</v>
      </c>
      <c r="AL192">
        <f t="shared" si="333"/>
        <v>0.59521235201380607</v>
      </c>
      <c r="AM192">
        <f t="shared" si="334"/>
        <v>0.42855289344994035</v>
      </c>
      <c r="AN192">
        <f t="shared" si="335"/>
        <v>37.945686878863654</v>
      </c>
      <c r="AO192">
        <f t="shared" si="336"/>
        <v>27.32089455278183</v>
      </c>
      <c r="AP192">
        <f t="shared" si="337"/>
        <v>0.41668113363355586</v>
      </c>
      <c r="AQ192">
        <f t="shared" si="338"/>
        <v>0.3000104162161602</v>
      </c>
      <c r="AR192" s="54"/>
      <c r="AS192" s="55"/>
      <c r="AT192" s="55"/>
      <c r="AU192" s="56"/>
      <c r="AV192" s="56"/>
      <c r="AW192" s="56"/>
      <c r="AX192" s="57"/>
      <c r="AY192" s="57"/>
      <c r="AZ192" s="57"/>
    </row>
    <row r="193" spans="1:52" x14ac:dyDescent="0.3">
      <c r="A193">
        <v>192</v>
      </c>
      <c r="B193" s="1">
        <v>44732</v>
      </c>
      <c r="C193" t="str">
        <f t="shared" si="324"/>
        <v>CER-CON_R1_t3_44732</v>
      </c>
      <c r="E193" t="s">
        <v>20</v>
      </c>
      <c r="F193" t="s">
        <v>39</v>
      </c>
      <c r="G193" t="s">
        <v>18</v>
      </c>
      <c r="H193">
        <f t="shared" si="325"/>
        <v>2022</v>
      </c>
      <c r="I193">
        <f t="shared" si="326"/>
        <v>6</v>
      </c>
      <c r="J193">
        <f t="shared" si="327"/>
        <v>20</v>
      </c>
      <c r="K193" t="s">
        <v>48</v>
      </c>
      <c r="M193">
        <f>VLOOKUP(F193,Treats!$A$1:$C$9,3,0)</f>
        <v>1</v>
      </c>
      <c r="N193">
        <v>9</v>
      </c>
      <c r="O193" t="s">
        <v>605</v>
      </c>
      <c r="P193" t="str">
        <f t="shared" si="328"/>
        <v>E:CER_P:P03_Tr1:CON_Tr2:_TRA_1_D:20_M:6_Y:2022</v>
      </c>
      <c r="Q193">
        <v>10</v>
      </c>
      <c r="R193">
        <v>28</v>
      </c>
      <c r="S193">
        <v>0.8</v>
      </c>
      <c r="T193">
        <v>33</v>
      </c>
      <c r="U193">
        <v>32</v>
      </c>
      <c r="V193" t="s">
        <v>47</v>
      </c>
      <c r="W193" s="2">
        <f t="shared" si="449"/>
        <v>0.47766203703703697</v>
      </c>
      <c r="X193">
        <v>30</v>
      </c>
      <c r="Y193" s="33">
        <f>VLOOKUP(C193,JN!$A$2:$J$865,8,0)</f>
        <v>1.4325000000000001</v>
      </c>
      <c r="Z193" s="34">
        <f>VLOOKUP(C193,JN!$A$2:$J$865,9,0)</f>
        <v>86.028604923798369</v>
      </c>
      <c r="AA193" s="35">
        <f>VLOOKUP(C193,JN!$A$2:$J$865,10,0)</f>
        <v>0.79500000000000004</v>
      </c>
      <c r="AB193">
        <v>38.700000000000003</v>
      </c>
      <c r="AD193">
        <f t="shared" si="329"/>
        <v>311.7</v>
      </c>
      <c r="AE193">
        <v>0.129</v>
      </c>
      <c r="AG193">
        <v>0.72</v>
      </c>
      <c r="AH193">
        <f t="shared" si="330"/>
        <v>9.2880000000000004E-2</v>
      </c>
      <c r="AI193" t="s">
        <v>643</v>
      </c>
      <c r="AJ193">
        <f t="shared" si="331"/>
        <v>469.16560100098832</v>
      </c>
      <c r="AK193">
        <f t="shared" si="332"/>
        <v>547.35986783448629</v>
      </c>
      <c r="AL193">
        <f t="shared" si="333"/>
        <v>0.67207972343391575</v>
      </c>
      <c r="AM193">
        <f t="shared" si="334"/>
        <v>0.48389740087241939</v>
      </c>
      <c r="AN193">
        <f t="shared" si="335"/>
        <v>40.361662132350446</v>
      </c>
      <c r="AO193">
        <f t="shared" si="336"/>
        <v>29.060396735292322</v>
      </c>
      <c r="AP193">
        <f t="shared" si="337"/>
        <v>0.43515109492841664</v>
      </c>
      <c r="AQ193">
        <f t="shared" si="338"/>
        <v>0.31330878834845999</v>
      </c>
      <c r="AR193" s="54"/>
      <c r="AS193" s="55"/>
      <c r="AT193" s="55"/>
      <c r="AU193" s="56"/>
      <c r="AV193" s="56"/>
      <c r="AW193" s="56"/>
      <c r="AX193" s="57"/>
      <c r="AY193" s="57"/>
      <c r="AZ193" s="57"/>
    </row>
    <row r="194" spans="1:52" x14ac:dyDescent="0.3">
      <c r="A194">
        <v>192</v>
      </c>
      <c r="B194" s="1">
        <v>44732</v>
      </c>
      <c r="C194" t="str">
        <f t="shared" si="324"/>
        <v>CER-MSD_R2_t0_44732</v>
      </c>
      <c r="E194" t="s">
        <v>20</v>
      </c>
      <c r="F194" t="s">
        <v>34</v>
      </c>
      <c r="G194" t="s">
        <v>18</v>
      </c>
      <c r="H194">
        <f t="shared" si="325"/>
        <v>2022</v>
      </c>
      <c r="I194">
        <f t="shared" si="326"/>
        <v>6</v>
      </c>
      <c r="J194">
        <f t="shared" si="327"/>
        <v>20</v>
      </c>
      <c r="K194" t="s">
        <v>49</v>
      </c>
      <c r="M194">
        <f>VLOOKUP(F194,Treats!$A$1:$C$9,3,0)</f>
        <v>2</v>
      </c>
      <c r="N194">
        <v>1</v>
      </c>
      <c r="O194" t="s">
        <v>19</v>
      </c>
      <c r="P194" t="str">
        <f t="shared" si="328"/>
        <v>E:CER_P:P04_Tr1:MSD_Tr2:_TRA_2_D:20_M:6_Y:2022</v>
      </c>
      <c r="Q194">
        <v>12</v>
      </c>
      <c r="R194">
        <v>28</v>
      </c>
      <c r="S194">
        <v>0.35</v>
      </c>
      <c r="T194">
        <v>32</v>
      </c>
      <c r="U194">
        <v>35</v>
      </c>
      <c r="V194" t="s">
        <v>44</v>
      </c>
      <c r="W194" s="2">
        <v>0.48842592592592587</v>
      </c>
      <c r="X194">
        <v>0</v>
      </c>
      <c r="Y194" s="33">
        <f>VLOOKUP(C194,JN!$A$2:$J$865,8,0)</f>
        <v>1.2075</v>
      </c>
      <c r="Z194" s="34">
        <f>VLOOKUP(C194,JN!$A$2:$J$865,9,0)</f>
        <v>78.091441969519337</v>
      </c>
      <c r="AA194" s="35">
        <f>VLOOKUP(C194,JN!$A$2:$J$865,10,0)</f>
        <v>0.84588000000000008</v>
      </c>
      <c r="AB194">
        <v>33.4</v>
      </c>
      <c r="AD194">
        <f t="shared" si="329"/>
        <v>306.39999999999998</v>
      </c>
      <c r="AE194">
        <v>0.129</v>
      </c>
      <c r="AG194">
        <v>0.72</v>
      </c>
      <c r="AH194">
        <f t="shared" si="330"/>
        <v>9.2880000000000004E-2</v>
      </c>
      <c r="AI194" t="s">
        <v>643</v>
      </c>
      <c r="AJ194">
        <f t="shared" si="331"/>
        <v>477.28106342039183</v>
      </c>
      <c r="AK194">
        <f t="shared" si="332"/>
        <v>556.82790732379055</v>
      </c>
      <c r="AL194">
        <f t="shared" si="333"/>
        <v>0.57631688408012316</v>
      </c>
      <c r="AM194">
        <f t="shared" si="334"/>
        <v>0.41494815653768868</v>
      </c>
      <c r="AN194">
        <f t="shared" si="335"/>
        <v>37.271566467244014</v>
      </c>
      <c r="AO194">
        <f t="shared" si="336"/>
        <v>26.835527856415691</v>
      </c>
      <c r="AP194">
        <f t="shared" si="337"/>
        <v>0.47100959024704797</v>
      </c>
      <c r="AQ194">
        <f t="shared" si="338"/>
        <v>0.33912690497787457</v>
      </c>
      <c r="AR194" s="54">
        <f t="shared" ref="AR194" si="477">SLOPE(AM194:AM197,X194:X197)*60</f>
        <v>3.9218996559738893E-2</v>
      </c>
      <c r="AS194" s="55">
        <f t="shared" ref="AS194" si="478">RSQ(Y194:Y197,AM194:AM197)</f>
        <v>0.85396758377013737</v>
      </c>
      <c r="AT194" s="55">
        <f t="shared" ref="AT194" si="479">IF(AS194&gt;=0.7,AR194,"REV")</f>
        <v>3.9218996559738893E-2</v>
      </c>
      <c r="AU194" s="56">
        <f t="shared" ref="AU194" si="480">SLOPE(AQ194:AQ197,Y194:Y197)*60</f>
        <v>3.8479646534737473</v>
      </c>
      <c r="AV194" s="56">
        <f t="shared" ref="AV194" si="481">RSQ(Y194:Y197,AQ194:AQ197)</f>
        <v>3.8964037839273734E-2</v>
      </c>
      <c r="AW194" s="56" t="str">
        <f t="shared" ref="AW194" si="482">IF(AV194&gt;=0.7,AU194,"REV")</f>
        <v>REV</v>
      </c>
      <c r="AX194" s="57">
        <f t="shared" ref="AX194" si="483">SLOPE(AO194:AO197,Y194:Y197)*60</f>
        <v>-2214.9026640204365</v>
      </c>
      <c r="AY194" s="57">
        <f t="shared" ref="AY194" si="484">RSQ(Y194:Y197,AO194:AO197)</f>
        <v>0.62157426708211705</v>
      </c>
      <c r="AZ194" s="57" t="str">
        <f t="shared" ref="AZ194" si="485">IF(AY194&gt;=0.7,AX194,"REV")</f>
        <v>REV</v>
      </c>
    </row>
    <row r="195" spans="1:52" x14ac:dyDescent="0.3">
      <c r="A195">
        <v>192</v>
      </c>
      <c r="B195" s="1">
        <v>44732</v>
      </c>
      <c r="C195" t="str">
        <f t="shared" ref="C195:C258" si="486">E195&amp;"-"&amp;K195&amp;"_"&amp;"R"&amp;M195&amp;"_"&amp;V195&amp;"_"&amp;B195</f>
        <v>CER-MSD_R2_t1_44732</v>
      </c>
      <c r="E195" t="s">
        <v>20</v>
      </c>
      <c r="F195" t="s">
        <v>34</v>
      </c>
      <c r="G195" t="s">
        <v>18</v>
      </c>
      <c r="H195">
        <f t="shared" ref="H195:H258" si="487">YEAR(B195)</f>
        <v>2022</v>
      </c>
      <c r="I195">
        <f t="shared" ref="I195:I258" si="488">MONTH(B195)</f>
        <v>6</v>
      </c>
      <c r="J195">
        <f t="shared" ref="J195:J258" si="489">DAY(B195)</f>
        <v>20</v>
      </c>
      <c r="K195" t="s">
        <v>49</v>
      </c>
      <c r="M195">
        <f>VLOOKUP(F195,Treats!$A$1:$C$9,3,0)</f>
        <v>2</v>
      </c>
      <c r="N195">
        <v>1</v>
      </c>
      <c r="O195" t="s">
        <v>19</v>
      </c>
      <c r="P195" t="str">
        <f t="shared" ref="P195:P258" si="490">"E:"&amp;E195&amp;"_P:"&amp;F195&amp;"_Tr1:"&amp;K195&amp;"_Tr2:"&amp;L195&amp;"_"&amp;G195&amp;"_"&amp;M195&amp;"_D:"&amp;J195&amp;"_M:"&amp;I195&amp;"_Y:"&amp;H195</f>
        <v>E:CER_P:P04_Tr1:MSD_Tr2:_TRA_2_D:20_M:6_Y:2022</v>
      </c>
      <c r="Q195">
        <v>12</v>
      </c>
      <c r="R195">
        <v>28</v>
      </c>
      <c r="S195">
        <v>0.35</v>
      </c>
      <c r="T195">
        <v>32</v>
      </c>
      <c r="U195">
        <v>35</v>
      </c>
      <c r="V195" t="s">
        <v>45</v>
      </c>
      <c r="W195" s="2">
        <f t="shared" si="449"/>
        <v>0.49537037037037029</v>
      </c>
      <c r="X195">
        <v>10</v>
      </c>
      <c r="Y195" s="33">
        <f>VLOOKUP(C195,JN!$A$2:$J$865,8,0)</f>
        <v>1.2075</v>
      </c>
      <c r="Z195" s="34">
        <f>VLOOKUP(C195,JN!$A$2:$J$865,9,0)</f>
        <v>82.358733880422051</v>
      </c>
      <c r="AA195" s="35">
        <f>VLOOKUP(C195,JN!$A$2:$J$865,10,0)</f>
        <v>0.80771999999999999</v>
      </c>
      <c r="AB195">
        <v>41.7</v>
      </c>
      <c r="AD195">
        <f t="shared" ref="AD195:AD258" si="491">AB195+273</f>
        <v>314.7</v>
      </c>
      <c r="AE195">
        <v>0.129</v>
      </c>
      <c r="AG195">
        <v>0.72</v>
      </c>
      <c r="AH195">
        <f t="shared" ref="AH195:AH258" si="492">AE195*AG195</f>
        <v>9.2880000000000004E-2</v>
      </c>
      <c r="AI195" t="s">
        <v>643</v>
      </c>
      <c r="AJ195">
        <f t="shared" ref="AJ195:AJ258" si="493">(12/(82.0575*AD195))*1000000</f>
        <v>464.693097654935</v>
      </c>
      <c r="AK195">
        <f t="shared" ref="AK195:AK258" si="494">(14/(82.0575*AD195))*1000000</f>
        <v>542.14194726409085</v>
      </c>
      <c r="AL195">
        <f t="shared" ref="AL195:AL258" si="495">(Y195*AJ195)/1000</f>
        <v>0.56111691541833397</v>
      </c>
      <c r="AM195">
        <f t="shared" ref="AM195:AM258" si="496">AL195*AH195/AE195</f>
        <v>0.40400417910120046</v>
      </c>
      <c r="AN195">
        <f t="shared" ref="AN195:AN258" si="497">(Z195*AJ195)/1000</f>
        <v>38.271535165831764</v>
      </c>
      <c r="AO195">
        <f t="shared" ref="AO195:AO258" si="498">AN195*AH195/AE195</f>
        <v>27.555505319398872</v>
      </c>
      <c r="AP195">
        <f t="shared" ref="AP195:AP258" si="499">AA195*AK195/1000</f>
        <v>0.43789889364415141</v>
      </c>
      <c r="AQ195">
        <f t="shared" ref="AQ195:AQ258" si="500">AP195*AH195/AE195</f>
        <v>0.31528720342378902</v>
      </c>
      <c r="AR195" s="54"/>
      <c r="AS195" s="55"/>
      <c r="AT195" s="55"/>
      <c r="AU195" s="56"/>
      <c r="AV195" s="56"/>
      <c r="AW195" s="56"/>
      <c r="AX195" s="57"/>
      <c r="AY195" s="57"/>
      <c r="AZ195" s="57"/>
    </row>
    <row r="196" spans="1:52" x14ac:dyDescent="0.3">
      <c r="A196">
        <v>192</v>
      </c>
      <c r="B196" s="1">
        <v>44732</v>
      </c>
      <c r="C196" t="str">
        <f t="shared" si="486"/>
        <v>CER-MSD_R2_t2_44732</v>
      </c>
      <c r="E196" t="s">
        <v>20</v>
      </c>
      <c r="F196" t="s">
        <v>34</v>
      </c>
      <c r="G196" t="s">
        <v>18</v>
      </c>
      <c r="H196">
        <f t="shared" si="487"/>
        <v>2022</v>
      </c>
      <c r="I196">
        <f t="shared" si="488"/>
        <v>6</v>
      </c>
      <c r="J196">
        <f t="shared" si="489"/>
        <v>20</v>
      </c>
      <c r="K196" t="s">
        <v>49</v>
      </c>
      <c r="M196">
        <f>VLOOKUP(F196,Treats!$A$1:$C$9,3,0)</f>
        <v>2</v>
      </c>
      <c r="N196">
        <v>1</v>
      </c>
      <c r="O196" t="s">
        <v>19</v>
      </c>
      <c r="P196" t="str">
        <f t="shared" si="490"/>
        <v>E:CER_P:P04_Tr1:MSD_Tr2:_TRA_2_D:20_M:6_Y:2022</v>
      </c>
      <c r="Q196">
        <v>12</v>
      </c>
      <c r="R196">
        <v>28</v>
      </c>
      <c r="S196">
        <v>0.35</v>
      </c>
      <c r="T196">
        <v>32</v>
      </c>
      <c r="U196">
        <v>35</v>
      </c>
      <c r="V196" t="s">
        <v>46</v>
      </c>
      <c r="W196" s="2">
        <f t="shared" si="449"/>
        <v>0.50231481481481477</v>
      </c>
      <c r="X196">
        <v>20</v>
      </c>
      <c r="Y196" s="33">
        <f>VLOOKUP(C196,JN!$A$2:$J$865,8,0)</f>
        <v>1.2825</v>
      </c>
      <c r="Z196" s="34">
        <f>VLOOKUP(C196,JN!$A$2:$J$865,9,0)</f>
        <v>68.788745603751465</v>
      </c>
      <c r="AA196" s="35">
        <f>VLOOKUP(C196,JN!$A$2:$J$865,10,0)</f>
        <v>0.88404000000000005</v>
      </c>
      <c r="AB196">
        <v>42.7</v>
      </c>
      <c r="AD196">
        <f t="shared" si="491"/>
        <v>315.7</v>
      </c>
      <c r="AE196">
        <v>0.129</v>
      </c>
      <c r="AG196">
        <v>0.72</v>
      </c>
      <c r="AH196">
        <f t="shared" si="492"/>
        <v>9.2880000000000004E-2</v>
      </c>
      <c r="AI196" t="s">
        <v>643</v>
      </c>
      <c r="AJ196">
        <f t="shared" si="493"/>
        <v>463.22115246122286</v>
      </c>
      <c r="AK196">
        <f t="shared" si="494"/>
        <v>540.42467787142664</v>
      </c>
      <c r="AL196">
        <f t="shared" si="495"/>
        <v>0.59408112803151836</v>
      </c>
      <c r="AM196">
        <f t="shared" si="496"/>
        <v>0.42773841218269326</v>
      </c>
      <c r="AN196">
        <f t="shared" si="497"/>
        <v>31.864402014931631</v>
      </c>
      <c r="AO196">
        <f t="shared" si="498"/>
        <v>22.942369450750775</v>
      </c>
      <c r="AP196">
        <f t="shared" si="499"/>
        <v>0.47775703222545607</v>
      </c>
      <c r="AQ196">
        <f t="shared" si="500"/>
        <v>0.34398506320232836</v>
      </c>
      <c r="AR196" s="54"/>
      <c r="AS196" s="55"/>
      <c r="AT196" s="55"/>
      <c r="AU196" s="56"/>
      <c r="AV196" s="56"/>
      <c r="AW196" s="56"/>
      <c r="AX196" s="57"/>
      <c r="AY196" s="57"/>
      <c r="AZ196" s="57"/>
    </row>
    <row r="197" spans="1:52" x14ac:dyDescent="0.3">
      <c r="A197">
        <v>192</v>
      </c>
      <c r="B197" s="1">
        <v>44732</v>
      </c>
      <c r="C197" t="str">
        <f t="shared" si="486"/>
        <v>CER-MSD_R2_t3_44732</v>
      </c>
      <c r="E197" t="s">
        <v>20</v>
      </c>
      <c r="F197" t="s">
        <v>34</v>
      </c>
      <c r="G197" t="s">
        <v>18</v>
      </c>
      <c r="H197">
        <f t="shared" si="487"/>
        <v>2022</v>
      </c>
      <c r="I197">
        <f t="shared" si="488"/>
        <v>6</v>
      </c>
      <c r="J197">
        <f t="shared" si="489"/>
        <v>20</v>
      </c>
      <c r="K197" t="s">
        <v>49</v>
      </c>
      <c r="M197">
        <f>VLOOKUP(F197,Treats!$A$1:$C$9,3,0)</f>
        <v>2</v>
      </c>
      <c r="N197">
        <v>1</v>
      </c>
      <c r="O197" t="s">
        <v>19</v>
      </c>
      <c r="P197" t="str">
        <f t="shared" si="490"/>
        <v>E:CER_P:P04_Tr1:MSD_Tr2:_TRA_2_D:20_M:6_Y:2022</v>
      </c>
      <c r="Q197">
        <v>12</v>
      </c>
      <c r="R197">
        <v>28</v>
      </c>
      <c r="S197">
        <v>0.35</v>
      </c>
      <c r="T197">
        <v>32</v>
      </c>
      <c r="U197">
        <v>35</v>
      </c>
      <c r="V197" t="s">
        <v>47</v>
      </c>
      <c r="W197" s="2">
        <f t="shared" si="449"/>
        <v>0.50925925925925919</v>
      </c>
      <c r="X197">
        <v>30</v>
      </c>
      <c r="Y197" s="33">
        <f>VLOOKUP(C197,JN!$A$2:$J$865,8,0)</f>
        <v>1.2825</v>
      </c>
      <c r="Z197" s="34">
        <f>VLOOKUP(C197,JN!$A$2:$J$865,9,0)</f>
        <v>77.494021101992971</v>
      </c>
      <c r="AA197" s="35">
        <f>VLOOKUP(C197,JN!$A$2:$J$865,10,0)</f>
        <v>0.82044000000000006</v>
      </c>
      <c r="AB197">
        <v>41.9</v>
      </c>
      <c r="AD197">
        <f t="shared" si="491"/>
        <v>314.89999999999998</v>
      </c>
      <c r="AE197">
        <v>0.129</v>
      </c>
      <c r="AG197">
        <v>0.72</v>
      </c>
      <c r="AH197">
        <f t="shared" si="492"/>
        <v>9.2880000000000004E-2</v>
      </c>
      <c r="AI197" t="s">
        <v>643</v>
      </c>
      <c r="AJ197">
        <f t="shared" si="493"/>
        <v>464.39796072406494</v>
      </c>
      <c r="AK197">
        <f t="shared" si="494"/>
        <v>541.79762084474248</v>
      </c>
      <c r="AL197">
        <f t="shared" si="495"/>
        <v>0.59559038462861325</v>
      </c>
      <c r="AM197">
        <f t="shared" si="496"/>
        <v>0.42882507693260158</v>
      </c>
      <c r="AN197">
        <f t="shared" si="497"/>
        <v>35.988065368073194</v>
      </c>
      <c r="AO197">
        <f t="shared" si="498"/>
        <v>25.9114070650127</v>
      </c>
      <c r="AP197">
        <f t="shared" si="499"/>
        <v>0.44451244004586055</v>
      </c>
      <c r="AQ197">
        <f t="shared" si="500"/>
        <v>0.32004895683301959</v>
      </c>
      <c r="AR197" s="54"/>
      <c r="AS197" s="55"/>
      <c r="AT197" s="55"/>
      <c r="AU197" s="56"/>
      <c r="AV197" s="56"/>
      <c r="AW197" s="56"/>
      <c r="AX197" s="57"/>
      <c r="AY197" s="57"/>
      <c r="AZ197" s="57"/>
    </row>
    <row r="198" spans="1:52" x14ac:dyDescent="0.3">
      <c r="A198">
        <v>192</v>
      </c>
      <c r="B198" s="1">
        <v>44732</v>
      </c>
      <c r="C198" t="str">
        <f t="shared" si="486"/>
        <v>CER-AWD_R2_t0_44732</v>
      </c>
      <c r="E198" t="s">
        <v>20</v>
      </c>
      <c r="F198" t="s">
        <v>37</v>
      </c>
      <c r="G198" t="s">
        <v>18</v>
      </c>
      <c r="H198">
        <f t="shared" si="487"/>
        <v>2022</v>
      </c>
      <c r="I198">
        <f t="shared" si="488"/>
        <v>6</v>
      </c>
      <c r="J198">
        <f t="shared" si="489"/>
        <v>20</v>
      </c>
      <c r="K198" t="s">
        <v>50</v>
      </c>
      <c r="M198">
        <f>VLOOKUP(F198,Treats!$A$1:$C$9,3,0)</f>
        <v>2</v>
      </c>
      <c r="N198">
        <v>14</v>
      </c>
      <c r="O198" t="s">
        <v>605</v>
      </c>
      <c r="P198" t="str">
        <f t="shared" si="490"/>
        <v>E:CER_P:P05_Tr1:AWD_Tr2:_TRA_2_D:20_M:6_Y:2022</v>
      </c>
      <c r="Q198">
        <v>0</v>
      </c>
      <c r="R198">
        <v>27</v>
      </c>
      <c r="S198">
        <v>0.8</v>
      </c>
      <c r="T198">
        <v>33</v>
      </c>
      <c r="U198">
        <v>32</v>
      </c>
      <c r="V198" t="s">
        <v>44</v>
      </c>
      <c r="W198" s="2">
        <v>0.45914351851851848</v>
      </c>
      <c r="X198">
        <v>0</v>
      </c>
      <c r="Y198" s="33">
        <f>VLOOKUP(C198,JN!$A$2:$J$865,8,0)</f>
        <v>1.2075</v>
      </c>
      <c r="Z198" s="34">
        <f>VLOOKUP(C198,JN!$A$2:$J$865,9,0)</f>
        <v>87.05275498241501</v>
      </c>
      <c r="AA198" s="35">
        <f>VLOOKUP(C198,JN!$A$2:$J$865,10,0)</f>
        <v>0.75048000000000015</v>
      </c>
      <c r="AB198">
        <v>34.700000000000003</v>
      </c>
      <c r="AD198">
        <f t="shared" si="491"/>
        <v>307.7</v>
      </c>
      <c r="AE198">
        <v>0.129</v>
      </c>
      <c r="AG198">
        <v>0.72</v>
      </c>
      <c r="AH198">
        <f t="shared" si="492"/>
        <v>9.2880000000000004E-2</v>
      </c>
      <c r="AI198" t="s">
        <v>643</v>
      </c>
      <c r="AJ198">
        <f t="shared" si="493"/>
        <v>475.26460133899269</v>
      </c>
      <c r="AK198">
        <f t="shared" si="494"/>
        <v>554.47536822882478</v>
      </c>
      <c r="AL198">
        <f t="shared" si="495"/>
        <v>0.57388200611683371</v>
      </c>
      <c r="AM198">
        <f t="shared" si="496"/>
        <v>0.41319504440412025</v>
      </c>
      <c r="AN198">
        <f t="shared" si="497"/>
        <v>41.373092892178477</v>
      </c>
      <c r="AO198">
        <f t="shared" si="498"/>
        <v>29.788626882368504</v>
      </c>
      <c r="AP198">
        <f t="shared" si="499"/>
        <v>0.41612267434836847</v>
      </c>
      <c r="AQ198">
        <f t="shared" si="500"/>
        <v>0.29960832553082528</v>
      </c>
      <c r="AR198" s="54">
        <f t="shared" ref="AR198" si="501">SLOPE(AM198:AM201,X198:X201)*60</f>
        <v>-2.9125506077965858E-2</v>
      </c>
      <c r="AS198" s="55">
        <f t="shared" ref="AS198" si="502">RSQ(Y198:Y201,AM198:AM201)</f>
        <v>0.8135503417864095</v>
      </c>
      <c r="AT198" s="55">
        <f t="shared" ref="AT198" si="503">IF(AS198&gt;=0.7,AR198,"REV")</f>
        <v>-2.9125506077965858E-2</v>
      </c>
      <c r="AU198" s="56">
        <f t="shared" ref="AU198" si="504">SLOPE(AQ198:AQ201,Y198:Y201)*60</f>
        <v>-13.910955904466849</v>
      </c>
      <c r="AV198" s="56">
        <f t="shared" ref="AV198" si="505">RSQ(Y198:Y201,AQ198:AQ201)</f>
        <v>0.85545504220036206</v>
      </c>
      <c r="AW198" s="56">
        <f t="shared" ref="AW198" si="506">IF(AV198&gt;=0.7,AU198,"REV")</f>
        <v>-13.910955904466849</v>
      </c>
      <c r="AX198" s="57">
        <f t="shared" ref="AX198" si="507">SLOPE(AO198:AO201,Y198:Y201)*60</f>
        <v>-1564.4086199862584</v>
      </c>
      <c r="AY198" s="57">
        <f t="shared" ref="AY198" si="508">RSQ(Y198:Y201,AO198:AO201)</f>
        <v>8.9228977359977896E-2</v>
      </c>
      <c r="AZ198" s="57" t="str">
        <f t="shared" ref="AZ198" si="509">IF(AY198&gt;=0.7,AX198,"REV")</f>
        <v>REV</v>
      </c>
    </row>
    <row r="199" spans="1:52" x14ac:dyDescent="0.3">
      <c r="A199">
        <v>192</v>
      </c>
      <c r="B199" s="1">
        <v>44732</v>
      </c>
      <c r="C199" t="str">
        <f t="shared" si="486"/>
        <v>CER-AWD_R2_t1_44732</v>
      </c>
      <c r="E199" t="s">
        <v>20</v>
      </c>
      <c r="F199" t="s">
        <v>37</v>
      </c>
      <c r="G199" t="s">
        <v>18</v>
      </c>
      <c r="H199">
        <f t="shared" si="487"/>
        <v>2022</v>
      </c>
      <c r="I199">
        <f t="shared" si="488"/>
        <v>6</v>
      </c>
      <c r="J199">
        <f t="shared" si="489"/>
        <v>20</v>
      </c>
      <c r="K199" t="s">
        <v>50</v>
      </c>
      <c r="M199">
        <f>VLOOKUP(F199,Treats!$A$1:$C$9,3,0)</f>
        <v>2</v>
      </c>
      <c r="N199">
        <v>14</v>
      </c>
      <c r="O199" t="s">
        <v>605</v>
      </c>
      <c r="P199" t="str">
        <f t="shared" si="490"/>
        <v>E:CER_P:P05_Tr1:AWD_Tr2:_TRA_2_D:20_M:6_Y:2022</v>
      </c>
      <c r="Q199">
        <v>0</v>
      </c>
      <c r="R199">
        <v>27</v>
      </c>
      <c r="S199">
        <v>0.8</v>
      </c>
      <c r="T199">
        <v>33</v>
      </c>
      <c r="U199">
        <v>32</v>
      </c>
      <c r="V199" t="s">
        <v>45</v>
      </c>
      <c r="W199" s="2">
        <f t="shared" si="449"/>
        <v>0.4660879629629629</v>
      </c>
      <c r="X199">
        <v>10</v>
      </c>
      <c r="Y199" s="33">
        <f>VLOOKUP(C199,JN!$A$2:$J$865,8,0)</f>
        <v>1.2825</v>
      </c>
      <c r="Z199" s="34">
        <f>VLOOKUP(C199,JN!$A$2:$J$865,9,0)</f>
        <v>76.043141852286055</v>
      </c>
      <c r="AA199" s="35">
        <f>VLOOKUP(C199,JN!$A$2:$J$865,10,0)</f>
        <v>0.73776000000000008</v>
      </c>
      <c r="AB199">
        <v>43.2</v>
      </c>
      <c r="AD199">
        <f t="shared" si="491"/>
        <v>316.2</v>
      </c>
      <c r="AE199">
        <v>0.129</v>
      </c>
      <c r="AG199">
        <v>0.72</v>
      </c>
      <c r="AH199">
        <f t="shared" si="492"/>
        <v>9.2880000000000004E-2</v>
      </c>
      <c r="AI199" t="s">
        <v>643</v>
      </c>
      <c r="AJ199">
        <f t="shared" si="493"/>
        <v>462.4886711954714</v>
      </c>
      <c r="AK199">
        <f t="shared" si="494"/>
        <v>539.57011639471659</v>
      </c>
      <c r="AL199">
        <f t="shared" si="495"/>
        <v>0.59314172080819205</v>
      </c>
      <c r="AM199">
        <f t="shared" si="496"/>
        <v>0.42706203898189832</v>
      </c>
      <c r="AN199">
        <f t="shared" si="497"/>
        <v>35.169091628792515</v>
      </c>
      <c r="AO199">
        <f t="shared" si="498"/>
        <v>25.321745972730611</v>
      </c>
      <c r="AP199">
        <f t="shared" si="499"/>
        <v>0.39807324907136615</v>
      </c>
      <c r="AQ199">
        <f t="shared" si="500"/>
        <v>0.28661273933138359</v>
      </c>
      <c r="AR199" s="54"/>
      <c r="AS199" s="55"/>
      <c r="AT199" s="55"/>
      <c r="AU199" s="56"/>
      <c r="AV199" s="56"/>
      <c r="AW199" s="56"/>
      <c r="AX199" s="57"/>
      <c r="AY199" s="57"/>
      <c r="AZ199" s="57"/>
    </row>
    <row r="200" spans="1:52" x14ac:dyDescent="0.3">
      <c r="A200">
        <v>192</v>
      </c>
      <c r="B200" s="1">
        <v>44732</v>
      </c>
      <c r="C200" t="str">
        <f t="shared" si="486"/>
        <v>CER-AWD_R2_t2_44732</v>
      </c>
      <c r="E200" t="s">
        <v>20</v>
      </c>
      <c r="F200" t="s">
        <v>37</v>
      </c>
      <c r="G200" t="s">
        <v>18</v>
      </c>
      <c r="H200">
        <f t="shared" si="487"/>
        <v>2022</v>
      </c>
      <c r="I200">
        <f t="shared" si="488"/>
        <v>6</v>
      </c>
      <c r="J200">
        <f t="shared" si="489"/>
        <v>20</v>
      </c>
      <c r="K200" t="s">
        <v>50</v>
      </c>
      <c r="M200">
        <f>VLOOKUP(F200,Treats!$A$1:$C$9,3,0)</f>
        <v>2</v>
      </c>
      <c r="N200">
        <v>14</v>
      </c>
      <c r="O200" t="s">
        <v>605</v>
      </c>
      <c r="P200" t="str">
        <f t="shared" si="490"/>
        <v>E:CER_P:P05_Tr1:AWD_Tr2:_TRA_2_D:20_M:6_Y:2022</v>
      </c>
      <c r="Q200">
        <v>0</v>
      </c>
      <c r="R200">
        <v>27</v>
      </c>
      <c r="S200">
        <v>0.8</v>
      </c>
      <c r="T200">
        <v>33</v>
      </c>
      <c r="U200">
        <v>32</v>
      </c>
      <c r="V200" t="s">
        <v>46</v>
      </c>
      <c r="W200" s="2">
        <f t="shared" si="449"/>
        <v>0.47303240740740732</v>
      </c>
      <c r="X200">
        <v>20</v>
      </c>
      <c r="Y200" s="33">
        <f>VLOOKUP(C200,JN!$A$2:$J$865,8,0)</f>
        <v>1.2075</v>
      </c>
      <c r="Z200" s="34">
        <f>VLOOKUP(C200,JN!$A$2:$J$865,9,0)</f>
        <v>87.735521688159437</v>
      </c>
      <c r="AA200" s="35">
        <f>VLOOKUP(C200,JN!$A$2:$J$865,10,0)</f>
        <v>0.79500000000000004</v>
      </c>
      <c r="AB200">
        <v>43.7</v>
      </c>
      <c r="AD200">
        <f t="shared" si="491"/>
        <v>316.7</v>
      </c>
      <c r="AE200">
        <v>0.129</v>
      </c>
      <c r="AG200">
        <v>0.72</v>
      </c>
      <c r="AH200">
        <f t="shared" si="492"/>
        <v>9.2880000000000004E-2</v>
      </c>
      <c r="AI200" t="s">
        <v>643</v>
      </c>
      <c r="AJ200">
        <f t="shared" si="493"/>
        <v>461.75850278499536</v>
      </c>
      <c r="AK200">
        <f t="shared" si="494"/>
        <v>538.71825324916131</v>
      </c>
      <c r="AL200">
        <f t="shared" si="495"/>
        <v>0.55757339211288193</v>
      </c>
      <c r="AM200">
        <f t="shared" si="496"/>
        <v>0.40145284232127498</v>
      </c>
      <c r="AN200">
        <f t="shared" si="497"/>
        <v>40.512623135784992</v>
      </c>
      <c r="AO200">
        <f t="shared" si="498"/>
        <v>29.169088657765194</v>
      </c>
      <c r="AP200">
        <f t="shared" si="499"/>
        <v>0.42828101133308327</v>
      </c>
      <c r="AQ200">
        <f t="shared" si="500"/>
        <v>0.30836232815981995</v>
      </c>
      <c r="AR200" s="54"/>
      <c r="AS200" s="55"/>
      <c r="AT200" s="55"/>
      <c r="AU200" s="56"/>
      <c r="AV200" s="56"/>
      <c r="AW200" s="56"/>
      <c r="AX200" s="57"/>
      <c r="AY200" s="57"/>
      <c r="AZ200" s="57"/>
    </row>
    <row r="201" spans="1:52" x14ac:dyDescent="0.3">
      <c r="A201">
        <v>192</v>
      </c>
      <c r="B201" s="1">
        <v>44732</v>
      </c>
      <c r="C201" t="str">
        <f t="shared" si="486"/>
        <v>CER-AWD_R2_t3_44732</v>
      </c>
      <c r="E201" t="s">
        <v>20</v>
      </c>
      <c r="F201" t="s">
        <v>37</v>
      </c>
      <c r="G201" t="s">
        <v>18</v>
      </c>
      <c r="H201">
        <f t="shared" si="487"/>
        <v>2022</v>
      </c>
      <c r="I201">
        <f t="shared" si="488"/>
        <v>6</v>
      </c>
      <c r="J201">
        <f t="shared" si="489"/>
        <v>20</v>
      </c>
      <c r="K201" t="s">
        <v>50</v>
      </c>
      <c r="M201">
        <f>VLOOKUP(F201,Treats!$A$1:$C$9,3,0)</f>
        <v>2</v>
      </c>
      <c r="N201">
        <v>14</v>
      </c>
      <c r="O201" t="s">
        <v>605</v>
      </c>
      <c r="P201" t="str">
        <f t="shared" si="490"/>
        <v>E:CER_P:P05_Tr1:AWD_Tr2:_TRA_2_D:20_M:6_Y:2022</v>
      </c>
      <c r="Q201">
        <v>0</v>
      </c>
      <c r="R201">
        <v>27</v>
      </c>
      <c r="S201">
        <v>0.8</v>
      </c>
      <c r="T201">
        <v>33</v>
      </c>
      <c r="U201">
        <v>32</v>
      </c>
      <c r="V201" t="s">
        <v>47</v>
      </c>
      <c r="W201" s="2">
        <f t="shared" si="449"/>
        <v>0.47997685185185174</v>
      </c>
      <c r="X201">
        <v>30</v>
      </c>
      <c r="Y201" s="33">
        <f>VLOOKUP(C201,JN!$A$2:$J$865,8,0)</f>
        <v>1.2075</v>
      </c>
      <c r="Z201" s="34">
        <f>VLOOKUP(C201,JN!$A$2:$J$865,9,0)</f>
        <v>68.105978898007038</v>
      </c>
      <c r="AA201" s="35">
        <f>VLOOKUP(C201,JN!$A$2:$J$865,10,0)</f>
        <v>0.77591999999999994</v>
      </c>
      <c r="AB201">
        <v>40.5</v>
      </c>
      <c r="AD201">
        <f t="shared" si="491"/>
        <v>313.5</v>
      </c>
      <c r="AE201">
        <v>0.129</v>
      </c>
      <c r="AG201">
        <v>0.72</v>
      </c>
      <c r="AH201">
        <f t="shared" si="492"/>
        <v>9.2880000000000004E-2</v>
      </c>
      <c r="AI201" t="s">
        <v>643</v>
      </c>
      <c r="AJ201">
        <f t="shared" si="493"/>
        <v>466.47182721533665</v>
      </c>
      <c r="AK201">
        <f t="shared" si="494"/>
        <v>544.21713175122613</v>
      </c>
      <c r="AL201">
        <f t="shared" si="495"/>
        <v>0.56326473136251898</v>
      </c>
      <c r="AM201">
        <f t="shared" si="496"/>
        <v>0.40555060658101366</v>
      </c>
      <c r="AN201">
        <f t="shared" si="497"/>
        <v>31.7695204208425</v>
      </c>
      <c r="AO201">
        <f t="shared" si="498"/>
        <v>22.8740547030066</v>
      </c>
      <c r="AP201">
        <f t="shared" si="499"/>
        <v>0.42226895686841137</v>
      </c>
      <c r="AQ201">
        <f t="shared" si="500"/>
        <v>0.3040336489452562</v>
      </c>
      <c r="AR201" s="54"/>
      <c r="AS201" s="55"/>
      <c r="AT201" s="55"/>
      <c r="AU201" s="56"/>
      <c r="AV201" s="56"/>
      <c r="AW201" s="56"/>
      <c r="AX201" s="57"/>
      <c r="AY201" s="57"/>
      <c r="AZ201" s="57"/>
    </row>
    <row r="202" spans="1:52" x14ac:dyDescent="0.3">
      <c r="A202">
        <v>192</v>
      </c>
      <c r="B202" s="1">
        <v>44732</v>
      </c>
      <c r="C202" t="str">
        <f t="shared" si="486"/>
        <v>CER-CON_R2_t0_44732</v>
      </c>
      <c r="E202" t="s">
        <v>20</v>
      </c>
      <c r="F202" t="s">
        <v>40</v>
      </c>
      <c r="G202" t="s">
        <v>18</v>
      </c>
      <c r="H202">
        <f t="shared" si="487"/>
        <v>2022</v>
      </c>
      <c r="I202">
        <f t="shared" si="488"/>
        <v>6</v>
      </c>
      <c r="J202">
        <f t="shared" si="489"/>
        <v>20</v>
      </c>
      <c r="K202" t="s">
        <v>48</v>
      </c>
      <c r="M202">
        <f>VLOOKUP(F202,Treats!$A$1:$C$9,3,0)</f>
        <v>2</v>
      </c>
      <c r="N202">
        <v>9</v>
      </c>
      <c r="O202" t="s">
        <v>605</v>
      </c>
      <c r="P202" t="str">
        <f t="shared" si="490"/>
        <v>E:CER_P:P06_Tr1:CON_Tr2:_TRA_2_D:20_M:6_Y:2022</v>
      </c>
      <c r="Q202">
        <v>12</v>
      </c>
      <c r="R202">
        <v>27</v>
      </c>
      <c r="S202">
        <v>0.8</v>
      </c>
      <c r="T202">
        <v>32</v>
      </c>
      <c r="U202">
        <v>35</v>
      </c>
      <c r="V202" t="s">
        <v>44</v>
      </c>
      <c r="W202" s="2">
        <v>0.48842592592592587</v>
      </c>
      <c r="X202">
        <v>0</v>
      </c>
      <c r="Y202" s="33">
        <f>VLOOKUP(C202,JN!$A$2:$J$865,8,0)</f>
        <v>1.2825</v>
      </c>
      <c r="Z202" s="34">
        <f>VLOOKUP(C202,JN!$A$2:$J$865,9,0)</f>
        <v>89.613130128956627</v>
      </c>
      <c r="AA202" s="35">
        <f>VLOOKUP(C202,JN!$A$2:$J$865,10,0)</f>
        <v>0.75048000000000015</v>
      </c>
      <c r="AB202">
        <v>32.700000000000003</v>
      </c>
      <c r="AD202">
        <f t="shared" si="491"/>
        <v>305.7</v>
      </c>
      <c r="AE202">
        <v>0.129</v>
      </c>
      <c r="AG202">
        <v>0.72</v>
      </c>
      <c r="AH202">
        <f t="shared" si="492"/>
        <v>9.2880000000000004E-2</v>
      </c>
      <c r="AI202" t="s">
        <v>643</v>
      </c>
      <c r="AJ202">
        <f t="shared" si="493"/>
        <v>478.37395430817151</v>
      </c>
      <c r="AK202">
        <f t="shared" si="494"/>
        <v>558.10294669286679</v>
      </c>
      <c r="AL202">
        <f t="shared" si="495"/>
        <v>0.61351459640022998</v>
      </c>
      <c r="AM202">
        <f t="shared" si="496"/>
        <v>0.44173050940816561</v>
      </c>
      <c r="AN202">
        <f t="shared" si="497"/>
        <v>42.868587417721727</v>
      </c>
      <c r="AO202">
        <f t="shared" si="498"/>
        <v>30.865382940759645</v>
      </c>
      <c r="AP202">
        <f t="shared" si="499"/>
        <v>0.41884509943406278</v>
      </c>
      <c r="AQ202">
        <f t="shared" si="500"/>
        <v>0.3015684715925252</v>
      </c>
      <c r="AR202" s="54">
        <f t="shared" ref="AR202" si="510">SLOPE(AM202:AM205,X202:X205)*60</f>
        <v>0.402603884588904</v>
      </c>
      <c r="AS202" s="55">
        <f t="shared" ref="AS202" si="511">RSQ(Y202:Y205,AM202:AM205)</f>
        <v>0.99797715227175066</v>
      </c>
      <c r="AT202" s="55">
        <f t="shared" ref="AT202" si="512">IF(AS202&gt;=0.7,AR202,"REV")</f>
        <v>0.402603884588904</v>
      </c>
      <c r="AU202" s="56">
        <f t="shared" ref="AU202" si="513">SLOPE(AQ202:AQ205,Y202:Y205)*60</f>
        <v>0.36985170418492191</v>
      </c>
      <c r="AV202" s="56">
        <f t="shared" ref="AV202" si="514">RSQ(Y202:Y205,AQ202:AQ205)</f>
        <v>1.6371901580728272E-2</v>
      </c>
      <c r="AW202" s="56" t="str">
        <f t="shared" ref="AW202" si="515">IF(AV202&gt;=0.7,AU202,"REV")</f>
        <v>REV</v>
      </c>
      <c r="AX202" s="57">
        <f t="shared" ref="AX202" si="516">SLOPE(AO202:AO205,Y202:Y205)*60</f>
        <v>-2926.1259462403891</v>
      </c>
      <c r="AY202" s="57">
        <f t="shared" ref="AY202" si="517">RSQ(Y202:Y205,AO202:AO205)</f>
        <v>0.99898815312121692</v>
      </c>
      <c r="AZ202" s="57">
        <f t="shared" ref="AZ202" si="518">IF(AY202&gt;=0.7,AX202,"REV")</f>
        <v>-2926.1259462403891</v>
      </c>
    </row>
    <row r="203" spans="1:52" x14ac:dyDescent="0.3">
      <c r="A203">
        <v>192</v>
      </c>
      <c r="B203" s="1">
        <v>44732</v>
      </c>
      <c r="C203" t="str">
        <f t="shared" si="486"/>
        <v>CER-CON_R2_t1_44732</v>
      </c>
      <c r="E203" t="s">
        <v>20</v>
      </c>
      <c r="F203" t="s">
        <v>40</v>
      </c>
      <c r="G203" t="s">
        <v>18</v>
      </c>
      <c r="H203">
        <f t="shared" si="487"/>
        <v>2022</v>
      </c>
      <c r="I203">
        <f t="shared" si="488"/>
        <v>6</v>
      </c>
      <c r="J203">
        <f t="shared" si="489"/>
        <v>20</v>
      </c>
      <c r="K203" t="s">
        <v>48</v>
      </c>
      <c r="M203">
        <f>VLOOKUP(F203,Treats!$A$1:$C$9,3,0)</f>
        <v>2</v>
      </c>
      <c r="N203">
        <v>9</v>
      </c>
      <c r="O203" t="s">
        <v>605</v>
      </c>
      <c r="P203" t="str">
        <f t="shared" si="490"/>
        <v>E:CER_P:P06_Tr1:CON_Tr2:_TRA_2_D:20_M:6_Y:2022</v>
      </c>
      <c r="Q203">
        <v>12</v>
      </c>
      <c r="R203">
        <v>27</v>
      </c>
      <c r="S203">
        <v>0.8</v>
      </c>
      <c r="T203">
        <v>32</v>
      </c>
      <c r="U203">
        <v>35</v>
      </c>
      <c r="V203" t="s">
        <v>45</v>
      </c>
      <c r="W203" s="2">
        <f t="shared" si="449"/>
        <v>0.49537037037037029</v>
      </c>
      <c r="X203">
        <v>10</v>
      </c>
      <c r="Y203" s="33">
        <f>VLOOKUP(C203,JN!$A$2:$J$865,8,0)</f>
        <v>1.4325000000000001</v>
      </c>
      <c r="Z203" s="34">
        <f>VLOOKUP(C203,JN!$A$2:$J$865,9,0)</f>
        <v>67.337866354044564</v>
      </c>
      <c r="AA203" s="35">
        <f>VLOOKUP(C203,JN!$A$2:$J$865,10,0)</f>
        <v>0.69324000000000008</v>
      </c>
      <c r="AB203">
        <v>40.6</v>
      </c>
      <c r="AD203">
        <f t="shared" si="491"/>
        <v>313.60000000000002</v>
      </c>
      <c r="AE203">
        <v>0.129</v>
      </c>
      <c r="AG203">
        <v>0.72</v>
      </c>
      <c r="AH203">
        <f t="shared" si="492"/>
        <v>9.2880000000000004E-2</v>
      </c>
      <c r="AI203" t="s">
        <v>643</v>
      </c>
      <c r="AJ203">
        <f t="shared" si="493"/>
        <v>466.3230798214542</v>
      </c>
      <c r="AK203">
        <f t="shared" si="494"/>
        <v>544.04359312502982</v>
      </c>
      <c r="AL203">
        <f t="shared" si="495"/>
        <v>0.66800781184423319</v>
      </c>
      <c r="AM203">
        <f t="shared" si="496"/>
        <v>0.48096562452784791</v>
      </c>
      <c r="AN203">
        <f t="shared" si="497"/>
        <v>31.401201226823538</v>
      </c>
      <c r="AO203">
        <f t="shared" si="498"/>
        <v>22.60886488331295</v>
      </c>
      <c r="AP203">
        <f t="shared" si="499"/>
        <v>0.37715278049799572</v>
      </c>
      <c r="AQ203">
        <f t="shared" si="500"/>
        <v>0.27155000195855694</v>
      </c>
      <c r="AR203" s="54"/>
      <c r="AS203" s="55"/>
      <c r="AT203" s="55"/>
      <c r="AU203" s="56"/>
      <c r="AV203" s="56"/>
      <c r="AW203" s="56"/>
      <c r="AX203" s="57"/>
      <c r="AY203" s="57"/>
      <c r="AZ203" s="57"/>
    </row>
    <row r="204" spans="1:52" x14ac:dyDescent="0.3">
      <c r="A204">
        <v>192</v>
      </c>
      <c r="B204" s="1">
        <v>44732</v>
      </c>
      <c r="C204" t="str">
        <f t="shared" si="486"/>
        <v>CER-CON_R2_t2_44732</v>
      </c>
      <c r="E204" t="s">
        <v>20</v>
      </c>
      <c r="F204" t="s">
        <v>40</v>
      </c>
      <c r="G204" t="s">
        <v>18</v>
      </c>
      <c r="H204">
        <f t="shared" si="487"/>
        <v>2022</v>
      </c>
      <c r="I204">
        <f t="shared" si="488"/>
        <v>6</v>
      </c>
      <c r="J204">
        <f t="shared" si="489"/>
        <v>20</v>
      </c>
      <c r="K204" t="s">
        <v>48</v>
      </c>
      <c r="M204">
        <f>VLOOKUP(F204,Treats!$A$1:$C$9,3,0)</f>
        <v>2</v>
      </c>
      <c r="N204">
        <v>9</v>
      </c>
      <c r="O204" t="s">
        <v>605</v>
      </c>
      <c r="P204" t="str">
        <f t="shared" si="490"/>
        <v>E:CER_P:P06_Tr1:CON_Tr2:_TRA_2_D:20_M:6_Y:2022</v>
      </c>
      <c r="Q204">
        <v>12</v>
      </c>
      <c r="R204">
        <v>27</v>
      </c>
      <c r="S204">
        <v>0.8</v>
      </c>
      <c r="T204">
        <v>32</v>
      </c>
      <c r="U204">
        <v>35</v>
      </c>
      <c r="V204" t="s">
        <v>46</v>
      </c>
      <c r="W204" s="2">
        <f t="shared" si="449"/>
        <v>0.50231481481481477</v>
      </c>
      <c r="X204">
        <v>20</v>
      </c>
      <c r="Y204" s="33">
        <f>VLOOKUP(C204,JN!$A$2:$J$865,8,0)</f>
        <v>1.7324999999999999</v>
      </c>
      <c r="Z204" s="34">
        <f>VLOOKUP(C204,JN!$A$2:$J$865,9,0)</f>
        <v>24.835638921453697</v>
      </c>
      <c r="AA204" s="35">
        <f>VLOOKUP(C204,JN!$A$2:$J$865,10,0)</f>
        <v>0.75684000000000007</v>
      </c>
      <c r="AB204">
        <v>41.3</v>
      </c>
      <c r="AD204">
        <f t="shared" si="491"/>
        <v>314.3</v>
      </c>
      <c r="AE204">
        <v>0.129</v>
      </c>
      <c r="AG204">
        <v>0.72</v>
      </c>
      <c r="AH204">
        <f t="shared" si="492"/>
        <v>9.2880000000000004E-2</v>
      </c>
      <c r="AI204" t="s">
        <v>643</v>
      </c>
      <c r="AJ204">
        <f t="shared" si="493"/>
        <v>465.28449835191867</v>
      </c>
      <c r="AK204">
        <f t="shared" si="494"/>
        <v>542.83191474390514</v>
      </c>
      <c r="AL204">
        <f t="shared" si="495"/>
        <v>0.806105393394699</v>
      </c>
      <c r="AM204">
        <f t="shared" si="496"/>
        <v>0.58039588324418334</v>
      </c>
      <c r="AN204">
        <f t="shared" si="497"/>
        <v>11.555637796817969</v>
      </c>
      <c r="AO204">
        <f t="shared" si="498"/>
        <v>8.3200592137089391</v>
      </c>
      <c r="AP204">
        <f t="shared" si="499"/>
        <v>0.41083690635477721</v>
      </c>
      <c r="AQ204">
        <f t="shared" si="500"/>
        <v>0.29580257257543963</v>
      </c>
      <c r="AR204" s="54"/>
      <c r="AS204" s="55"/>
      <c r="AT204" s="55"/>
      <c r="AU204" s="56"/>
      <c r="AV204" s="56"/>
      <c r="AW204" s="56"/>
      <c r="AX204" s="57"/>
      <c r="AY204" s="57"/>
      <c r="AZ204" s="57"/>
    </row>
    <row r="205" spans="1:52" x14ac:dyDescent="0.3">
      <c r="A205">
        <v>192</v>
      </c>
      <c r="B205" s="1">
        <v>44732</v>
      </c>
      <c r="C205" t="str">
        <f t="shared" si="486"/>
        <v>CER-CON_R2_t3_44732</v>
      </c>
      <c r="E205" t="s">
        <v>20</v>
      </c>
      <c r="F205" t="s">
        <v>40</v>
      </c>
      <c r="G205" t="s">
        <v>18</v>
      </c>
      <c r="H205">
        <f t="shared" si="487"/>
        <v>2022</v>
      </c>
      <c r="I205">
        <f t="shared" si="488"/>
        <v>6</v>
      </c>
      <c r="J205">
        <f t="shared" si="489"/>
        <v>20</v>
      </c>
      <c r="K205" t="s">
        <v>48</v>
      </c>
      <c r="M205">
        <f>VLOOKUP(F205,Treats!$A$1:$C$9,3,0)</f>
        <v>2</v>
      </c>
      <c r="N205">
        <v>9</v>
      </c>
      <c r="O205" t="s">
        <v>605</v>
      </c>
      <c r="P205" t="str">
        <f t="shared" si="490"/>
        <v>E:CER_P:P06_Tr1:CON_Tr2:_TRA_2_D:20_M:6_Y:2022</v>
      </c>
      <c r="Q205">
        <v>12</v>
      </c>
      <c r="R205">
        <v>27</v>
      </c>
      <c r="S205">
        <v>0.8</v>
      </c>
      <c r="T205">
        <v>32</v>
      </c>
      <c r="U205">
        <v>35</v>
      </c>
      <c r="V205" t="s">
        <v>47</v>
      </c>
      <c r="W205" s="2">
        <f t="shared" si="449"/>
        <v>0.50925925925925919</v>
      </c>
      <c r="X205">
        <v>30</v>
      </c>
      <c r="Y205" s="33">
        <f>VLOOKUP(C205,JN!$A$2:$J$865,8,0)</f>
        <v>1.8824999999999998</v>
      </c>
      <c r="Z205" s="34">
        <f>VLOOKUP(C205,JN!$A$2:$J$865,9,0)</f>
        <v>4.2672919109026966</v>
      </c>
      <c r="AA205" s="35">
        <f>VLOOKUP(C205,JN!$A$2:$J$865,10,0)</f>
        <v>0.75048000000000015</v>
      </c>
      <c r="AB205">
        <v>40.5</v>
      </c>
      <c r="AD205">
        <f t="shared" si="491"/>
        <v>313.5</v>
      </c>
      <c r="AE205">
        <v>0.129</v>
      </c>
      <c r="AG205">
        <v>0.72</v>
      </c>
      <c r="AH205">
        <f t="shared" si="492"/>
        <v>9.2880000000000004E-2</v>
      </c>
      <c r="AI205" t="s">
        <v>643</v>
      </c>
      <c r="AJ205">
        <f t="shared" si="493"/>
        <v>466.47182721533665</v>
      </c>
      <c r="AK205">
        <f t="shared" si="494"/>
        <v>544.21713175122613</v>
      </c>
      <c r="AL205">
        <f t="shared" si="495"/>
        <v>0.87813321473287109</v>
      </c>
      <c r="AM205">
        <f t="shared" si="496"/>
        <v>0.63225591460766717</v>
      </c>
      <c r="AN205">
        <f t="shared" si="497"/>
        <v>1.9905714549400064</v>
      </c>
      <c r="AO205">
        <f t="shared" si="498"/>
        <v>1.4332114475568045</v>
      </c>
      <c r="AP205">
        <f t="shared" si="499"/>
        <v>0.40842407303666028</v>
      </c>
      <c r="AQ205">
        <f t="shared" si="500"/>
        <v>0.29406533258639539</v>
      </c>
      <c r="AR205" s="54"/>
      <c r="AS205" s="55"/>
      <c r="AT205" s="55"/>
      <c r="AU205" s="56"/>
      <c r="AV205" s="56"/>
      <c r="AW205" s="56"/>
      <c r="AX205" s="57"/>
      <c r="AY205" s="57"/>
      <c r="AZ205" s="57"/>
    </row>
    <row r="206" spans="1:52" x14ac:dyDescent="0.3">
      <c r="A206">
        <v>192</v>
      </c>
      <c r="B206" s="1">
        <v>44732</v>
      </c>
      <c r="C206" t="str">
        <f t="shared" si="486"/>
        <v>CER-MSD_R3_t0_44732</v>
      </c>
      <c r="E206" t="s">
        <v>20</v>
      </c>
      <c r="F206" t="s">
        <v>35</v>
      </c>
      <c r="G206" t="s">
        <v>18</v>
      </c>
      <c r="H206">
        <f t="shared" si="487"/>
        <v>2022</v>
      </c>
      <c r="I206">
        <f t="shared" si="488"/>
        <v>6</v>
      </c>
      <c r="J206">
        <f t="shared" si="489"/>
        <v>20</v>
      </c>
      <c r="K206" t="s">
        <v>49</v>
      </c>
      <c r="M206">
        <f>VLOOKUP(F206,Treats!$A$1:$C$9,3,0)</f>
        <v>3</v>
      </c>
      <c r="N206">
        <v>2</v>
      </c>
      <c r="O206" t="s">
        <v>36</v>
      </c>
      <c r="P206" t="str">
        <f t="shared" si="490"/>
        <v>E:CER_P:P07_Tr1:MSD_Tr2:_TRA_3_D:20_M:6_Y:2022</v>
      </c>
      <c r="Q206">
        <v>11</v>
      </c>
      <c r="R206">
        <v>38</v>
      </c>
      <c r="S206">
        <v>0.8</v>
      </c>
      <c r="T206">
        <v>33</v>
      </c>
      <c r="U206">
        <v>32</v>
      </c>
      <c r="V206" t="s">
        <v>44</v>
      </c>
      <c r="W206" s="2">
        <v>0.45682870370370371</v>
      </c>
      <c r="X206">
        <v>0</v>
      </c>
      <c r="Y206" s="33">
        <f>VLOOKUP(C206,JN!$A$2:$J$865,8,0)</f>
        <v>1.2075</v>
      </c>
      <c r="Z206" s="34">
        <f>VLOOKUP(C206,JN!$A$2:$J$865,9,0)</f>
        <v>75.104337631887461</v>
      </c>
      <c r="AA206" s="35">
        <f>VLOOKUP(C206,JN!$A$2:$J$865,10,0)</f>
        <v>1.1193600000000001</v>
      </c>
      <c r="AB206">
        <v>31.9</v>
      </c>
      <c r="AD206">
        <f t="shared" si="491"/>
        <v>304.89999999999998</v>
      </c>
      <c r="AE206">
        <v>0.129</v>
      </c>
      <c r="AG206">
        <v>0.72</v>
      </c>
      <c r="AH206">
        <f t="shared" si="492"/>
        <v>9.2880000000000004E-2</v>
      </c>
      <c r="AI206" t="s">
        <v>643</v>
      </c>
      <c r="AJ206">
        <f t="shared" si="493"/>
        <v>479.62911719254851</v>
      </c>
      <c r="AK206">
        <f t="shared" si="494"/>
        <v>559.56730339130661</v>
      </c>
      <c r="AL206">
        <f t="shared" si="495"/>
        <v>0.57915215901000239</v>
      </c>
      <c r="AM206">
        <f t="shared" si="496"/>
        <v>0.41698955448720171</v>
      </c>
      <c r="AN206">
        <f t="shared" si="497"/>
        <v>36.022227155713281</v>
      </c>
      <c r="AO206">
        <f t="shared" si="498"/>
        <v>25.936003552113565</v>
      </c>
      <c r="AP206">
        <f t="shared" si="499"/>
        <v>0.62635725672409304</v>
      </c>
      <c r="AQ206">
        <f t="shared" si="500"/>
        <v>0.450977224841347</v>
      </c>
      <c r="AR206" s="54">
        <f t="shared" ref="AR206" si="519">SLOPE(AM206:AM209,X206:X209)*60</f>
        <v>-3.8977380285153849E-3</v>
      </c>
      <c r="AS206" s="55">
        <f t="shared" ref="AS206" si="520">RSQ(Y206:Y209,AM206:AM209)</f>
        <v>0.68443452843946362</v>
      </c>
      <c r="AT206" s="55" t="str">
        <f t="shared" ref="AT206" si="521">IF(AS206&gt;=0.7,AR206,"REV")</f>
        <v>REV</v>
      </c>
      <c r="AU206" s="56">
        <f t="shared" ref="AU206" si="522">SLOPE(AQ206:AQ209,Y206:Y209)*60</f>
        <v>-38.871101914902404</v>
      </c>
      <c r="AV206" s="56">
        <f t="shared" ref="AV206" si="523">RSQ(Y206:Y209,AQ206:AQ209)</f>
        <v>0.10768947189396505</v>
      </c>
      <c r="AW206" s="56" t="str">
        <f t="shared" ref="AW206" si="524">IF(AV206&gt;=0.7,AU206,"REV")</f>
        <v>REV</v>
      </c>
      <c r="AX206" s="57">
        <f t="shared" ref="AX206" si="525">SLOPE(AO206:AO209,Y206:Y209)*60</f>
        <v>1461.1660685757174</v>
      </c>
      <c r="AY206" s="57">
        <f t="shared" ref="AY206" si="526">RSQ(Y206:Y209,AO206:AO209)</f>
        <v>0.28010039413597876</v>
      </c>
      <c r="AZ206" s="57" t="str">
        <f t="shared" ref="AZ206" si="527">IF(AY206&gt;=0.7,AX206,"REV")</f>
        <v>REV</v>
      </c>
    </row>
    <row r="207" spans="1:52" x14ac:dyDescent="0.3">
      <c r="A207">
        <v>192</v>
      </c>
      <c r="B207" s="1">
        <v>44732</v>
      </c>
      <c r="C207" t="str">
        <f t="shared" si="486"/>
        <v>CER-MSD_R3_t1_44732</v>
      </c>
      <c r="E207" t="s">
        <v>20</v>
      </c>
      <c r="F207" t="s">
        <v>35</v>
      </c>
      <c r="G207" t="s">
        <v>18</v>
      </c>
      <c r="H207">
        <f t="shared" si="487"/>
        <v>2022</v>
      </c>
      <c r="I207">
        <f t="shared" si="488"/>
        <v>6</v>
      </c>
      <c r="J207">
        <f t="shared" si="489"/>
        <v>20</v>
      </c>
      <c r="K207" t="s">
        <v>49</v>
      </c>
      <c r="M207">
        <f>VLOOKUP(F207,Treats!$A$1:$C$9,3,0)</f>
        <v>3</v>
      </c>
      <c r="N207">
        <v>2</v>
      </c>
      <c r="O207" t="s">
        <v>36</v>
      </c>
      <c r="P207" t="str">
        <f t="shared" si="490"/>
        <v>E:CER_P:P07_Tr1:MSD_Tr2:_TRA_3_D:20_M:6_Y:2022</v>
      </c>
      <c r="Q207">
        <v>11</v>
      </c>
      <c r="R207">
        <v>38</v>
      </c>
      <c r="S207">
        <v>0.8</v>
      </c>
      <c r="T207">
        <v>33</v>
      </c>
      <c r="U207">
        <v>32</v>
      </c>
      <c r="V207" t="s">
        <v>45</v>
      </c>
      <c r="W207" s="2">
        <f t="shared" si="449"/>
        <v>0.46377314814814813</v>
      </c>
      <c r="X207">
        <v>10</v>
      </c>
      <c r="Y207" s="33">
        <f>VLOOKUP(C207,JN!$A$2:$J$865,8,0)</f>
        <v>1.2075</v>
      </c>
      <c r="Z207" s="34">
        <f>VLOOKUP(C207,JN!$A$2:$J$865,9,0)</f>
        <v>71.605158264947249</v>
      </c>
      <c r="AA207" s="35">
        <f>VLOOKUP(C207,JN!$A$2:$J$865,10,0)</f>
        <v>0.83316000000000001</v>
      </c>
      <c r="AB207">
        <v>42.4</v>
      </c>
      <c r="AD207">
        <f t="shared" si="491"/>
        <v>315.39999999999998</v>
      </c>
      <c r="AE207">
        <v>0.129</v>
      </c>
      <c r="AG207">
        <v>0.72</v>
      </c>
      <c r="AH207">
        <f t="shared" si="492"/>
        <v>9.2880000000000004E-2</v>
      </c>
      <c r="AI207" t="s">
        <v>643</v>
      </c>
      <c r="AJ207">
        <f t="shared" si="493"/>
        <v>463.66175596705153</v>
      </c>
      <c r="AK207">
        <f t="shared" si="494"/>
        <v>540.93871529489343</v>
      </c>
      <c r="AL207">
        <f t="shared" si="495"/>
        <v>0.55987157033021473</v>
      </c>
      <c r="AM207">
        <f t="shared" si="496"/>
        <v>0.40310753063775456</v>
      </c>
      <c r="AN207">
        <f t="shared" si="497"/>
        <v>33.200573417424074</v>
      </c>
      <c r="AO207">
        <f t="shared" si="498"/>
        <v>23.904412860545335</v>
      </c>
      <c r="AP207">
        <f t="shared" si="499"/>
        <v>0.45068850003509342</v>
      </c>
      <c r="AQ207">
        <f t="shared" si="500"/>
        <v>0.32449572002526728</v>
      </c>
      <c r="AR207" s="54"/>
      <c r="AS207" s="55"/>
      <c r="AT207" s="55"/>
      <c r="AU207" s="56"/>
      <c r="AV207" s="56"/>
      <c r="AW207" s="56"/>
      <c r="AX207" s="57"/>
      <c r="AY207" s="57"/>
      <c r="AZ207" s="57"/>
    </row>
    <row r="208" spans="1:52" x14ac:dyDescent="0.3">
      <c r="A208">
        <v>192</v>
      </c>
      <c r="B208" s="1">
        <v>44732</v>
      </c>
      <c r="C208" t="str">
        <f t="shared" si="486"/>
        <v>CER-MSD_R3_t2_44732</v>
      </c>
      <c r="E208" t="s">
        <v>20</v>
      </c>
      <c r="F208" t="s">
        <v>35</v>
      </c>
      <c r="G208" t="s">
        <v>18</v>
      </c>
      <c r="H208">
        <f t="shared" si="487"/>
        <v>2022</v>
      </c>
      <c r="I208">
        <f t="shared" si="488"/>
        <v>6</v>
      </c>
      <c r="J208">
        <f t="shared" si="489"/>
        <v>20</v>
      </c>
      <c r="K208" t="s">
        <v>49</v>
      </c>
      <c r="M208">
        <f>VLOOKUP(F208,Treats!$A$1:$C$9,3,0)</f>
        <v>3</v>
      </c>
      <c r="N208">
        <v>2</v>
      </c>
      <c r="O208" t="s">
        <v>36</v>
      </c>
      <c r="P208" t="str">
        <f t="shared" si="490"/>
        <v>E:CER_P:P07_Tr1:MSD_Tr2:_TRA_3_D:20_M:6_Y:2022</v>
      </c>
      <c r="Q208">
        <v>11</v>
      </c>
      <c r="R208">
        <v>38</v>
      </c>
      <c r="S208">
        <v>0.8</v>
      </c>
      <c r="T208">
        <v>33</v>
      </c>
      <c r="U208">
        <v>32</v>
      </c>
      <c r="V208" t="s">
        <v>46</v>
      </c>
      <c r="W208" s="2">
        <f t="shared" si="449"/>
        <v>0.47071759259259255</v>
      </c>
      <c r="X208">
        <v>20</v>
      </c>
      <c r="Y208" s="33">
        <f>VLOOKUP(C208,JN!$A$2:$J$865,8,0)</f>
        <v>1.2825</v>
      </c>
      <c r="Z208" s="34">
        <f>VLOOKUP(C208,JN!$A$2:$J$865,9,0)</f>
        <v>83.041500586166478</v>
      </c>
      <c r="AA208" s="35">
        <f>VLOOKUP(C208,JN!$A$2:$J$865,10,0)</f>
        <v>0.78864000000000001</v>
      </c>
      <c r="AB208">
        <v>43.8</v>
      </c>
      <c r="AD208">
        <f t="shared" si="491"/>
        <v>316.8</v>
      </c>
      <c r="AE208">
        <v>0.129</v>
      </c>
      <c r="AG208">
        <v>0.72</v>
      </c>
      <c r="AH208">
        <f t="shared" si="492"/>
        <v>9.2880000000000004E-2</v>
      </c>
      <c r="AI208" t="s">
        <v>643</v>
      </c>
      <c r="AJ208">
        <f t="shared" si="493"/>
        <v>461.61274568184348</v>
      </c>
      <c r="AK208">
        <f t="shared" si="494"/>
        <v>538.54820329548409</v>
      </c>
      <c r="AL208">
        <f t="shared" si="495"/>
        <v>0.59201834633696426</v>
      </c>
      <c r="AM208">
        <f t="shared" si="496"/>
        <v>0.42625320936261424</v>
      </c>
      <c r="AN208">
        <f t="shared" si="497"/>
        <v>38.333015091120721</v>
      </c>
      <c r="AO208">
        <f t="shared" si="498"/>
        <v>27.599770865606921</v>
      </c>
      <c r="AP208">
        <f t="shared" si="499"/>
        <v>0.42472065504695056</v>
      </c>
      <c r="AQ208">
        <f t="shared" si="500"/>
        <v>0.30579887163380443</v>
      </c>
      <c r="AR208" s="54"/>
      <c r="AS208" s="55"/>
      <c r="AT208" s="55"/>
      <c r="AU208" s="56"/>
      <c r="AV208" s="56"/>
      <c r="AW208" s="56"/>
      <c r="AX208" s="57"/>
      <c r="AY208" s="57"/>
      <c r="AZ208" s="57"/>
    </row>
    <row r="209" spans="1:52" x14ac:dyDescent="0.3">
      <c r="A209">
        <v>193</v>
      </c>
      <c r="B209" s="1">
        <v>44732</v>
      </c>
      <c r="C209" t="str">
        <f t="shared" si="486"/>
        <v>CER-MSD_R3_t3_44732</v>
      </c>
      <c r="E209" t="s">
        <v>20</v>
      </c>
      <c r="F209" t="s">
        <v>35</v>
      </c>
      <c r="G209" t="s">
        <v>18</v>
      </c>
      <c r="H209">
        <f t="shared" si="487"/>
        <v>2022</v>
      </c>
      <c r="I209">
        <f t="shared" si="488"/>
        <v>6</v>
      </c>
      <c r="J209">
        <f t="shared" si="489"/>
        <v>20</v>
      </c>
      <c r="K209" t="s">
        <v>49</v>
      </c>
      <c r="M209">
        <f>VLOOKUP(F209,Treats!$A$1:$C$9,3,0)</f>
        <v>3</v>
      </c>
      <c r="N209">
        <v>2</v>
      </c>
      <c r="O209" t="s">
        <v>36</v>
      </c>
      <c r="P209" t="str">
        <f t="shared" si="490"/>
        <v>E:CER_P:P07_Tr1:MSD_Tr2:_TRA_3_D:20_M:6_Y:2022</v>
      </c>
      <c r="Q209">
        <v>11</v>
      </c>
      <c r="R209">
        <v>38</v>
      </c>
      <c r="S209">
        <v>0.8</v>
      </c>
      <c r="T209">
        <v>33</v>
      </c>
      <c r="U209">
        <v>32</v>
      </c>
      <c r="V209" t="s">
        <v>47</v>
      </c>
      <c r="W209" s="2">
        <f t="shared" si="449"/>
        <v>0.47766203703703697</v>
      </c>
      <c r="X209">
        <v>30</v>
      </c>
      <c r="Y209" s="33">
        <f>VLOOKUP(C209,JN!$A$2:$J$865,8,0)</f>
        <v>1.2075</v>
      </c>
      <c r="Z209" s="34">
        <f>VLOOKUP(C209,JN!$A$2:$J$865,9,0)</f>
        <v>81.505275498241517</v>
      </c>
      <c r="AA209" s="35">
        <f>VLOOKUP(C209,JN!$A$2:$J$865,10,0)</f>
        <v>0.73140000000000005</v>
      </c>
      <c r="AB209">
        <v>39.299999999999997</v>
      </c>
      <c r="AD209">
        <f t="shared" si="491"/>
        <v>312.3</v>
      </c>
      <c r="AE209">
        <v>0.129</v>
      </c>
      <c r="AG209">
        <v>0.72</v>
      </c>
      <c r="AH209">
        <f t="shared" si="492"/>
        <v>9.2880000000000004E-2</v>
      </c>
      <c r="AI209" t="s">
        <v>643</v>
      </c>
      <c r="AJ209">
        <f t="shared" si="493"/>
        <v>468.26422616717269</v>
      </c>
      <c r="AK209">
        <f t="shared" si="494"/>
        <v>546.30826386170145</v>
      </c>
      <c r="AL209">
        <f t="shared" si="495"/>
        <v>0.56542905309686098</v>
      </c>
      <c r="AM209">
        <f t="shared" si="496"/>
        <v>0.40710891822973994</v>
      </c>
      <c r="AN209">
        <f t="shared" si="497"/>
        <v>38.166004759726285</v>
      </c>
      <c r="AO209">
        <f t="shared" si="498"/>
        <v>27.479523427002924</v>
      </c>
      <c r="AP209">
        <f t="shared" si="499"/>
        <v>0.39956986418844848</v>
      </c>
      <c r="AQ209">
        <f t="shared" si="500"/>
        <v>0.28769030221568292</v>
      </c>
      <c r="AR209" s="54"/>
      <c r="AS209" s="55"/>
      <c r="AT209" s="55"/>
      <c r="AU209" s="56"/>
      <c r="AV209" s="56"/>
      <c r="AW209" s="56"/>
      <c r="AX209" s="57"/>
      <c r="AY209" s="57"/>
      <c r="AZ209" s="57"/>
    </row>
    <row r="210" spans="1:52" x14ac:dyDescent="0.3">
      <c r="A210">
        <v>194</v>
      </c>
      <c r="B210" s="1">
        <v>44732</v>
      </c>
      <c r="C210" t="str">
        <f t="shared" si="486"/>
        <v>CER-CON_R3_t0_44732</v>
      </c>
      <c r="E210" t="s">
        <v>20</v>
      </c>
      <c r="F210" t="s">
        <v>33</v>
      </c>
      <c r="G210" t="s">
        <v>18</v>
      </c>
      <c r="H210">
        <f t="shared" si="487"/>
        <v>2022</v>
      </c>
      <c r="I210">
        <f t="shared" si="488"/>
        <v>6</v>
      </c>
      <c r="J210">
        <f t="shared" si="489"/>
        <v>20</v>
      </c>
      <c r="K210" t="s">
        <v>48</v>
      </c>
      <c r="M210">
        <f>VLOOKUP(F210,Treats!$A$1:$C$9,3,0)</f>
        <v>3</v>
      </c>
      <c r="N210">
        <v>2</v>
      </c>
      <c r="O210" t="s">
        <v>36</v>
      </c>
      <c r="P210" t="str">
        <f t="shared" si="490"/>
        <v>E:CER_P:P08_Tr1:CON_Tr2:_TRA_3_D:20_M:6_Y:2022</v>
      </c>
      <c r="Q210">
        <v>12</v>
      </c>
      <c r="R210">
        <v>29</v>
      </c>
      <c r="S210">
        <v>0.8</v>
      </c>
      <c r="T210">
        <v>32</v>
      </c>
      <c r="U210">
        <v>35</v>
      </c>
      <c r="V210" t="s">
        <v>44</v>
      </c>
      <c r="W210" s="2">
        <v>0.48842592592592587</v>
      </c>
      <c r="X210">
        <v>0</v>
      </c>
      <c r="Y210" s="33">
        <f>VLOOKUP(C210,JN!$A$2:$J$865,8,0)</f>
        <v>1.2825</v>
      </c>
      <c r="Z210" s="34">
        <f>VLOOKUP(C210,JN!$A$2:$J$865,9,0)</f>
        <v>91.405392731535756</v>
      </c>
      <c r="AA210" s="35">
        <f>VLOOKUP(C210,JN!$A$2:$J$865,10,0)</f>
        <v>0.7186800000000001</v>
      </c>
      <c r="AB210">
        <v>33.799999999999997</v>
      </c>
      <c r="AD210">
        <f t="shared" si="491"/>
        <v>306.8</v>
      </c>
      <c r="AE210">
        <v>0.129</v>
      </c>
      <c r="AG210">
        <v>0.72</v>
      </c>
      <c r="AH210">
        <f t="shared" si="492"/>
        <v>9.2880000000000004E-2</v>
      </c>
      <c r="AI210" t="s">
        <v>643</v>
      </c>
      <c r="AJ210">
        <f t="shared" si="493"/>
        <v>476.65879345504572</v>
      </c>
      <c r="AK210">
        <f t="shared" si="494"/>
        <v>556.10192569755338</v>
      </c>
      <c r="AL210">
        <f t="shared" si="495"/>
        <v>0.61131490260609611</v>
      </c>
      <c r="AM210">
        <f t="shared" si="496"/>
        <v>0.4401467298763892</v>
      </c>
      <c r="AN210">
        <f t="shared" si="497"/>
        <v>43.569184214698438</v>
      </c>
      <c r="AO210">
        <f t="shared" si="498"/>
        <v>31.369812634582878</v>
      </c>
      <c r="AP210">
        <f t="shared" si="499"/>
        <v>0.39965933196031772</v>
      </c>
      <c r="AQ210">
        <f t="shared" si="500"/>
        <v>0.28775471901142874</v>
      </c>
      <c r="AR210" s="54">
        <f t="shared" ref="AR210" si="528">SLOPE(AM210:AM213,X210:X213)*60</f>
        <v>0.80583365646213467</v>
      </c>
      <c r="AS210" s="55">
        <f t="shared" ref="AS210" si="529">RSQ(Y210:Y213,AM210:AM213)</f>
        <v>0.9998350947329433</v>
      </c>
      <c r="AT210" s="55">
        <f t="shared" ref="AT210" si="530">IF(AS210&gt;=0.7,AR210,"REV")</f>
        <v>0.80583365646213467</v>
      </c>
      <c r="AU210" s="56">
        <f t="shared" ref="AU210" si="531">SLOPE(AQ210:AQ213,Y210:Y213)*60</f>
        <v>0.37843810395705263</v>
      </c>
      <c r="AV210" s="56">
        <f t="shared" ref="AV210" si="532">RSQ(Y210:Y213,AQ210:AQ213)</f>
        <v>0.57468390754175314</v>
      </c>
      <c r="AW210" s="56" t="str">
        <f t="shared" ref="AW210" si="533">IF(AV210&gt;=0.7,AU210,"REV")</f>
        <v>REV</v>
      </c>
      <c r="AX210" s="57">
        <f t="shared" ref="AX210" si="534">SLOPE(AO210:AO213,Y210:Y213)*60</f>
        <v>-234.63229912434977</v>
      </c>
      <c r="AY210" s="57">
        <f t="shared" ref="AY210" si="535">RSQ(Y210:Y213,AO210:AO213)</f>
        <v>0.18926526281722797</v>
      </c>
      <c r="AZ210" s="57" t="str">
        <f t="shared" ref="AZ210" si="536">IF(AY210&gt;=0.7,AX210,"REV")</f>
        <v>REV</v>
      </c>
    </row>
    <row r="211" spans="1:52" x14ac:dyDescent="0.3">
      <c r="A211">
        <v>195</v>
      </c>
      <c r="B211" s="1">
        <v>44732</v>
      </c>
      <c r="C211" t="str">
        <f t="shared" si="486"/>
        <v>CER-CON_R3_t1_44732</v>
      </c>
      <c r="E211" t="s">
        <v>20</v>
      </c>
      <c r="F211" t="s">
        <v>33</v>
      </c>
      <c r="G211" t="s">
        <v>18</v>
      </c>
      <c r="H211">
        <f t="shared" si="487"/>
        <v>2022</v>
      </c>
      <c r="I211">
        <f t="shared" si="488"/>
        <v>6</v>
      </c>
      <c r="J211">
        <f t="shared" si="489"/>
        <v>20</v>
      </c>
      <c r="K211" t="s">
        <v>48</v>
      </c>
      <c r="M211">
        <f>VLOOKUP(F211,Treats!$A$1:$C$9,3,0)</f>
        <v>3</v>
      </c>
      <c r="N211">
        <v>2</v>
      </c>
      <c r="O211" t="s">
        <v>36</v>
      </c>
      <c r="P211" t="str">
        <f t="shared" si="490"/>
        <v>E:CER_P:P08_Tr1:CON_Tr2:_TRA_3_D:20_M:6_Y:2022</v>
      </c>
      <c r="Q211">
        <v>12</v>
      </c>
      <c r="R211">
        <v>29</v>
      </c>
      <c r="S211">
        <v>0.8</v>
      </c>
      <c r="T211">
        <v>32</v>
      </c>
      <c r="U211">
        <v>35</v>
      </c>
      <c r="V211" t="s">
        <v>45</v>
      </c>
      <c r="W211" s="2">
        <f t="shared" si="449"/>
        <v>0.49537037037037029</v>
      </c>
      <c r="X211">
        <v>10</v>
      </c>
      <c r="Y211" s="33">
        <f>VLOOKUP(C211,JN!$A$2:$J$865,8,0)</f>
        <v>4.5825000000000005</v>
      </c>
      <c r="Z211" s="34">
        <f>VLOOKUP(C211,JN!$A$2:$J$865,9,0)</f>
        <v>51.207502930832362</v>
      </c>
      <c r="AA211" s="35">
        <f>VLOOKUP(C211,JN!$A$2:$J$865,10,0)</f>
        <v>0.78227999999999998</v>
      </c>
      <c r="AB211">
        <v>43.4</v>
      </c>
      <c r="AD211">
        <f t="shared" si="491"/>
        <v>316.39999999999998</v>
      </c>
      <c r="AE211">
        <v>0.129</v>
      </c>
      <c r="AG211">
        <v>0.72</v>
      </c>
      <c r="AH211">
        <f t="shared" si="492"/>
        <v>9.2880000000000004E-2</v>
      </c>
      <c r="AI211" t="s">
        <v>643</v>
      </c>
      <c r="AJ211">
        <f t="shared" si="493"/>
        <v>462.19632690268031</v>
      </c>
      <c r="AK211">
        <f t="shared" si="494"/>
        <v>539.22904805312703</v>
      </c>
      <c r="AL211">
        <f t="shared" si="495"/>
        <v>2.1180146680315328</v>
      </c>
      <c r="AM211">
        <f t="shared" si="496"/>
        <v>1.5249705609827036</v>
      </c>
      <c r="AN211">
        <f t="shared" si="497"/>
        <v>23.667919764488953</v>
      </c>
      <c r="AO211">
        <f t="shared" si="498"/>
        <v>17.040902230432046</v>
      </c>
      <c r="AP211">
        <f t="shared" si="499"/>
        <v>0.42182809971100022</v>
      </c>
      <c r="AQ211">
        <f t="shared" si="500"/>
        <v>0.3037162317919202</v>
      </c>
      <c r="AR211" s="54"/>
      <c r="AS211" s="55"/>
      <c r="AT211" s="55"/>
      <c r="AU211" s="56"/>
      <c r="AV211" s="56"/>
      <c r="AW211" s="56"/>
      <c r="AX211" s="57"/>
      <c r="AY211" s="57"/>
      <c r="AZ211" s="57"/>
    </row>
    <row r="212" spans="1:52" x14ac:dyDescent="0.3">
      <c r="A212">
        <v>196</v>
      </c>
      <c r="B212" s="1">
        <v>44732</v>
      </c>
      <c r="C212" t="str">
        <f t="shared" si="486"/>
        <v>CER-CON_R3_t2_44732</v>
      </c>
      <c r="E212" t="s">
        <v>20</v>
      </c>
      <c r="F212" t="s">
        <v>33</v>
      </c>
      <c r="G212" t="s">
        <v>18</v>
      </c>
      <c r="H212">
        <f t="shared" si="487"/>
        <v>2022</v>
      </c>
      <c r="I212">
        <f t="shared" si="488"/>
        <v>6</v>
      </c>
      <c r="J212">
        <f t="shared" si="489"/>
        <v>20</v>
      </c>
      <c r="K212" t="s">
        <v>48</v>
      </c>
      <c r="M212">
        <f>VLOOKUP(F212,Treats!$A$1:$C$9,3,0)</f>
        <v>3</v>
      </c>
      <c r="N212">
        <v>2</v>
      </c>
      <c r="O212" t="s">
        <v>36</v>
      </c>
      <c r="P212" t="str">
        <f t="shared" si="490"/>
        <v>E:CER_P:P08_Tr1:CON_Tr2:_TRA_3_D:20_M:6_Y:2022</v>
      </c>
      <c r="Q212">
        <v>12</v>
      </c>
      <c r="R212">
        <v>29</v>
      </c>
      <c r="S212">
        <v>0.8</v>
      </c>
      <c r="T212">
        <v>32</v>
      </c>
      <c r="U212">
        <v>35</v>
      </c>
      <c r="V212" t="s">
        <v>46</v>
      </c>
      <c r="W212" s="2">
        <f t="shared" si="449"/>
        <v>0.50231481481481477</v>
      </c>
      <c r="X212">
        <v>20</v>
      </c>
      <c r="Y212" s="33">
        <f>VLOOKUP(C212,JN!$A$2:$J$865,8,0)</f>
        <v>2.2574999999999998</v>
      </c>
      <c r="Z212" s="34">
        <f>VLOOKUP(C212,JN!$A$2:$J$865,9,0)</f>
        <v>18.349355216881595</v>
      </c>
      <c r="AA212" s="35">
        <f>VLOOKUP(C212,JN!$A$2:$J$865,10,0)</f>
        <v>0.71232000000000006</v>
      </c>
      <c r="AB212">
        <v>44.5</v>
      </c>
      <c r="AD212">
        <f t="shared" si="491"/>
        <v>317.5</v>
      </c>
      <c r="AE212">
        <v>0.129</v>
      </c>
      <c r="AG212">
        <v>0.72</v>
      </c>
      <c r="AH212">
        <f t="shared" si="492"/>
        <v>9.2880000000000004E-2</v>
      </c>
      <c r="AI212" t="s">
        <v>643</v>
      </c>
      <c r="AJ212">
        <f t="shared" si="493"/>
        <v>460.59501679372607</v>
      </c>
      <c r="AK212">
        <f t="shared" si="494"/>
        <v>537.36085292601376</v>
      </c>
      <c r="AL212">
        <f t="shared" si="495"/>
        <v>1.0397932504118366</v>
      </c>
      <c r="AM212">
        <f t="shared" si="496"/>
        <v>0.74865114029652235</v>
      </c>
      <c r="AN212">
        <f t="shared" si="497"/>
        <v>8.4516215742736236</v>
      </c>
      <c r="AO212">
        <f t="shared" si="498"/>
        <v>6.0851675334770094</v>
      </c>
      <c r="AP212">
        <f t="shared" si="499"/>
        <v>0.3827728827562582</v>
      </c>
      <c r="AQ212">
        <f t="shared" si="500"/>
        <v>0.2755964755845059</v>
      </c>
      <c r="AR212" s="54"/>
      <c r="AS212" s="55"/>
      <c r="AT212" s="55"/>
      <c r="AU212" s="56"/>
      <c r="AV212" s="56"/>
      <c r="AW212" s="56"/>
      <c r="AX212" s="57"/>
      <c r="AY212" s="57"/>
      <c r="AZ212" s="57"/>
    </row>
    <row r="213" spans="1:52" x14ac:dyDescent="0.3">
      <c r="A213">
        <v>197</v>
      </c>
      <c r="B213" s="1">
        <v>44732</v>
      </c>
      <c r="C213" t="str">
        <f t="shared" si="486"/>
        <v>CER-CON_R3_t3_44732</v>
      </c>
      <c r="E213" t="s">
        <v>20</v>
      </c>
      <c r="F213" t="s">
        <v>33</v>
      </c>
      <c r="G213" t="s">
        <v>18</v>
      </c>
      <c r="H213">
        <f t="shared" si="487"/>
        <v>2022</v>
      </c>
      <c r="I213">
        <f t="shared" si="488"/>
        <v>6</v>
      </c>
      <c r="J213">
        <f t="shared" si="489"/>
        <v>20</v>
      </c>
      <c r="K213" t="s">
        <v>48</v>
      </c>
      <c r="M213">
        <f>VLOOKUP(F213,Treats!$A$1:$C$9,3,0)</f>
        <v>3</v>
      </c>
      <c r="N213">
        <v>2</v>
      </c>
      <c r="O213" t="s">
        <v>36</v>
      </c>
      <c r="P213" t="str">
        <f t="shared" si="490"/>
        <v>E:CER_P:P08_Tr1:CON_Tr2:_TRA_3_D:20_M:6_Y:2022</v>
      </c>
      <c r="Q213">
        <v>12</v>
      </c>
      <c r="R213">
        <v>29</v>
      </c>
      <c r="S213">
        <v>0.8</v>
      </c>
      <c r="T213">
        <v>32</v>
      </c>
      <c r="U213">
        <v>35</v>
      </c>
      <c r="V213" t="s">
        <v>47</v>
      </c>
      <c r="W213" s="2">
        <f t="shared" si="449"/>
        <v>0.50925925925925919</v>
      </c>
      <c r="X213">
        <v>30</v>
      </c>
      <c r="Y213" s="33">
        <f>VLOOKUP(C213,JN!$A$2:$J$865,8,0)</f>
        <v>3.4575000000000005</v>
      </c>
      <c r="Z213" s="34">
        <f>VLOOKUP(C213,JN!$A$2:$J$865,9,0)</f>
        <v>8.4492379835873397</v>
      </c>
      <c r="AA213" s="35">
        <f>VLOOKUP(C213,JN!$A$2:$J$865,10,0)</f>
        <v>0.76319999999999999</v>
      </c>
      <c r="AB213">
        <v>44.5</v>
      </c>
      <c r="AD213">
        <f t="shared" si="491"/>
        <v>317.5</v>
      </c>
      <c r="AE213">
        <v>0.129</v>
      </c>
      <c r="AG213">
        <v>0.72</v>
      </c>
      <c r="AH213">
        <f t="shared" si="492"/>
        <v>9.2880000000000004E-2</v>
      </c>
      <c r="AI213" t="s">
        <v>643</v>
      </c>
      <c r="AJ213">
        <f t="shared" si="493"/>
        <v>460.59501679372607</v>
      </c>
      <c r="AK213">
        <f t="shared" si="494"/>
        <v>537.36085292601376</v>
      </c>
      <c r="AL213">
        <f t="shared" si="495"/>
        <v>1.5925072705643082</v>
      </c>
      <c r="AM213">
        <f t="shared" si="496"/>
        <v>1.1466052348063021</v>
      </c>
      <c r="AN213">
        <f t="shared" si="497"/>
        <v>3.8916769109445992</v>
      </c>
      <c r="AO213">
        <f t="shared" si="498"/>
        <v>2.8020073758801116</v>
      </c>
      <c r="AP213">
        <f t="shared" si="499"/>
        <v>0.41011380295313371</v>
      </c>
      <c r="AQ213">
        <f t="shared" si="500"/>
        <v>0.29528193812625625</v>
      </c>
      <c r="AR213" s="54"/>
      <c r="AS213" s="55"/>
      <c r="AT213" s="55"/>
      <c r="AU213" s="56"/>
      <c r="AV213" s="56"/>
      <c r="AW213" s="56"/>
      <c r="AX213" s="57"/>
      <c r="AY213" s="57"/>
      <c r="AZ213" s="57"/>
    </row>
    <row r="214" spans="1:52" x14ac:dyDescent="0.3">
      <c r="A214">
        <v>198</v>
      </c>
      <c r="B214" s="1">
        <v>44732</v>
      </c>
      <c r="C214" t="str">
        <f t="shared" si="486"/>
        <v>CER-AWD_R3_t0_44732</v>
      </c>
      <c r="E214" t="s">
        <v>20</v>
      </c>
      <c r="F214" t="s">
        <v>38</v>
      </c>
      <c r="G214" t="s">
        <v>18</v>
      </c>
      <c r="H214">
        <f t="shared" si="487"/>
        <v>2022</v>
      </c>
      <c r="I214">
        <f t="shared" si="488"/>
        <v>6</v>
      </c>
      <c r="J214">
        <f t="shared" si="489"/>
        <v>20</v>
      </c>
      <c r="K214" t="s">
        <v>50</v>
      </c>
      <c r="M214">
        <f>VLOOKUP(F214,Treats!$A$1:$C$9,3,0)</f>
        <v>3</v>
      </c>
      <c r="N214">
        <v>3</v>
      </c>
      <c r="O214" t="s">
        <v>36</v>
      </c>
      <c r="P214" t="str">
        <f t="shared" si="490"/>
        <v>E:CER_P:P09_Tr1:AWD_Tr2:_TRA_3_D:20_M:6_Y:2022</v>
      </c>
      <c r="Q214">
        <v>0</v>
      </c>
      <c r="R214">
        <v>38</v>
      </c>
      <c r="S214">
        <v>0.8</v>
      </c>
      <c r="T214">
        <v>33</v>
      </c>
      <c r="U214">
        <v>32</v>
      </c>
      <c r="V214" t="s">
        <v>44</v>
      </c>
      <c r="W214" s="2">
        <v>0.45914351851851848</v>
      </c>
      <c r="X214">
        <v>0</v>
      </c>
      <c r="Y214" s="33">
        <f>VLOOKUP(C214,JN!$A$2:$J$865,8,0)</f>
        <v>1.2075</v>
      </c>
      <c r="Z214" s="34">
        <f>VLOOKUP(C214,JN!$A$2:$J$865,9,0)</f>
        <v>82.27338804220399</v>
      </c>
      <c r="AA214" s="35">
        <f>VLOOKUP(C214,JN!$A$2:$J$865,10,0)</f>
        <v>0.74412000000000011</v>
      </c>
      <c r="AB214">
        <v>33</v>
      </c>
      <c r="AD214">
        <f t="shared" si="491"/>
        <v>306</v>
      </c>
      <c r="AE214">
        <v>0.129</v>
      </c>
      <c r="AG214">
        <v>0.72</v>
      </c>
      <c r="AH214">
        <f t="shared" si="492"/>
        <v>9.2880000000000004E-2</v>
      </c>
      <c r="AI214" t="s">
        <v>643</v>
      </c>
      <c r="AJ214">
        <f t="shared" si="493"/>
        <v>477.90496023532035</v>
      </c>
      <c r="AK214">
        <f t="shared" si="494"/>
        <v>557.55578694120709</v>
      </c>
      <c r="AL214">
        <f t="shared" si="495"/>
        <v>0.57707023948414926</v>
      </c>
      <c r="AM214">
        <f t="shared" si="496"/>
        <v>0.41549057242858745</v>
      </c>
      <c r="AN214">
        <f t="shared" si="497"/>
        <v>39.318860240734573</v>
      </c>
      <c r="AO214">
        <f t="shared" si="498"/>
        <v>28.309579373328894</v>
      </c>
      <c r="AP214">
        <f t="shared" si="499"/>
        <v>0.41488841217869105</v>
      </c>
      <c r="AQ214">
        <f t="shared" si="500"/>
        <v>0.29871965676865758</v>
      </c>
      <c r="AR214" s="54">
        <f t="shared" ref="AR214" si="537">SLOPE(AM214:AM217,X214:X217)*60</f>
        <v>2.1233280819651347E-2</v>
      </c>
      <c r="AS214" s="55">
        <f t="shared" ref="AS214" si="538">RSQ(Y214:Y217,AM214:AM217)</f>
        <v>0.99771911434124716</v>
      </c>
      <c r="AT214" s="55">
        <f t="shared" ref="AT214" si="539">IF(AS214&gt;=0.7,AR214,"REV")</f>
        <v>2.1233280819651347E-2</v>
      </c>
      <c r="AU214" s="56">
        <f t="shared" ref="AU214" si="540">SLOPE(AQ214:AQ217,Y214:Y217)*60</f>
        <v>9.8169673522544105</v>
      </c>
      <c r="AV214" s="56">
        <f t="shared" ref="AV214" si="541">RSQ(Y214:Y217,AQ214:AQ217)</f>
        <v>8.4013872811081872E-2</v>
      </c>
      <c r="AW214" s="56" t="str">
        <f t="shared" ref="AW214" si="542">IF(AV214&gt;=0.7,AU214,"REV")</f>
        <v>REV</v>
      </c>
      <c r="AX214" s="57">
        <f t="shared" ref="AX214" si="543">SLOPE(AO214:AO217,Y214:Y217)*60</f>
        <v>-2835.4372057721735</v>
      </c>
      <c r="AY214" s="57">
        <f t="shared" ref="AY214" si="544">RSQ(Y214:Y217,AO214:AO217)</f>
        <v>0.28437711844538555</v>
      </c>
      <c r="AZ214" s="57" t="str">
        <f t="shared" ref="AZ214" si="545">IF(AY214&gt;=0.7,AX214,"REV")</f>
        <v>REV</v>
      </c>
    </row>
    <row r="215" spans="1:52" x14ac:dyDescent="0.3">
      <c r="A215">
        <v>199</v>
      </c>
      <c r="B215" s="1">
        <v>44732</v>
      </c>
      <c r="C215" t="str">
        <f t="shared" si="486"/>
        <v>CER-AWD_R3_t1_44732</v>
      </c>
      <c r="E215" t="s">
        <v>20</v>
      </c>
      <c r="F215" t="s">
        <v>38</v>
      </c>
      <c r="G215" t="s">
        <v>18</v>
      </c>
      <c r="H215">
        <f t="shared" si="487"/>
        <v>2022</v>
      </c>
      <c r="I215">
        <f t="shared" si="488"/>
        <v>6</v>
      </c>
      <c r="J215">
        <f t="shared" si="489"/>
        <v>20</v>
      </c>
      <c r="K215" t="s">
        <v>50</v>
      </c>
      <c r="M215">
        <f>VLOOKUP(F215,Treats!$A$1:$C$9,3,0)</f>
        <v>3</v>
      </c>
      <c r="N215">
        <v>3</v>
      </c>
      <c r="O215" t="s">
        <v>36</v>
      </c>
      <c r="P215" t="str">
        <f t="shared" si="490"/>
        <v>E:CER_P:P09_Tr1:AWD_Tr2:_TRA_3_D:20_M:6_Y:2022</v>
      </c>
      <c r="Q215">
        <v>0</v>
      </c>
      <c r="R215">
        <v>38</v>
      </c>
      <c r="S215">
        <v>0.8</v>
      </c>
      <c r="T215">
        <v>33</v>
      </c>
      <c r="U215">
        <v>32</v>
      </c>
      <c r="V215" t="s">
        <v>45</v>
      </c>
      <c r="W215" s="2">
        <f t="shared" si="449"/>
        <v>0.4660879629629629</v>
      </c>
      <c r="X215">
        <v>10</v>
      </c>
      <c r="Y215" s="33">
        <f>VLOOKUP(C215,JN!$A$2:$J$865,8,0)</f>
        <v>1.2825</v>
      </c>
      <c r="Z215" s="34">
        <f>VLOOKUP(C215,JN!$A$2:$J$865,9,0)</f>
        <v>79.627667057444313</v>
      </c>
      <c r="AA215" s="35">
        <f>VLOOKUP(C215,JN!$A$2:$J$865,10,0)</f>
        <v>0.79500000000000004</v>
      </c>
      <c r="AB215">
        <v>42.4</v>
      </c>
      <c r="AD215">
        <f t="shared" si="491"/>
        <v>315.39999999999998</v>
      </c>
      <c r="AE215">
        <v>0.129</v>
      </c>
      <c r="AG215">
        <v>0.72</v>
      </c>
      <c r="AH215">
        <f t="shared" si="492"/>
        <v>9.2880000000000004E-2</v>
      </c>
      <c r="AI215" t="s">
        <v>643</v>
      </c>
      <c r="AJ215">
        <f t="shared" si="493"/>
        <v>463.66175596705153</v>
      </c>
      <c r="AK215">
        <f t="shared" si="494"/>
        <v>540.93871529489343</v>
      </c>
      <c r="AL215">
        <f t="shared" si="495"/>
        <v>0.59464620202774354</v>
      </c>
      <c r="AM215">
        <f t="shared" si="496"/>
        <v>0.42814526545997533</v>
      </c>
      <c r="AN215">
        <f t="shared" si="497"/>
        <v>36.920303931414374</v>
      </c>
      <c r="AO215">
        <f t="shared" si="498"/>
        <v>26.582618830618348</v>
      </c>
      <c r="AP215">
        <f t="shared" si="499"/>
        <v>0.43004627865944028</v>
      </c>
      <c r="AQ215">
        <f t="shared" si="500"/>
        <v>0.30963332063479704</v>
      </c>
      <c r="AR215" s="54"/>
      <c r="AS215" s="55"/>
      <c r="AT215" s="55"/>
      <c r="AU215" s="56"/>
      <c r="AV215" s="56"/>
      <c r="AW215" s="56"/>
      <c r="AX215" s="57"/>
      <c r="AY215" s="57"/>
      <c r="AZ215" s="57"/>
    </row>
    <row r="216" spans="1:52" x14ac:dyDescent="0.3">
      <c r="A216">
        <v>200</v>
      </c>
      <c r="B216" s="1">
        <v>44732</v>
      </c>
      <c r="C216" t="str">
        <f t="shared" si="486"/>
        <v>CER-AWD_R3_t2_44732</v>
      </c>
      <c r="E216" t="s">
        <v>20</v>
      </c>
      <c r="F216" t="s">
        <v>38</v>
      </c>
      <c r="G216" t="s">
        <v>18</v>
      </c>
      <c r="H216">
        <f t="shared" si="487"/>
        <v>2022</v>
      </c>
      <c r="I216">
        <f t="shared" si="488"/>
        <v>6</v>
      </c>
      <c r="J216">
        <f t="shared" si="489"/>
        <v>20</v>
      </c>
      <c r="K216" t="s">
        <v>50</v>
      </c>
      <c r="M216">
        <f>VLOOKUP(F216,Treats!$A$1:$C$9,3,0)</f>
        <v>3</v>
      </c>
      <c r="N216">
        <v>3</v>
      </c>
      <c r="O216" t="s">
        <v>36</v>
      </c>
      <c r="P216" t="str">
        <f t="shared" si="490"/>
        <v>E:CER_P:P09_Tr1:AWD_Tr2:_TRA_3_D:20_M:6_Y:2022</v>
      </c>
      <c r="Q216">
        <v>0</v>
      </c>
      <c r="R216">
        <v>38</v>
      </c>
      <c r="S216">
        <v>0.8</v>
      </c>
      <c r="T216">
        <v>33</v>
      </c>
      <c r="U216">
        <v>32</v>
      </c>
      <c r="V216" t="s">
        <v>46</v>
      </c>
      <c r="W216" s="2">
        <f t="shared" si="449"/>
        <v>0.47303240740740732</v>
      </c>
      <c r="X216">
        <v>20</v>
      </c>
      <c r="Y216" s="33">
        <f>VLOOKUP(C216,JN!$A$2:$J$865,8,0)</f>
        <v>1.2825</v>
      </c>
      <c r="Z216" s="34">
        <f>VLOOKUP(C216,JN!$A$2:$J$865,9,0)</f>
        <v>80.737162954279015</v>
      </c>
      <c r="AA216" s="35">
        <f>VLOOKUP(C216,JN!$A$2:$J$865,10,0)</f>
        <v>0.86496000000000006</v>
      </c>
      <c r="AB216">
        <v>42.8</v>
      </c>
      <c r="AD216">
        <f t="shared" si="491"/>
        <v>315.8</v>
      </c>
      <c r="AE216">
        <v>0.129</v>
      </c>
      <c r="AG216">
        <v>0.72</v>
      </c>
      <c r="AH216">
        <f t="shared" si="492"/>
        <v>9.2880000000000004E-2</v>
      </c>
      <c r="AI216" t="s">
        <v>643</v>
      </c>
      <c r="AJ216">
        <f t="shared" si="493"/>
        <v>463.07447065233697</v>
      </c>
      <c r="AK216">
        <f t="shared" si="494"/>
        <v>540.25354909439318</v>
      </c>
      <c r="AL216">
        <f t="shared" si="495"/>
        <v>0.59389300861162209</v>
      </c>
      <c r="AM216">
        <f t="shared" si="496"/>
        <v>0.42760296620036792</v>
      </c>
      <c r="AN216">
        <f t="shared" si="497"/>
        <v>37.387318997024224</v>
      </c>
      <c r="AO216">
        <f t="shared" si="498"/>
        <v>26.91886967785744</v>
      </c>
      <c r="AP216">
        <f t="shared" si="499"/>
        <v>0.46729770982468638</v>
      </c>
      <c r="AQ216">
        <f t="shared" si="500"/>
        <v>0.33645435107377419</v>
      </c>
      <c r="AR216" s="54"/>
      <c r="AS216" s="55"/>
      <c r="AT216" s="55"/>
      <c r="AU216" s="56"/>
      <c r="AV216" s="56"/>
      <c r="AW216" s="56"/>
      <c r="AX216" s="57"/>
      <c r="AY216" s="57"/>
      <c r="AZ216" s="57"/>
    </row>
    <row r="217" spans="1:52" x14ac:dyDescent="0.3">
      <c r="A217">
        <v>201</v>
      </c>
      <c r="B217" s="1">
        <v>44732</v>
      </c>
      <c r="C217" t="str">
        <f t="shared" si="486"/>
        <v>CER-AWD_R3_t3_44732</v>
      </c>
      <c r="E217" t="s">
        <v>20</v>
      </c>
      <c r="F217" t="s">
        <v>38</v>
      </c>
      <c r="G217" t="s">
        <v>18</v>
      </c>
      <c r="H217">
        <f t="shared" si="487"/>
        <v>2022</v>
      </c>
      <c r="I217">
        <f t="shared" si="488"/>
        <v>6</v>
      </c>
      <c r="J217">
        <f t="shared" si="489"/>
        <v>20</v>
      </c>
      <c r="K217" t="s">
        <v>50</v>
      </c>
      <c r="M217">
        <f>VLOOKUP(F217,Treats!$A$1:$C$9,3,0)</f>
        <v>3</v>
      </c>
      <c r="N217">
        <v>3</v>
      </c>
      <c r="O217" t="s">
        <v>36</v>
      </c>
      <c r="P217" t="str">
        <f t="shared" si="490"/>
        <v>E:CER_P:P09_Tr1:AWD_Tr2:_TRA_3_D:20_M:6_Y:2022</v>
      </c>
      <c r="Q217">
        <v>0</v>
      </c>
      <c r="R217">
        <v>38</v>
      </c>
      <c r="S217">
        <v>0.8</v>
      </c>
      <c r="T217">
        <v>33</v>
      </c>
      <c r="U217">
        <v>32</v>
      </c>
      <c r="V217" t="s">
        <v>47</v>
      </c>
      <c r="W217" s="2">
        <f t="shared" si="449"/>
        <v>0.47997685185185174</v>
      </c>
      <c r="X217">
        <v>30</v>
      </c>
      <c r="Y217" s="33">
        <f>VLOOKUP(C217,JN!$A$2:$J$865,8,0)</f>
        <v>1.2825</v>
      </c>
      <c r="Z217" s="34">
        <f>VLOOKUP(C217,JN!$A$2:$J$865,9,0)</f>
        <v>62.387807737397424</v>
      </c>
      <c r="AA217" s="35">
        <f>VLOOKUP(C217,JN!$A$2:$J$865,10,0)</f>
        <v>0.73776000000000008</v>
      </c>
      <c r="AB217">
        <v>42.9</v>
      </c>
      <c r="AD217">
        <f t="shared" si="491"/>
        <v>315.89999999999998</v>
      </c>
      <c r="AE217">
        <v>0.129</v>
      </c>
      <c r="AG217">
        <v>0.72</v>
      </c>
      <c r="AH217">
        <f t="shared" si="492"/>
        <v>9.2880000000000004E-2</v>
      </c>
      <c r="AI217" t="s">
        <v>643</v>
      </c>
      <c r="AJ217">
        <f t="shared" si="493"/>
        <v>462.9278817094272</v>
      </c>
      <c r="AK217">
        <f t="shared" si="494"/>
        <v>540.08252866099838</v>
      </c>
      <c r="AL217">
        <f t="shared" si="495"/>
        <v>0.59370500829234041</v>
      </c>
      <c r="AM217">
        <f t="shared" si="496"/>
        <v>0.42746760597048511</v>
      </c>
      <c r="AN217">
        <f t="shared" si="497"/>
        <v>28.881055680368402</v>
      </c>
      <c r="AO217">
        <f t="shared" si="498"/>
        <v>20.794360089865251</v>
      </c>
      <c r="AP217">
        <f t="shared" si="499"/>
        <v>0.3984512863449382</v>
      </c>
      <c r="AQ217">
        <f t="shared" si="500"/>
        <v>0.28688492616835554</v>
      </c>
      <c r="AR217" s="54"/>
      <c r="AS217" s="55"/>
      <c r="AT217" s="55"/>
      <c r="AU217" s="56"/>
      <c r="AV217" s="56"/>
      <c r="AW217" s="56"/>
      <c r="AX217" s="57"/>
      <c r="AY217" s="57"/>
      <c r="AZ217" s="57"/>
    </row>
    <row r="218" spans="1:52" x14ac:dyDescent="0.3">
      <c r="A218">
        <v>202</v>
      </c>
      <c r="B218" s="1">
        <v>44735</v>
      </c>
      <c r="C218" t="str">
        <f t="shared" si="486"/>
        <v>CER-AWD_R1_t0_44735</v>
      </c>
      <c r="E218" t="s">
        <v>20</v>
      </c>
      <c r="F218" t="s">
        <v>21</v>
      </c>
      <c r="G218" t="s">
        <v>18</v>
      </c>
      <c r="H218">
        <f t="shared" si="487"/>
        <v>2022</v>
      </c>
      <c r="I218">
        <f t="shared" si="488"/>
        <v>6</v>
      </c>
      <c r="J218">
        <f t="shared" si="489"/>
        <v>23</v>
      </c>
      <c r="K218" t="s">
        <v>50</v>
      </c>
      <c r="M218">
        <f>VLOOKUP(F218,Treats!$A$1:$C$9,3,0)</f>
        <v>1</v>
      </c>
      <c r="N218">
        <v>3</v>
      </c>
      <c r="O218" t="s">
        <v>19</v>
      </c>
      <c r="P218" t="str">
        <f t="shared" si="490"/>
        <v>E:CER_P:P01_Tr1:AWD_Tr2:_TRA_1_D:23_M:6_Y:2022</v>
      </c>
      <c r="Q218">
        <v>25.5</v>
      </c>
      <c r="R218">
        <v>0</v>
      </c>
      <c r="S218">
        <v>0.9</v>
      </c>
      <c r="T218">
        <v>29</v>
      </c>
      <c r="U218">
        <v>30</v>
      </c>
      <c r="V218" t="s">
        <v>44</v>
      </c>
      <c r="W218" s="2">
        <v>0.43969907407407405</v>
      </c>
      <c r="X218">
        <v>0</v>
      </c>
      <c r="Y218" s="33">
        <f>VLOOKUP(C218,JN!$A$2:$J$865,8,0)</f>
        <v>1.2075</v>
      </c>
      <c r="Z218" s="34">
        <f>VLOOKUP(C218,JN!$A$2:$J$865,9,0)</f>
        <v>97.791044776119406</v>
      </c>
      <c r="AA218" s="35">
        <f>VLOOKUP(C218,JN!$A$2:$J$865,10,0)</f>
        <v>0.54696000000000011</v>
      </c>
      <c r="AB218">
        <v>37.299999999999997</v>
      </c>
      <c r="AD218">
        <f t="shared" si="491"/>
        <v>310.3</v>
      </c>
      <c r="AE218">
        <v>0.129</v>
      </c>
      <c r="AG218">
        <v>0.72</v>
      </c>
      <c r="AH218">
        <f t="shared" si="492"/>
        <v>9.2880000000000004E-2</v>
      </c>
      <c r="AI218" t="s">
        <v>643</v>
      </c>
      <c r="AJ218">
        <f t="shared" si="493"/>
        <v>471.28236491140194</v>
      </c>
      <c r="AK218">
        <f t="shared" si="494"/>
        <v>549.82942572996888</v>
      </c>
      <c r="AL218">
        <f t="shared" si="495"/>
        <v>0.56907345563051781</v>
      </c>
      <c r="AM218">
        <f t="shared" si="496"/>
        <v>0.40973288805397284</v>
      </c>
      <c r="AN218">
        <f t="shared" si="497"/>
        <v>46.087194849246359</v>
      </c>
      <c r="AO218">
        <f t="shared" si="498"/>
        <v>33.182780291457377</v>
      </c>
      <c r="AP218">
        <f t="shared" si="499"/>
        <v>0.30073470269726388</v>
      </c>
      <c r="AQ218">
        <f t="shared" si="500"/>
        <v>0.21652898594203002</v>
      </c>
      <c r="AR218" s="54">
        <f t="shared" ref="AR218" si="546">SLOPE(AM218:AM221,X218:X221)*60</f>
        <v>-6.5305654869231206E-2</v>
      </c>
      <c r="AS218" s="55">
        <f t="shared" ref="AS218" si="547">RSQ(Y218:Y221,AM218:AM221)</f>
        <v>0.99996268405518407</v>
      </c>
      <c r="AT218" s="55">
        <f t="shared" ref="AT218" si="548">IF(AS218&gt;=0.7,AR218,"REV")</f>
        <v>-6.5305654869231206E-2</v>
      </c>
      <c r="AU218" s="56">
        <f t="shared" ref="AU218" si="549">SLOPE(AQ218:AQ221,Y218:Y221)*60</f>
        <v>-24.567484396181996</v>
      </c>
      <c r="AV218" s="56">
        <f t="shared" ref="AV218" si="550">RSQ(Y218:Y221,AQ218:AQ221)</f>
        <v>0.10391118733841438</v>
      </c>
      <c r="AW218" s="56" t="str">
        <f t="shared" ref="AW218" si="551">IF(AV218&gt;=0.7,AU218,"REV")</f>
        <v>REV</v>
      </c>
      <c r="AX218" s="57">
        <f t="shared" ref="AX218" si="552">SLOPE(AO218:AO221,Y218:Y221)*60</f>
        <v>11662.463245699997</v>
      </c>
      <c r="AY218" s="57">
        <f t="shared" ref="AY218" si="553">RSQ(Y218:Y221,AO218:AO221)</f>
        <v>0.78509595999006587</v>
      </c>
      <c r="AZ218" s="57">
        <f t="shared" ref="AZ218" si="554">IF(AY218&gt;=0.7,AX218,"REV")</f>
        <v>11662.463245699997</v>
      </c>
    </row>
    <row r="219" spans="1:52" x14ac:dyDescent="0.3">
      <c r="A219">
        <v>203</v>
      </c>
      <c r="B219" s="1">
        <v>44735</v>
      </c>
      <c r="C219" t="str">
        <f t="shared" si="486"/>
        <v>CER-AWD_R1_t1_44735</v>
      </c>
      <c r="E219" t="s">
        <v>20</v>
      </c>
      <c r="F219" t="s">
        <v>21</v>
      </c>
      <c r="G219" t="s">
        <v>18</v>
      </c>
      <c r="H219">
        <f t="shared" si="487"/>
        <v>2022</v>
      </c>
      <c r="I219">
        <f t="shared" si="488"/>
        <v>6</v>
      </c>
      <c r="J219">
        <f t="shared" si="489"/>
        <v>23</v>
      </c>
      <c r="K219" t="s">
        <v>50</v>
      </c>
      <c r="M219">
        <f>VLOOKUP(F219,Treats!$A$1:$C$9,3,0)</f>
        <v>1</v>
      </c>
      <c r="N219">
        <v>3</v>
      </c>
      <c r="O219" t="s">
        <v>19</v>
      </c>
      <c r="P219" t="str">
        <f t="shared" si="490"/>
        <v>E:CER_P:P01_Tr1:AWD_Tr2:_TRA_1_D:23_M:6_Y:2022</v>
      </c>
      <c r="Q219">
        <v>25.5</v>
      </c>
      <c r="R219">
        <v>0</v>
      </c>
      <c r="S219">
        <v>0.9</v>
      </c>
      <c r="T219">
        <v>29</v>
      </c>
      <c r="U219">
        <v>30</v>
      </c>
      <c r="V219" t="s">
        <v>45</v>
      </c>
      <c r="W219" s="2">
        <f t="shared" si="449"/>
        <v>0.44664351851851847</v>
      </c>
      <c r="X219">
        <v>10</v>
      </c>
      <c r="Y219" s="33">
        <f>VLOOKUP(C219,JN!$A$2:$J$865,8,0)</f>
        <v>1.1325000000000001</v>
      </c>
      <c r="Z219" s="34">
        <f>VLOOKUP(C219,JN!$A$2:$J$865,9,0)</f>
        <v>71.496119402985073</v>
      </c>
      <c r="AA219" s="35">
        <f>VLOOKUP(C219,JN!$A$2:$J$865,10,0)</f>
        <v>0.80771999999999999</v>
      </c>
      <c r="AB219">
        <v>46.1</v>
      </c>
      <c r="AD219">
        <f t="shared" si="491"/>
        <v>319.10000000000002</v>
      </c>
      <c r="AE219">
        <v>0.129</v>
      </c>
      <c r="AG219">
        <v>0.72</v>
      </c>
      <c r="AH219">
        <f t="shared" si="492"/>
        <v>9.2880000000000004E-2</v>
      </c>
      <c r="AI219" t="s">
        <v>643</v>
      </c>
      <c r="AJ219">
        <f t="shared" si="493"/>
        <v>458.2855463240615</v>
      </c>
      <c r="AK219">
        <f t="shared" si="494"/>
        <v>534.66647071140517</v>
      </c>
      <c r="AL219">
        <f t="shared" si="495"/>
        <v>0.51900838121199966</v>
      </c>
      <c r="AM219">
        <f t="shared" si="496"/>
        <v>0.37368603447263976</v>
      </c>
      <c r="AN219">
        <f t="shared" si="497"/>
        <v>32.765638140647347</v>
      </c>
      <c r="AO219">
        <f t="shared" si="498"/>
        <v>23.591259461266091</v>
      </c>
      <c r="AP219">
        <f t="shared" si="499"/>
        <v>0.43186080172301616</v>
      </c>
      <c r="AQ219">
        <f t="shared" si="500"/>
        <v>0.31093977724057165</v>
      </c>
      <c r="AR219" s="54"/>
      <c r="AS219" s="55"/>
      <c r="AT219" s="55"/>
      <c r="AU219" s="56"/>
      <c r="AV219" s="56"/>
      <c r="AW219" s="56"/>
      <c r="AX219" s="57"/>
      <c r="AY219" s="57"/>
      <c r="AZ219" s="57"/>
    </row>
    <row r="220" spans="1:52" x14ac:dyDescent="0.3">
      <c r="A220">
        <v>204</v>
      </c>
      <c r="B220" s="1">
        <v>44735</v>
      </c>
      <c r="C220" t="str">
        <f t="shared" si="486"/>
        <v>CER-AWD_R1_t2_44735</v>
      </c>
      <c r="E220" t="s">
        <v>20</v>
      </c>
      <c r="F220" t="s">
        <v>21</v>
      </c>
      <c r="G220" t="s">
        <v>18</v>
      </c>
      <c r="H220">
        <f t="shared" si="487"/>
        <v>2022</v>
      </c>
      <c r="I220">
        <f t="shared" si="488"/>
        <v>6</v>
      </c>
      <c r="J220">
        <f t="shared" si="489"/>
        <v>23</v>
      </c>
      <c r="K220" t="s">
        <v>50</v>
      </c>
      <c r="M220">
        <f>VLOOKUP(F220,Treats!$A$1:$C$9,3,0)</f>
        <v>1</v>
      </c>
      <c r="N220">
        <v>3</v>
      </c>
      <c r="O220" t="s">
        <v>19</v>
      </c>
      <c r="P220" t="str">
        <f t="shared" si="490"/>
        <v>E:CER_P:P01_Tr1:AWD_Tr2:_TRA_1_D:23_M:6_Y:2022</v>
      </c>
      <c r="Q220">
        <v>25.5</v>
      </c>
      <c r="R220">
        <v>0</v>
      </c>
      <c r="S220">
        <v>0.9</v>
      </c>
      <c r="T220">
        <v>29</v>
      </c>
      <c r="U220">
        <v>30</v>
      </c>
      <c r="V220" t="s">
        <v>46</v>
      </c>
      <c r="W220" s="2">
        <f t="shared" si="449"/>
        <v>0.45358796296296289</v>
      </c>
      <c r="X220">
        <v>20</v>
      </c>
      <c r="Y220" s="33">
        <f>VLOOKUP(C220,JN!$A$2:$J$865,8,0)</f>
        <v>1.1325000000000001</v>
      </c>
      <c r="Z220" s="34">
        <f>VLOOKUP(C220,JN!$A$2:$J$865,9,0)</f>
        <v>54.219701492537318</v>
      </c>
      <c r="AA220" s="35">
        <f>VLOOKUP(C220,JN!$A$2:$J$865,10,0)</f>
        <v>0.5660400000000001</v>
      </c>
      <c r="AB220">
        <v>46.1</v>
      </c>
      <c r="AD220">
        <f t="shared" si="491"/>
        <v>319.10000000000002</v>
      </c>
      <c r="AE220">
        <v>0.129</v>
      </c>
      <c r="AG220">
        <v>0.72</v>
      </c>
      <c r="AH220">
        <f t="shared" si="492"/>
        <v>9.2880000000000004E-2</v>
      </c>
      <c r="AI220" t="s">
        <v>643</v>
      </c>
      <c r="AJ220">
        <f t="shared" si="493"/>
        <v>458.2855463240615</v>
      </c>
      <c r="AK220">
        <f t="shared" si="494"/>
        <v>534.66647071140517</v>
      </c>
      <c r="AL220">
        <f t="shared" si="495"/>
        <v>0.51900838121199966</v>
      </c>
      <c r="AM220">
        <f t="shared" si="496"/>
        <v>0.37368603447263976</v>
      </c>
      <c r="AN220">
        <f t="shared" si="497"/>
        <v>24.848105520034999</v>
      </c>
      <c r="AO220">
        <f t="shared" si="498"/>
        <v>17.890635974425201</v>
      </c>
      <c r="AP220">
        <f t="shared" si="499"/>
        <v>0.30264260908148383</v>
      </c>
      <c r="AQ220">
        <f t="shared" si="500"/>
        <v>0.21790267853866835</v>
      </c>
      <c r="AR220" s="54"/>
      <c r="AS220" s="55"/>
      <c r="AT220" s="55"/>
      <c r="AU220" s="56"/>
      <c r="AV220" s="56"/>
      <c r="AW220" s="56"/>
      <c r="AX220" s="57"/>
      <c r="AY220" s="57"/>
      <c r="AZ220" s="57"/>
    </row>
    <row r="221" spans="1:52" x14ac:dyDescent="0.3">
      <c r="A221">
        <v>205</v>
      </c>
      <c r="B221" s="1">
        <v>44735</v>
      </c>
      <c r="C221" t="str">
        <f t="shared" si="486"/>
        <v>CER-AWD_R1_t3_44735</v>
      </c>
      <c r="E221" t="s">
        <v>20</v>
      </c>
      <c r="F221" t="s">
        <v>21</v>
      </c>
      <c r="G221" t="s">
        <v>18</v>
      </c>
      <c r="H221">
        <f t="shared" si="487"/>
        <v>2022</v>
      </c>
      <c r="I221">
        <f t="shared" si="488"/>
        <v>6</v>
      </c>
      <c r="J221">
        <f t="shared" si="489"/>
        <v>23</v>
      </c>
      <c r="K221" t="s">
        <v>50</v>
      </c>
      <c r="M221">
        <f>VLOOKUP(F221,Treats!$A$1:$C$9,3,0)</f>
        <v>1</v>
      </c>
      <c r="N221">
        <v>3</v>
      </c>
      <c r="O221" t="s">
        <v>19</v>
      </c>
      <c r="P221" t="str">
        <f t="shared" si="490"/>
        <v>E:CER_P:P01_Tr1:AWD_Tr2:_TRA_1_D:23_M:6_Y:2022</v>
      </c>
      <c r="Q221">
        <v>25.5</v>
      </c>
      <c r="R221">
        <v>0</v>
      </c>
      <c r="S221">
        <v>0.9</v>
      </c>
      <c r="T221">
        <v>29</v>
      </c>
      <c r="U221">
        <v>30</v>
      </c>
      <c r="V221" t="s">
        <v>47</v>
      </c>
      <c r="W221" s="2">
        <f t="shared" si="449"/>
        <v>0.46053240740740731</v>
      </c>
      <c r="X221">
        <v>30</v>
      </c>
      <c r="Y221" s="33">
        <f>VLOOKUP(C221,JN!$A$2:$J$865,8,0)</f>
        <v>1.1325000000000001</v>
      </c>
      <c r="Z221" s="34">
        <f>VLOOKUP(C221,JN!$A$2:$J$865,9,0)</f>
        <v>43.462686567164177</v>
      </c>
      <c r="AA221" s="35">
        <f>VLOOKUP(C221,JN!$A$2:$J$865,10,0)</f>
        <v>0.55332000000000003</v>
      </c>
      <c r="AB221">
        <v>46.3</v>
      </c>
      <c r="AD221">
        <f t="shared" si="491"/>
        <v>319.3</v>
      </c>
      <c r="AE221">
        <v>0.129</v>
      </c>
      <c r="AG221">
        <v>0.72</v>
      </c>
      <c r="AH221">
        <f t="shared" si="492"/>
        <v>9.2880000000000004E-2</v>
      </c>
      <c r="AI221" t="s">
        <v>643</v>
      </c>
      <c r="AJ221">
        <f t="shared" si="493"/>
        <v>457.99848992172889</v>
      </c>
      <c r="AK221">
        <f t="shared" si="494"/>
        <v>534.33157157535038</v>
      </c>
      <c r="AL221">
        <f t="shared" si="495"/>
        <v>0.51868328983635792</v>
      </c>
      <c r="AM221">
        <f t="shared" si="496"/>
        <v>0.37345196868217773</v>
      </c>
      <c r="AN221">
        <f t="shared" si="497"/>
        <v>19.905844815702604</v>
      </c>
      <c r="AO221">
        <f t="shared" si="498"/>
        <v>14.332208267305875</v>
      </c>
      <c r="AP221">
        <f t="shared" si="499"/>
        <v>0.29565634518407291</v>
      </c>
      <c r="AQ221">
        <f t="shared" si="500"/>
        <v>0.2128725685325325</v>
      </c>
      <c r="AR221" s="54"/>
      <c r="AS221" s="55"/>
      <c r="AT221" s="55"/>
      <c r="AU221" s="56"/>
      <c r="AV221" s="56"/>
      <c r="AW221" s="56"/>
      <c r="AX221" s="57"/>
      <c r="AY221" s="57"/>
      <c r="AZ221" s="57"/>
    </row>
    <row r="222" spans="1:52" x14ac:dyDescent="0.3">
      <c r="A222">
        <v>206</v>
      </c>
      <c r="B222" s="1">
        <v>44735</v>
      </c>
      <c r="C222" t="str">
        <f t="shared" si="486"/>
        <v>CER-MSD_R1_t0_44735</v>
      </c>
      <c r="E222" t="s">
        <v>20</v>
      </c>
      <c r="F222" t="s">
        <v>22</v>
      </c>
      <c r="G222" t="s">
        <v>18</v>
      </c>
      <c r="H222">
        <f t="shared" si="487"/>
        <v>2022</v>
      </c>
      <c r="I222">
        <f t="shared" si="488"/>
        <v>6</v>
      </c>
      <c r="J222">
        <f t="shared" si="489"/>
        <v>23</v>
      </c>
      <c r="K222" t="s">
        <v>49</v>
      </c>
      <c r="M222">
        <f>VLOOKUP(F222,Treats!$A$1:$C$9,3,0)</f>
        <v>1</v>
      </c>
      <c r="N222">
        <v>11</v>
      </c>
      <c r="O222" t="s">
        <v>19</v>
      </c>
      <c r="P222" t="str">
        <f t="shared" si="490"/>
        <v>E:CER_P:P02_Tr1:MSD_Tr2:_TRA_1_D:23_M:6_Y:2022</v>
      </c>
      <c r="Q222">
        <v>13.5</v>
      </c>
      <c r="R222">
        <v>25</v>
      </c>
      <c r="S222">
        <v>0.3</v>
      </c>
      <c r="T222">
        <v>29</v>
      </c>
      <c r="U222">
        <v>30</v>
      </c>
      <c r="V222" t="s">
        <v>44</v>
      </c>
      <c r="W222" s="2">
        <v>0.4369791666666667</v>
      </c>
      <c r="X222">
        <v>0</v>
      </c>
      <c r="Y222" s="33">
        <f>VLOOKUP(C222,JN!$A$2:$J$865,8,0)</f>
        <v>1.1325000000000001</v>
      </c>
      <c r="Z222" s="34">
        <f>VLOOKUP(C222,JN!$A$2:$J$865,9,0)</f>
        <v>95.074626865671647</v>
      </c>
      <c r="AA222" s="35">
        <f>VLOOKUP(C222,JN!$A$2:$J$865,10,0)</f>
        <v>0.5660400000000001</v>
      </c>
      <c r="AB222">
        <v>35.200000000000003</v>
      </c>
      <c r="AD222">
        <f t="shared" si="491"/>
        <v>308.2</v>
      </c>
      <c r="AE222">
        <v>0.129</v>
      </c>
      <c r="AG222">
        <v>0.72</v>
      </c>
      <c r="AH222">
        <f t="shared" si="492"/>
        <v>9.2880000000000004E-2</v>
      </c>
      <c r="AI222" t="s">
        <v>643</v>
      </c>
      <c r="AJ222">
        <f t="shared" si="493"/>
        <v>474.49356856589236</v>
      </c>
      <c r="AK222">
        <f t="shared" si="494"/>
        <v>553.57582999354122</v>
      </c>
      <c r="AL222">
        <f t="shared" si="495"/>
        <v>0.53736396640087314</v>
      </c>
      <c r="AM222">
        <f t="shared" si="496"/>
        <v>0.38690205580862869</v>
      </c>
      <c r="AN222">
        <f t="shared" si="497"/>
        <v>45.1122989815632</v>
      </c>
      <c r="AO222">
        <f t="shared" si="498"/>
        <v>32.480855266725506</v>
      </c>
      <c r="AP222">
        <f t="shared" si="499"/>
        <v>0.31334606280954413</v>
      </c>
      <c r="AQ222">
        <f t="shared" si="500"/>
        <v>0.22560916522287178</v>
      </c>
      <c r="AR222" s="54">
        <f t="shared" ref="AR222" si="555">SLOPE(AM222:AM225,X222:X225)*60</f>
        <v>0.6520895935172456</v>
      </c>
      <c r="AS222" s="55">
        <f t="shared" ref="AS222" si="556">RSQ(Y222:Y225,AM222:AM225)</f>
        <v>0.99974280860040687</v>
      </c>
      <c r="AT222" s="55">
        <f t="shared" ref="AT222" si="557">IF(AS222&gt;=0.7,AR222,"REV")</f>
        <v>0.6520895935172456</v>
      </c>
      <c r="AU222" s="56">
        <f t="shared" ref="AU222" si="558">SLOPE(AQ222:AQ225,Y222:Y225)*60</f>
        <v>-2.0125346974399991</v>
      </c>
      <c r="AV222" s="56">
        <f t="shared" ref="AV222" si="559">RSQ(Y222:Y225,AQ222:AQ225)</f>
        <v>0.84777803524944229</v>
      </c>
      <c r="AW222" s="56">
        <f t="shared" ref="AW222" si="560">IF(AV222&gt;=0.7,AU222,"REV")</f>
        <v>-2.0125346974399991</v>
      </c>
      <c r="AX222" s="57">
        <f t="shared" ref="AX222" si="561">SLOPE(AO222:AO225,Y222:Y225)*60</f>
        <v>-958.18343993777808</v>
      </c>
      <c r="AY222" s="57">
        <f t="shared" ref="AY222" si="562">RSQ(Y222:Y225,AO222:AO225)</f>
        <v>0.55673626477217597</v>
      </c>
      <c r="AZ222" s="57" t="str">
        <f t="shared" ref="AZ222" si="563">IF(AY222&gt;=0.7,AX222,"REV")</f>
        <v>REV</v>
      </c>
    </row>
    <row r="223" spans="1:52" x14ac:dyDescent="0.3">
      <c r="A223">
        <v>207</v>
      </c>
      <c r="B223" s="1">
        <v>44735</v>
      </c>
      <c r="C223" t="str">
        <f t="shared" si="486"/>
        <v>CER-MSD_R1_t1_44735</v>
      </c>
      <c r="E223" t="s">
        <v>20</v>
      </c>
      <c r="F223" t="s">
        <v>22</v>
      </c>
      <c r="G223" t="s">
        <v>18</v>
      </c>
      <c r="H223">
        <f t="shared" si="487"/>
        <v>2022</v>
      </c>
      <c r="I223">
        <f t="shared" si="488"/>
        <v>6</v>
      </c>
      <c r="J223">
        <f t="shared" si="489"/>
        <v>23</v>
      </c>
      <c r="K223" t="s">
        <v>49</v>
      </c>
      <c r="M223">
        <f>VLOOKUP(F223,Treats!$A$1:$C$9,3,0)</f>
        <v>1</v>
      </c>
      <c r="N223">
        <v>11</v>
      </c>
      <c r="O223" t="s">
        <v>19</v>
      </c>
      <c r="P223" t="str">
        <f t="shared" si="490"/>
        <v>E:CER_P:P02_Tr1:MSD_Tr2:_TRA_1_D:23_M:6_Y:2022</v>
      </c>
      <c r="Q223">
        <v>13.5</v>
      </c>
      <c r="R223">
        <v>25</v>
      </c>
      <c r="S223">
        <v>0.3</v>
      </c>
      <c r="T223">
        <v>29</v>
      </c>
      <c r="U223">
        <v>30</v>
      </c>
      <c r="V223" t="s">
        <v>45</v>
      </c>
      <c r="W223" s="2">
        <f t="shared" si="449"/>
        <v>0.44392361111111112</v>
      </c>
      <c r="X223">
        <v>10</v>
      </c>
      <c r="Y223" s="33">
        <f>VLOOKUP(C223,JN!$A$2:$J$865,8,0)</f>
        <v>1.3574999999999999</v>
      </c>
      <c r="Z223" s="34">
        <f>VLOOKUP(C223,JN!$A$2:$J$865,9,0)</f>
        <v>44.875223880597019</v>
      </c>
      <c r="AA223" s="35">
        <f>VLOOKUP(C223,JN!$A$2:$J$865,10,0)</f>
        <v>0.57240000000000013</v>
      </c>
      <c r="AB223">
        <v>39.9</v>
      </c>
      <c r="AD223">
        <f t="shared" si="491"/>
        <v>312.89999999999998</v>
      </c>
      <c r="AE223">
        <v>0.129</v>
      </c>
      <c r="AG223">
        <v>0.72</v>
      </c>
      <c r="AH223">
        <f t="shared" si="492"/>
        <v>9.2880000000000004E-2</v>
      </c>
      <c r="AI223" t="s">
        <v>643</v>
      </c>
      <c r="AJ223">
        <f t="shared" si="493"/>
        <v>467.36630818794515</v>
      </c>
      <c r="AK223">
        <f t="shared" si="494"/>
        <v>545.26069288593601</v>
      </c>
      <c r="AL223">
        <f t="shared" si="495"/>
        <v>0.63444976336513548</v>
      </c>
      <c r="AM223">
        <f t="shared" si="496"/>
        <v>0.45680382962289751</v>
      </c>
      <c r="AN223">
        <f t="shared" si="497"/>
        <v>20.973167714182143</v>
      </c>
      <c r="AO223">
        <f t="shared" si="498"/>
        <v>15.100680754211142</v>
      </c>
      <c r="AP223">
        <f t="shared" si="499"/>
        <v>0.3121072206079098</v>
      </c>
      <c r="AQ223">
        <f t="shared" si="500"/>
        <v>0.22471719883769506</v>
      </c>
      <c r="AR223" s="54"/>
      <c r="AS223" s="55"/>
      <c r="AT223" s="55"/>
      <c r="AU223" s="56"/>
      <c r="AV223" s="56"/>
      <c r="AW223" s="56"/>
      <c r="AX223" s="57"/>
      <c r="AY223" s="57"/>
      <c r="AZ223" s="57"/>
    </row>
    <row r="224" spans="1:52" x14ac:dyDescent="0.3">
      <c r="A224">
        <v>208</v>
      </c>
      <c r="B224" s="1">
        <v>44735</v>
      </c>
      <c r="C224" t="str">
        <f t="shared" si="486"/>
        <v>CER-MSD_R1_t2_44735</v>
      </c>
      <c r="E224" t="s">
        <v>20</v>
      </c>
      <c r="F224" t="s">
        <v>22</v>
      </c>
      <c r="G224" t="s">
        <v>18</v>
      </c>
      <c r="H224">
        <f t="shared" si="487"/>
        <v>2022</v>
      </c>
      <c r="I224">
        <f t="shared" si="488"/>
        <v>6</v>
      </c>
      <c r="J224">
        <f t="shared" si="489"/>
        <v>23</v>
      </c>
      <c r="K224" t="s">
        <v>49</v>
      </c>
      <c r="M224">
        <f>VLOOKUP(F224,Treats!$A$1:$C$9,3,0)</f>
        <v>1</v>
      </c>
      <c r="N224">
        <v>11</v>
      </c>
      <c r="O224" t="s">
        <v>19</v>
      </c>
      <c r="P224" t="str">
        <f t="shared" si="490"/>
        <v>E:CER_P:P02_Tr1:MSD_Tr2:_TRA_1_D:23_M:6_Y:2022</v>
      </c>
      <c r="Q224">
        <v>13.5</v>
      </c>
      <c r="R224">
        <v>25</v>
      </c>
      <c r="S224">
        <v>0.3</v>
      </c>
      <c r="T224">
        <v>29</v>
      </c>
      <c r="U224">
        <v>30</v>
      </c>
      <c r="V224" t="s">
        <v>46</v>
      </c>
      <c r="W224" s="2">
        <f t="shared" si="449"/>
        <v>0.45086805555555554</v>
      </c>
      <c r="X224">
        <v>20</v>
      </c>
      <c r="Y224" s="33">
        <f>VLOOKUP(C224,JN!$A$2:$J$865,8,0)</f>
        <v>1.5074999999999998</v>
      </c>
      <c r="Z224" s="34">
        <f>VLOOKUP(C224,JN!$A$2:$J$865,9,0)</f>
        <v>42.810746268656722</v>
      </c>
      <c r="AA224" s="35">
        <f>VLOOKUP(C224,JN!$A$2:$J$865,10,0)</f>
        <v>0.52152000000000009</v>
      </c>
      <c r="AB224">
        <v>40.700000000000003</v>
      </c>
      <c r="AD224">
        <f t="shared" si="491"/>
        <v>313.7</v>
      </c>
      <c r="AE224">
        <v>0.129</v>
      </c>
      <c r="AG224">
        <v>0.72</v>
      </c>
      <c r="AH224">
        <f t="shared" si="492"/>
        <v>9.2880000000000004E-2</v>
      </c>
      <c r="AI224" t="s">
        <v>643</v>
      </c>
      <c r="AJ224">
        <f t="shared" si="493"/>
        <v>466.17442726174068</v>
      </c>
      <c r="AK224">
        <f t="shared" si="494"/>
        <v>543.87016513869742</v>
      </c>
      <c r="AL224">
        <f t="shared" si="495"/>
        <v>0.7027579490970739</v>
      </c>
      <c r="AM224">
        <f t="shared" si="496"/>
        <v>0.50598572334989322</v>
      </c>
      <c r="AN224">
        <f t="shared" si="497"/>
        <v>19.957275122438752</v>
      </c>
      <c r="AO224">
        <f t="shared" si="498"/>
        <v>14.369238088155901</v>
      </c>
      <c r="AP224">
        <f t="shared" si="499"/>
        <v>0.28363916852313353</v>
      </c>
      <c r="AQ224">
        <f t="shared" si="500"/>
        <v>0.20422020133665614</v>
      </c>
      <c r="AR224" s="54"/>
      <c r="AS224" s="55"/>
      <c r="AT224" s="55"/>
      <c r="AU224" s="56"/>
      <c r="AV224" s="56"/>
      <c r="AW224" s="56"/>
      <c r="AX224" s="57"/>
      <c r="AY224" s="57"/>
      <c r="AZ224" s="57"/>
    </row>
    <row r="225" spans="1:52" x14ac:dyDescent="0.3">
      <c r="A225">
        <v>209</v>
      </c>
      <c r="B225" s="1">
        <v>44735</v>
      </c>
      <c r="C225" t="str">
        <f t="shared" si="486"/>
        <v>CER-MSD_R1_t3_44735</v>
      </c>
      <c r="E225" t="s">
        <v>20</v>
      </c>
      <c r="F225" t="s">
        <v>22</v>
      </c>
      <c r="G225" t="s">
        <v>18</v>
      </c>
      <c r="H225">
        <f t="shared" si="487"/>
        <v>2022</v>
      </c>
      <c r="I225">
        <f t="shared" si="488"/>
        <v>6</v>
      </c>
      <c r="J225">
        <f t="shared" si="489"/>
        <v>23</v>
      </c>
      <c r="K225" t="s">
        <v>49</v>
      </c>
      <c r="M225">
        <f>VLOOKUP(F225,Treats!$A$1:$C$9,3,0)</f>
        <v>1</v>
      </c>
      <c r="N225">
        <v>11</v>
      </c>
      <c r="O225" t="s">
        <v>19</v>
      </c>
      <c r="P225" t="str">
        <f t="shared" si="490"/>
        <v>E:CER_P:P02_Tr1:MSD_Tr2:_TRA_1_D:23_M:6_Y:2022</v>
      </c>
      <c r="Q225">
        <v>13.5</v>
      </c>
      <c r="R225">
        <v>25</v>
      </c>
      <c r="S225">
        <v>0.3</v>
      </c>
      <c r="T225">
        <v>29</v>
      </c>
      <c r="U225">
        <v>30</v>
      </c>
      <c r="V225" t="s">
        <v>47</v>
      </c>
      <c r="W225" s="2">
        <f t="shared" si="449"/>
        <v>0.45781249999999996</v>
      </c>
      <c r="X225">
        <v>30</v>
      </c>
      <c r="Y225" s="33">
        <f>VLOOKUP(C225,JN!$A$2:$J$865,8,0)</f>
        <v>2.1825000000000001</v>
      </c>
      <c r="Z225" s="34">
        <f>VLOOKUP(C225,JN!$A$2:$J$865,9,0)</f>
        <v>32.597014925373138</v>
      </c>
      <c r="AA225" s="35">
        <f>VLOOKUP(C225,JN!$A$2:$J$865,10,0)</f>
        <v>0.48972000000000004</v>
      </c>
      <c r="AB225">
        <v>40.6</v>
      </c>
      <c r="AD225">
        <f t="shared" si="491"/>
        <v>313.60000000000002</v>
      </c>
      <c r="AE225">
        <v>0.129</v>
      </c>
      <c r="AG225">
        <v>0.72</v>
      </c>
      <c r="AH225">
        <f t="shared" si="492"/>
        <v>9.2880000000000004E-2</v>
      </c>
      <c r="AI225" t="s">
        <v>643</v>
      </c>
      <c r="AJ225">
        <f t="shared" si="493"/>
        <v>466.3230798214542</v>
      </c>
      <c r="AK225">
        <f t="shared" si="494"/>
        <v>544.04359312502982</v>
      </c>
      <c r="AL225">
        <f t="shared" si="495"/>
        <v>1.0177501217103238</v>
      </c>
      <c r="AM225">
        <f t="shared" si="496"/>
        <v>0.73278008763143321</v>
      </c>
      <c r="AN225">
        <f t="shared" si="497"/>
        <v>15.200740392985912</v>
      </c>
      <c r="AO225">
        <f t="shared" si="498"/>
        <v>10.944533082949857</v>
      </c>
      <c r="AP225">
        <f t="shared" si="499"/>
        <v>0.26642902842518962</v>
      </c>
      <c r="AQ225">
        <f t="shared" si="500"/>
        <v>0.19182890046613654</v>
      </c>
      <c r="AR225" s="54"/>
      <c r="AS225" s="55"/>
      <c r="AT225" s="55"/>
      <c r="AU225" s="56"/>
      <c r="AV225" s="56"/>
      <c r="AW225" s="56"/>
      <c r="AX225" s="57"/>
      <c r="AY225" s="57"/>
      <c r="AZ225" s="57"/>
    </row>
    <row r="226" spans="1:52" x14ac:dyDescent="0.3">
      <c r="A226">
        <v>210</v>
      </c>
      <c r="B226" s="1">
        <v>44735</v>
      </c>
      <c r="C226" t="str">
        <f t="shared" si="486"/>
        <v>CER-CON_R1_t0_44735</v>
      </c>
      <c r="E226" t="s">
        <v>20</v>
      </c>
      <c r="F226" t="s">
        <v>39</v>
      </c>
      <c r="G226" t="s">
        <v>18</v>
      </c>
      <c r="H226">
        <f t="shared" si="487"/>
        <v>2022</v>
      </c>
      <c r="I226">
        <f t="shared" si="488"/>
        <v>6</v>
      </c>
      <c r="J226">
        <f t="shared" si="489"/>
        <v>23</v>
      </c>
      <c r="K226" t="s">
        <v>48</v>
      </c>
      <c r="M226">
        <f>VLOOKUP(F226,Treats!$A$1:$C$9,3,0)</f>
        <v>1</v>
      </c>
      <c r="N226">
        <v>9</v>
      </c>
      <c r="O226" t="s">
        <v>604</v>
      </c>
      <c r="P226" t="str">
        <f t="shared" si="490"/>
        <v>E:CER_P:P03_Tr1:CON_Tr2:_TRA_1_D:23_M:6_Y:2022</v>
      </c>
      <c r="Q226">
        <v>10</v>
      </c>
      <c r="R226">
        <v>27</v>
      </c>
      <c r="S226">
        <v>0.9</v>
      </c>
      <c r="T226">
        <v>29</v>
      </c>
      <c r="U226">
        <v>30</v>
      </c>
      <c r="V226" t="s">
        <v>44</v>
      </c>
      <c r="W226" s="2">
        <v>0.4369791666666667</v>
      </c>
      <c r="X226">
        <v>0</v>
      </c>
      <c r="Y226" s="33">
        <f>VLOOKUP(C226,JN!$A$2:$J$865,8,0)</f>
        <v>1.2075</v>
      </c>
      <c r="Z226" s="34">
        <f>VLOOKUP(C226,JN!$A$2:$J$865,9,0)</f>
        <v>85.186865671641783</v>
      </c>
      <c r="AA226" s="35">
        <f>VLOOKUP(C226,JN!$A$2:$J$865,10,0)</f>
        <v>0.52788000000000002</v>
      </c>
      <c r="AB226">
        <v>34.6</v>
      </c>
      <c r="AD226">
        <f t="shared" si="491"/>
        <v>307.60000000000002</v>
      </c>
      <c r="AE226">
        <v>0.129</v>
      </c>
      <c r="AG226">
        <v>0.72</v>
      </c>
      <c r="AH226">
        <f t="shared" si="492"/>
        <v>9.2880000000000004E-2</v>
      </c>
      <c r="AI226" t="s">
        <v>643</v>
      </c>
      <c r="AJ226">
        <f t="shared" si="493"/>
        <v>475.41910868663211</v>
      </c>
      <c r="AK226">
        <f t="shared" si="494"/>
        <v>554.65562680107075</v>
      </c>
      <c r="AL226">
        <f t="shared" si="495"/>
        <v>0.57406857373910825</v>
      </c>
      <c r="AM226">
        <f t="shared" si="496"/>
        <v>0.41332937309215795</v>
      </c>
      <c r="AN226">
        <f t="shared" si="497"/>
        <v>40.499463749419796</v>
      </c>
      <c r="AO226">
        <f t="shared" si="498"/>
        <v>29.159613899582251</v>
      </c>
      <c r="AP226">
        <f t="shared" si="499"/>
        <v>0.29279161227574924</v>
      </c>
      <c r="AQ226">
        <f t="shared" si="500"/>
        <v>0.21080996083853945</v>
      </c>
      <c r="AR226" s="54">
        <f t="shared" ref="AR226" si="564">SLOPE(AM226:AM229,X226:X229)*60</f>
        <v>0.6781109808102902</v>
      </c>
      <c r="AS226" s="55">
        <f t="shared" ref="AS226" si="565">RSQ(Y226:Y229,AM226:AM229)</f>
        <v>0.99971721530599622</v>
      </c>
      <c r="AT226" s="55">
        <f t="shared" ref="AT226" si="566">IF(AS226&gt;=0.7,AR226,"REV")</f>
        <v>0.6781109808102902</v>
      </c>
      <c r="AU226" s="56">
        <f t="shared" ref="AU226" si="567">SLOPE(AQ226:AQ229,Y226:Y229)*60</f>
        <v>-0.99601856201381223</v>
      </c>
      <c r="AV226" s="56">
        <f t="shared" ref="AV226" si="568">RSQ(Y226:Y229,AQ226:AQ229)</f>
        <v>0.33661587837917334</v>
      </c>
      <c r="AW226" s="56" t="str">
        <f t="shared" ref="AW226" si="569">IF(AV226&gt;=0.7,AU226,"REV")</f>
        <v>REV</v>
      </c>
      <c r="AX226" s="57">
        <f t="shared" ref="AX226" si="570">SLOPE(AO226:AO229,Y226:Y229)*60</f>
        <v>-1113.1209995431475</v>
      </c>
      <c r="AY226" s="57">
        <f t="shared" ref="AY226" si="571">RSQ(Y226:Y229,AO226:AO229)</f>
        <v>0.72746591458383703</v>
      </c>
      <c r="AZ226" s="57">
        <f t="shared" ref="AZ226" si="572">IF(AY226&gt;=0.7,AX226,"REV")</f>
        <v>-1113.1209995431475</v>
      </c>
    </row>
    <row r="227" spans="1:52" x14ac:dyDescent="0.3">
      <c r="A227">
        <v>211</v>
      </c>
      <c r="B227" s="1">
        <v>44735</v>
      </c>
      <c r="C227" t="str">
        <f t="shared" si="486"/>
        <v>CER-CON_R1_t1_44735</v>
      </c>
      <c r="E227" t="s">
        <v>20</v>
      </c>
      <c r="F227" t="s">
        <v>39</v>
      </c>
      <c r="G227" t="s">
        <v>18</v>
      </c>
      <c r="H227">
        <f t="shared" si="487"/>
        <v>2022</v>
      </c>
      <c r="I227">
        <f t="shared" si="488"/>
        <v>6</v>
      </c>
      <c r="J227">
        <f t="shared" si="489"/>
        <v>23</v>
      </c>
      <c r="K227" t="s">
        <v>48</v>
      </c>
      <c r="M227">
        <f>VLOOKUP(F227,Treats!$A$1:$C$9,3,0)</f>
        <v>1</v>
      </c>
      <c r="N227">
        <v>9</v>
      </c>
      <c r="O227" t="s">
        <v>604</v>
      </c>
      <c r="P227" t="str">
        <f t="shared" si="490"/>
        <v>E:CER_P:P03_Tr1:CON_Tr2:_TRA_1_D:23_M:6_Y:2022</v>
      </c>
      <c r="Q227">
        <v>10</v>
      </c>
      <c r="R227">
        <v>27</v>
      </c>
      <c r="S227">
        <v>0.9</v>
      </c>
      <c r="T227">
        <v>29</v>
      </c>
      <c r="U227">
        <v>30</v>
      </c>
      <c r="V227" t="s">
        <v>45</v>
      </c>
      <c r="W227" s="2">
        <f t="shared" si="449"/>
        <v>0.44392361111111112</v>
      </c>
      <c r="X227">
        <v>10</v>
      </c>
      <c r="Y227" s="33">
        <f>VLOOKUP(C227,JN!$A$2:$J$865,8,0)</f>
        <v>1.5825</v>
      </c>
      <c r="Z227" s="34">
        <f>VLOOKUP(C227,JN!$A$2:$J$865,9,0)</f>
        <v>30.74985074626866</v>
      </c>
      <c r="AA227" s="35">
        <f>VLOOKUP(C227,JN!$A$2:$J$865,10,0)</f>
        <v>0.57240000000000013</v>
      </c>
      <c r="AB227">
        <v>42.4</v>
      </c>
      <c r="AD227">
        <f t="shared" si="491"/>
        <v>315.39999999999998</v>
      </c>
      <c r="AE227">
        <v>0.129</v>
      </c>
      <c r="AG227">
        <v>0.72</v>
      </c>
      <c r="AH227">
        <f t="shared" si="492"/>
        <v>9.2880000000000004E-2</v>
      </c>
      <c r="AI227" t="s">
        <v>643</v>
      </c>
      <c r="AJ227">
        <f t="shared" si="493"/>
        <v>463.66175596705153</v>
      </c>
      <c r="AK227">
        <f t="shared" si="494"/>
        <v>540.93871529489343</v>
      </c>
      <c r="AL227">
        <f t="shared" si="495"/>
        <v>0.73374472881785902</v>
      </c>
      <c r="AM227">
        <f t="shared" si="496"/>
        <v>0.52829620474885852</v>
      </c>
      <c r="AN227">
        <f t="shared" si="497"/>
        <v>14.257529792739676</v>
      </c>
      <c r="AO227">
        <f t="shared" si="498"/>
        <v>10.265421450772568</v>
      </c>
      <c r="AP227">
        <f t="shared" si="499"/>
        <v>0.30963332063479709</v>
      </c>
      <c r="AQ227">
        <f t="shared" si="500"/>
        <v>0.2229359908570539</v>
      </c>
      <c r="AR227" s="54"/>
      <c r="AS227" s="55"/>
      <c r="AT227" s="55"/>
      <c r="AU227" s="56"/>
      <c r="AV227" s="56"/>
      <c r="AW227" s="56"/>
      <c r="AX227" s="57"/>
      <c r="AY227" s="57"/>
      <c r="AZ227" s="57"/>
    </row>
    <row r="228" spans="1:52" x14ac:dyDescent="0.3">
      <c r="A228">
        <v>212</v>
      </c>
      <c r="B228" s="1">
        <v>44735</v>
      </c>
      <c r="C228" t="str">
        <f t="shared" si="486"/>
        <v>CER-CON_R1_t2_44735</v>
      </c>
      <c r="E228" t="s">
        <v>20</v>
      </c>
      <c r="F228" t="s">
        <v>39</v>
      </c>
      <c r="G228" t="s">
        <v>18</v>
      </c>
      <c r="H228">
        <f t="shared" si="487"/>
        <v>2022</v>
      </c>
      <c r="I228">
        <f t="shared" si="488"/>
        <v>6</v>
      </c>
      <c r="J228">
        <f t="shared" si="489"/>
        <v>23</v>
      </c>
      <c r="K228" t="s">
        <v>48</v>
      </c>
      <c r="M228">
        <f>VLOOKUP(F228,Treats!$A$1:$C$9,3,0)</f>
        <v>1</v>
      </c>
      <c r="N228">
        <v>9</v>
      </c>
      <c r="O228" t="s">
        <v>604</v>
      </c>
      <c r="P228" t="str">
        <f t="shared" si="490"/>
        <v>E:CER_P:P03_Tr1:CON_Tr2:_TRA_1_D:23_M:6_Y:2022</v>
      </c>
      <c r="Q228">
        <v>10</v>
      </c>
      <c r="R228">
        <v>27</v>
      </c>
      <c r="S228">
        <v>0.9</v>
      </c>
      <c r="T228">
        <v>29</v>
      </c>
      <c r="U228">
        <v>30</v>
      </c>
      <c r="V228" t="s">
        <v>46</v>
      </c>
      <c r="W228" s="2">
        <f t="shared" si="449"/>
        <v>0.45086805555555554</v>
      </c>
      <c r="X228">
        <v>20</v>
      </c>
      <c r="Y228" s="33">
        <f>VLOOKUP(C228,JN!$A$2:$J$865,8,0)</f>
        <v>1.9575</v>
      </c>
      <c r="Z228" s="34">
        <f>VLOOKUP(C228,JN!$A$2:$J$865,9,0)</f>
        <v>34.444179104477612</v>
      </c>
      <c r="AA228" s="35">
        <f>VLOOKUP(C228,JN!$A$2:$J$865,10,0)</f>
        <v>0.49608000000000002</v>
      </c>
      <c r="AB228">
        <v>43.9</v>
      </c>
      <c r="AD228">
        <f t="shared" si="491"/>
        <v>316.89999999999998</v>
      </c>
      <c r="AE228">
        <v>0.129</v>
      </c>
      <c r="AG228">
        <v>0.72</v>
      </c>
      <c r="AH228">
        <f t="shared" si="492"/>
        <v>9.2880000000000004E-2</v>
      </c>
      <c r="AI228" t="s">
        <v>643</v>
      </c>
      <c r="AJ228">
        <f t="shared" si="493"/>
        <v>461.46708056802788</v>
      </c>
      <c r="AK228">
        <f t="shared" si="494"/>
        <v>538.37826066269929</v>
      </c>
      <c r="AL228">
        <f t="shared" si="495"/>
        <v>0.9033218102119146</v>
      </c>
      <c r="AM228">
        <f t="shared" si="496"/>
        <v>0.65039170335257857</v>
      </c>
      <c r="AN228">
        <f t="shared" si="497"/>
        <v>15.894854773905552</v>
      </c>
      <c r="AO228">
        <f t="shared" si="498"/>
        <v>11.444295437211998</v>
      </c>
      <c r="AP228">
        <f t="shared" si="499"/>
        <v>0.26707868754955189</v>
      </c>
      <c r="AQ228">
        <f t="shared" si="500"/>
        <v>0.19229665503567736</v>
      </c>
      <c r="AR228" s="54"/>
      <c r="AS228" s="55"/>
      <c r="AT228" s="55"/>
      <c r="AU228" s="56"/>
      <c r="AV228" s="56"/>
      <c r="AW228" s="56"/>
      <c r="AX228" s="57"/>
      <c r="AY228" s="57"/>
      <c r="AZ228" s="57"/>
    </row>
    <row r="229" spans="1:52" x14ac:dyDescent="0.3">
      <c r="A229">
        <v>213</v>
      </c>
      <c r="B229" s="1">
        <v>44735</v>
      </c>
      <c r="C229" t="str">
        <f t="shared" si="486"/>
        <v>CER-CON_R1_t3_44735</v>
      </c>
      <c r="E229" t="s">
        <v>20</v>
      </c>
      <c r="F229" t="s">
        <v>39</v>
      </c>
      <c r="G229" t="s">
        <v>18</v>
      </c>
      <c r="H229">
        <f t="shared" si="487"/>
        <v>2022</v>
      </c>
      <c r="I229">
        <f t="shared" si="488"/>
        <v>6</v>
      </c>
      <c r="J229">
        <f t="shared" si="489"/>
        <v>23</v>
      </c>
      <c r="K229" t="s">
        <v>48</v>
      </c>
      <c r="M229">
        <f>VLOOKUP(F229,Treats!$A$1:$C$9,3,0)</f>
        <v>1</v>
      </c>
      <c r="N229">
        <v>9</v>
      </c>
      <c r="O229" t="s">
        <v>604</v>
      </c>
      <c r="P229" t="str">
        <f t="shared" si="490"/>
        <v>E:CER_P:P03_Tr1:CON_Tr2:_TRA_1_D:23_M:6_Y:2022</v>
      </c>
      <c r="Q229">
        <v>10</v>
      </c>
      <c r="R229">
        <v>27</v>
      </c>
      <c r="S229">
        <v>0.9</v>
      </c>
      <c r="T229">
        <v>29</v>
      </c>
      <c r="U229">
        <v>30</v>
      </c>
      <c r="V229" t="s">
        <v>47</v>
      </c>
      <c r="W229" s="2">
        <f t="shared" si="449"/>
        <v>0.45781249999999996</v>
      </c>
      <c r="X229">
        <v>30</v>
      </c>
      <c r="Y229" s="33">
        <f>VLOOKUP(C229,JN!$A$2:$J$865,8,0)</f>
        <v>2.2574999999999998</v>
      </c>
      <c r="Z229" s="34">
        <f>VLOOKUP(C229,JN!$A$2:$J$865,9,0)</f>
        <v>21.840000000000003</v>
      </c>
      <c r="AA229" s="35">
        <f>VLOOKUP(C229,JN!$A$2:$J$865,10,0)</f>
        <v>0.52152000000000009</v>
      </c>
      <c r="AB229">
        <v>44.2</v>
      </c>
      <c r="AD229">
        <f t="shared" si="491"/>
        <v>317.2</v>
      </c>
      <c r="AE229">
        <v>0.129</v>
      </c>
      <c r="AG229">
        <v>0.72</v>
      </c>
      <c r="AH229">
        <f t="shared" si="492"/>
        <v>9.2880000000000004E-2</v>
      </c>
      <c r="AI229" t="s">
        <v>643</v>
      </c>
      <c r="AJ229">
        <f t="shared" si="493"/>
        <v>461.03063629258526</v>
      </c>
      <c r="AK229">
        <f t="shared" si="494"/>
        <v>537.86907567468279</v>
      </c>
      <c r="AL229">
        <f t="shared" si="495"/>
        <v>1.0407766614305112</v>
      </c>
      <c r="AM229">
        <f t="shared" si="496"/>
        <v>0.74935919622996805</v>
      </c>
      <c r="AN229">
        <f t="shared" si="497"/>
        <v>10.068909096630064</v>
      </c>
      <c r="AO229">
        <f t="shared" si="498"/>
        <v>7.2496145495736464</v>
      </c>
      <c r="AP229">
        <f t="shared" si="499"/>
        <v>0.2805094803458606</v>
      </c>
      <c r="AQ229">
        <f t="shared" si="500"/>
        <v>0.20196682584901962</v>
      </c>
      <c r="AR229" s="54"/>
      <c r="AS229" s="55"/>
      <c r="AT229" s="55"/>
      <c r="AU229" s="56"/>
      <c r="AV229" s="56"/>
      <c r="AW229" s="56"/>
      <c r="AX229" s="57"/>
      <c r="AY229" s="57"/>
      <c r="AZ229" s="57"/>
    </row>
    <row r="230" spans="1:52" x14ac:dyDescent="0.3">
      <c r="A230">
        <v>214</v>
      </c>
      <c r="B230" s="1">
        <v>44735</v>
      </c>
      <c r="C230" t="str">
        <f t="shared" si="486"/>
        <v>CER-MSD_R2_t0_44735</v>
      </c>
      <c r="E230" t="s">
        <v>20</v>
      </c>
      <c r="F230" t="s">
        <v>34</v>
      </c>
      <c r="G230" t="s">
        <v>18</v>
      </c>
      <c r="H230">
        <f t="shared" si="487"/>
        <v>2022</v>
      </c>
      <c r="I230">
        <f t="shared" si="488"/>
        <v>6</v>
      </c>
      <c r="J230">
        <f t="shared" si="489"/>
        <v>23</v>
      </c>
      <c r="K230" t="s">
        <v>49</v>
      </c>
      <c r="M230">
        <f>VLOOKUP(F230,Treats!$A$1:$C$9,3,0)</f>
        <v>2</v>
      </c>
      <c r="N230">
        <v>9</v>
      </c>
      <c r="O230" t="s">
        <v>604</v>
      </c>
      <c r="P230" t="str">
        <f t="shared" si="490"/>
        <v>E:CER_P:P04_Tr1:MSD_Tr2:_TRA_2_D:23_M:6_Y:2022</v>
      </c>
      <c r="Q230">
        <v>12</v>
      </c>
      <c r="R230">
        <v>27</v>
      </c>
      <c r="S230">
        <v>0.7</v>
      </c>
      <c r="T230">
        <v>30.5</v>
      </c>
      <c r="U230">
        <v>31</v>
      </c>
      <c r="V230" t="s">
        <v>44</v>
      </c>
      <c r="W230" s="2">
        <v>0.46730324074074076</v>
      </c>
      <c r="X230">
        <v>0</v>
      </c>
      <c r="Y230" s="33">
        <f>VLOOKUP(C230,JN!$A$2:$J$865,8,0)</f>
        <v>1.2075</v>
      </c>
      <c r="Z230" s="34">
        <f>VLOOKUP(C230,JN!$A$2:$J$865,9,0)</f>
        <v>77.580895522388062</v>
      </c>
      <c r="AA230" s="35">
        <f>VLOOKUP(C230,JN!$A$2:$J$865,10,0)</f>
        <v>0.51516000000000006</v>
      </c>
      <c r="AB230">
        <v>32.5</v>
      </c>
      <c r="AD230">
        <f t="shared" si="491"/>
        <v>305.5</v>
      </c>
      <c r="AE230">
        <v>0.129</v>
      </c>
      <c r="AG230">
        <v>0.72</v>
      </c>
      <c r="AH230">
        <f t="shared" si="492"/>
        <v>9.2880000000000004E-2</v>
      </c>
      <c r="AI230" t="s">
        <v>643</v>
      </c>
      <c r="AJ230">
        <f t="shared" si="493"/>
        <v>478.68712874634383</v>
      </c>
      <c r="AK230">
        <f t="shared" si="494"/>
        <v>558.4683168707345</v>
      </c>
      <c r="AL230">
        <f t="shared" si="495"/>
        <v>0.57801470796121024</v>
      </c>
      <c r="AM230">
        <f t="shared" si="496"/>
        <v>0.41617058973207138</v>
      </c>
      <c r="AN230">
        <f t="shared" si="497"/>
        <v>37.136976123182023</v>
      </c>
      <c r="AO230">
        <f t="shared" si="498"/>
        <v>26.738622808691055</v>
      </c>
      <c r="AP230">
        <f t="shared" si="499"/>
        <v>0.2877005381191276</v>
      </c>
      <c r="AQ230">
        <f t="shared" si="500"/>
        <v>0.20714438744577188</v>
      </c>
      <c r="AR230" s="54">
        <f t="shared" ref="AR230" si="573">SLOPE(AM230:AM233,X230:X233)*60</f>
        <v>0.99535846138891115</v>
      </c>
      <c r="AS230" s="55">
        <f t="shared" ref="AS230" si="574">RSQ(Y230:Y233,AM230:AM233)</f>
        <v>0.99980833096780819</v>
      </c>
      <c r="AT230" s="55">
        <f t="shared" ref="AT230" si="575">IF(AS230&gt;=0.7,AR230,"REV")</f>
        <v>0.99535846138891115</v>
      </c>
      <c r="AU230" s="56">
        <f t="shared" ref="AU230" si="576">SLOPE(AQ230:AQ233,Y230:Y233)*60</f>
        <v>0.58911480794048376</v>
      </c>
      <c r="AV230" s="56">
        <f t="shared" ref="AV230" si="577">RSQ(Y230:Y233,AQ230:AQ233)</f>
        <v>0.29302860589615537</v>
      </c>
      <c r="AW230" s="56" t="str">
        <f t="shared" ref="AW230" si="578">IF(AV230&gt;=0.7,AU230,"REV")</f>
        <v>REV</v>
      </c>
      <c r="AX230" s="57">
        <f t="shared" ref="AX230" si="579">SLOPE(AO230:AO233,Y230:Y233)*60</f>
        <v>-692.34324008091687</v>
      </c>
      <c r="AY230" s="57">
        <f t="shared" ref="AY230" si="580">RSQ(Y230:Y233,AO230:AO233)</f>
        <v>0.98439373096689009</v>
      </c>
      <c r="AZ230" s="57">
        <f t="shared" ref="AZ230" si="581">IF(AY230&gt;=0.7,AX230,"REV")</f>
        <v>-692.34324008091687</v>
      </c>
    </row>
    <row r="231" spans="1:52" x14ac:dyDescent="0.3">
      <c r="A231">
        <v>215</v>
      </c>
      <c r="B231" s="1">
        <v>44735</v>
      </c>
      <c r="C231" t="str">
        <f t="shared" si="486"/>
        <v>CER-MSD_R2_t1_44735</v>
      </c>
      <c r="E231" t="s">
        <v>20</v>
      </c>
      <c r="F231" t="s">
        <v>34</v>
      </c>
      <c r="G231" t="s">
        <v>18</v>
      </c>
      <c r="H231">
        <f t="shared" si="487"/>
        <v>2022</v>
      </c>
      <c r="I231">
        <f t="shared" si="488"/>
        <v>6</v>
      </c>
      <c r="J231">
        <f t="shared" si="489"/>
        <v>23</v>
      </c>
      <c r="K231" t="s">
        <v>49</v>
      </c>
      <c r="M231">
        <f>VLOOKUP(F231,Treats!$A$1:$C$9,3,0)</f>
        <v>2</v>
      </c>
      <c r="N231">
        <v>9</v>
      </c>
      <c r="O231" t="s">
        <v>604</v>
      </c>
      <c r="P231" t="str">
        <f t="shared" si="490"/>
        <v>E:CER_P:P04_Tr1:MSD_Tr2:_TRA_2_D:23_M:6_Y:2022</v>
      </c>
      <c r="Q231">
        <v>12</v>
      </c>
      <c r="R231">
        <v>27</v>
      </c>
      <c r="S231">
        <v>0.7</v>
      </c>
      <c r="T231">
        <v>30.5</v>
      </c>
      <c r="U231">
        <v>31</v>
      </c>
      <c r="V231" t="s">
        <v>45</v>
      </c>
      <c r="W231" s="2">
        <f t="shared" si="449"/>
        <v>0.47424768518518517</v>
      </c>
      <c r="X231">
        <v>10</v>
      </c>
      <c r="Y231" s="33">
        <f>VLOOKUP(C231,JN!$A$2:$J$865,8,0)</f>
        <v>1.7324999999999999</v>
      </c>
      <c r="Z231" s="34">
        <f>VLOOKUP(C231,JN!$A$2:$J$865,9,0)</f>
        <v>54.980298507462692</v>
      </c>
      <c r="AA231" s="35">
        <f>VLOOKUP(C231,JN!$A$2:$J$865,10,0)</f>
        <v>0.52788000000000002</v>
      </c>
      <c r="AB231">
        <v>39.9</v>
      </c>
      <c r="AD231">
        <f t="shared" si="491"/>
        <v>312.89999999999998</v>
      </c>
      <c r="AE231">
        <v>0.129</v>
      </c>
      <c r="AG231">
        <v>0.72</v>
      </c>
      <c r="AH231">
        <f t="shared" si="492"/>
        <v>9.2880000000000004E-2</v>
      </c>
      <c r="AI231" t="s">
        <v>643</v>
      </c>
      <c r="AJ231">
        <f t="shared" si="493"/>
        <v>467.36630818794515</v>
      </c>
      <c r="AK231">
        <f t="shared" si="494"/>
        <v>545.26069288593601</v>
      </c>
      <c r="AL231">
        <f t="shared" si="495"/>
        <v>0.80971212893561495</v>
      </c>
      <c r="AM231">
        <f t="shared" si="496"/>
        <v>0.58299273283364283</v>
      </c>
      <c r="AN231">
        <f t="shared" si="497"/>
        <v>25.695939136504027</v>
      </c>
      <c r="AO231">
        <f t="shared" si="498"/>
        <v>18.501076178282901</v>
      </c>
      <c r="AP231">
        <f t="shared" si="499"/>
        <v>0.28783221456062791</v>
      </c>
      <c r="AQ231">
        <f t="shared" si="500"/>
        <v>0.20723919448365211</v>
      </c>
      <c r="AR231" s="54"/>
      <c r="AS231" s="55"/>
      <c r="AT231" s="55"/>
      <c r="AU231" s="56"/>
      <c r="AV231" s="56"/>
      <c r="AW231" s="56"/>
      <c r="AX231" s="57"/>
      <c r="AY231" s="57"/>
      <c r="AZ231" s="57"/>
    </row>
    <row r="232" spans="1:52" x14ac:dyDescent="0.3">
      <c r="A232">
        <v>216</v>
      </c>
      <c r="B232" s="1">
        <v>44735</v>
      </c>
      <c r="C232" t="str">
        <f t="shared" si="486"/>
        <v>CER-MSD_R2_t2_44735</v>
      </c>
      <c r="E232" t="s">
        <v>20</v>
      </c>
      <c r="F232" t="s">
        <v>34</v>
      </c>
      <c r="G232" t="s">
        <v>18</v>
      </c>
      <c r="H232">
        <f t="shared" si="487"/>
        <v>2022</v>
      </c>
      <c r="I232">
        <f t="shared" si="488"/>
        <v>6</v>
      </c>
      <c r="J232">
        <f t="shared" si="489"/>
        <v>23</v>
      </c>
      <c r="K232" t="s">
        <v>49</v>
      </c>
      <c r="M232">
        <f>VLOOKUP(F232,Treats!$A$1:$C$9,3,0)</f>
        <v>2</v>
      </c>
      <c r="N232">
        <v>9</v>
      </c>
      <c r="O232" t="s">
        <v>604</v>
      </c>
      <c r="P232" t="str">
        <f t="shared" si="490"/>
        <v>E:CER_P:P04_Tr1:MSD_Tr2:_TRA_2_D:23_M:6_Y:2022</v>
      </c>
      <c r="Q232">
        <v>12</v>
      </c>
      <c r="R232">
        <v>27</v>
      </c>
      <c r="S232">
        <v>0.7</v>
      </c>
      <c r="T232">
        <v>30.5</v>
      </c>
      <c r="U232">
        <v>31</v>
      </c>
      <c r="V232" t="s">
        <v>46</v>
      </c>
      <c r="W232" s="2">
        <f t="shared" si="449"/>
        <v>0.48119212962962959</v>
      </c>
      <c r="X232">
        <v>20</v>
      </c>
      <c r="Y232" s="33">
        <f>VLOOKUP(C232,JN!$A$2:$J$865,8,0)</f>
        <v>2.2574999999999998</v>
      </c>
      <c r="Z232" s="34">
        <f>VLOOKUP(C232,JN!$A$2:$J$865,9,0)</f>
        <v>41.289552238805967</v>
      </c>
      <c r="AA232" s="35">
        <f>VLOOKUP(C232,JN!$A$2:$J$865,10,0)</f>
        <v>0.50880000000000003</v>
      </c>
      <c r="AB232">
        <v>40.200000000000003</v>
      </c>
      <c r="AD232">
        <f t="shared" si="491"/>
        <v>313.2</v>
      </c>
      <c r="AE232">
        <v>0.129</v>
      </c>
      <c r="AG232">
        <v>0.72</v>
      </c>
      <c r="AH232">
        <f t="shared" si="492"/>
        <v>9.2880000000000004E-2</v>
      </c>
      <c r="AI232" t="s">
        <v>643</v>
      </c>
      <c r="AJ232">
        <f t="shared" si="493"/>
        <v>466.91863931037051</v>
      </c>
      <c r="AK232">
        <f t="shared" si="494"/>
        <v>544.73841252876559</v>
      </c>
      <c r="AL232">
        <f t="shared" si="495"/>
        <v>1.0540688282431614</v>
      </c>
      <c r="AM232">
        <f t="shared" si="496"/>
        <v>0.75892955633507619</v>
      </c>
      <c r="AN232">
        <f t="shared" si="497"/>
        <v>19.278861549077746</v>
      </c>
      <c r="AO232">
        <f t="shared" si="498"/>
        <v>13.880780315335976</v>
      </c>
      <c r="AP232">
        <f t="shared" si="499"/>
        <v>0.27716290429463597</v>
      </c>
      <c r="AQ232">
        <f t="shared" si="500"/>
        <v>0.19955729109213791</v>
      </c>
      <c r="AR232" s="54"/>
      <c r="AS232" s="55"/>
      <c r="AT232" s="55"/>
      <c r="AU232" s="56"/>
      <c r="AV232" s="56"/>
      <c r="AW232" s="56"/>
      <c r="AX232" s="57"/>
      <c r="AY232" s="57"/>
      <c r="AZ232" s="57"/>
    </row>
    <row r="233" spans="1:52" x14ac:dyDescent="0.3">
      <c r="A233">
        <v>217</v>
      </c>
      <c r="B233" s="1">
        <v>44735</v>
      </c>
      <c r="C233" t="str">
        <f t="shared" si="486"/>
        <v>CER-MSD_R2_t3_44735</v>
      </c>
      <c r="E233" t="s">
        <v>20</v>
      </c>
      <c r="F233" t="s">
        <v>34</v>
      </c>
      <c r="G233" t="s">
        <v>18</v>
      </c>
      <c r="H233">
        <f t="shared" si="487"/>
        <v>2022</v>
      </c>
      <c r="I233">
        <f t="shared" si="488"/>
        <v>6</v>
      </c>
      <c r="J233">
        <f t="shared" si="489"/>
        <v>23</v>
      </c>
      <c r="K233" t="s">
        <v>49</v>
      </c>
      <c r="M233">
        <f>VLOOKUP(F233,Treats!$A$1:$C$9,3,0)</f>
        <v>2</v>
      </c>
      <c r="N233">
        <v>9</v>
      </c>
      <c r="O233" t="s">
        <v>604</v>
      </c>
      <c r="P233" t="str">
        <f t="shared" si="490"/>
        <v>E:CER_P:P04_Tr1:MSD_Tr2:_TRA_2_D:23_M:6_Y:2022</v>
      </c>
      <c r="Q233">
        <v>12</v>
      </c>
      <c r="R233">
        <v>27</v>
      </c>
      <c r="S233">
        <v>0.7</v>
      </c>
      <c r="T233">
        <v>30.5</v>
      </c>
      <c r="U233">
        <v>31</v>
      </c>
      <c r="V233" t="s">
        <v>47</v>
      </c>
      <c r="W233" s="2">
        <f t="shared" si="449"/>
        <v>0.48813657407407401</v>
      </c>
      <c r="X233">
        <v>30</v>
      </c>
      <c r="Y233" s="33">
        <f>VLOOKUP(C233,JN!$A$2:$J$865,8,0)</f>
        <v>2.7075</v>
      </c>
      <c r="Z233" s="34">
        <f>VLOOKUP(C233,JN!$A$2:$J$865,9,0)</f>
        <v>26.729552238805972</v>
      </c>
      <c r="AA233" s="35">
        <f>VLOOKUP(C233,JN!$A$2:$J$865,10,0)</f>
        <v>0.57876000000000005</v>
      </c>
      <c r="AB233">
        <v>40.1</v>
      </c>
      <c r="AD233">
        <f t="shared" si="491"/>
        <v>313.10000000000002</v>
      </c>
      <c r="AE233">
        <v>0.129</v>
      </c>
      <c r="AG233">
        <v>0.72</v>
      </c>
      <c r="AH233">
        <f t="shared" si="492"/>
        <v>9.2880000000000004E-2</v>
      </c>
      <c r="AI233" t="s">
        <v>643</v>
      </c>
      <c r="AJ233">
        <f t="shared" si="493"/>
        <v>467.0677669498819</v>
      </c>
      <c r="AK233">
        <f t="shared" si="494"/>
        <v>544.91239477486226</v>
      </c>
      <c r="AL233">
        <f t="shared" si="495"/>
        <v>1.2645859790168053</v>
      </c>
      <c r="AM233">
        <f t="shared" si="496"/>
        <v>0.91050190489209981</v>
      </c>
      <c r="AN233">
        <f t="shared" si="497"/>
        <v>12.484512275749323</v>
      </c>
      <c r="AO233">
        <f t="shared" si="498"/>
        <v>8.9888488385395124</v>
      </c>
      <c r="AP233">
        <f t="shared" si="499"/>
        <v>0.31537349759989936</v>
      </c>
      <c r="AQ233">
        <f t="shared" si="500"/>
        <v>0.22706891827192754</v>
      </c>
      <c r="AR233" s="54"/>
      <c r="AS233" s="55"/>
      <c r="AT233" s="55"/>
      <c r="AU233" s="56"/>
      <c r="AV233" s="56"/>
      <c r="AW233" s="56"/>
      <c r="AX233" s="57"/>
      <c r="AY233" s="57"/>
      <c r="AZ233" s="57"/>
    </row>
    <row r="234" spans="1:52" x14ac:dyDescent="0.3">
      <c r="A234">
        <v>218</v>
      </c>
      <c r="B234" s="1">
        <v>44735</v>
      </c>
      <c r="C234" t="str">
        <f t="shared" si="486"/>
        <v>CER-AWD_R2_t0_44735</v>
      </c>
      <c r="E234" t="s">
        <v>20</v>
      </c>
      <c r="F234" t="s">
        <v>37</v>
      </c>
      <c r="G234" t="s">
        <v>18</v>
      </c>
      <c r="H234">
        <f t="shared" si="487"/>
        <v>2022</v>
      </c>
      <c r="I234">
        <f t="shared" si="488"/>
        <v>6</v>
      </c>
      <c r="J234">
        <f t="shared" si="489"/>
        <v>23</v>
      </c>
      <c r="K234" t="s">
        <v>50</v>
      </c>
      <c r="M234">
        <f>VLOOKUP(F234,Treats!$A$1:$C$9,3,0)</f>
        <v>2</v>
      </c>
      <c r="N234">
        <v>2</v>
      </c>
      <c r="O234" t="s">
        <v>604</v>
      </c>
      <c r="P234" t="str">
        <f t="shared" si="490"/>
        <v>E:CER_P:P05_Tr1:AWD_Tr2:_TRA_2_D:23_M:6_Y:2022</v>
      </c>
      <c r="Q234">
        <v>0</v>
      </c>
      <c r="R234">
        <v>26</v>
      </c>
      <c r="S234">
        <v>0.5</v>
      </c>
      <c r="T234">
        <v>29</v>
      </c>
      <c r="U234">
        <v>30</v>
      </c>
      <c r="V234" t="s">
        <v>44</v>
      </c>
      <c r="W234" s="2">
        <v>0.43969907407407405</v>
      </c>
      <c r="X234">
        <v>0</v>
      </c>
      <c r="Y234" s="33">
        <f>VLOOKUP(C234,JN!$A$2:$J$865,8,0)</f>
        <v>1.1325000000000001</v>
      </c>
      <c r="Z234" s="34">
        <f>VLOOKUP(C234,JN!$A$2:$J$865,9,0)</f>
        <v>106.59223880597015</v>
      </c>
      <c r="AA234" s="35">
        <f>VLOOKUP(C234,JN!$A$2:$J$865,10,0)</f>
        <v>0.54060000000000008</v>
      </c>
      <c r="AB234">
        <v>35.5</v>
      </c>
      <c r="AD234">
        <f t="shared" si="491"/>
        <v>308.5</v>
      </c>
      <c r="AE234">
        <v>0.129</v>
      </c>
      <c r="AG234">
        <v>0.72</v>
      </c>
      <c r="AH234">
        <f t="shared" si="492"/>
        <v>9.2880000000000004E-2</v>
      </c>
      <c r="AI234" t="s">
        <v>643</v>
      </c>
      <c r="AJ234">
        <f t="shared" si="493"/>
        <v>474.03214856404549</v>
      </c>
      <c r="AK234">
        <f t="shared" si="494"/>
        <v>553.03750665805308</v>
      </c>
      <c r="AL234">
        <f t="shared" si="495"/>
        <v>0.53684140824878157</v>
      </c>
      <c r="AM234">
        <f t="shared" si="496"/>
        <v>0.38652581393912272</v>
      </c>
      <c r="AN234">
        <f t="shared" si="497"/>
        <v>50.528147981445855</v>
      </c>
      <c r="AO234">
        <f t="shared" si="498"/>
        <v>36.380266546641018</v>
      </c>
      <c r="AP234">
        <f t="shared" si="499"/>
        <v>0.29897207609934356</v>
      </c>
      <c r="AQ234">
        <f t="shared" si="500"/>
        <v>0.21525989479152735</v>
      </c>
      <c r="AR234" s="54">
        <f t="shared" ref="AR234" si="582">SLOPE(AM234:AM237,X234:X237)*60</f>
        <v>-1.7801839388392405E-2</v>
      </c>
      <c r="AS234" s="55" t="e">
        <f t="shared" ref="AS234" si="583">RSQ(Y234:Y237,AM234:AM237)</f>
        <v>#DIV/0!</v>
      </c>
      <c r="AT234" s="55" t="e">
        <f t="shared" ref="AT234" si="584">IF(AS234&gt;=0.7,AR234,"REV")</f>
        <v>#DIV/0!</v>
      </c>
      <c r="AU234" s="56" t="e">
        <f t="shared" ref="AU234" si="585">SLOPE(AQ234:AQ237,Y234:Y237)*60</f>
        <v>#DIV/0!</v>
      </c>
      <c r="AV234" s="56" t="e">
        <f t="shared" ref="AV234" si="586">RSQ(Y234:Y237,AQ234:AQ237)</f>
        <v>#DIV/0!</v>
      </c>
      <c r="AW234" s="56" t="e">
        <f t="shared" ref="AW234" si="587">IF(AV234&gt;=0.7,AU234,"REV")</f>
        <v>#DIV/0!</v>
      </c>
      <c r="AX234" s="57" t="e">
        <f t="shared" ref="AX234" si="588">SLOPE(AO234:AO237,Y234:Y237)*60</f>
        <v>#DIV/0!</v>
      </c>
      <c r="AY234" s="57" t="e">
        <f t="shared" ref="AY234" si="589">RSQ(Y234:Y237,AO234:AO237)</f>
        <v>#DIV/0!</v>
      </c>
      <c r="AZ234" s="57" t="e">
        <f t="shared" ref="AZ234" si="590">IF(AY234&gt;=0.7,AX234,"REV")</f>
        <v>#DIV/0!</v>
      </c>
    </row>
    <row r="235" spans="1:52" x14ac:dyDescent="0.3">
      <c r="A235">
        <v>219</v>
      </c>
      <c r="B235" s="1">
        <v>44735</v>
      </c>
      <c r="C235" t="str">
        <f t="shared" si="486"/>
        <v>CER-AWD_R2_t1_44735</v>
      </c>
      <c r="E235" t="s">
        <v>20</v>
      </c>
      <c r="F235" t="s">
        <v>37</v>
      </c>
      <c r="G235" t="s">
        <v>18</v>
      </c>
      <c r="H235">
        <f t="shared" si="487"/>
        <v>2022</v>
      </c>
      <c r="I235">
        <f t="shared" si="488"/>
        <v>6</v>
      </c>
      <c r="J235">
        <f t="shared" si="489"/>
        <v>23</v>
      </c>
      <c r="K235" t="s">
        <v>50</v>
      </c>
      <c r="M235">
        <f>VLOOKUP(F235,Treats!$A$1:$C$9,3,0)</f>
        <v>2</v>
      </c>
      <c r="N235">
        <v>2</v>
      </c>
      <c r="O235" t="s">
        <v>604</v>
      </c>
      <c r="P235" t="str">
        <f t="shared" si="490"/>
        <v>E:CER_P:P05_Tr1:AWD_Tr2:_TRA_2_D:23_M:6_Y:2022</v>
      </c>
      <c r="Q235">
        <v>0</v>
      </c>
      <c r="R235">
        <v>26</v>
      </c>
      <c r="S235">
        <v>0.5</v>
      </c>
      <c r="T235">
        <v>29</v>
      </c>
      <c r="U235">
        <v>30</v>
      </c>
      <c r="V235" t="s">
        <v>45</v>
      </c>
      <c r="W235" s="2">
        <f t="shared" si="449"/>
        <v>0.44664351851851847</v>
      </c>
      <c r="X235">
        <v>10</v>
      </c>
      <c r="Y235" s="33">
        <f>VLOOKUP(C235,JN!$A$2:$J$865,8,0)</f>
        <v>1.1325000000000001</v>
      </c>
      <c r="Z235" s="34">
        <f>VLOOKUP(C235,JN!$A$2:$J$865,9,0)</f>
        <v>61.282388059701496</v>
      </c>
      <c r="AA235" s="35">
        <f>VLOOKUP(C235,JN!$A$2:$J$865,10,0)</f>
        <v>0.55332000000000003</v>
      </c>
      <c r="AB235">
        <v>42.6</v>
      </c>
      <c r="AD235">
        <f t="shared" si="491"/>
        <v>315.60000000000002</v>
      </c>
      <c r="AE235">
        <v>0.129</v>
      </c>
      <c r="AG235">
        <v>0.72</v>
      </c>
      <c r="AH235">
        <f t="shared" si="492"/>
        <v>9.2880000000000004E-2</v>
      </c>
      <c r="AI235" t="s">
        <v>643</v>
      </c>
      <c r="AJ235">
        <f t="shared" si="493"/>
        <v>463.36792722436007</v>
      </c>
      <c r="AK235">
        <f t="shared" si="494"/>
        <v>540.59591509508675</v>
      </c>
      <c r="AL235">
        <f t="shared" si="495"/>
        <v>0.52476417758158778</v>
      </c>
      <c r="AM235">
        <f t="shared" si="496"/>
        <v>0.37783020785874322</v>
      </c>
      <c r="AN235">
        <f t="shared" si="497"/>
        <v>28.396293130582755</v>
      </c>
      <c r="AO235">
        <f t="shared" si="498"/>
        <v>20.445331054019587</v>
      </c>
      <c r="AP235">
        <f t="shared" si="499"/>
        <v>0.29912253174041342</v>
      </c>
      <c r="AQ235">
        <f t="shared" si="500"/>
        <v>0.21536822285309767</v>
      </c>
      <c r="AR235" s="54"/>
      <c r="AS235" s="55"/>
      <c r="AT235" s="55"/>
      <c r="AU235" s="56"/>
      <c r="AV235" s="56"/>
      <c r="AW235" s="56"/>
      <c r="AX235" s="57"/>
      <c r="AY235" s="57"/>
      <c r="AZ235" s="57"/>
    </row>
    <row r="236" spans="1:52" x14ac:dyDescent="0.3">
      <c r="A236">
        <v>220</v>
      </c>
      <c r="B236" s="1">
        <v>44735</v>
      </c>
      <c r="C236" t="str">
        <f t="shared" si="486"/>
        <v>CER-AWD_R2_t2_44735</v>
      </c>
      <c r="E236" t="s">
        <v>20</v>
      </c>
      <c r="F236" t="s">
        <v>37</v>
      </c>
      <c r="G236" t="s">
        <v>18</v>
      </c>
      <c r="H236">
        <f t="shared" si="487"/>
        <v>2022</v>
      </c>
      <c r="I236">
        <f t="shared" si="488"/>
        <v>6</v>
      </c>
      <c r="J236">
        <f t="shared" si="489"/>
        <v>23</v>
      </c>
      <c r="K236" t="s">
        <v>50</v>
      </c>
      <c r="M236">
        <f>VLOOKUP(F236,Treats!$A$1:$C$9,3,0)</f>
        <v>2</v>
      </c>
      <c r="N236">
        <v>2</v>
      </c>
      <c r="O236" t="s">
        <v>604</v>
      </c>
      <c r="P236" t="str">
        <f t="shared" si="490"/>
        <v>E:CER_P:P05_Tr1:AWD_Tr2:_TRA_2_D:23_M:6_Y:2022</v>
      </c>
      <c r="Q236">
        <v>0</v>
      </c>
      <c r="R236">
        <v>26</v>
      </c>
      <c r="S236">
        <v>0.5</v>
      </c>
      <c r="T236">
        <v>29</v>
      </c>
      <c r="U236">
        <v>30</v>
      </c>
      <c r="V236" t="s">
        <v>46</v>
      </c>
      <c r="W236" s="2">
        <f t="shared" si="449"/>
        <v>0.45358796296296289</v>
      </c>
      <c r="X236">
        <v>20</v>
      </c>
      <c r="Y236" s="33">
        <f>VLOOKUP(C236,JN!$A$2:$J$865,8,0)</f>
        <v>1.1325000000000001</v>
      </c>
      <c r="Z236" s="34">
        <f>VLOOKUP(C236,JN!$A$2:$J$865,9,0)</f>
        <v>43.462686567164177</v>
      </c>
      <c r="AA236" s="35">
        <f>VLOOKUP(C236,JN!$A$2:$J$865,10,0)</f>
        <v>0.53424000000000005</v>
      </c>
      <c r="AB236">
        <v>43.2</v>
      </c>
      <c r="AD236">
        <f t="shared" si="491"/>
        <v>316.2</v>
      </c>
      <c r="AE236">
        <v>0.129</v>
      </c>
      <c r="AG236">
        <v>0.72</v>
      </c>
      <c r="AH236">
        <f t="shared" si="492"/>
        <v>9.2880000000000004E-2</v>
      </c>
      <c r="AI236" t="s">
        <v>643</v>
      </c>
      <c r="AJ236">
        <f t="shared" si="493"/>
        <v>462.4886711954714</v>
      </c>
      <c r="AK236">
        <f t="shared" si="494"/>
        <v>539.57011639471659</v>
      </c>
      <c r="AL236">
        <f t="shared" si="495"/>
        <v>0.52376842012887137</v>
      </c>
      <c r="AM236">
        <f t="shared" si="496"/>
        <v>0.37711326249278737</v>
      </c>
      <c r="AN236">
        <f t="shared" si="497"/>
        <v>20.101000157033024</v>
      </c>
      <c r="AO236">
        <f t="shared" si="498"/>
        <v>14.472720113063778</v>
      </c>
      <c r="AP236">
        <f t="shared" si="499"/>
        <v>0.28825993898271346</v>
      </c>
      <c r="AQ236">
        <f t="shared" si="500"/>
        <v>0.2075471560675537</v>
      </c>
      <c r="AR236" s="54"/>
      <c r="AS236" s="55"/>
      <c r="AT236" s="55"/>
      <c r="AU236" s="56"/>
      <c r="AV236" s="56"/>
      <c r="AW236" s="56"/>
      <c r="AX236" s="57"/>
      <c r="AY236" s="57"/>
      <c r="AZ236" s="57"/>
    </row>
    <row r="237" spans="1:52" x14ac:dyDescent="0.3">
      <c r="A237">
        <v>221</v>
      </c>
      <c r="B237" s="1">
        <v>44735</v>
      </c>
      <c r="C237" t="str">
        <f t="shared" si="486"/>
        <v>CER-AWD_R2_t3_44735</v>
      </c>
      <c r="E237" t="s">
        <v>20</v>
      </c>
      <c r="F237" t="s">
        <v>37</v>
      </c>
      <c r="G237" t="s">
        <v>18</v>
      </c>
      <c r="H237">
        <f t="shared" si="487"/>
        <v>2022</v>
      </c>
      <c r="I237">
        <f t="shared" si="488"/>
        <v>6</v>
      </c>
      <c r="J237">
        <f t="shared" si="489"/>
        <v>23</v>
      </c>
      <c r="K237" t="s">
        <v>50</v>
      </c>
      <c r="M237">
        <f>VLOOKUP(F237,Treats!$A$1:$C$9,3,0)</f>
        <v>2</v>
      </c>
      <c r="N237">
        <v>2</v>
      </c>
      <c r="O237" t="s">
        <v>604</v>
      </c>
      <c r="P237" t="str">
        <f t="shared" si="490"/>
        <v>E:CER_P:P05_Tr1:AWD_Tr2:_TRA_2_D:23_M:6_Y:2022</v>
      </c>
      <c r="Q237">
        <v>0</v>
      </c>
      <c r="R237">
        <v>26</v>
      </c>
      <c r="S237">
        <v>0.5</v>
      </c>
      <c r="T237">
        <v>29</v>
      </c>
      <c r="U237">
        <v>30</v>
      </c>
      <c r="V237" t="s">
        <v>47</v>
      </c>
      <c r="W237" s="2">
        <f t="shared" si="449"/>
        <v>0.46053240740740731</v>
      </c>
      <c r="X237">
        <v>30</v>
      </c>
      <c r="Y237" s="33">
        <f>VLOOKUP(C237,JN!$A$2:$J$865,8,0)</f>
        <v>1.1325000000000001</v>
      </c>
      <c r="Z237" s="34">
        <f>VLOOKUP(C237,JN!$A$2:$J$865,9,0)</f>
        <v>32.597014925373138</v>
      </c>
      <c r="AA237" s="35">
        <f>VLOOKUP(C237,JN!$A$2:$J$865,10,0)</f>
        <v>0.57240000000000013</v>
      </c>
      <c r="AB237">
        <v>43.4</v>
      </c>
      <c r="AD237">
        <f t="shared" si="491"/>
        <v>316.39999999999998</v>
      </c>
      <c r="AE237">
        <v>0.129</v>
      </c>
      <c r="AG237">
        <v>0.72</v>
      </c>
      <c r="AH237">
        <f t="shared" si="492"/>
        <v>9.2880000000000004E-2</v>
      </c>
      <c r="AI237" t="s">
        <v>643</v>
      </c>
      <c r="AJ237">
        <f t="shared" si="493"/>
        <v>462.19632690268031</v>
      </c>
      <c r="AK237">
        <f t="shared" si="494"/>
        <v>539.22904805312703</v>
      </c>
      <c r="AL237">
        <f t="shared" si="495"/>
        <v>0.5234373402172855</v>
      </c>
      <c r="AM237">
        <f t="shared" si="496"/>
        <v>0.37687488495644555</v>
      </c>
      <c r="AN237">
        <f t="shared" si="497"/>
        <v>15.066220566499313</v>
      </c>
      <c r="AO237">
        <f t="shared" si="498"/>
        <v>10.847678807879506</v>
      </c>
      <c r="AP237">
        <f t="shared" si="499"/>
        <v>0.30865470710560999</v>
      </c>
      <c r="AQ237">
        <f t="shared" si="500"/>
        <v>0.22223138911603921</v>
      </c>
      <c r="AR237" s="54"/>
      <c r="AS237" s="55"/>
      <c r="AT237" s="55"/>
      <c r="AU237" s="56"/>
      <c r="AV237" s="56"/>
      <c r="AW237" s="56"/>
      <c r="AX237" s="57"/>
      <c r="AY237" s="57"/>
      <c r="AZ237" s="57"/>
    </row>
    <row r="238" spans="1:52" x14ac:dyDescent="0.3">
      <c r="A238">
        <v>222</v>
      </c>
      <c r="B238" s="1">
        <v>44735</v>
      </c>
      <c r="C238" t="str">
        <f t="shared" si="486"/>
        <v>CER-CON_R2_t0_44735</v>
      </c>
      <c r="E238" t="s">
        <v>20</v>
      </c>
      <c r="F238" t="s">
        <v>40</v>
      </c>
      <c r="G238" t="s">
        <v>18</v>
      </c>
      <c r="H238">
        <f t="shared" si="487"/>
        <v>2022</v>
      </c>
      <c r="I238">
        <f t="shared" si="488"/>
        <v>6</v>
      </c>
      <c r="J238">
        <f t="shared" si="489"/>
        <v>23</v>
      </c>
      <c r="K238" t="s">
        <v>48</v>
      </c>
      <c r="M238">
        <f>VLOOKUP(F238,Treats!$A$1:$C$9,3,0)</f>
        <v>2</v>
      </c>
      <c r="N238">
        <v>11</v>
      </c>
      <c r="O238" t="s">
        <v>19</v>
      </c>
      <c r="P238" t="str">
        <f t="shared" si="490"/>
        <v>E:CER_P:P06_Tr1:CON_Tr2:_TRA_2_D:23_M:6_Y:2022</v>
      </c>
      <c r="Q238">
        <v>13</v>
      </c>
      <c r="R238">
        <v>26</v>
      </c>
      <c r="S238">
        <v>0.4</v>
      </c>
      <c r="T238">
        <v>30</v>
      </c>
      <c r="U238">
        <v>31</v>
      </c>
      <c r="V238" t="s">
        <v>44</v>
      </c>
      <c r="W238" s="2">
        <v>0.46730324074074076</v>
      </c>
      <c r="X238">
        <v>0</v>
      </c>
      <c r="Y238" s="33">
        <f>VLOOKUP(C238,JN!$A$2:$J$865,8,0)</f>
        <v>1.1325000000000001</v>
      </c>
      <c r="Z238" s="34">
        <f>VLOOKUP(C238,JN!$A$2:$J$865,9,0)</f>
        <v>111.48179104477612</v>
      </c>
      <c r="AA238" s="35">
        <f>VLOOKUP(C238,JN!$A$2:$J$865,10,0)</f>
        <v>0.55332000000000003</v>
      </c>
      <c r="AB238">
        <v>32.5</v>
      </c>
      <c r="AD238">
        <f t="shared" si="491"/>
        <v>305.5</v>
      </c>
      <c r="AE238">
        <v>0.129</v>
      </c>
      <c r="AG238">
        <v>0.72</v>
      </c>
      <c r="AH238">
        <f t="shared" si="492"/>
        <v>9.2880000000000004E-2</v>
      </c>
      <c r="AI238" t="s">
        <v>643</v>
      </c>
      <c r="AJ238">
        <f t="shared" si="493"/>
        <v>478.68712874634383</v>
      </c>
      <c r="AK238">
        <f t="shared" si="494"/>
        <v>558.4683168707345</v>
      </c>
      <c r="AL238">
        <f t="shared" si="495"/>
        <v>0.54211317330523445</v>
      </c>
      <c r="AM238">
        <f t="shared" si="496"/>
        <v>0.3903214847797688</v>
      </c>
      <c r="AN238">
        <f t="shared" si="497"/>
        <v>53.364898462723744</v>
      </c>
      <c r="AO238">
        <f t="shared" si="498"/>
        <v>38.422726893161098</v>
      </c>
      <c r="AP238">
        <f t="shared" si="499"/>
        <v>0.30901168909091487</v>
      </c>
      <c r="AQ238">
        <f t="shared" si="500"/>
        <v>0.2224884161454587</v>
      </c>
      <c r="AR238" s="54">
        <f t="shared" ref="AR238" si="591">SLOPE(AM238:AM241,X238:X241)*60</f>
        <v>0.48031529085159513</v>
      </c>
      <c r="AS238" s="55">
        <f t="shared" ref="AS238" si="592">RSQ(Y238:Y241,AM238:AM241)</f>
        <v>0.99881624196170371</v>
      </c>
      <c r="AT238" s="55">
        <f t="shared" ref="AT238" si="593">IF(AS238&gt;=0.7,AR238,"REV")</f>
        <v>0.48031529085159513</v>
      </c>
      <c r="AU238" s="56">
        <f t="shared" ref="AU238" si="594">SLOPE(AQ238:AQ241,Y238:Y241)*60</f>
        <v>-0.47147662035693017</v>
      </c>
      <c r="AV238" s="56">
        <f t="shared" ref="AV238" si="595">RSQ(Y238:Y241,AQ238:AQ241)</f>
        <v>2.9942665150578397E-2</v>
      </c>
      <c r="AW238" s="56" t="str">
        <f t="shared" ref="AW238" si="596">IF(AV238&gt;=0.7,AU238,"REV")</f>
        <v>REV</v>
      </c>
      <c r="AX238" s="57">
        <f t="shared" ref="AX238" si="597">SLOPE(AO238:AO241,Y238:Y241)*60</f>
        <v>-2087.0825335420614</v>
      </c>
      <c r="AY238" s="57">
        <f t="shared" ref="AY238" si="598">RSQ(Y238:Y241,AO238:AO241)</f>
        <v>0.74214357650908991</v>
      </c>
      <c r="AZ238" s="57">
        <f t="shared" ref="AZ238" si="599">IF(AY238&gt;=0.7,AX238,"REV")</f>
        <v>-2087.0825335420614</v>
      </c>
    </row>
    <row r="239" spans="1:52" x14ac:dyDescent="0.3">
      <c r="A239">
        <v>223</v>
      </c>
      <c r="B239" s="1">
        <v>44735</v>
      </c>
      <c r="C239" t="str">
        <f t="shared" si="486"/>
        <v>CER-CON_R2_t1_44735</v>
      </c>
      <c r="E239" t="s">
        <v>20</v>
      </c>
      <c r="F239" t="s">
        <v>40</v>
      </c>
      <c r="G239" t="s">
        <v>18</v>
      </c>
      <c r="H239">
        <f t="shared" si="487"/>
        <v>2022</v>
      </c>
      <c r="I239">
        <f t="shared" si="488"/>
        <v>6</v>
      </c>
      <c r="J239">
        <f t="shared" si="489"/>
        <v>23</v>
      </c>
      <c r="K239" t="s">
        <v>48</v>
      </c>
      <c r="M239">
        <f>VLOOKUP(F239,Treats!$A$1:$C$9,3,0)</f>
        <v>2</v>
      </c>
      <c r="N239">
        <v>11</v>
      </c>
      <c r="O239" t="s">
        <v>19</v>
      </c>
      <c r="P239" t="str">
        <f t="shared" si="490"/>
        <v>E:CER_P:P06_Tr1:CON_Tr2:_TRA_2_D:23_M:6_Y:2022</v>
      </c>
      <c r="Q239">
        <v>13</v>
      </c>
      <c r="R239">
        <v>26</v>
      </c>
      <c r="S239">
        <v>0.4</v>
      </c>
      <c r="T239">
        <v>30</v>
      </c>
      <c r="U239">
        <v>31</v>
      </c>
      <c r="V239" t="s">
        <v>45</v>
      </c>
      <c r="W239" s="2">
        <f t="shared" si="449"/>
        <v>0.47424768518518517</v>
      </c>
      <c r="X239">
        <v>10</v>
      </c>
      <c r="Y239" s="33">
        <f>VLOOKUP(C239,JN!$A$2:$J$865,8,0)</f>
        <v>1.3574999999999999</v>
      </c>
      <c r="Z239" s="34">
        <f>VLOOKUP(C239,JN!$A$2:$J$865,9,0)</f>
        <v>56.610149253731343</v>
      </c>
      <c r="AA239" s="35">
        <f>VLOOKUP(C239,JN!$A$2:$J$865,10,0)</f>
        <v>0.55332000000000003</v>
      </c>
      <c r="AB239">
        <v>40.799999999999997</v>
      </c>
      <c r="AD239">
        <f t="shared" si="491"/>
        <v>313.8</v>
      </c>
      <c r="AE239">
        <v>0.129</v>
      </c>
      <c r="AG239">
        <v>0.72</v>
      </c>
      <c r="AH239">
        <f t="shared" si="492"/>
        <v>9.2880000000000004E-2</v>
      </c>
      <c r="AI239" t="s">
        <v>643</v>
      </c>
      <c r="AJ239">
        <f t="shared" si="493"/>
        <v>466.02586944553229</v>
      </c>
      <c r="AK239">
        <f t="shared" si="494"/>
        <v>543.69684768645436</v>
      </c>
      <c r="AL239">
        <f t="shared" si="495"/>
        <v>0.63263011777231004</v>
      </c>
      <c r="AM239">
        <f t="shared" si="496"/>
        <v>0.45549368479606328</v>
      </c>
      <c r="AN239">
        <f t="shared" si="497"/>
        <v>26.381794025411502</v>
      </c>
      <c r="AO239">
        <f t="shared" si="498"/>
        <v>18.994891698296282</v>
      </c>
      <c r="AP239">
        <f t="shared" si="499"/>
        <v>0.30083833976186897</v>
      </c>
      <c r="AQ239">
        <f t="shared" si="500"/>
        <v>0.21660360462854567</v>
      </c>
      <c r="AR239" s="54"/>
      <c r="AS239" s="55"/>
      <c r="AT239" s="55"/>
      <c r="AU239" s="56"/>
      <c r="AV239" s="56"/>
      <c r="AW239" s="56"/>
      <c r="AX239" s="57"/>
      <c r="AY239" s="57"/>
      <c r="AZ239" s="57"/>
    </row>
    <row r="240" spans="1:52" x14ac:dyDescent="0.3">
      <c r="A240">
        <v>224</v>
      </c>
      <c r="B240" s="1">
        <v>44735</v>
      </c>
      <c r="C240" t="str">
        <f t="shared" si="486"/>
        <v>CER-CON_R2_t2_44735</v>
      </c>
      <c r="E240" t="s">
        <v>20</v>
      </c>
      <c r="F240" t="s">
        <v>40</v>
      </c>
      <c r="G240" t="s">
        <v>18</v>
      </c>
      <c r="H240">
        <f t="shared" si="487"/>
        <v>2022</v>
      </c>
      <c r="I240">
        <f t="shared" si="488"/>
        <v>6</v>
      </c>
      <c r="J240">
        <f t="shared" si="489"/>
        <v>23</v>
      </c>
      <c r="K240" t="s">
        <v>48</v>
      </c>
      <c r="M240">
        <f>VLOOKUP(F240,Treats!$A$1:$C$9,3,0)</f>
        <v>2</v>
      </c>
      <c r="N240">
        <v>11</v>
      </c>
      <c r="O240" t="s">
        <v>19</v>
      </c>
      <c r="P240" t="str">
        <f t="shared" si="490"/>
        <v>E:CER_P:P06_Tr1:CON_Tr2:_TRA_2_D:23_M:6_Y:2022</v>
      </c>
      <c r="Q240">
        <v>13</v>
      </c>
      <c r="R240">
        <v>26</v>
      </c>
      <c r="S240">
        <v>0.4</v>
      </c>
      <c r="T240">
        <v>30</v>
      </c>
      <c r="U240">
        <v>31</v>
      </c>
      <c r="V240" t="s">
        <v>46</v>
      </c>
      <c r="W240" s="2">
        <f t="shared" si="449"/>
        <v>0.48119212962962959</v>
      </c>
      <c r="X240">
        <v>20</v>
      </c>
      <c r="Y240" s="33">
        <f>VLOOKUP(C240,JN!$A$2:$J$865,8,0)</f>
        <v>1.5825</v>
      </c>
      <c r="Z240" s="34">
        <f>VLOOKUP(C240,JN!$A$2:$J$865,9,0)</f>
        <v>31.836417910447764</v>
      </c>
      <c r="AA240" s="35">
        <f>VLOOKUP(C240,JN!$A$2:$J$865,10,0)</f>
        <v>0.48972000000000004</v>
      </c>
      <c r="AB240">
        <v>40.9</v>
      </c>
      <c r="AD240">
        <f t="shared" si="491"/>
        <v>313.89999999999998</v>
      </c>
      <c r="AE240">
        <v>0.129</v>
      </c>
      <c r="AG240">
        <v>0.72</v>
      </c>
      <c r="AH240">
        <f t="shared" si="492"/>
        <v>9.2880000000000004E-2</v>
      </c>
      <c r="AI240" t="s">
        <v>643</v>
      </c>
      <c r="AJ240">
        <f t="shared" si="493"/>
        <v>465.87740628228113</v>
      </c>
      <c r="AK240">
        <f t="shared" si="494"/>
        <v>543.52364066266136</v>
      </c>
      <c r="AL240">
        <f t="shared" si="495"/>
        <v>0.7372509954417098</v>
      </c>
      <c r="AM240">
        <f t="shared" si="496"/>
        <v>0.5308207167180311</v>
      </c>
      <c r="AN240">
        <f t="shared" si="497"/>
        <v>14.831867801438165</v>
      </c>
      <c r="AO240">
        <f t="shared" si="498"/>
        <v>10.678944817035479</v>
      </c>
      <c r="AP240">
        <f t="shared" si="499"/>
        <v>0.26617439730531856</v>
      </c>
      <c r="AQ240">
        <f t="shared" si="500"/>
        <v>0.19164556605982935</v>
      </c>
      <c r="AR240" s="54"/>
      <c r="AS240" s="55"/>
      <c r="AT240" s="55"/>
      <c r="AU240" s="56"/>
      <c r="AV240" s="56"/>
      <c r="AW240" s="56"/>
      <c r="AX240" s="57"/>
      <c r="AY240" s="57"/>
      <c r="AZ240" s="57"/>
    </row>
    <row r="241" spans="1:52" x14ac:dyDescent="0.3">
      <c r="A241">
        <v>225</v>
      </c>
      <c r="B241" s="1">
        <v>44735</v>
      </c>
      <c r="C241" t="str">
        <f t="shared" si="486"/>
        <v>CER-CON_R2_t3_44735</v>
      </c>
      <c r="E241" t="s">
        <v>20</v>
      </c>
      <c r="F241" t="s">
        <v>40</v>
      </c>
      <c r="G241" t="s">
        <v>18</v>
      </c>
      <c r="H241">
        <f t="shared" si="487"/>
        <v>2022</v>
      </c>
      <c r="I241">
        <f t="shared" si="488"/>
        <v>6</v>
      </c>
      <c r="J241">
        <f t="shared" si="489"/>
        <v>23</v>
      </c>
      <c r="K241" t="s">
        <v>48</v>
      </c>
      <c r="M241">
        <f>VLOOKUP(F241,Treats!$A$1:$C$9,3,0)</f>
        <v>2</v>
      </c>
      <c r="N241">
        <v>11</v>
      </c>
      <c r="O241" t="s">
        <v>19</v>
      </c>
      <c r="P241" t="str">
        <f t="shared" si="490"/>
        <v>E:CER_P:P06_Tr1:CON_Tr2:_TRA_2_D:23_M:6_Y:2022</v>
      </c>
      <c r="Q241">
        <v>13</v>
      </c>
      <c r="R241">
        <v>26</v>
      </c>
      <c r="S241">
        <v>0.4</v>
      </c>
      <c r="T241">
        <v>30</v>
      </c>
      <c r="U241">
        <v>31</v>
      </c>
      <c r="V241" t="s">
        <v>47</v>
      </c>
      <c r="W241" s="2">
        <f t="shared" si="449"/>
        <v>0.48813657407407401</v>
      </c>
      <c r="X241">
        <v>30</v>
      </c>
      <c r="Y241" s="33">
        <f>VLOOKUP(C241,JN!$A$2:$J$865,8,0)</f>
        <v>1.8824999999999998</v>
      </c>
      <c r="Z241" s="34">
        <f>VLOOKUP(C241,JN!$A$2:$J$865,9,0)</f>
        <v>33.79223880597015</v>
      </c>
      <c r="AA241" s="35">
        <f>VLOOKUP(C241,JN!$A$2:$J$865,10,0)</f>
        <v>0.5660400000000001</v>
      </c>
      <c r="AB241">
        <v>40.6</v>
      </c>
      <c r="AD241">
        <f t="shared" si="491"/>
        <v>313.60000000000002</v>
      </c>
      <c r="AE241">
        <v>0.129</v>
      </c>
      <c r="AG241">
        <v>0.72</v>
      </c>
      <c r="AH241">
        <f t="shared" si="492"/>
        <v>9.2880000000000004E-2</v>
      </c>
      <c r="AI241" t="s">
        <v>643</v>
      </c>
      <c r="AJ241">
        <f t="shared" si="493"/>
        <v>466.3230798214542</v>
      </c>
      <c r="AK241">
        <f t="shared" si="494"/>
        <v>544.04359312502982</v>
      </c>
      <c r="AL241">
        <f t="shared" si="495"/>
        <v>0.87785319776388748</v>
      </c>
      <c r="AM241">
        <f t="shared" si="496"/>
        <v>0.63205430238999905</v>
      </c>
      <c r="AN241">
        <f t="shared" si="497"/>
        <v>15.758100874062061</v>
      </c>
      <c r="AO241">
        <f t="shared" si="498"/>
        <v>11.345832629324685</v>
      </c>
      <c r="AP241">
        <f t="shared" si="499"/>
        <v>0.30795043545249196</v>
      </c>
      <c r="AQ241">
        <f t="shared" si="500"/>
        <v>0.22172431352579422</v>
      </c>
      <c r="AR241" s="54"/>
      <c r="AS241" s="55"/>
      <c r="AT241" s="55"/>
      <c r="AU241" s="56"/>
      <c r="AV241" s="56"/>
      <c r="AW241" s="56"/>
      <c r="AX241" s="57"/>
      <c r="AY241" s="57"/>
      <c r="AZ241" s="57"/>
    </row>
    <row r="242" spans="1:52" x14ac:dyDescent="0.3">
      <c r="A242">
        <v>226</v>
      </c>
      <c r="B242" s="1">
        <v>44735</v>
      </c>
      <c r="C242" t="str">
        <f t="shared" si="486"/>
        <v>CER-MSD_R3_t0_44735</v>
      </c>
      <c r="E242" t="s">
        <v>20</v>
      </c>
      <c r="F242" t="s">
        <v>35</v>
      </c>
      <c r="G242" t="s">
        <v>18</v>
      </c>
      <c r="H242">
        <f t="shared" si="487"/>
        <v>2022</v>
      </c>
      <c r="I242">
        <f t="shared" si="488"/>
        <v>6</v>
      </c>
      <c r="J242">
        <f t="shared" si="489"/>
        <v>23</v>
      </c>
      <c r="K242" t="s">
        <v>49</v>
      </c>
      <c r="M242">
        <f>VLOOKUP(F242,Treats!$A$1:$C$9,3,0)</f>
        <v>3</v>
      </c>
      <c r="N242">
        <v>1</v>
      </c>
      <c r="O242" t="s">
        <v>36</v>
      </c>
      <c r="P242" t="str">
        <f t="shared" si="490"/>
        <v>E:CER_P:P07_Tr1:MSD_Tr2:_TRA_3_D:23_M:6_Y:2022</v>
      </c>
      <c r="Q242">
        <v>12</v>
      </c>
      <c r="R242">
        <v>25</v>
      </c>
      <c r="S242">
        <v>0.8</v>
      </c>
      <c r="T242">
        <v>29</v>
      </c>
      <c r="U242">
        <v>30</v>
      </c>
      <c r="V242" t="s">
        <v>44</v>
      </c>
      <c r="W242" s="2">
        <v>0.4369791666666667</v>
      </c>
      <c r="X242">
        <v>0</v>
      </c>
      <c r="Y242" s="33">
        <f>VLOOKUP(C242,JN!$A$2:$J$865,8,0)</f>
        <v>1.2075</v>
      </c>
      <c r="Z242" s="34">
        <f>VLOOKUP(C242,JN!$A$2:$J$865,9,0)</f>
        <v>76.059701492537314</v>
      </c>
      <c r="AA242" s="35">
        <f>VLOOKUP(C242,JN!$A$2:$J$865,10,0)</f>
        <v>0.55968000000000007</v>
      </c>
      <c r="AB242">
        <v>32.200000000000003</v>
      </c>
      <c r="AD242">
        <f t="shared" si="491"/>
        <v>305.2</v>
      </c>
      <c r="AE242">
        <v>0.129</v>
      </c>
      <c r="AG242">
        <v>0.72</v>
      </c>
      <c r="AH242">
        <f t="shared" si="492"/>
        <v>9.2880000000000004E-2</v>
      </c>
      <c r="AI242" t="s">
        <v>643</v>
      </c>
      <c r="AJ242">
        <f t="shared" si="493"/>
        <v>479.15766000002634</v>
      </c>
      <c r="AK242">
        <f t="shared" si="494"/>
        <v>559.01727000003075</v>
      </c>
      <c r="AL242">
        <f t="shared" si="495"/>
        <v>0.57858287445003176</v>
      </c>
      <c r="AM242">
        <f t="shared" si="496"/>
        <v>0.41657966960402287</v>
      </c>
      <c r="AN242">
        <f t="shared" si="497"/>
        <v>36.444588587464693</v>
      </c>
      <c r="AO242">
        <f t="shared" si="498"/>
        <v>26.240103782974579</v>
      </c>
      <c r="AP242">
        <f t="shared" si="499"/>
        <v>0.31287078567361726</v>
      </c>
      <c r="AQ242">
        <f t="shared" si="500"/>
        <v>0.22526696568500443</v>
      </c>
      <c r="AR242" s="54">
        <f t="shared" ref="AR242" si="600">SLOPE(AM242:AM245,X242:X245)*60</f>
        <v>0.57059838794059092</v>
      </c>
      <c r="AS242" s="55">
        <f t="shared" ref="AS242" si="601">RSQ(Y242:Y245,AM242:AM245)</f>
        <v>0.9999335151030686</v>
      </c>
      <c r="AT242" s="55">
        <f t="shared" ref="AT242" si="602">IF(AS242&gt;=0.7,AR242,"REV")</f>
        <v>0.57059838794059092</v>
      </c>
      <c r="AU242" s="56">
        <f t="shared" ref="AU242" si="603">SLOPE(AQ242:AQ245,Y242:Y245)*60</f>
        <v>1.2634410839597825</v>
      </c>
      <c r="AV242" s="56">
        <f t="shared" ref="AV242" si="604">RSQ(Y242:Y245,AQ242:AQ245)</f>
        <v>0.14852242381127187</v>
      </c>
      <c r="AW242" s="56" t="str">
        <f t="shared" ref="AW242" si="605">IF(AV242&gt;=0.7,AU242,"REV")</f>
        <v>REV</v>
      </c>
      <c r="AX242" s="57">
        <f t="shared" ref="AX242" si="606">SLOPE(AO242:AO245,Y242:Y245)*60</f>
        <v>-1094.1350481786014</v>
      </c>
      <c r="AY242" s="57">
        <f t="shared" ref="AY242" si="607">RSQ(Y242:Y245,AO242:AO245)</f>
        <v>0.94112828260022241</v>
      </c>
      <c r="AZ242" s="57">
        <f t="shared" ref="AZ242" si="608">IF(AY242&gt;=0.7,AX242,"REV")</f>
        <v>-1094.1350481786014</v>
      </c>
    </row>
    <row r="243" spans="1:52" x14ac:dyDescent="0.3">
      <c r="A243">
        <v>227</v>
      </c>
      <c r="B243" s="1">
        <v>44735</v>
      </c>
      <c r="C243" t="str">
        <f t="shared" si="486"/>
        <v>CER-MSD_R3_t1_44735</v>
      </c>
      <c r="E243" t="s">
        <v>20</v>
      </c>
      <c r="F243" t="s">
        <v>35</v>
      </c>
      <c r="G243" t="s">
        <v>18</v>
      </c>
      <c r="H243">
        <f t="shared" si="487"/>
        <v>2022</v>
      </c>
      <c r="I243">
        <f t="shared" si="488"/>
        <v>6</v>
      </c>
      <c r="J243">
        <f t="shared" si="489"/>
        <v>23</v>
      </c>
      <c r="K243" t="s">
        <v>49</v>
      </c>
      <c r="M243">
        <f>VLOOKUP(F243,Treats!$A$1:$C$9,3,0)</f>
        <v>3</v>
      </c>
      <c r="N243">
        <v>1</v>
      </c>
      <c r="O243" t="s">
        <v>36</v>
      </c>
      <c r="P243" t="str">
        <f t="shared" si="490"/>
        <v>E:CER_P:P07_Tr1:MSD_Tr2:_TRA_3_D:23_M:6_Y:2022</v>
      </c>
      <c r="Q243">
        <v>12</v>
      </c>
      <c r="R243">
        <v>25</v>
      </c>
      <c r="S243">
        <v>0.8</v>
      </c>
      <c r="T243">
        <v>29</v>
      </c>
      <c r="U243">
        <v>30</v>
      </c>
      <c r="V243" t="s">
        <v>45</v>
      </c>
      <c r="W243" s="2">
        <f t="shared" ref="W243:W245" si="609">W242+TIME(0,10,0)</f>
        <v>0.44392361111111112</v>
      </c>
      <c r="X243">
        <v>10</v>
      </c>
      <c r="Y243" s="33">
        <f>VLOOKUP(C243,JN!$A$2:$J$865,8,0)</f>
        <v>1.5074999999999998</v>
      </c>
      <c r="Z243" s="34">
        <f>VLOOKUP(C243,JN!$A$2:$J$865,9,0)</f>
        <v>49.330149253731349</v>
      </c>
      <c r="AA243" s="35">
        <f>VLOOKUP(C243,JN!$A$2:$J$865,10,0)</f>
        <v>0.55332000000000003</v>
      </c>
      <c r="AB243">
        <v>38.1</v>
      </c>
      <c r="AD243">
        <f t="shared" si="491"/>
        <v>311.10000000000002</v>
      </c>
      <c r="AE243">
        <v>0.129</v>
      </c>
      <c r="AG243">
        <v>0.72</v>
      </c>
      <c r="AH243">
        <f t="shared" si="492"/>
        <v>9.2880000000000004E-2</v>
      </c>
      <c r="AI243" t="s">
        <v>643</v>
      </c>
      <c r="AJ243">
        <f t="shared" si="493"/>
        <v>470.07045269047904</v>
      </c>
      <c r="AK243">
        <f t="shared" si="494"/>
        <v>548.41552813889223</v>
      </c>
      <c r="AL243">
        <f t="shared" si="495"/>
        <v>0.70863120743089714</v>
      </c>
      <c r="AM243">
        <f t="shared" si="496"/>
        <v>0.51021446935024595</v>
      </c>
      <c r="AN243">
        <f t="shared" si="497"/>
        <v>23.188645590990394</v>
      </c>
      <c r="AO243">
        <f t="shared" si="498"/>
        <v>16.695824825513082</v>
      </c>
      <c r="AP243">
        <f t="shared" si="499"/>
        <v>0.30344928002981186</v>
      </c>
      <c r="AQ243">
        <f t="shared" si="500"/>
        <v>0.21848348162146453</v>
      </c>
      <c r="AR243" s="54"/>
      <c r="AS243" s="55"/>
      <c r="AT243" s="55"/>
      <c r="AU243" s="56"/>
      <c r="AV243" s="56"/>
      <c r="AW243" s="56"/>
      <c r="AX243" s="57"/>
      <c r="AY243" s="57"/>
      <c r="AZ243" s="57"/>
    </row>
    <row r="244" spans="1:52" x14ac:dyDescent="0.3">
      <c r="A244">
        <v>228</v>
      </c>
      <c r="B244" s="1">
        <v>44735</v>
      </c>
      <c r="C244" t="str">
        <f t="shared" si="486"/>
        <v>CER-MSD_R3_t2_44735</v>
      </c>
      <c r="E244" t="s">
        <v>20</v>
      </c>
      <c r="F244" t="s">
        <v>35</v>
      </c>
      <c r="G244" t="s">
        <v>18</v>
      </c>
      <c r="H244">
        <f t="shared" si="487"/>
        <v>2022</v>
      </c>
      <c r="I244">
        <f t="shared" si="488"/>
        <v>6</v>
      </c>
      <c r="J244">
        <f t="shared" si="489"/>
        <v>23</v>
      </c>
      <c r="K244" t="s">
        <v>49</v>
      </c>
      <c r="M244">
        <f>VLOOKUP(F244,Treats!$A$1:$C$9,3,0)</f>
        <v>3</v>
      </c>
      <c r="N244">
        <v>1</v>
      </c>
      <c r="O244" t="s">
        <v>36</v>
      </c>
      <c r="P244" t="str">
        <f t="shared" si="490"/>
        <v>E:CER_P:P07_Tr1:MSD_Tr2:_TRA_3_D:23_M:6_Y:2022</v>
      </c>
      <c r="Q244">
        <v>12</v>
      </c>
      <c r="R244">
        <v>25</v>
      </c>
      <c r="S244">
        <v>0.8</v>
      </c>
      <c r="T244">
        <v>29</v>
      </c>
      <c r="U244">
        <v>30</v>
      </c>
      <c r="V244" t="s">
        <v>46</v>
      </c>
      <c r="W244" s="2">
        <f t="shared" si="609"/>
        <v>0.45086805555555554</v>
      </c>
      <c r="X244">
        <v>20</v>
      </c>
      <c r="Y244" s="33">
        <f>VLOOKUP(C244,JN!$A$2:$J$865,8,0)</f>
        <v>1.8075000000000001</v>
      </c>
      <c r="Z244" s="34">
        <f>VLOOKUP(C244,JN!$A$2:$J$865,9,0)</f>
        <v>40.528955223880601</v>
      </c>
      <c r="AA244" s="35">
        <f>VLOOKUP(C244,JN!$A$2:$J$865,10,0)</f>
        <v>0.51516000000000006</v>
      </c>
      <c r="AB244">
        <v>41.6</v>
      </c>
      <c r="AD244">
        <f t="shared" si="491"/>
        <v>314.60000000000002</v>
      </c>
      <c r="AE244">
        <v>0.129</v>
      </c>
      <c r="AG244">
        <v>0.72</v>
      </c>
      <c r="AH244">
        <f t="shared" si="492"/>
        <v>9.2880000000000004E-2</v>
      </c>
      <c r="AI244" t="s">
        <v>643</v>
      </c>
      <c r="AJ244">
        <f t="shared" si="493"/>
        <v>464.84080684045784</v>
      </c>
      <c r="AK244">
        <f t="shared" si="494"/>
        <v>542.31427464720082</v>
      </c>
      <c r="AL244">
        <f t="shared" si="495"/>
        <v>0.84019975836412752</v>
      </c>
      <c r="AM244">
        <f t="shared" si="496"/>
        <v>0.60494382602217189</v>
      </c>
      <c r="AN244">
        <f t="shared" si="497"/>
        <v>18.839512246669447</v>
      </c>
      <c r="AO244">
        <f t="shared" si="498"/>
        <v>13.564448817602003</v>
      </c>
      <c r="AP244">
        <f t="shared" si="499"/>
        <v>0.27937862172725197</v>
      </c>
      <c r="AQ244">
        <f t="shared" si="500"/>
        <v>0.20115260764362142</v>
      </c>
      <c r="AR244" s="54"/>
      <c r="AS244" s="55"/>
      <c r="AT244" s="55"/>
      <c r="AU244" s="56"/>
      <c r="AV244" s="56"/>
      <c r="AW244" s="56"/>
      <c r="AX244" s="57"/>
      <c r="AY244" s="57"/>
      <c r="AZ244" s="57"/>
    </row>
    <row r="245" spans="1:52" x14ac:dyDescent="0.3">
      <c r="A245">
        <v>229</v>
      </c>
      <c r="B245" s="1">
        <v>44735</v>
      </c>
      <c r="C245" t="str">
        <f t="shared" si="486"/>
        <v>CER-MSD_R3_t3_44735</v>
      </c>
      <c r="E245" t="s">
        <v>20</v>
      </c>
      <c r="F245" t="s">
        <v>35</v>
      </c>
      <c r="G245" t="s">
        <v>18</v>
      </c>
      <c r="H245">
        <f t="shared" si="487"/>
        <v>2022</v>
      </c>
      <c r="I245">
        <f t="shared" si="488"/>
        <v>6</v>
      </c>
      <c r="J245">
        <f t="shared" si="489"/>
        <v>23</v>
      </c>
      <c r="K245" t="s">
        <v>49</v>
      </c>
      <c r="M245">
        <f>VLOOKUP(F245,Treats!$A$1:$C$9,3,0)</f>
        <v>3</v>
      </c>
      <c r="N245">
        <v>1</v>
      </c>
      <c r="O245" t="s">
        <v>36</v>
      </c>
      <c r="P245" t="str">
        <f t="shared" si="490"/>
        <v>E:CER_P:P07_Tr1:MSD_Tr2:_TRA_3_D:23_M:6_Y:2022</v>
      </c>
      <c r="Q245">
        <v>12</v>
      </c>
      <c r="R245">
        <v>25</v>
      </c>
      <c r="S245">
        <v>0.8</v>
      </c>
      <c r="T245">
        <v>29</v>
      </c>
      <c r="U245">
        <v>30</v>
      </c>
      <c r="V245" t="s">
        <v>47</v>
      </c>
      <c r="W245" s="2">
        <f t="shared" si="609"/>
        <v>0.45781249999999996</v>
      </c>
      <c r="X245">
        <v>30</v>
      </c>
      <c r="Y245" s="33">
        <f>VLOOKUP(C245,JN!$A$2:$J$865,8,0)</f>
        <v>2.1074999999999999</v>
      </c>
      <c r="Z245" s="34">
        <f>VLOOKUP(C245,JN!$A$2:$J$865,9,0)</f>
        <v>27.164179104477615</v>
      </c>
      <c r="AA245" s="35">
        <f>VLOOKUP(C245,JN!$A$2:$J$865,10,0)</f>
        <v>0.64872000000000007</v>
      </c>
      <c r="AB245">
        <v>43.1</v>
      </c>
      <c r="AD245">
        <f t="shared" si="491"/>
        <v>316.10000000000002</v>
      </c>
      <c r="AE245">
        <v>0.129</v>
      </c>
      <c r="AG245">
        <v>0.72</v>
      </c>
      <c r="AH245">
        <f t="shared" si="492"/>
        <v>9.2880000000000004E-2</v>
      </c>
      <c r="AI245" t="s">
        <v>643</v>
      </c>
      <c r="AJ245">
        <f t="shared" si="493"/>
        <v>462.63498206899095</v>
      </c>
      <c r="AK245">
        <f t="shared" si="494"/>
        <v>539.74081241382282</v>
      </c>
      <c r="AL245">
        <f t="shared" si="495"/>
        <v>0.97500322471039835</v>
      </c>
      <c r="AM245">
        <f t="shared" si="496"/>
        <v>0.70200232179148692</v>
      </c>
      <c r="AN245">
        <f t="shared" si="497"/>
        <v>12.56709951291886</v>
      </c>
      <c r="AO245">
        <f t="shared" si="498"/>
        <v>9.0483116493015796</v>
      </c>
      <c r="AP245">
        <f t="shared" si="499"/>
        <v>0.35014065982909515</v>
      </c>
      <c r="AQ245">
        <f t="shared" si="500"/>
        <v>0.25210127507694852</v>
      </c>
      <c r="AR245" s="54"/>
      <c r="AS245" s="55"/>
      <c r="AT245" s="55"/>
      <c r="AU245" s="56"/>
      <c r="AV245" s="56"/>
      <c r="AW245" s="56"/>
      <c r="AX245" s="57"/>
      <c r="AY245" s="57"/>
      <c r="AZ245" s="57"/>
    </row>
    <row r="246" spans="1:52" x14ac:dyDescent="0.3">
      <c r="A246">
        <v>230</v>
      </c>
      <c r="B246" s="1">
        <v>44735</v>
      </c>
      <c r="C246" t="str">
        <f t="shared" si="486"/>
        <v>CER-CON_R3_t0_44735</v>
      </c>
      <c r="E246" t="s">
        <v>20</v>
      </c>
      <c r="F246" t="s">
        <v>33</v>
      </c>
      <c r="G246" t="s">
        <v>18</v>
      </c>
      <c r="H246">
        <f t="shared" si="487"/>
        <v>2022</v>
      </c>
      <c r="I246">
        <f t="shared" si="488"/>
        <v>6</v>
      </c>
      <c r="J246">
        <f t="shared" si="489"/>
        <v>23</v>
      </c>
      <c r="K246" t="s">
        <v>48</v>
      </c>
      <c r="M246">
        <f>VLOOKUP(F246,Treats!$A$1:$C$9,3,0)</f>
        <v>3</v>
      </c>
      <c r="N246">
        <v>1</v>
      </c>
      <c r="O246" t="s">
        <v>36</v>
      </c>
      <c r="P246" t="str">
        <f t="shared" si="490"/>
        <v>E:CER_P:P08_Tr1:CON_Tr2:_TRA_3_D:23_M:6_Y:2022</v>
      </c>
      <c r="Q246">
        <v>15</v>
      </c>
      <c r="R246">
        <v>26</v>
      </c>
      <c r="S246">
        <v>0.8</v>
      </c>
      <c r="T246">
        <v>30.5</v>
      </c>
      <c r="U246">
        <v>31</v>
      </c>
      <c r="V246" t="s">
        <v>44</v>
      </c>
      <c r="W246" s="2">
        <v>0.46730324074074076</v>
      </c>
      <c r="X246">
        <v>0</v>
      </c>
      <c r="Y246" s="33">
        <f>VLOOKUP(C246,JN!$A$2:$J$865,8,0)</f>
        <v>1.2825</v>
      </c>
      <c r="Z246" s="34">
        <f>VLOOKUP(C246,JN!$A$2:$J$865,9,0)</f>
        <v>76.059701492537314</v>
      </c>
      <c r="AA246" s="35">
        <f>VLOOKUP(C246,JN!$A$2:$J$865,10,0)</f>
        <v>0.52152000000000009</v>
      </c>
      <c r="AB246">
        <v>31.7</v>
      </c>
      <c r="AD246">
        <f t="shared" si="491"/>
        <v>304.7</v>
      </c>
      <c r="AE246">
        <v>0.129</v>
      </c>
      <c r="AG246">
        <v>0.72</v>
      </c>
      <c r="AH246">
        <f t="shared" si="492"/>
        <v>9.2880000000000004E-2</v>
      </c>
      <c r="AI246" t="s">
        <v>643</v>
      </c>
      <c r="AJ246">
        <f t="shared" si="493"/>
        <v>479.94393774863158</v>
      </c>
      <c r="AK246">
        <f t="shared" si="494"/>
        <v>559.93459404007012</v>
      </c>
      <c r="AL246">
        <f t="shared" si="495"/>
        <v>0.61552810016262005</v>
      </c>
      <c r="AM246">
        <f t="shared" si="496"/>
        <v>0.4431802321170864</v>
      </c>
      <c r="AN246">
        <f t="shared" si="497"/>
        <v>36.504392638313831</v>
      </c>
      <c r="AO246">
        <f t="shared" si="498"/>
        <v>26.283162699585958</v>
      </c>
      <c r="AP246">
        <f t="shared" si="499"/>
        <v>0.29201708948377741</v>
      </c>
      <c r="AQ246">
        <f t="shared" si="500"/>
        <v>0.21025230442831974</v>
      </c>
      <c r="AR246" s="54">
        <f t="shared" ref="AR246" si="610">SLOPE(AM246:AM249,X246:X249)*60</f>
        <v>2.8281081804539001</v>
      </c>
      <c r="AS246" s="55">
        <f t="shared" ref="AS246" si="611">RSQ(Y246:Y249,AM246:AM249)</f>
        <v>0.99994941298469919</v>
      </c>
      <c r="AT246" s="55">
        <f t="shared" ref="AT246" si="612">IF(AS246&gt;=0.7,AR246,"REV")</f>
        <v>2.8281081804539001</v>
      </c>
      <c r="AU246" s="56">
        <f t="shared" ref="AU246" si="613">SLOPE(AQ246:AQ249,Y246:Y249)*60</f>
        <v>-0.15969553593886585</v>
      </c>
      <c r="AV246" s="56">
        <f t="shared" ref="AV246" si="614">RSQ(Y246:Y249,AQ246:AQ249)</f>
        <v>0.3246237241172315</v>
      </c>
      <c r="AW246" s="56" t="str">
        <f t="shared" ref="AW246" si="615">IF(AV246&gt;=0.7,AU246,"REV")</f>
        <v>REV</v>
      </c>
      <c r="AX246" s="57">
        <f t="shared" ref="AX246" si="616">SLOPE(AO246:AO249,Y246:Y249)*60</f>
        <v>-299.90558964294632</v>
      </c>
      <c r="AY246" s="57">
        <f t="shared" ref="AY246" si="617">RSQ(Y246:Y249,AO246:AO249)</f>
        <v>0.90436081747971975</v>
      </c>
      <c r="AZ246" s="57">
        <f t="shared" ref="AZ246" si="618">IF(AY246&gt;=0.7,AX246,"REV")</f>
        <v>-299.90558964294632</v>
      </c>
    </row>
    <row r="247" spans="1:52" x14ac:dyDescent="0.3">
      <c r="A247">
        <v>231</v>
      </c>
      <c r="B247" s="1">
        <v>44735</v>
      </c>
      <c r="C247" t="str">
        <f t="shared" si="486"/>
        <v>CER-CON_R3_t1_44735</v>
      </c>
      <c r="E247" t="s">
        <v>20</v>
      </c>
      <c r="F247" t="s">
        <v>33</v>
      </c>
      <c r="G247" t="s">
        <v>18</v>
      </c>
      <c r="H247">
        <f t="shared" si="487"/>
        <v>2022</v>
      </c>
      <c r="I247">
        <f t="shared" si="488"/>
        <v>6</v>
      </c>
      <c r="J247">
        <f t="shared" si="489"/>
        <v>23</v>
      </c>
      <c r="K247" t="s">
        <v>48</v>
      </c>
      <c r="M247">
        <f>VLOOKUP(F247,Treats!$A$1:$C$9,3,0)</f>
        <v>3</v>
      </c>
      <c r="N247">
        <v>1</v>
      </c>
      <c r="O247" t="s">
        <v>36</v>
      </c>
      <c r="P247" t="str">
        <f t="shared" si="490"/>
        <v>E:CER_P:P08_Tr1:CON_Tr2:_TRA_3_D:23_M:6_Y:2022</v>
      </c>
      <c r="Q247">
        <v>15</v>
      </c>
      <c r="R247">
        <v>26</v>
      </c>
      <c r="S247">
        <v>0.8</v>
      </c>
      <c r="T247">
        <v>30.5</v>
      </c>
      <c r="U247">
        <v>31</v>
      </c>
      <c r="V247" t="s">
        <v>45</v>
      </c>
      <c r="W247" s="2">
        <f t="shared" ref="W247:W249" si="619">W246+TIME(0,10,0)</f>
        <v>0.47424768518518517</v>
      </c>
      <c r="X247">
        <v>10</v>
      </c>
      <c r="Y247" s="33">
        <f>VLOOKUP(C247,JN!$A$2:$J$865,8,0)</f>
        <v>2.5575000000000001</v>
      </c>
      <c r="Z247" s="34">
        <f>VLOOKUP(C247,JN!$A$2:$J$865,9,0)</f>
        <v>38.899104477611942</v>
      </c>
      <c r="AA247" s="35">
        <f>VLOOKUP(C247,JN!$A$2:$J$865,10,0)</f>
        <v>0.50244</v>
      </c>
      <c r="AB247">
        <v>40.1</v>
      </c>
      <c r="AD247">
        <f t="shared" si="491"/>
        <v>313.10000000000002</v>
      </c>
      <c r="AE247">
        <v>0.129</v>
      </c>
      <c r="AG247">
        <v>0.72</v>
      </c>
      <c r="AH247">
        <f t="shared" si="492"/>
        <v>9.2880000000000004E-2</v>
      </c>
      <c r="AI247" t="s">
        <v>643</v>
      </c>
      <c r="AJ247">
        <f t="shared" si="493"/>
        <v>467.0677669498819</v>
      </c>
      <c r="AK247">
        <f t="shared" si="494"/>
        <v>544.91239477486226</v>
      </c>
      <c r="AL247">
        <f t="shared" si="495"/>
        <v>1.1945258139743229</v>
      </c>
      <c r="AM247">
        <f t="shared" si="496"/>
        <v>0.86005858606151253</v>
      </c>
      <c r="AN247">
        <f t="shared" si="497"/>
        <v>18.168517864708363</v>
      </c>
      <c r="AO247">
        <f t="shared" si="498"/>
        <v>13.08133286259002</v>
      </c>
      <c r="AP247">
        <f t="shared" si="499"/>
        <v>0.27378578363068179</v>
      </c>
      <c r="AQ247">
        <f t="shared" si="500"/>
        <v>0.19712576421409089</v>
      </c>
      <c r="AR247" s="54"/>
      <c r="AS247" s="55"/>
      <c r="AT247" s="55"/>
      <c r="AU247" s="56"/>
      <c r="AV247" s="56"/>
      <c r="AW247" s="56"/>
      <c r="AX247" s="57"/>
      <c r="AY247" s="57"/>
      <c r="AZ247" s="57"/>
    </row>
    <row r="248" spans="1:52" x14ac:dyDescent="0.3">
      <c r="A248">
        <v>232</v>
      </c>
      <c r="B248" s="1">
        <v>44735</v>
      </c>
      <c r="C248" t="str">
        <f t="shared" si="486"/>
        <v>CER-CON_R3_t2_44735</v>
      </c>
      <c r="E248" t="s">
        <v>20</v>
      </c>
      <c r="F248" t="s">
        <v>33</v>
      </c>
      <c r="G248" t="s">
        <v>18</v>
      </c>
      <c r="H248">
        <f t="shared" si="487"/>
        <v>2022</v>
      </c>
      <c r="I248">
        <f t="shared" si="488"/>
        <v>6</v>
      </c>
      <c r="J248">
        <f t="shared" si="489"/>
        <v>23</v>
      </c>
      <c r="K248" t="s">
        <v>48</v>
      </c>
      <c r="M248">
        <f>VLOOKUP(F248,Treats!$A$1:$C$9,3,0)</f>
        <v>3</v>
      </c>
      <c r="N248">
        <v>1</v>
      </c>
      <c r="O248" t="s">
        <v>36</v>
      </c>
      <c r="P248" t="str">
        <f t="shared" si="490"/>
        <v>E:CER_P:P08_Tr1:CON_Tr2:_TRA_3_D:23_M:6_Y:2022</v>
      </c>
      <c r="Q248">
        <v>15</v>
      </c>
      <c r="R248">
        <v>26</v>
      </c>
      <c r="S248">
        <v>0.8</v>
      </c>
      <c r="T248">
        <v>30.5</v>
      </c>
      <c r="U248">
        <v>31</v>
      </c>
      <c r="V248" t="s">
        <v>46</v>
      </c>
      <c r="W248" s="2">
        <f t="shared" si="619"/>
        <v>0.48119212962962959</v>
      </c>
      <c r="X248">
        <v>20</v>
      </c>
      <c r="Y248" s="33">
        <f>VLOOKUP(C248,JN!$A$2:$J$865,8,0)</f>
        <v>4.0575000000000001</v>
      </c>
      <c r="Z248" s="34">
        <f>VLOOKUP(C248,JN!$A$2:$J$865,9,0)</f>
        <v>32.597014925373138</v>
      </c>
      <c r="AA248" s="35">
        <f>VLOOKUP(C248,JN!$A$2:$J$865,10,0)</f>
        <v>0.48336000000000001</v>
      </c>
      <c r="AB248">
        <v>40</v>
      </c>
      <c r="AD248">
        <f t="shared" si="491"/>
        <v>313</v>
      </c>
      <c r="AE248">
        <v>0.129</v>
      </c>
      <c r="AG248">
        <v>0.72</v>
      </c>
      <c r="AH248">
        <f t="shared" si="492"/>
        <v>9.2880000000000004E-2</v>
      </c>
      <c r="AI248" t="s">
        <v>643</v>
      </c>
      <c r="AJ248">
        <f t="shared" si="493"/>
        <v>467.21698987861993</v>
      </c>
      <c r="AK248">
        <f t="shared" si="494"/>
        <v>545.08648819172322</v>
      </c>
      <c r="AL248">
        <f t="shared" si="495"/>
        <v>1.8957329364325004</v>
      </c>
      <c r="AM248">
        <f t="shared" si="496"/>
        <v>1.3649277142314005</v>
      </c>
      <c r="AN248">
        <f t="shared" si="497"/>
        <v>15.229879192461283</v>
      </c>
      <c r="AO248">
        <f t="shared" si="498"/>
        <v>10.965513018572125</v>
      </c>
      <c r="AP248">
        <f t="shared" si="499"/>
        <v>0.26347300493235132</v>
      </c>
      <c r="AQ248">
        <f t="shared" si="500"/>
        <v>0.18970056355129294</v>
      </c>
      <c r="AR248" s="54"/>
      <c r="AS248" s="55"/>
      <c r="AT248" s="55"/>
      <c r="AU248" s="56"/>
      <c r="AV248" s="56"/>
      <c r="AW248" s="56"/>
      <c r="AX248" s="57"/>
      <c r="AY248" s="57"/>
      <c r="AZ248" s="57"/>
    </row>
    <row r="249" spans="1:52" x14ac:dyDescent="0.3">
      <c r="A249">
        <v>233</v>
      </c>
      <c r="B249" s="1">
        <v>44735</v>
      </c>
      <c r="C249" t="str">
        <f t="shared" si="486"/>
        <v>CER-CON_R3_t3_44735</v>
      </c>
      <c r="E249" t="s">
        <v>20</v>
      </c>
      <c r="F249" t="s">
        <v>33</v>
      </c>
      <c r="G249" t="s">
        <v>18</v>
      </c>
      <c r="H249">
        <f t="shared" si="487"/>
        <v>2022</v>
      </c>
      <c r="I249">
        <f t="shared" si="488"/>
        <v>6</v>
      </c>
      <c r="J249">
        <f t="shared" si="489"/>
        <v>23</v>
      </c>
      <c r="K249" t="s">
        <v>48</v>
      </c>
      <c r="M249">
        <f>VLOOKUP(F249,Treats!$A$1:$C$9,3,0)</f>
        <v>3</v>
      </c>
      <c r="N249">
        <v>1</v>
      </c>
      <c r="O249" t="s">
        <v>36</v>
      </c>
      <c r="P249" t="str">
        <f t="shared" si="490"/>
        <v>E:CER_P:P08_Tr1:CON_Tr2:_TRA_3_D:23_M:6_Y:2022</v>
      </c>
      <c r="Q249">
        <v>15</v>
      </c>
      <c r="R249">
        <v>26</v>
      </c>
      <c r="S249">
        <v>0.8</v>
      </c>
      <c r="T249">
        <v>30.5</v>
      </c>
      <c r="U249">
        <v>31</v>
      </c>
      <c r="V249" t="s">
        <v>47</v>
      </c>
      <c r="W249" s="2">
        <f t="shared" si="619"/>
        <v>0.48813657407407401</v>
      </c>
      <c r="X249">
        <v>30</v>
      </c>
      <c r="Y249" s="33">
        <f>VLOOKUP(C249,JN!$A$2:$J$865,8,0)</f>
        <v>5.4824999999999999</v>
      </c>
      <c r="Z249" s="34">
        <f>VLOOKUP(C249,JN!$A$2:$J$865,9,0)</f>
        <v>9.6704477611940298</v>
      </c>
      <c r="AA249" s="35">
        <f>VLOOKUP(C249,JN!$A$2:$J$865,10,0)</f>
        <v>0.50880000000000003</v>
      </c>
      <c r="AB249">
        <v>39.700000000000003</v>
      </c>
      <c r="AD249">
        <f t="shared" si="491"/>
        <v>312.7</v>
      </c>
      <c r="AE249">
        <v>0.129</v>
      </c>
      <c r="AG249">
        <v>0.72</v>
      </c>
      <c r="AH249">
        <f t="shared" si="492"/>
        <v>9.2880000000000004E-2</v>
      </c>
      <c r="AI249" t="s">
        <v>643</v>
      </c>
      <c r="AJ249">
        <f t="shared" si="493"/>
        <v>467.66523131438453</v>
      </c>
      <c r="AK249">
        <f t="shared" si="494"/>
        <v>545.60943653344862</v>
      </c>
      <c r="AL249">
        <f t="shared" si="495"/>
        <v>2.5639746306811131</v>
      </c>
      <c r="AM249">
        <f t="shared" si="496"/>
        <v>1.8460617340904015</v>
      </c>
      <c r="AN249">
        <f t="shared" si="497"/>
        <v>4.5225321891524786</v>
      </c>
      <c r="AO249">
        <f t="shared" si="498"/>
        <v>3.2562231761897844</v>
      </c>
      <c r="AP249">
        <f t="shared" si="499"/>
        <v>0.27760608130821868</v>
      </c>
      <c r="AQ249">
        <f t="shared" si="500"/>
        <v>0.19987637854191745</v>
      </c>
      <c r="AR249" s="54"/>
      <c r="AS249" s="55"/>
      <c r="AT249" s="55"/>
      <c r="AU249" s="56"/>
      <c r="AV249" s="56"/>
      <c r="AW249" s="56"/>
      <c r="AX249" s="57"/>
      <c r="AY249" s="57"/>
      <c r="AZ249" s="57"/>
    </row>
    <row r="250" spans="1:52" x14ac:dyDescent="0.3">
      <c r="A250">
        <v>234</v>
      </c>
      <c r="B250" s="1">
        <v>44735</v>
      </c>
      <c r="C250" t="str">
        <f t="shared" si="486"/>
        <v>CER-AWD_R3_t0_44735</v>
      </c>
      <c r="E250" t="s">
        <v>20</v>
      </c>
      <c r="F250" t="s">
        <v>38</v>
      </c>
      <c r="G250" t="s">
        <v>18</v>
      </c>
      <c r="H250">
        <f t="shared" si="487"/>
        <v>2022</v>
      </c>
      <c r="I250">
        <f t="shared" si="488"/>
        <v>6</v>
      </c>
      <c r="J250">
        <f t="shared" si="489"/>
        <v>23</v>
      </c>
      <c r="K250" t="s">
        <v>50</v>
      </c>
      <c r="M250">
        <f>VLOOKUP(F250,Treats!$A$1:$C$9,3,0)</f>
        <v>3</v>
      </c>
      <c r="N250">
        <v>14</v>
      </c>
      <c r="O250" t="s">
        <v>36</v>
      </c>
      <c r="P250" t="str">
        <f t="shared" si="490"/>
        <v>E:CER_P:P09_Tr1:AWD_Tr2:_TRA_3_D:23_M:6_Y:2022</v>
      </c>
      <c r="Q250">
        <v>0</v>
      </c>
      <c r="R250">
        <v>26</v>
      </c>
      <c r="S250">
        <v>0.8</v>
      </c>
      <c r="T250">
        <v>29</v>
      </c>
      <c r="V250" t="s">
        <v>44</v>
      </c>
      <c r="W250" s="2">
        <v>0.43969907407407405</v>
      </c>
      <c r="X250">
        <v>0</v>
      </c>
      <c r="Y250" s="33">
        <f>VLOOKUP(C250,JN!$A$2:$J$865,8,0)</f>
        <v>1.2075</v>
      </c>
      <c r="Z250" s="34">
        <f>VLOOKUP(C250,JN!$A$2:$J$865,9,0)</f>
        <v>86.925373134328353</v>
      </c>
      <c r="AA250" s="35">
        <f>VLOOKUP(C250,JN!$A$2:$J$865,10,0)</f>
        <v>0.55332000000000003</v>
      </c>
      <c r="AB250">
        <v>35.9</v>
      </c>
      <c r="AD250">
        <f t="shared" si="491"/>
        <v>308.89999999999998</v>
      </c>
      <c r="AE250">
        <v>0.129</v>
      </c>
      <c r="AG250">
        <v>0.72</v>
      </c>
      <c r="AH250">
        <f t="shared" si="492"/>
        <v>9.2880000000000004E-2</v>
      </c>
      <c r="AI250" t="s">
        <v>643</v>
      </c>
      <c r="AJ250">
        <f t="shared" si="493"/>
        <v>473.41831606347694</v>
      </c>
      <c r="AK250">
        <f t="shared" si="494"/>
        <v>552.32136874072307</v>
      </c>
      <c r="AL250">
        <f t="shared" si="495"/>
        <v>0.57165261664664846</v>
      </c>
      <c r="AM250">
        <f t="shared" si="496"/>
        <v>0.41158988398558694</v>
      </c>
      <c r="AN250">
        <f t="shared" si="497"/>
        <v>41.152063772443128</v>
      </c>
      <c r="AO250">
        <f t="shared" si="498"/>
        <v>29.629485916159052</v>
      </c>
      <c r="AP250">
        <f t="shared" si="499"/>
        <v>0.30561045975161694</v>
      </c>
      <c r="AQ250">
        <f t="shared" si="500"/>
        <v>0.22003953102116419</v>
      </c>
      <c r="AR250" s="54">
        <f t="shared" ref="AR250" si="620">SLOPE(AM250:AM253,X250:X253)*60</f>
        <v>-1.800301415144975E-2</v>
      </c>
      <c r="AS250" s="55">
        <f t="shared" ref="AS250" si="621">RSQ(Y250:Y253,AM250:AM253)</f>
        <v>0.94732497048528286</v>
      </c>
      <c r="AT250" s="55">
        <f t="shared" ref="AT250" si="622">IF(AS250&gt;=0.7,AR250,"REV")</f>
        <v>-1.800301415144975E-2</v>
      </c>
      <c r="AU250" s="56">
        <f t="shared" ref="AU250" si="623">SLOPE(AQ250:AQ253,Y250:Y253)*60</f>
        <v>-30.44311106100491</v>
      </c>
      <c r="AV250" s="56">
        <f t="shared" ref="AV250" si="624">RSQ(Y250:Y253,AQ250:AQ253)</f>
        <v>0.19026292627721503</v>
      </c>
      <c r="AW250" s="56" t="str">
        <f t="shared" ref="AW250" si="625">IF(AV250&gt;=0.7,AU250,"REV")</f>
        <v>REV</v>
      </c>
      <c r="AX250" s="57">
        <f t="shared" ref="AX250" si="626">SLOPE(AO250:AO253,Y250:Y253)*60</f>
        <v>-723.06752380040905</v>
      </c>
      <c r="AY250" s="57">
        <f t="shared" ref="AY250" si="627">RSQ(Y250:Y253,AO250:AO253)</f>
        <v>7.705901756636011E-3</v>
      </c>
      <c r="AZ250" s="57" t="str">
        <f t="shared" ref="AZ250" si="628">IF(AY250&gt;=0.7,AX250,"REV")</f>
        <v>REV</v>
      </c>
    </row>
    <row r="251" spans="1:52" x14ac:dyDescent="0.3">
      <c r="A251">
        <v>235</v>
      </c>
      <c r="B251" s="1">
        <v>44735</v>
      </c>
      <c r="C251" t="str">
        <f t="shared" si="486"/>
        <v>CER-AWD_R3_t1_44735</v>
      </c>
      <c r="E251" t="s">
        <v>20</v>
      </c>
      <c r="F251" t="s">
        <v>38</v>
      </c>
      <c r="G251" t="s">
        <v>18</v>
      </c>
      <c r="H251">
        <f t="shared" si="487"/>
        <v>2022</v>
      </c>
      <c r="I251">
        <f t="shared" si="488"/>
        <v>6</v>
      </c>
      <c r="J251">
        <f t="shared" si="489"/>
        <v>23</v>
      </c>
      <c r="K251" t="s">
        <v>50</v>
      </c>
      <c r="M251">
        <f>VLOOKUP(F251,Treats!$A$1:$C$9,3,0)</f>
        <v>3</v>
      </c>
      <c r="N251">
        <v>14</v>
      </c>
      <c r="O251" t="s">
        <v>36</v>
      </c>
      <c r="P251" t="str">
        <f t="shared" si="490"/>
        <v>E:CER_P:P09_Tr1:AWD_Tr2:_TRA_3_D:23_M:6_Y:2022</v>
      </c>
      <c r="Q251">
        <v>0</v>
      </c>
      <c r="R251">
        <v>26</v>
      </c>
      <c r="S251">
        <v>0.8</v>
      </c>
      <c r="T251">
        <v>29</v>
      </c>
      <c r="V251" t="s">
        <v>45</v>
      </c>
      <c r="W251" s="2">
        <f t="shared" ref="W251:W313" si="629">W250+TIME(0,10,0)</f>
        <v>0.44664351851851847</v>
      </c>
      <c r="X251">
        <v>10</v>
      </c>
      <c r="Y251" s="33">
        <f>VLOOKUP(C251,JN!$A$2:$J$865,8,0)</f>
        <v>1.1325000000000001</v>
      </c>
      <c r="Z251" s="34">
        <f>VLOOKUP(C251,JN!$A$2:$J$865,9,0)</f>
        <v>75.40776119402986</v>
      </c>
      <c r="AA251" s="35">
        <f>VLOOKUP(C251,JN!$A$2:$J$865,10,0)</f>
        <v>0.79500000000000004</v>
      </c>
      <c r="AB251">
        <v>40.9</v>
      </c>
      <c r="AD251">
        <f t="shared" si="491"/>
        <v>313.89999999999998</v>
      </c>
      <c r="AE251">
        <v>0.129</v>
      </c>
      <c r="AG251">
        <v>0.72</v>
      </c>
      <c r="AH251">
        <f t="shared" si="492"/>
        <v>9.2880000000000004E-2</v>
      </c>
      <c r="AI251" t="s">
        <v>643</v>
      </c>
      <c r="AJ251">
        <f t="shared" si="493"/>
        <v>465.87740628228113</v>
      </c>
      <c r="AK251">
        <f t="shared" si="494"/>
        <v>543.52364066266136</v>
      </c>
      <c r="AL251">
        <f t="shared" si="495"/>
        <v>0.5276061626146834</v>
      </c>
      <c r="AM251">
        <f t="shared" si="496"/>
        <v>0.37987643708257207</v>
      </c>
      <c r="AN251">
        <f t="shared" si="497"/>
        <v>35.130772198628286</v>
      </c>
      <c r="AO251">
        <f t="shared" si="498"/>
        <v>25.294155983012363</v>
      </c>
      <c r="AP251">
        <f t="shared" si="499"/>
        <v>0.43210129432681582</v>
      </c>
      <c r="AQ251">
        <f t="shared" si="500"/>
        <v>0.31111293191530742</v>
      </c>
      <c r="AR251" s="54"/>
      <c r="AS251" s="55"/>
      <c r="AT251" s="55"/>
      <c r="AU251" s="56"/>
      <c r="AV251" s="56"/>
      <c r="AW251" s="56"/>
      <c r="AX251" s="57"/>
      <c r="AY251" s="57"/>
      <c r="AZ251" s="57"/>
    </row>
    <row r="252" spans="1:52" x14ac:dyDescent="0.3">
      <c r="A252">
        <v>236</v>
      </c>
      <c r="B252" s="1">
        <v>44735</v>
      </c>
      <c r="C252" t="str">
        <f t="shared" si="486"/>
        <v>CER-AWD_R3_t2_44735</v>
      </c>
      <c r="E252" t="s">
        <v>20</v>
      </c>
      <c r="F252" t="s">
        <v>38</v>
      </c>
      <c r="G252" t="s">
        <v>18</v>
      </c>
      <c r="H252">
        <f t="shared" si="487"/>
        <v>2022</v>
      </c>
      <c r="I252">
        <f t="shared" si="488"/>
        <v>6</v>
      </c>
      <c r="J252">
        <f t="shared" si="489"/>
        <v>23</v>
      </c>
      <c r="K252" t="s">
        <v>50</v>
      </c>
      <c r="M252">
        <f>VLOOKUP(F252,Treats!$A$1:$C$9,3,0)</f>
        <v>3</v>
      </c>
      <c r="N252">
        <v>14</v>
      </c>
      <c r="O252" t="s">
        <v>36</v>
      </c>
      <c r="P252" t="str">
        <f t="shared" si="490"/>
        <v>E:CER_P:P09_Tr1:AWD_Tr2:_TRA_3_D:23_M:6_Y:2022</v>
      </c>
      <c r="Q252">
        <v>0</v>
      </c>
      <c r="R252">
        <v>26</v>
      </c>
      <c r="S252">
        <v>0.8</v>
      </c>
      <c r="T252">
        <v>29</v>
      </c>
      <c r="V252" t="s">
        <v>46</v>
      </c>
      <c r="W252" s="2">
        <f t="shared" si="629"/>
        <v>0.45358796296296289</v>
      </c>
      <c r="X252">
        <v>20</v>
      </c>
      <c r="Y252" s="33">
        <f>VLOOKUP(C252,JN!$A$2:$J$865,8,0)</f>
        <v>1.1325000000000001</v>
      </c>
      <c r="Z252" s="34">
        <f>VLOOKUP(C252,JN!$A$2:$J$865,9,0)</f>
        <v>65.194029850746276</v>
      </c>
      <c r="AA252" s="35">
        <f>VLOOKUP(C252,JN!$A$2:$J$865,10,0)</f>
        <v>0.51516000000000006</v>
      </c>
      <c r="AB252">
        <v>43.1</v>
      </c>
      <c r="AD252">
        <f t="shared" si="491"/>
        <v>316.10000000000002</v>
      </c>
      <c r="AE252">
        <v>0.129</v>
      </c>
      <c r="AG252">
        <v>0.72</v>
      </c>
      <c r="AH252">
        <f t="shared" si="492"/>
        <v>9.2880000000000004E-2</v>
      </c>
      <c r="AI252" t="s">
        <v>643</v>
      </c>
      <c r="AJ252">
        <f t="shared" si="493"/>
        <v>462.63498206899095</v>
      </c>
      <c r="AK252">
        <f t="shared" si="494"/>
        <v>539.74081241382282</v>
      </c>
      <c r="AL252">
        <f t="shared" si="495"/>
        <v>0.52393411719313221</v>
      </c>
      <c r="AM252">
        <f t="shared" si="496"/>
        <v>0.37723256437905522</v>
      </c>
      <c r="AN252">
        <f t="shared" si="497"/>
        <v>30.161038831005264</v>
      </c>
      <c r="AO252">
        <f t="shared" si="498"/>
        <v>21.715947958323792</v>
      </c>
      <c r="AP252">
        <f t="shared" si="499"/>
        <v>0.27805287692310499</v>
      </c>
      <c r="AQ252">
        <f t="shared" si="500"/>
        <v>0.20019807138463561</v>
      </c>
      <c r="AR252" s="54"/>
      <c r="AS252" s="55"/>
      <c r="AT252" s="55"/>
      <c r="AU252" s="56"/>
      <c r="AV252" s="56"/>
      <c r="AW252" s="56"/>
      <c r="AX252" s="57"/>
      <c r="AY252" s="57"/>
      <c r="AZ252" s="57"/>
    </row>
    <row r="253" spans="1:52" x14ac:dyDescent="0.3">
      <c r="A253">
        <v>237</v>
      </c>
      <c r="B253" s="1">
        <v>44735</v>
      </c>
      <c r="C253" t="str">
        <f t="shared" si="486"/>
        <v>CER-AWD_R3_t3_44735</v>
      </c>
      <c r="E253" t="s">
        <v>20</v>
      </c>
      <c r="F253" t="s">
        <v>38</v>
      </c>
      <c r="G253" t="s">
        <v>18</v>
      </c>
      <c r="H253">
        <f t="shared" si="487"/>
        <v>2022</v>
      </c>
      <c r="I253">
        <f t="shared" si="488"/>
        <v>6</v>
      </c>
      <c r="J253">
        <f t="shared" si="489"/>
        <v>23</v>
      </c>
      <c r="K253" t="s">
        <v>50</v>
      </c>
      <c r="M253">
        <f>VLOOKUP(F253,Treats!$A$1:$C$9,3,0)</f>
        <v>3</v>
      </c>
      <c r="N253">
        <v>14</v>
      </c>
      <c r="O253" t="s">
        <v>36</v>
      </c>
      <c r="P253" t="str">
        <f t="shared" si="490"/>
        <v>E:CER_P:P09_Tr1:AWD_Tr2:_TRA_3_D:23_M:6_Y:2022</v>
      </c>
      <c r="Q253">
        <v>0</v>
      </c>
      <c r="R253">
        <v>26</v>
      </c>
      <c r="S253">
        <v>0.8</v>
      </c>
      <c r="T253">
        <v>29</v>
      </c>
      <c r="V253" t="s">
        <v>47</v>
      </c>
      <c r="W253" s="2">
        <f t="shared" si="629"/>
        <v>0.46053240740740731</v>
      </c>
      <c r="X253">
        <v>30</v>
      </c>
      <c r="Y253" s="33">
        <f>VLOOKUP(C253,JN!$A$2:$J$865,8,0)</f>
        <v>1.2075</v>
      </c>
      <c r="Z253" s="34">
        <f>VLOOKUP(C253,JN!$A$2:$J$865,9,0)</f>
        <v>46.722388059701494</v>
      </c>
      <c r="AA253" s="35">
        <f>VLOOKUP(C253,JN!$A$2:$J$865,10,0)</f>
        <v>0.55332000000000003</v>
      </c>
      <c r="AB253">
        <v>42.9</v>
      </c>
      <c r="AD253">
        <f t="shared" si="491"/>
        <v>315.89999999999998</v>
      </c>
      <c r="AE253">
        <v>0.129</v>
      </c>
      <c r="AG253">
        <v>0.72</v>
      </c>
      <c r="AH253">
        <f t="shared" si="492"/>
        <v>9.2880000000000004E-2</v>
      </c>
      <c r="AI253" t="s">
        <v>643</v>
      </c>
      <c r="AJ253">
        <f t="shared" si="493"/>
        <v>462.9278817094272</v>
      </c>
      <c r="AK253">
        <f t="shared" si="494"/>
        <v>540.08252866099838</v>
      </c>
      <c r="AL253">
        <f t="shared" si="495"/>
        <v>0.5589854171641333</v>
      </c>
      <c r="AM253">
        <f t="shared" si="496"/>
        <v>0.40246950035817602</v>
      </c>
      <c r="AN253">
        <f t="shared" si="497"/>
        <v>21.629096132883447</v>
      </c>
      <c r="AO253">
        <f t="shared" si="498"/>
        <v>15.572949215676083</v>
      </c>
      <c r="AP253">
        <f t="shared" si="499"/>
        <v>0.29883846475870363</v>
      </c>
      <c r="AQ253">
        <f t="shared" si="500"/>
        <v>0.21516369462626661</v>
      </c>
      <c r="AR253" s="54"/>
      <c r="AS253" s="55"/>
      <c r="AT253" s="55"/>
      <c r="AU253" s="56"/>
      <c r="AV253" s="56"/>
      <c r="AW253" s="56"/>
      <c r="AX253" s="57"/>
      <c r="AY253" s="57"/>
      <c r="AZ253" s="57"/>
    </row>
    <row r="254" spans="1:52" x14ac:dyDescent="0.3">
      <c r="A254">
        <v>238</v>
      </c>
      <c r="B254" s="1">
        <v>44740</v>
      </c>
      <c r="C254" t="str">
        <f t="shared" si="486"/>
        <v>CER-AWD_R1_t0_44740</v>
      </c>
      <c r="E254" t="s">
        <v>20</v>
      </c>
      <c r="F254" t="s">
        <v>21</v>
      </c>
      <c r="G254" t="s">
        <v>607</v>
      </c>
      <c r="H254">
        <f t="shared" si="487"/>
        <v>2022</v>
      </c>
      <c r="I254">
        <f t="shared" si="488"/>
        <v>6</v>
      </c>
      <c r="J254">
        <f t="shared" si="489"/>
        <v>28</v>
      </c>
      <c r="K254" t="s">
        <v>50</v>
      </c>
      <c r="M254">
        <f>VLOOKUP(F254,Treats!$A$1:$C$9,3,0)</f>
        <v>1</v>
      </c>
      <c r="N254">
        <v>9</v>
      </c>
      <c r="O254" t="s">
        <v>19</v>
      </c>
      <c r="P254" t="str">
        <f t="shared" si="490"/>
        <v>E:CER_P:P01_Tr1:AWD_Tr2:_DK_1_D:28_M:6_Y:2022</v>
      </c>
      <c r="Q254">
        <v>3</v>
      </c>
      <c r="R254">
        <v>21</v>
      </c>
      <c r="S254">
        <v>0.8</v>
      </c>
      <c r="T254">
        <v>24</v>
      </c>
      <c r="V254" t="s">
        <v>44</v>
      </c>
      <c r="W254" s="2">
        <v>0.41087962962962959</v>
      </c>
      <c r="X254">
        <v>0</v>
      </c>
      <c r="Y254" s="33"/>
      <c r="Z254" s="34"/>
      <c r="AA254" s="35"/>
      <c r="AB254">
        <v>29.4</v>
      </c>
      <c r="AC254" t="s">
        <v>606</v>
      </c>
      <c r="AD254">
        <f t="shared" si="491"/>
        <v>302.39999999999998</v>
      </c>
      <c r="AE254">
        <v>0.129</v>
      </c>
      <c r="AG254">
        <v>0.72</v>
      </c>
      <c r="AH254">
        <f t="shared" si="492"/>
        <v>9.2880000000000004E-2</v>
      </c>
      <c r="AI254" t="s">
        <v>643</v>
      </c>
      <c r="AJ254">
        <f t="shared" si="493"/>
        <v>483.59430500002662</v>
      </c>
      <c r="AK254">
        <f t="shared" si="494"/>
        <v>564.19335583336442</v>
      </c>
      <c r="AL254">
        <f t="shared" si="495"/>
        <v>0</v>
      </c>
      <c r="AM254">
        <f t="shared" si="496"/>
        <v>0</v>
      </c>
      <c r="AN254">
        <f t="shared" si="497"/>
        <v>0</v>
      </c>
      <c r="AO254">
        <f t="shared" si="498"/>
        <v>0</v>
      </c>
      <c r="AP254">
        <f t="shared" si="499"/>
        <v>0</v>
      </c>
      <c r="AQ254">
        <f t="shared" si="500"/>
        <v>0</v>
      </c>
      <c r="AR254" s="54">
        <f t="shared" ref="AR254" si="630">SLOPE(AM254:AM257,X254:X257)*60</f>
        <v>0</v>
      </c>
      <c r="AS254" s="55" t="e">
        <f t="shared" ref="AS254" si="631">RSQ(Y254:Y257,AM254:AM257)</f>
        <v>#DIV/0!</v>
      </c>
      <c r="AT254" s="55" t="e">
        <f t="shared" ref="AT254" si="632">IF(AS254&gt;=0.7,AR254,"REV")</f>
        <v>#DIV/0!</v>
      </c>
      <c r="AU254" s="56" t="e">
        <f t="shared" ref="AU254" si="633">SLOPE(AQ254:AQ257,Y254:Y257)*60</f>
        <v>#DIV/0!</v>
      </c>
      <c r="AV254" s="56" t="e">
        <f t="shared" ref="AV254" si="634">RSQ(Y254:Y257,AQ254:AQ257)</f>
        <v>#DIV/0!</v>
      </c>
      <c r="AW254" s="56" t="e">
        <f t="shared" ref="AW254" si="635">IF(AV254&gt;=0.7,AU254,"REV")</f>
        <v>#DIV/0!</v>
      </c>
      <c r="AX254" s="57" t="e">
        <f t="shared" ref="AX254" si="636">SLOPE(AO254:AO257,Y254:Y257)*60</f>
        <v>#DIV/0!</v>
      </c>
      <c r="AY254" s="57" t="e">
        <f t="shared" ref="AY254" si="637">RSQ(Y254:Y257,AO254:AO257)</f>
        <v>#DIV/0!</v>
      </c>
      <c r="AZ254" s="57" t="e">
        <f t="shared" ref="AZ254" si="638">IF(AY254&gt;=0.7,AX254,"REV")</f>
        <v>#DIV/0!</v>
      </c>
    </row>
    <row r="255" spans="1:52" x14ac:dyDescent="0.3">
      <c r="A255">
        <v>239</v>
      </c>
      <c r="B255" s="1">
        <v>44740</v>
      </c>
      <c r="C255" t="str">
        <f t="shared" si="486"/>
        <v>CER-AWD_R1_t1_44740</v>
      </c>
      <c r="E255" t="s">
        <v>20</v>
      </c>
      <c r="F255" t="s">
        <v>21</v>
      </c>
      <c r="G255" t="s">
        <v>607</v>
      </c>
      <c r="H255">
        <f t="shared" si="487"/>
        <v>2022</v>
      </c>
      <c r="I255">
        <f t="shared" si="488"/>
        <v>6</v>
      </c>
      <c r="J255">
        <f t="shared" si="489"/>
        <v>28</v>
      </c>
      <c r="K255" t="s">
        <v>50</v>
      </c>
      <c r="M255">
        <f>VLOOKUP(F255,Treats!$A$1:$C$9,3,0)</f>
        <v>1</v>
      </c>
      <c r="N255">
        <v>9</v>
      </c>
      <c r="O255" t="s">
        <v>19</v>
      </c>
      <c r="P255" t="str">
        <f t="shared" si="490"/>
        <v>E:CER_P:P01_Tr1:AWD_Tr2:_DK_1_D:28_M:6_Y:2022</v>
      </c>
      <c r="Q255">
        <v>3</v>
      </c>
      <c r="R255">
        <v>21</v>
      </c>
      <c r="S255">
        <v>0.8</v>
      </c>
      <c r="T255">
        <v>24</v>
      </c>
      <c r="V255" t="s">
        <v>45</v>
      </c>
      <c r="W255" s="2">
        <f t="shared" si="629"/>
        <v>0.41782407407407401</v>
      </c>
      <c r="X255">
        <v>10</v>
      </c>
      <c r="Y255" s="33"/>
      <c r="Z255" s="34"/>
      <c r="AA255" s="35"/>
      <c r="AB255">
        <v>38.6</v>
      </c>
      <c r="AC255" t="s">
        <v>606</v>
      </c>
      <c r="AD255">
        <f t="shared" si="491"/>
        <v>311.60000000000002</v>
      </c>
      <c r="AE255">
        <v>0.129</v>
      </c>
      <c r="AG255">
        <v>0.72</v>
      </c>
      <c r="AH255">
        <f t="shared" si="492"/>
        <v>9.2880000000000004E-2</v>
      </c>
      <c r="AI255" t="s">
        <v>643</v>
      </c>
      <c r="AJ255">
        <f t="shared" si="493"/>
        <v>469.31616762518627</v>
      </c>
      <c r="AK255">
        <f t="shared" si="494"/>
        <v>547.53552889605055</v>
      </c>
      <c r="AL255">
        <f t="shared" si="495"/>
        <v>0</v>
      </c>
      <c r="AM255">
        <f t="shared" si="496"/>
        <v>0</v>
      </c>
      <c r="AN255">
        <f t="shared" si="497"/>
        <v>0</v>
      </c>
      <c r="AO255">
        <f t="shared" si="498"/>
        <v>0</v>
      </c>
      <c r="AP255">
        <f t="shared" si="499"/>
        <v>0</v>
      </c>
      <c r="AQ255">
        <f t="shared" si="500"/>
        <v>0</v>
      </c>
      <c r="AR255" s="54"/>
      <c r="AS255" s="55"/>
      <c r="AT255" s="55"/>
      <c r="AU255" s="56"/>
      <c r="AV255" s="56"/>
      <c r="AW255" s="56"/>
      <c r="AX255" s="57"/>
      <c r="AY255" s="57"/>
      <c r="AZ255" s="57"/>
    </row>
    <row r="256" spans="1:52" x14ac:dyDescent="0.3">
      <c r="A256">
        <v>240</v>
      </c>
      <c r="B256" s="1">
        <v>44740</v>
      </c>
      <c r="C256" t="str">
        <f t="shared" si="486"/>
        <v>CER-AWD_R1_t2_44740</v>
      </c>
      <c r="E256" t="s">
        <v>20</v>
      </c>
      <c r="F256" t="s">
        <v>21</v>
      </c>
      <c r="G256" t="s">
        <v>607</v>
      </c>
      <c r="H256">
        <f t="shared" si="487"/>
        <v>2022</v>
      </c>
      <c r="I256">
        <f t="shared" si="488"/>
        <v>6</v>
      </c>
      <c r="J256">
        <f t="shared" si="489"/>
        <v>28</v>
      </c>
      <c r="K256" t="s">
        <v>50</v>
      </c>
      <c r="M256">
        <f>VLOOKUP(F256,Treats!$A$1:$C$9,3,0)</f>
        <v>1</v>
      </c>
      <c r="N256">
        <v>9</v>
      </c>
      <c r="O256" t="s">
        <v>19</v>
      </c>
      <c r="P256" t="str">
        <f t="shared" si="490"/>
        <v>E:CER_P:P01_Tr1:AWD_Tr2:_DK_1_D:28_M:6_Y:2022</v>
      </c>
      <c r="Q256">
        <v>3</v>
      </c>
      <c r="R256">
        <v>21</v>
      </c>
      <c r="S256">
        <v>0.8</v>
      </c>
      <c r="T256">
        <v>24</v>
      </c>
      <c r="V256" t="s">
        <v>46</v>
      </c>
      <c r="W256" s="2">
        <f t="shared" si="629"/>
        <v>0.42476851851851843</v>
      </c>
      <c r="X256">
        <v>20</v>
      </c>
      <c r="Y256" s="33"/>
      <c r="Z256" s="34"/>
      <c r="AA256" s="35"/>
      <c r="AB256">
        <v>41.2</v>
      </c>
      <c r="AC256" t="s">
        <v>606</v>
      </c>
      <c r="AD256">
        <f t="shared" si="491"/>
        <v>314.2</v>
      </c>
      <c r="AE256">
        <v>0.129</v>
      </c>
      <c r="AG256">
        <v>0.72</v>
      </c>
      <c r="AH256">
        <f t="shared" si="492"/>
        <v>9.2880000000000004E-2</v>
      </c>
      <c r="AI256" t="s">
        <v>643</v>
      </c>
      <c r="AJ256">
        <f t="shared" si="493"/>
        <v>465.43258380651827</v>
      </c>
      <c r="AK256">
        <f t="shared" si="494"/>
        <v>543.0046811076046</v>
      </c>
      <c r="AL256">
        <f t="shared" si="495"/>
        <v>0</v>
      </c>
      <c r="AM256">
        <f t="shared" si="496"/>
        <v>0</v>
      </c>
      <c r="AN256">
        <f t="shared" si="497"/>
        <v>0</v>
      </c>
      <c r="AO256">
        <f t="shared" si="498"/>
        <v>0</v>
      </c>
      <c r="AP256">
        <f t="shared" si="499"/>
        <v>0</v>
      </c>
      <c r="AQ256">
        <f t="shared" si="500"/>
        <v>0</v>
      </c>
      <c r="AR256" s="54"/>
      <c r="AS256" s="55"/>
      <c r="AT256" s="55"/>
      <c r="AU256" s="56"/>
      <c r="AV256" s="56"/>
      <c r="AW256" s="56"/>
      <c r="AX256" s="57"/>
      <c r="AY256" s="57"/>
      <c r="AZ256" s="57"/>
    </row>
    <row r="257" spans="1:52" x14ac:dyDescent="0.3">
      <c r="A257">
        <v>241</v>
      </c>
      <c r="B257" s="1">
        <v>44740</v>
      </c>
      <c r="C257" t="str">
        <f t="shared" si="486"/>
        <v>CER-AWD_R1_t3_44740</v>
      </c>
      <c r="E257" t="s">
        <v>20</v>
      </c>
      <c r="F257" t="s">
        <v>21</v>
      </c>
      <c r="G257" t="s">
        <v>607</v>
      </c>
      <c r="H257">
        <f t="shared" si="487"/>
        <v>2022</v>
      </c>
      <c r="I257">
        <f t="shared" si="488"/>
        <v>6</v>
      </c>
      <c r="J257">
        <f t="shared" si="489"/>
        <v>28</v>
      </c>
      <c r="K257" t="s">
        <v>50</v>
      </c>
      <c r="M257">
        <f>VLOOKUP(F257,Treats!$A$1:$C$9,3,0)</f>
        <v>1</v>
      </c>
      <c r="N257">
        <v>9</v>
      </c>
      <c r="O257" t="s">
        <v>19</v>
      </c>
      <c r="P257" t="str">
        <f t="shared" si="490"/>
        <v>E:CER_P:P01_Tr1:AWD_Tr2:_DK_1_D:28_M:6_Y:2022</v>
      </c>
      <c r="Q257">
        <v>3</v>
      </c>
      <c r="R257">
        <v>21</v>
      </c>
      <c r="S257">
        <v>0.8</v>
      </c>
      <c r="T257">
        <v>24</v>
      </c>
      <c r="V257" t="s">
        <v>47</v>
      </c>
      <c r="W257" s="2">
        <f t="shared" si="629"/>
        <v>0.43171296296296285</v>
      </c>
      <c r="X257">
        <v>30</v>
      </c>
      <c r="Y257" s="33"/>
      <c r="Z257" s="34"/>
      <c r="AA257" s="35"/>
      <c r="AB257">
        <v>43.2</v>
      </c>
      <c r="AC257" t="s">
        <v>606</v>
      </c>
      <c r="AD257">
        <f t="shared" si="491"/>
        <v>316.2</v>
      </c>
      <c r="AE257">
        <v>0.129</v>
      </c>
      <c r="AG257">
        <v>0.72</v>
      </c>
      <c r="AH257">
        <f t="shared" si="492"/>
        <v>9.2880000000000004E-2</v>
      </c>
      <c r="AI257" t="s">
        <v>643</v>
      </c>
      <c r="AJ257">
        <f t="shared" si="493"/>
        <v>462.4886711954714</v>
      </c>
      <c r="AK257">
        <f t="shared" si="494"/>
        <v>539.57011639471659</v>
      </c>
      <c r="AL257">
        <f t="shared" si="495"/>
        <v>0</v>
      </c>
      <c r="AM257">
        <f t="shared" si="496"/>
        <v>0</v>
      </c>
      <c r="AN257">
        <f t="shared" si="497"/>
        <v>0</v>
      </c>
      <c r="AO257">
        <f t="shared" si="498"/>
        <v>0</v>
      </c>
      <c r="AP257">
        <f t="shared" si="499"/>
        <v>0</v>
      </c>
      <c r="AQ257">
        <f t="shared" si="500"/>
        <v>0</v>
      </c>
      <c r="AR257" s="54"/>
      <c r="AS257" s="55"/>
      <c r="AT257" s="55"/>
      <c r="AU257" s="56"/>
      <c r="AV257" s="56"/>
      <c r="AW257" s="56"/>
      <c r="AX257" s="57"/>
      <c r="AY257" s="57"/>
      <c r="AZ257" s="57"/>
    </row>
    <row r="258" spans="1:52" x14ac:dyDescent="0.3">
      <c r="A258">
        <v>242</v>
      </c>
      <c r="B258" s="1">
        <v>44740</v>
      </c>
      <c r="C258" t="str">
        <f t="shared" si="486"/>
        <v>CER-MSD_R1_t0_44740</v>
      </c>
      <c r="E258" t="s">
        <v>20</v>
      </c>
      <c r="F258" t="s">
        <v>22</v>
      </c>
      <c r="G258" t="s">
        <v>18</v>
      </c>
      <c r="H258">
        <f t="shared" si="487"/>
        <v>2022</v>
      </c>
      <c r="I258">
        <f t="shared" si="488"/>
        <v>6</v>
      </c>
      <c r="J258">
        <f t="shared" si="489"/>
        <v>28</v>
      </c>
      <c r="K258" t="s">
        <v>49</v>
      </c>
      <c r="M258">
        <f>VLOOKUP(F258,Treats!$A$1:$C$9,3,0)</f>
        <v>1</v>
      </c>
      <c r="N258">
        <v>2</v>
      </c>
      <c r="O258" t="s">
        <v>19</v>
      </c>
      <c r="P258" t="str">
        <f t="shared" si="490"/>
        <v>E:CER_P:P02_Tr1:MSD_Tr2:_TRA_1_D:28_M:6_Y:2022</v>
      </c>
      <c r="Q258">
        <v>11</v>
      </c>
      <c r="R258">
        <v>20.5</v>
      </c>
      <c r="S258">
        <v>0.6</v>
      </c>
      <c r="T258">
        <v>24</v>
      </c>
      <c r="V258" t="s">
        <v>44</v>
      </c>
      <c r="W258" s="2">
        <v>0.41226851851851848</v>
      </c>
      <c r="X258">
        <v>0</v>
      </c>
      <c r="Y258" s="33">
        <f>VLOOKUP(C258,JN!$A$2:$J$865,8,0)</f>
        <v>1.2075</v>
      </c>
      <c r="Z258" s="34">
        <f>VLOOKUP(C258,JN!$A$2:$J$865,9,0)</f>
        <v>92.358208955223887</v>
      </c>
      <c r="AA258" s="35">
        <f>VLOOKUP(C258,JN!$A$2:$J$865,10,0)</f>
        <v>0.48972000000000004</v>
      </c>
      <c r="AB258">
        <v>31</v>
      </c>
      <c r="AD258">
        <f t="shared" si="491"/>
        <v>304</v>
      </c>
      <c r="AE258">
        <v>0.129</v>
      </c>
      <c r="AG258">
        <v>0.72</v>
      </c>
      <c r="AH258">
        <f t="shared" si="492"/>
        <v>9.2880000000000004E-2</v>
      </c>
      <c r="AI258" t="s">
        <v>643</v>
      </c>
      <c r="AJ258">
        <f t="shared" si="493"/>
        <v>481.04907181581586</v>
      </c>
      <c r="AK258">
        <f t="shared" si="494"/>
        <v>561.22391711845182</v>
      </c>
      <c r="AL258">
        <f t="shared" si="495"/>
        <v>0.58086675421759759</v>
      </c>
      <c r="AM258">
        <f t="shared" si="496"/>
        <v>0.41822406303667026</v>
      </c>
      <c r="AN258">
        <f t="shared" si="497"/>
        <v>44.428830692481618</v>
      </c>
      <c r="AO258">
        <f t="shared" si="498"/>
        <v>31.988758098586768</v>
      </c>
      <c r="AP258">
        <f t="shared" si="499"/>
        <v>0.27484257669124829</v>
      </c>
      <c r="AQ258">
        <f t="shared" si="500"/>
        <v>0.19788665521769877</v>
      </c>
      <c r="AR258" s="54">
        <f t="shared" ref="AR258" si="639">SLOPE(AM258:AM261,X258:X261)*60</f>
        <v>0.48776956674527644</v>
      </c>
      <c r="AS258" s="55">
        <f t="shared" ref="AS258" si="640">RSQ(Y258:Y261,AM258:AM261)</f>
        <v>0.9994780868798474</v>
      </c>
      <c r="AT258" s="55">
        <f t="shared" ref="AT258" si="641">IF(AS258&gt;=0.7,AR258,"REV")</f>
        <v>0.48776956674527644</v>
      </c>
      <c r="AU258" s="56">
        <f t="shared" ref="AU258" si="642">SLOPE(AQ258:AQ261,Y258:Y261)*60</f>
        <v>4.9153421749120216</v>
      </c>
      <c r="AV258" s="56">
        <f t="shared" ref="AV258" si="643">RSQ(Y258:Y261,AQ258:AQ261)</f>
        <v>2.5883487814875081E-2</v>
      </c>
      <c r="AW258" s="56" t="str">
        <f t="shared" ref="AW258" si="644">IF(AV258&gt;=0.7,AU258,"REV")</f>
        <v>REV</v>
      </c>
      <c r="AX258" s="57">
        <f t="shared" ref="AX258" si="645">SLOPE(AO258:AO261,Y258:Y261)*60</f>
        <v>-2124.6448359831825</v>
      </c>
      <c r="AY258" s="57">
        <f t="shared" ref="AY258" si="646">RSQ(Y258:Y261,AO258:AO261)</f>
        <v>0.88295851425886773</v>
      </c>
      <c r="AZ258" s="57">
        <f t="shared" ref="AZ258" si="647">IF(AY258&gt;=0.7,AX258,"REV")</f>
        <v>-2124.6448359831825</v>
      </c>
    </row>
    <row r="259" spans="1:52" x14ac:dyDescent="0.3">
      <c r="A259">
        <v>243</v>
      </c>
      <c r="B259" s="1">
        <v>44740</v>
      </c>
      <c r="C259" t="str">
        <f t="shared" ref="C259:C322" si="648">E259&amp;"-"&amp;K259&amp;"_"&amp;"R"&amp;M259&amp;"_"&amp;V259&amp;"_"&amp;B259</f>
        <v>CER-MSD_R1_t1_44740</v>
      </c>
      <c r="E259" t="s">
        <v>20</v>
      </c>
      <c r="F259" t="s">
        <v>22</v>
      </c>
      <c r="G259" t="s">
        <v>18</v>
      </c>
      <c r="H259">
        <f t="shared" ref="H259:H322" si="649">YEAR(B259)</f>
        <v>2022</v>
      </c>
      <c r="I259">
        <f t="shared" ref="I259:I322" si="650">MONTH(B259)</f>
        <v>6</v>
      </c>
      <c r="J259">
        <f t="shared" ref="J259:J322" si="651">DAY(B259)</f>
        <v>28</v>
      </c>
      <c r="K259" t="s">
        <v>49</v>
      </c>
      <c r="M259">
        <f>VLOOKUP(F259,Treats!$A$1:$C$9,3,0)</f>
        <v>1</v>
      </c>
      <c r="N259">
        <v>2</v>
      </c>
      <c r="O259" t="s">
        <v>19</v>
      </c>
      <c r="P259" t="str">
        <f t="shared" ref="P259:P322" si="652">"E:"&amp;E259&amp;"_P:"&amp;F259&amp;"_Tr1:"&amp;K259&amp;"_Tr2:"&amp;L259&amp;"_"&amp;G259&amp;"_"&amp;M259&amp;"_D:"&amp;J259&amp;"_M:"&amp;I259&amp;"_Y:"&amp;H259</f>
        <v>E:CER_P:P02_Tr1:MSD_Tr2:_TRA_1_D:28_M:6_Y:2022</v>
      </c>
      <c r="Q259">
        <v>11</v>
      </c>
      <c r="R259">
        <v>20.5</v>
      </c>
      <c r="S259">
        <v>0.6</v>
      </c>
      <c r="T259">
        <v>24</v>
      </c>
      <c r="V259" t="s">
        <v>45</v>
      </c>
      <c r="W259" s="2">
        <f t="shared" si="629"/>
        <v>0.4192129629629629</v>
      </c>
      <c r="X259">
        <v>10</v>
      </c>
      <c r="Y259" s="33">
        <f>VLOOKUP(C259,JN!$A$2:$J$865,8,0)</f>
        <v>1.4325000000000001</v>
      </c>
      <c r="Z259" s="34">
        <f>VLOOKUP(C259,JN!$A$2:$J$865,9,0)</f>
        <v>74.973134328358213</v>
      </c>
      <c r="AA259" s="35">
        <f>VLOOKUP(C259,JN!$A$2:$J$865,10,0)</f>
        <v>0.50880000000000003</v>
      </c>
      <c r="AB259">
        <v>36.700000000000003</v>
      </c>
      <c r="AD259">
        <f t="shared" ref="AD259:AD322" si="653">AB259+273</f>
        <v>309.7</v>
      </c>
      <c r="AE259">
        <v>0.129</v>
      </c>
      <c r="AG259">
        <v>0.72</v>
      </c>
      <c r="AH259">
        <f t="shared" ref="AH259:AH322" si="654">AE259*AG259</f>
        <v>9.2880000000000004E-2</v>
      </c>
      <c r="AI259" t="s">
        <v>643</v>
      </c>
      <c r="AJ259">
        <f t="shared" ref="AJ259:AJ322" si="655">(12/(82.0575*AD259))*1000000</f>
        <v>472.19540791736534</v>
      </c>
      <c r="AK259">
        <f t="shared" ref="AK259:AK322" si="656">(14/(82.0575*AD259))*1000000</f>
        <v>550.89464257025952</v>
      </c>
      <c r="AL259">
        <f t="shared" ref="AL259:AL322" si="657">(Y259*AJ259)/1000</f>
        <v>0.67641992184162592</v>
      </c>
      <c r="AM259">
        <f t="shared" ref="AM259:AM322" si="658">AL259*AH259/AE259</f>
        <v>0.48702234372597064</v>
      </c>
      <c r="AN259">
        <f t="shared" ref="AN259:AN322" si="659">(Z259*AJ259)/1000</f>
        <v>35.401969747022534</v>
      </c>
      <c r="AO259">
        <f t="shared" ref="AO259:AO322" si="660">AN259*AH259/AE259</f>
        <v>25.489418217856226</v>
      </c>
      <c r="AP259">
        <f t="shared" ref="AP259:AP322" si="661">AA259*AK259/1000</f>
        <v>0.28029519413974807</v>
      </c>
      <c r="AQ259">
        <f t="shared" ref="AQ259:AQ322" si="662">AP259*AH259/AE259</f>
        <v>0.20181253978061861</v>
      </c>
      <c r="AR259" s="54"/>
      <c r="AS259" s="55"/>
      <c r="AT259" s="55"/>
      <c r="AU259" s="56"/>
      <c r="AV259" s="56"/>
      <c r="AW259" s="56"/>
      <c r="AX259" s="57"/>
      <c r="AY259" s="57"/>
      <c r="AZ259" s="57"/>
    </row>
    <row r="260" spans="1:52" x14ac:dyDescent="0.3">
      <c r="A260">
        <v>244</v>
      </c>
      <c r="B260" s="1">
        <v>44740</v>
      </c>
      <c r="C260" t="str">
        <f t="shared" si="648"/>
        <v>CER-MSD_R1_t2_44740</v>
      </c>
      <c r="E260" t="s">
        <v>20</v>
      </c>
      <c r="F260" t="s">
        <v>22</v>
      </c>
      <c r="G260" t="s">
        <v>18</v>
      </c>
      <c r="H260">
        <f t="shared" si="649"/>
        <v>2022</v>
      </c>
      <c r="I260">
        <f t="shared" si="650"/>
        <v>6</v>
      </c>
      <c r="J260">
        <f t="shared" si="651"/>
        <v>28</v>
      </c>
      <c r="K260" t="s">
        <v>49</v>
      </c>
      <c r="M260">
        <f>VLOOKUP(F260,Treats!$A$1:$C$9,3,0)</f>
        <v>1</v>
      </c>
      <c r="N260">
        <v>2</v>
      </c>
      <c r="O260" t="s">
        <v>19</v>
      </c>
      <c r="P260" t="str">
        <f t="shared" si="652"/>
        <v>E:CER_P:P02_Tr1:MSD_Tr2:_TRA_1_D:28_M:6_Y:2022</v>
      </c>
      <c r="Q260">
        <v>11</v>
      </c>
      <c r="R260">
        <v>20.5</v>
      </c>
      <c r="S260">
        <v>0.6</v>
      </c>
      <c r="T260">
        <v>24</v>
      </c>
      <c r="V260" t="s">
        <v>46</v>
      </c>
      <c r="W260" s="2">
        <f t="shared" si="629"/>
        <v>0.42615740740740732</v>
      </c>
      <c r="X260">
        <v>20</v>
      </c>
      <c r="Y260" s="33">
        <f>VLOOKUP(C260,JN!$A$2:$J$865,8,0)</f>
        <v>1.6575</v>
      </c>
      <c r="Z260" s="34">
        <f>VLOOKUP(C260,JN!$A$2:$J$865,9,0)</f>
        <v>27.055522388059703</v>
      </c>
      <c r="AA260" s="35">
        <f>VLOOKUP(C260,JN!$A$2:$J$865,10,0)</f>
        <v>1.3165199999999999</v>
      </c>
      <c r="AB260">
        <v>37.200000000000003</v>
      </c>
      <c r="AD260">
        <f t="shared" si="653"/>
        <v>310.2</v>
      </c>
      <c r="AE260">
        <v>0.129</v>
      </c>
      <c r="AG260">
        <v>0.72</v>
      </c>
      <c r="AH260">
        <f t="shared" si="654"/>
        <v>9.2880000000000004E-2</v>
      </c>
      <c r="AI260" t="s">
        <v>643</v>
      </c>
      <c r="AJ260">
        <f t="shared" si="655"/>
        <v>471.43429346230835</v>
      </c>
      <c r="AK260">
        <f t="shared" si="656"/>
        <v>550.00667570602639</v>
      </c>
      <c r="AL260">
        <f t="shared" si="657"/>
        <v>0.78140234141377607</v>
      </c>
      <c r="AM260">
        <f t="shared" si="658"/>
        <v>0.56260968581791881</v>
      </c>
      <c r="AN260">
        <f t="shared" si="659"/>
        <v>12.754901081268592</v>
      </c>
      <c r="AO260">
        <f t="shared" si="660"/>
        <v>9.1835287785133861</v>
      </c>
      <c r="AP260">
        <f t="shared" si="661"/>
        <v>0.72409478870049782</v>
      </c>
      <c r="AQ260">
        <f t="shared" si="662"/>
        <v>0.52134824786435841</v>
      </c>
      <c r="AR260" s="54"/>
      <c r="AS260" s="55"/>
      <c r="AT260" s="55"/>
      <c r="AU260" s="56"/>
      <c r="AV260" s="56"/>
      <c r="AW260" s="56"/>
      <c r="AX260" s="57"/>
      <c r="AY260" s="57"/>
      <c r="AZ260" s="57"/>
    </row>
    <row r="261" spans="1:52" x14ac:dyDescent="0.3">
      <c r="A261">
        <v>245</v>
      </c>
      <c r="B261" s="1">
        <v>44740</v>
      </c>
      <c r="C261" t="str">
        <f t="shared" si="648"/>
        <v>CER-MSD_R1_t3_44740</v>
      </c>
      <c r="E261" t="s">
        <v>20</v>
      </c>
      <c r="F261" t="s">
        <v>22</v>
      </c>
      <c r="G261" t="s">
        <v>18</v>
      </c>
      <c r="H261">
        <f t="shared" si="649"/>
        <v>2022</v>
      </c>
      <c r="I261">
        <f t="shared" si="650"/>
        <v>6</v>
      </c>
      <c r="J261">
        <f t="shared" si="651"/>
        <v>28</v>
      </c>
      <c r="K261" t="s">
        <v>49</v>
      </c>
      <c r="M261">
        <f>VLOOKUP(F261,Treats!$A$1:$C$9,3,0)</f>
        <v>1</v>
      </c>
      <c r="N261">
        <v>2</v>
      </c>
      <c r="O261" t="s">
        <v>19</v>
      </c>
      <c r="P261" t="str">
        <f t="shared" si="652"/>
        <v>E:CER_P:P02_Tr1:MSD_Tr2:_TRA_1_D:28_M:6_Y:2022</v>
      </c>
      <c r="Q261">
        <v>11</v>
      </c>
      <c r="R261">
        <v>20.5</v>
      </c>
      <c r="S261">
        <v>0.6</v>
      </c>
      <c r="T261">
        <v>24</v>
      </c>
      <c r="V261" t="s">
        <v>47</v>
      </c>
      <c r="W261" s="2">
        <f t="shared" si="629"/>
        <v>0.43310185185185174</v>
      </c>
      <c r="X261">
        <v>30</v>
      </c>
      <c r="Y261" s="33">
        <f>VLOOKUP(C261,JN!$A$2:$J$865,8,0)</f>
        <v>1.9575</v>
      </c>
      <c r="Z261" s="34">
        <f>VLOOKUP(C261,JN!$A$2:$J$865,9,0)</f>
        <v>22.274626865671642</v>
      </c>
      <c r="AA261" s="35">
        <f>VLOOKUP(C261,JN!$A$2:$J$865,10,0)</f>
        <v>0.47064</v>
      </c>
      <c r="AB261">
        <v>37.4</v>
      </c>
      <c r="AD261">
        <f t="shared" si="653"/>
        <v>310.39999999999998</v>
      </c>
      <c r="AE261">
        <v>0.129</v>
      </c>
      <c r="AG261">
        <v>0.72</v>
      </c>
      <c r="AH261">
        <f t="shared" si="654"/>
        <v>9.2880000000000004E-2</v>
      </c>
      <c r="AI261" t="s">
        <v>643</v>
      </c>
      <c r="AJ261">
        <f t="shared" si="655"/>
        <v>471.13053425260318</v>
      </c>
      <c r="AK261">
        <f t="shared" si="656"/>
        <v>549.65228996137046</v>
      </c>
      <c r="AL261">
        <f t="shared" si="657"/>
        <v>0.9222380207994707</v>
      </c>
      <c r="AM261">
        <f t="shared" si="658"/>
        <v>0.66401137497561891</v>
      </c>
      <c r="AN261">
        <f t="shared" si="659"/>
        <v>10.49425685550127</v>
      </c>
      <c r="AO261">
        <f t="shared" si="660"/>
        <v>7.5558649359609147</v>
      </c>
      <c r="AP261">
        <f t="shared" si="661"/>
        <v>0.25868835374741939</v>
      </c>
      <c r="AQ261">
        <f t="shared" si="662"/>
        <v>0.18625561469814197</v>
      </c>
      <c r="AR261" s="54"/>
      <c r="AS261" s="55"/>
      <c r="AT261" s="55"/>
      <c r="AU261" s="56"/>
      <c r="AV261" s="56"/>
      <c r="AW261" s="56"/>
      <c r="AX261" s="57"/>
      <c r="AY261" s="57"/>
      <c r="AZ261" s="57"/>
    </row>
    <row r="262" spans="1:52" x14ac:dyDescent="0.3">
      <c r="A262">
        <v>246</v>
      </c>
      <c r="B262" s="1">
        <v>44740</v>
      </c>
      <c r="C262" t="str">
        <f t="shared" si="648"/>
        <v>CER-CON_R1_t0_44740</v>
      </c>
      <c r="E262" t="s">
        <v>20</v>
      </c>
      <c r="F262" t="s">
        <v>39</v>
      </c>
      <c r="G262" t="s">
        <v>18</v>
      </c>
      <c r="H262">
        <f t="shared" si="649"/>
        <v>2022</v>
      </c>
      <c r="I262">
        <f t="shared" si="650"/>
        <v>6</v>
      </c>
      <c r="J262">
        <f t="shared" si="651"/>
        <v>28</v>
      </c>
      <c r="K262" t="s">
        <v>48</v>
      </c>
      <c r="M262">
        <f>VLOOKUP(F262,Treats!$A$1:$C$9,3,0)</f>
        <v>1</v>
      </c>
      <c r="N262">
        <v>1</v>
      </c>
      <c r="O262" t="s">
        <v>19</v>
      </c>
      <c r="P262" t="str">
        <f t="shared" si="652"/>
        <v>E:CER_P:P03_Tr1:CON_Tr2:_TRA_1_D:28_M:6_Y:2022</v>
      </c>
      <c r="Q262">
        <v>12</v>
      </c>
      <c r="R262">
        <v>22</v>
      </c>
      <c r="S262">
        <v>0.75</v>
      </c>
      <c r="T262">
        <v>24</v>
      </c>
      <c r="U262">
        <v>26</v>
      </c>
      <c r="V262" t="s">
        <v>44</v>
      </c>
      <c r="W262" s="2">
        <v>0.41388888888888892</v>
      </c>
      <c r="X262">
        <v>0</v>
      </c>
      <c r="Y262" s="33">
        <f>VLOOKUP(C262,JN!$A$2:$J$865,8,0)</f>
        <v>1.2075</v>
      </c>
      <c r="Z262" s="34">
        <f>VLOOKUP(C262,JN!$A$2:$J$865,9,0)</f>
        <v>98.008358208955229</v>
      </c>
      <c r="AA262" s="35">
        <f>VLOOKUP(C262,JN!$A$2:$J$865,10,0)</f>
        <v>0.50244</v>
      </c>
      <c r="AB262">
        <v>29.8</v>
      </c>
      <c r="AD262">
        <f t="shared" si="653"/>
        <v>302.8</v>
      </c>
      <c r="AE262">
        <v>0.129</v>
      </c>
      <c r="AG262">
        <v>0.72</v>
      </c>
      <c r="AH262">
        <f t="shared" si="654"/>
        <v>9.2880000000000004E-2</v>
      </c>
      <c r="AI262" t="s">
        <v>643</v>
      </c>
      <c r="AJ262">
        <f t="shared" si="655"/>
        <v>482.95547500663156</v>
      </c>
      <c r="AK262">
        <f t="shared" si="656"/>
        <v>563.44805417440352</v>
      </c>
      <c r="AL262">
        <f t="shared" si="657"/>
        <v>0.58316873607050768</v>
      </c>
      <c r="AM262">
        <f t="shared" si="658"/>
        <v>0.41988148997076552</v>
      </c>
      <c r="AN262">
        <f t="shared" si="659"/>
        <v>47.333673193426065</v>
      </c>
      <c r="AO262">
        <f t="shared" si="660"/>
        <v>34.080244699266771</v>
      </c>
      <c r="AP262">
        <f t="shared" si="661"/>
        <v>0.28309884033938731</v>
      </c>
      <c r="AQ262">
        <f t="shared" si="662"/>
        <v>0.20383116504435886</v>
      </c>
      <c r="AR262" s="54">
        <f t="shared" ref="AR262" si="663">SLOPE(AM262:AM265,X262:X265)*60</f>
        <v>0.51937231850760202</v>
      </c>
      <c r="AS262" s="55">
        <f t="shared" ref="AS262" si="664">RSQ(Y262:Y265,AM262:AM265)</f>
        <v>0.99912999639333078</v>
      </c>
      <c r="AT262" s="55">
        <f t="shared" ref="AT262" si="665">IF(AS262&gt;=0.7,AR262,"REV")</f>
        <v>0.51937231850760202</v>
      </c>
      <c r="AU262" s="56">
        <f t="shared" ref="AU262" si="666">SLOPE(AQ262:AQ265,Y262:Y265)*60</f>
        <v>-0.18495930396658553</v>
      </c>
      <c r="AV262" s="56">
        <f t="shared" ref="AV262" si="667">RSQ(Y262:Y265,AQ262:AQ265)</f>
        <v>1.0695289401820211E-2</v>
      </c>
      <c r="AW262" s="56" t="str">
        <f t="shared" ref="AW262" si="668">IF(AV262&gt;=0.7,AU262,"REV")</f>
        <v>REV</v>
      </c>
      <c r="AX262" s="57">
        <f t="shared" ref="AX262" si="669">SLOPE(AO262:AO265,Y262:Y265)*60</f>
        <v>-2345.473652745733</v>
      </c>
      <c r="AY262" s="57">
        <f t="shared" ref="AY262" si="670">RSQ(Y262:Y265,AO262:AO265)</f>
        <v>0.9485094865658884</v>
      </c>
      <c r="AZ262" s="57">
        <f t="shared" ref="AZ262" si="671">IF(AY262&gt;=0.7,AX262,"REV")</f>
        <v>-2345.473652745733</v>
      </c>
    </row>
    <row r="263" spans="1:52" x14ac:dyDescent="0.3">
      <c r="A263">
        <v>247</v>
      </c>
      <c r="B263" s="1">
        <v>44740</v>
      </c>
      <c r="C263" t="str">
        <f t="shared" si="648"/>
        <v>CER-CON_R1_t1_44740</v>
      </c>
      <c r="E263" t="s">
        <v>20</v>
      </c>
      <c r="F263" t="s">
        <v>39</v>
      </c>
      <c r="G263" t="s">
        <v>18</v>
      </c>
      <c r="H263">
        <f t="shared" si="649"/>
        <v>2022</v>
      </c>
      <c r="I263">
        <f t="shared" si="650"/>
        <v>6</v>
      </c>
      <c r="J263">
        <f t="shared" si="651"/>
        <v>28</v>
      </c>
      <c r="K263" t="s">
        <v>48</v>
      </c>
      <c r="M263">
        <f>VLOOKUP(F263,Treats!$A$1:$C$9,3,0)</f>
        <v>1</v>
      </c>
      <c r="N263">
        <v>1</v>
      </c>
      <c r="O263" t="s">
        <v>19</v>
      </c>
      <c r="P263" t="str">
        <f t="shared" si="652"/>
        <v>E:CER_P:P03_Tr1:CON_Tr2:_TRA_1_D:28_M:6_Y:2022</v>
      </c>
      <c r="Q263">
        <v>12</v>
      </c>
      <c r="R263">
        <v>22</v>
      </c>
      <c r="S263">
        <v>0.75</v>
      </c>
      <c r="T263">
        <v>24</v>
      </c>
      <c r="U263">
        <v>26</v>
      </c>
      <c r="V263" t="s">
        <v>45</v>
      </c>
      <c r="W263" s="2">
        <f t="shared" si="629"/>
        <v>0.42083333333333334</v>
      </c>
      <c r="X263">
        <v>10</v>
      </c>
      <c r="Y263" s="33">
        <f>VLOOKUP(C263,JN!$A$2:$J$865,8,0)</f>
        <v>1.5074999999999998</v>
      </c>
      <c r="Z263" s="34">
        <f>VLOOKUP(C263,JN!$A$2:$J$865,9,0)</f>
        <v>49.330149253731349</v>
      </c>
      <c r="AA263" s="35">
        <f>VLOOKUP(C263,JN!$A$2:$J$865,10,0)</f>
        <v>0.49608000000000002</v>
      </c>
      <c r="AB263">
        <v>38.5</v>
      </c>
      <c r="AD263">
        <f t="shared" si="653"/>
        <v>311.5</v>
      </c>
      <c r="AE263">
        <v>0.129</v>
      </c>
      <c r="AG263">
        <v>0.72</v>
      </c>
      <c r="AH263">
        <f t="shared" si="654"/>
        <v>9.2880000000000004E-2</v>
      </c>
      <c r="AI263" t="s">
        <v>643</v>
      </c>
      <c r="AJ263">
        <f t="shared" si="655"/>
        <v>469.46683092137414</v>
      </c>
      <c r="AK263">
        <f t="shared" si="656"/>
        <v>547.71130274160316</v>
      </c>
      <c r="AL263">
        <f t="shared" si="657"/>
        <v>0.70772124761397137</v>
      </c>
      <c r="AM263">
        <f t="shared" si="658"/>
        <v>0.50955929828205948</v>
      </c>
      <c r="AN263">
        <f t="shared" si="659"/>
        <v>23.158868839027647</v>
      </c>
      <c r="AO263">
        <f t="shared" si="660"/>
        <v>16.674385564099907</v>
      </c>
      <c r="AP263">
        <f t="shared" si="661"/>
        <v>0.27170862306405452</v>
      </c>
      <c r="AQ263">
        <f t="shared" si="662"/>
        <v>0.19563020860611924</v>
      </c>
      <c r="AR263" s="54"/>
      <c r="AS263" s="55"/>
      <c r="AT263" s="55"/>
      <c r="AU263" s="56"/>
      <c r="AV263" s="56"/>
      <c r="AW263" s="56"/>
      <c r="AX263" s="57"/>
      <c r="AY263" s="57"/>
      <c r="AZ263" s="57"/>
    </row>
    <row r="264" spans="1:52" x14ac:dyDescent="0.3">
      <c r="A264">
        <v>248</v>
      </c>
      <c r="B264" s="1">
        <v>44740</v>
      </c>
      <c r="C264" t="str">
        <f t="shared" si="648"/>
        <v>CER-CON_R1_t2_44740</v>
      </c>
      <c r="E264" t="s">
        <v>20</v>
      </c>
      <c r="F264" t="s">
        <v>39</v>
      </c>
      <c r="G264" t="s">
        <v>18</v>
      </c>
      <c r="H264">
        <f t="shared" si="649"/>
        <v>2022</v>
      </c>
      <c r="I264">
        <f t="shared" si="650"/>
        <v>6</v>
      </c>
      <c r="J264">
        <f t="shared" si="651"/>
        <v>28</v>
      </c>
      <c r="K264" t="s">
        <v>48</v>
      </c>
      <c r="M264">
        <f>VLOOKUP(F264,Treats!$A$1:$C$9,3,0)</f>
        <v>1</v>
      </c>
      <c r="N264">
        <v>1</v>
      </c>
      <c r="O264" t="s">
        <v>19</v>
      </c>
      <c r="P264" t="str">
        <f t="shared" si="652"/>
        <v>E:CER_P:P03_Tr1:CON_Tr2:_TRA_1_D:28_M:6_Y:2022</v>
      </c>
      <c r="Q264">
        <v>12</v>
      </c>
      <c r="R264">
        <v>22</v>
      </c>
      <c r="S264">
        <v>0.75</v>
      </c>
      <c r="T264">
        <v>24</v>
      </c>
      <c r="U264">
        <v>26</v>
      </c>
      <c r="V264" t="s">
        <v>46</v>
      </c>
      <c r="W264" s="2">
        <f t="shared" si="629"/>
        <v>0.42777777777777776</v>
      </c>
      <c r="X264">
        <v>20</v>
      </c>
      <c r="Y264" s="33">
        <f>VLOOKUP(C264,JN!$A$2:$J$865,8,0)</f>
        <v>1.7324999999999999</v>
      </c>
      <c r="Z264" s="34">
        <f>VLOOKUP(C264,JN!$A$2:$J$865,9,0)</f>
        <v>24.230447761194032</v>
      </c>
      <c r="AA264" s="35">
        <f>VLOOKUP(C264,JN!$A$2:$J$865,10,0)</f>
        <v>0.46427999999999997</v>
      </c>
      <c r="AB264">
        <v>39.9</v>
      </c>
      <c r="AD264">
        <f t="shared" si="653"/>
        <v>312.89999999999998</v>
      </c>
      <c r="AE264">
        <v>0.129</v>
      </c>
      <c r="AG264">
        <v>0.72</v>
      </c>
      <c r="AH264">
        <f t="shared" si="654"/>
        <v>9.2880000000000004E-2</v>
      </c>
      <c r="AI264" t="s">
        <v>643</v>
      </c>
      <c r="AJ264">
        <f t="shared" si="655"/>
        <v>467.36630818794515</v>
      </c>
      <c r="AK264">
        <f t="shared" si="656"/>
        <v>545.26069288593601</v>
      </c>
      <c r="AL264">
        <f t="shared" si="657"/>
        <v>0.80971212893561495</v>
      </c>
      <c r="AM264">
        <f t="shared" si="658"/>
        <v>0.58299273283364283</v>
      </c>
      <c r="AN264">
        <f t="shared" si="659"/>
        <v>11.324494915890117</v>
      </c>
      <c r="AO264">
        <f t="shared" si="660"/>
        <v>8.1536363394408848</v>
      </c>
      <c r="AP264">
        <f t="shared" si="661"/>
        <v>0.25315363449308237</v>
      </c>
      <c r="AQ264">
        <f t="shared" si="662"/>
        <v>0.1822706168350193</v>
      </c>
      <c r="AR264" s="54"/>
      <c r="AS264" s="55"/>
      <c r="AT264" s="55"/>
      <c r="AU264" s="56"/>
      <c r="AV264" s="56"/>
      <c r="AW264" s="56"/>
      <c r="AX264" s="57"/>
      <c r="AY264" s="57"/>
      <c r="AZ264" s="57"/>
    </row>
    <row r="265" spans="1:52" x14ac:dyDescent="0.3">
      <c r="A265">
        <v>249</v>
      </c>
      <c r="B265" s="1">
        <v>44740</v>
      </c>
      <c r="C265" t="str">
        <f t="shared" si="648"/>
        <v>CER-CON_R1_t3_44740</v>
      </c>
      <c r="E265" t="s">
        <v>20</v>
      </c>
      <c r="F265" t="s">
        <v>39</v>
      </c>
      <c r="G265" t="s">
        <v>18</v>
      </c>
      <c r="H265">
        <f t="shared" si="649"/>
        <v>2022</v>
      </c>
      <c r="I265">
        <f t="shared" si="650"/>
        <v>6</v>
      </c>
      <c r="J265">
        <f t="shared" si="651"/>
        <v>28</v>
      </c>
      <c r="K265" t="s">
        <v>48</v>
      </c>
      <c r="M265">
        <f>VLOOKUP(F265,Treats!$A$1:$C$9,3,0)</f>
        <v>1</v>
      </c>
      <c r="N265">
        <v>1</v>
      </c>
      <c r="O265" t="s">
        <v>19</v>
      </c>
      <c r="P265" t="str">
        <f t="shared" si="652"/>
        <v>E:CER_P:P03_Tr1:CON_Tr2:_TRA_1_D:28_M:6_Y:2022</v>
      </c>
      <c r="Q265">
        <v>12</v>
      </c>
      <c r="R265">
        <v>22</v>
      </c>
      <c r="S265">
        <v>0.75</v>
      </c>
      <c r="T265">
        <v>24</v>
      </c>
      <c r="U265">
        <v>26</v>
      </c>
      <c r="V265" t="s">
        <v>47</v>
      </c>
      <c r="W265" s="2">
        <f t="shared" si="629"/>
        <v>0.43472222222222218</v>
      </c>
      <c r="X265">
        <v>30</v>
      </c>
      <c r="Y265" s="33">
        <f>VLOOKUP(C265,JN!$A$2:$J$865,8,0)</f>
        <v>2.0324999999999998</v>
      </c>
      <c r="Z265" s="34">
        <f>VLOOKUP(C265,JN!$A$2:$J$865,9,0)</f>
        <v>5.2155223880597017</v>
      </c>
      <c r="AA265" s="35">
        <f>VLOOKUP(C265,JN!$A$2:$J$865,10,0)</f>
        <v>0.52152000000000009</v>
      </c>
      <c r="AB265">
        <v>39.9</v>
      </c>
      <c r="AD265">
        <f t="shared" si="653"/>
        <v>312.89999999999998</v>
      </c>
      <c r="AE265">
        <v>0.129</v>
      </c>
      <c r="AG265">
        <v>0.72</v>
      </c>
      <c r="AH265">
        <f t="shared" si="654"/>
        <v>9.2880000000000004E-2</v>
      </c>
      <c r="AI265" t="s">
        <v>643</v>
      </c>
      <c r="AJ265">
        <f t="shared" si="655"/>
        <v>467.36630818794515</v>
      </c>
      <c r="AK265">
        <f t="shared" si="656"/>
        <v>545.26069288593601</v>
      </c>
      <c r="AL265">
        <f t="shared" si="657"/>
        <v>0.94992202139199844</v>
      </c>
      <c r="AM265">
        <f t="shared" si="658"/>
        <v>0.6839438554022389</v>
      </c>
      <c r="AN265">
        <f t="shared" si="659"/>
        <v>2.4375594437790382</v>
      </c>
      <c r="AO265">
        <f t="shared" si="660"/>
        <v>1.7550427995209077</v>
      </c>
      <c r="AP265">
        <f t="shared" si="661"/>
        <v>0.28436435655387338</v>
      </c>
      <c r="AQ265">
        <f t="shared" si="662"/>
        <v>0.20474233671878883</v>
      </c>
      <c r="AR265" s="54"/>
      <c r="AS265" s="55"/>
      <c r="AT265" s="55"/>
      <c r="AU265" s="56"/>
      <c r="AV265" s="56"/>
      <c r="AW265" s="56"/>
      <c r="AX265" s="57"/>
      <c r="AY265" s="57"/>
      <c r="AZ265" s="57"/>
    </row>
    <row r="266" spans="1:52" x14ac:dyDescent="0.3">
      <c r="A266">
        <v>250</v>
      </c>
      <c r="B266" s="1">
        <v>44740</v>
      </c>
      <c r="C266" t="str">
        <f t="shared" si="648"/>
        <v>CER-MSD_R2_t0_44740</v>
      </c>
      <c r="E266" t="s">
        <v>20</v>
      </c>
      <c r="F266" t="s">
        <v>34</v>
      </c>
      <c r="G266" t="s">
        <v>18</v>
      </c>
      <c r="H266">
        <f t="shared" si="649"/>
        <v>2022</v>
      </c>
      <c r="I266">
        <f t="shared" si="650"/>
        <v>6</v>
      </c>
      <c r="J266">
        <f t="shared" si="651"/>
        <v>28</v>
      </c>
      <c r="K266" t="s">
        <v>49</v>
      </c>
      <c r="M266">
        <f>VLOOKUP(F266,Treats!$A$1:$C$9,3,0)</f>
        <v>2</v>
      </c>
      <c r="N266">
        <v>1</v>
      </c>
      <c r="O266" t="s">
        <v>19</v>
      </c>
      <c r="P266" t="str">
        <f t="shared" si="652"/>
        <v>E:CER_P:P04_Tr1:MSD_Tr2:_TRA_2_D:28_M:6_Y:2022</v>
      </c>
      <c r="Q266">
        <v>5</v>
      </c>
      <c r="R266">
        <v>22</v>
      </c>
      <c r="S266">
        <v>0.5</v>
      </c>
      <c r="T266">
        <v>26</v>
      </c>
      <c r="U266">
        <v>27</v>
      </c>
      <c r="V266" t="s">
        <v>44</v>
      </c>
      <c r="W266" s="2">
        <v>0.44282407407407409</v>
      </c>
      <c r="X266">
        <v>0</v>
      </c>
      <c r="Y266" s="33">
        <f>VLOOKUP(C266,JN!$A$2:$J$865,8,0)</f>
        <v>1.2075</v>
      </c>
      <c r="Z266" s="34">
        <f>VLOOKUP(C266,JN!$A$2:$J$865,9,0)</f>
        <v>88.337910447761203</v>
      </c>
      <c r="AA266" s="35">
        <f>VLOOKUP(C266,JN!$A$2:$J$865,10,0)</f>
        <v>0.99852000000000007</v>
      </c>
      <c r="AB266">
        <v>30</v>
      </c>
      <c r="AD266">
        <f t="shared" si="653"/>
        <v>303</v>
      </c>
      <c r="AE266">
        <v>0.129</v>
      </c>
      <c r="AG266">
        <v>0.72</v>
      </c>
      <c r="AH266">
        <f t="shared" si="654"/>
        <v>9.2880000000000004E-2</v>
      </c>
      <c r="AI266" t="s">
        <v>643</v>
      </c>
      <c r="AJ266">
        <f t="shared" si="655"/>
        <v>482.63669251487801</v>
      </c>
      <c r="AK266">
        <f t="shared" si="656"/>
        <v>563.07614126735768</v>
      </c>
      <c r="AL266">
        <f t="shared" si="657"/>
        <v>0.58278380621171511</v>
      </c>
      <c r="AM266">
        <f t="shared" si="658"/>
        <v>0.41960434047243489</v>
      </c>
      <c r="AN266">
        <f t="shared" si="659"/>
        <v>42.635116922182952</v>
      </c>
      <c r="AO266">
        <f t="shared" si="660"/>
        <v>30.697284183971725</v>
      </c>
      <c r="AP266">
        <f t="shared" si="661"/>
        <v>0.56224278857828203</v>
      </c>
      <c r="AQ266">
        <f t="shared" si="662"/>
        <v>0.40481480777636308</v>
      </c>
      <c r="AR266" s="54">
        <f t="shared" ref="AR266" si="672">SLOPE(AM266:AM269,X266:X269)*60</f>
        <v>0.79650983049075919</v>
      </c>
      <c r="AS266" s="55">
        <f t="shared" ref="AS266" si="673">RSQ(Y266:Y269,AM266:AM269)</f>
        <v>0.63816911218016048</v>
      </c>
      <c r="AT266" s="55" t="str">
        <f t="shared" ref="AT266" si="674">IF(AS266&gt;=0.7,AR266,"REV")</f>
        <v>REV</v>
      </c>
      <c r="AU266" s="56">
        <f t="shared" ref="AU266" si="675">SLOPE(AQ266:AQ269,Y266:Y269)*60</f>
        <v>-9.8847420186366204</v>
      </c>
      <c r="AV266" s="56">
        <f t="shared" ref="AV266" si="676">RSQ(Y266:Y269,AQ266:AQ269)</f>
        <v>0.27701885989472513</v>
      </c>
      <c r="AW266" s="56" t="str">
        <f t="shared" ref="AW266" si="677">IF(AV266&gt;=0.7,AU266,"REV")</f>
        <v>REV</v>
      </c>
      <c r="AX266" s="57">
        <f t="shared" ref="AX266" si="678">SLOPE(AO266:AO269,Y266:Y269)*60</f>
        <v>-1659.8635506170074</v>
      </c>
      <c r="AY266" s="57">
        <f t="shared" ref="AY266" si="679">RSQ(Y266:Y269,AO266:AO269)</f>
        <v>0.66609951823224656</v>
      </c>
      <c r="AZ266" s="57" t="str">
        <f t="shared" ref="AZ266" si="680">IF(AY266&gt;=0.7,AX266,"REV")</f>
        <v>REV</v>
      </c>
    </row>
    <row r="267" spans="1:52" x14ac:dyDescent="0.3">
      <c r="A267">
        <v>251</v>
      </c>
      <c r="B267" s="1">
        <v>44740</v>
      </c>
      <c r="C267" t="str">
        <f t="shared" si="648"/>
        <v>CER-MSD_R2_t1_44740</v>
      </c>
      <c r="E267" t="s">
        <v>20</v>
      </c>
      <c r="F267" t="s">
        <v>34</v>
      </c>
      <c r="G267" t="s">
        <v>18</v>
      </c>
      <c r="H267">
        <f t="shared" si="649"/>
        <v>2022</v>
      </c>
      <c r="I267">
        <f t="shared" si="650"/>
        <v>6</v>
      </c>
      <c r="J267">
        <f t="shared" si="651"/>
        <v>28</v>
      </c>
      <c r="K267" t="s">
        <v>49</v>
      </c>
      <c r="M267">
        <f>VLOOKUP(F267,Treats!$A$1:$C$9,3,0)</f>
        <v>2</v>
      </c>
      <c r="N267">
        <v>1</v>
      </c>
      <c r="O267" t="s">
        <v>19</v>
      </c>
      <c r="P267" t="str">
        <f t="shared" si="652"/>
        <v>E:CER_P:P04_Tr1:MSD_Tr2:_TRA_2_D:28_M:6_Y:2022</v>
      </c>
      <c r="Q267">
        <v>5</v>
      </c>
      <c r="R267">
        <v>22</v>
      </c>
      <c r="S267">
        <v>0.5</v>
      </c>
      <c r="T267">
        <v>26</v>
      </c>
      <c r="U267">
        <v>27</v>
      </c>
      <c r="V267" t="s">
        <v>45</v>
      </c>
      <c r="W267" s="2">
        <f t="shared" si="629"/>
        <v>0.44976851851851851</v>
      </c>
      <c r="X267">
        <v>10</v>
      </c>
      <c r="Y267" s="33">
        <f>VLOOKUP(C267,JN!$A$2:$J$865,8,0)</f>
        <v>1.5074999999999998</v>
      </c>
      <c r="Z267" s="34">
        <f>VLOOKUP(C267,JN!$A$2:$J$865,9,0)</f>
        <v>30.532537313432837</v>
      </c>
      <c r="AA267" s="35">
        <f>VLOOKUP(C267,JN!$A$2:$J$865,10,0)</f>
        <v>0.52152000000000009</v>
      </c>
      <c r="AB267">
        <v>373</v>
      </c>
      <c r="AD267">
        <f t="shared" si="653"/>
        <v>646</v>
      </c>
      <c r="AE267">
        <v>0.129</v>
      </c>
      <c r="AG267">
        <v>0.72</v>
      </c>
      <c r="AH267">
        <f t="shared" si="654"/>
        <v>9.2880000000000004E-2</v>
      </c>
      <c r="AI267" t="s">
        <v>643</v>
      </c>
      <c r="AJ267">
        <f t="shared" si="655"/>
        <v>226.37603379567807</v>
      </c>
      <c r="AK267">
        <f t="shared" si="656"/>
        <v>264.10537276162438</v>
      </c>
      <c r="AL267">
        <f t="shared" si="657"/>
        <v>0.34126187094698462</v>
      </c>
      <c r="AM267">
        <f t="shared" si="658"/>
        <v>0.2457085470818289</v>
      </c>
      <c r="AN267">
        <f t="shared" si="659"/>
        <v>6.9118346987334736</v>
      </c>
      <c r="AO267">
        <f t="shared" si="660"/>
        <v>4.9765209830881014</v>
      </c>
      <c r="AP267">
        <f t="shared" si="661"/>
        <v>0.13773623400264237</v>
      </c>
      <c r="AQ267">
        <f t="shared" si="662"/>
        <v>9.9170088481902507E-2</v>
      </c>
      <c r="AR267" s="54"/>
      <c r="AS267" s="55"/>
      <c r="AT267" s="55"/>
      <c r="AU267" s="56"/>
      <c r="AV267" s="56"/>
      <c r="AW267" s="56"/>
      <c r="AX267" s="57"/>
      <c r="AY267" s="57"/>
      <c r="AZ267" s="57"/>
    </row>
    <row r="268" spans="1:52" x14ac:dyDescent="0.3">
      <c r="A268">
        <v>252</v>
      </c>
      <c r="B268" s="1">
        <v>44740</v>
      </c>
      <c r="C268" t="str">
        <f t="shared" si="648"/>
        <v>CER-MSD_R2_t2_44740</v>
      </c>
      <c r="E268" t="s">
        <v>20</v>
      </c>
      <c r="F268" t="s">
        <v>34</v>
      </c>
      <c r="G268" t="s">
        <v>18</v>
      </c>
      <c r="H268">
        <f t="shared" si="649"/>
        <v>2022</v>
      </c>
      <c r="I268">
        <f t="shared" si="650"/>
        <v>6</v>
      </c>
      <c r="J268">
        <f t="shared" si="651"/>
        <v>28</v>
      </c>
      <c r="K268" t="s">
        <v>49</v>
      </c>
      <c r="M268">
        <f>VLOOKUP(F268,Treats!$A$1:$C$9,3,0)</f>
        <v>2</v>
      </c>
      <c r="N268">
        <v>1</v>
      </c>
      <c r="O268" t="s">
        <v>19</v>
      </c>
      <c r="P268" t="str">
        <f t="shared" si="652"/>
        <v>E:CER_P:P04_Tr1:MSD_Tr2:_TRA_2_D:28_M:6_Y:2022</v>
      </c>
      <c r="Q268">
        <v>5</v>
      </c>
      <c r="R268">
        <v>22</v>
      </c>
      <c r="S268">
        <v>0.5</v>
      </c>
      <c r="T268">
        <v>26</v>
      </c>
      <c r="U268">
        <v>27</v>
      </c>
      <c r="V268" t="s">
        <v>46</v>
      </c>
      <c r="W268" s="2">
        <f t="shared" si="629"/>
        <v>0.45671296296296293</v>
      </c>
      <c r="X268">
        <v>20</v>
      </c>
      <c r="Y268" s="33">
        <f>VLOOKUP(C268,JN!$A$2:$J$865,8,0)</f>
        <v>1.8075000000000001</v>
      </c>
      <c r="Z268" s="34">
        <f>VLOOKUP(C268,JN!$A$2:$J$865,9,0)</f>
        <v>5.3241791044776114</v>
      </c>
      <c r="AA268" s="35">
        <f>VLOOKUP(C268,JN!$A$2:$J$865,10,0)</f>
        <v>0.45791999999999999</v>
      </c>
      <c r="AB268">
        <v>38.1</v>
      </c>
      <c r="AD268">
        <f t="shared" si="653"/>
        <v>311.10000000000002</v>
      </c>
      <c r="AE268">
        <v>0.129</v>
      </c>
      <c r="AG268">
        <v>0.72</v>
      </c>
      <c r="AH268">
        <f t="shared" si="654"/>
        <v>9.2880000000000004E-2</v>
      </c>
      <c r="AI268" t="s">
        <v>643</v>
      </c>
      <c r="AJ268">
        <f t="shared" si="655"/>
        <v>470.07045269047904</v>
      </c>
      <c r="AK268">
        <f t="shared" si="656"/>
        <v>548.41552813889223</v>
      </c>
      <c r="AL268">
        <f t="shared" si="657"/>
        <v>0.84965234323804084</v>
      </c>
      <c r="AM268">
        <f t="shared" si="658"/>
        <v>0.61174968713138944</v>
      </c>
      <c r="AN268">
        <f t="shared" si="659"/>
        <v>2.5027392818469805</v>
      </c>
      <c r="AO268">
        <f t="shared" si="660"/>
        <v>1.8019722829298261</v>
      </c>
      <c r="AP268">
        <f t="shared" si="661"/>
        <v>0.2511304386453615</v>
      </c>
      <c r="AQ268">
        <f t="shared" si="662"/>
        <v>0.18081391582466028</v>
      </c>
      <c r="AR268" s="54"/>
      <c r="AS268" s="55"/>
      <c r="AT268" s="55"/>
      <c r="AU268" s="56"/>
      <c r="AV268" s="56"/>
      <c r="AW268" s="56"/>
      <c r="AX268" s="57"/>
      <c r="AY268" s="57"/>
      <c r="AZ268" s="57"/>
    </row>
    <row r="269" spans="1:52" x14ac:dyDescent="0.3">
      <c r="A269">
        <v>253</v>
      </c>
      <c r="B269" s="1">
        <v>44740</v>
      </c>
      <c r="C269" t="str">
        <f t="shared" si="648"/>
        <v>CER-MSD_R2_t3_44740</v>
      </c>
      <c r="E269" t="s">
        <v>20</v>
      </c>
      <c r="F269" t="s">
        <v>34</v>
      </c>
      <c r="G269" t="s">
        <v>18</v>
      </c>
      <c r="H269">
        <f t="shared" si="649"/>
        <v>2022</v>
      </c>
      <c r="I269">
        <f t="shared" si="650"/>
        <v>6</v>
      </c>
      <c r="J269">
        <f t="shared" si="651"/>
        <v>28</v>
      </c>
      <c r="K269" t="s">
        <v>49</v>
      </c>
      <c r="M269">
        <f>VLOOKUP(F269,Treats!$A$1:$C$9,3,0)</f>
        <v>2</v>
      </c>
      <c r="N269">
        <v>1</v>
      </c>
      <c r="O269" t="s">
        <v>19</v>
      </c>
      <c r="P269" t="str">
        <f t="shared" si="652"/>
        <v>E:CER_P:P04_Tr1:MSD_Tr2:_TRA_2_D:28_M:6_Y:2022</v>
      </c>
      <c r="Q269">
        <v>5</v>
      </c>
      <c r="R269">
        <v>22</v>
      </c>
      <c r="S269">
        <v>0.5</v>
      </c>
      <c r="T269">
        <v>26</v>
      </c>
      <c r="U269">
        <v>27</v>
      </c>
      <c r="V269" t="s">
        <v>47</v>
      </c>
      <c r="W269" s="2">
        <f t="shared" si="629"/>
        <v>0.46365740740740735</v>
      </c>
      <c r="X269">
        <v>30</v>
      </c>
      <c r="Y269" s="33">
        <f>VLOOKUP(C269,JN!$A$2:$J$865,8,0)</f>
        <v>2.1825000000000001</v>
      </c>
      <c r="Z269" s="34">
        <f>VLOOKUP(C269,JN!$A$2:$J$865,9,0)</f>
        <v>3.2597014925373138</v>
      </c>
      <c r="AA269" s="35">
        <f>VLOOKUP(C269,JN!$A$2:$J$865,10,0)</f>
        <v>0.48336000000000001</v>
      </c>
      <c r="AB269">
        <v>37.5</v>
      </c>
      <c r="AD269">
        <f t="shared" si="653"/>
        <v>310.5</v>
      </c>
      <c r="AE269">
        <v>0.129</v>
      </c>
      <c r="AG269">
        <v>0.72</v>
      </c>
      <c r="AH269">
        <f t="shared" si="654"/>
        <v>9.2880000000000004E-2</v>
      </c>
      <c r="AI269" t="s">
        <v>643</v>
      </c>
      <c r="AJ269">
        <f t="shared" si="655"/>
        <v>470.97880139133025</v>
      </c>
      <c r="AK269">
        <f t="shared" si="656"/>
        <v>549.47526828988521</v>
      </c>
      <c r="AL269">
        <f t="shared" si="657"/>
        <v>1.0279112340365784</v>
      </c>
      <c r="AM269">
        <f t="shared" si="658"/>
        <v>0.74009608850633646</v>
      </c>
      <c r="AN269">
        <f t="shared" si="659"/>
        <v>1.5352503018487544</v>
      </c>
      <c r="AO269">
        <f t="shared" si="660"/>
        <v>1.1053802173311031</v>
      </c>
      <c r="AP269">
        <f t="shared" si="661"/>
        <v>0.26559436568059891</v>
      </c>
      <c r="AQ269">
        <f t="shared" si="662"/>
        <v>0.1912279432900312</v>
      </c>
      <c r="AR269" s="54"/>
      <c r="AS269" s="55"/>
      <c r="AT269" s="55"/>
      <c r="AU269" s="56"/>
      <c r="AV269" s="56"/>
      <c r="AW269" s="56"/>
      <c r="AX269" s="57"/>
      <c r="AY269" s="57"/>
      <c r="AZ269" s="57"/>
    </row>
    <row r="270" spans="1:52" x14ac:dyDescent="0.3">
      <c r="A270">
        <v>254</v>
      </c>
      <c r="B270" s="1">
        <v>44740</v>
      </c>
      <c r="C270" t="str">
        <f t="shared" si="648"/>
        <v>CER-AWD_R2_t0_44740</v>
      </c>
      <c r="E270" t="s">
        <v>20</v>
      </c>
      <c r="F270" t="s">
        <v>37</v>
      </c>
      <c r="G270" t="s">
        <v>18</v>
      </c>
      <c r="H270">
        <f t="shared" si="649"/>
        <v>2022</v>
      </c>
      <c r="I270">
        <f t="shared" si="650"/>
        <v>6</v>
      </c>
      <c r="J270">
        <f t="shared" si="651"/>
        <v>28</v>
      </c>
      <c r="K270" t="s">
        <v>50</v>
      </c>
      <c r="M270">
        <f>VLOOKUP(F270,Treats!$A$1:$C$9,3,0)</f>
        <v>2</v>
      </c>
      <c r="N270">
        <v>11</v>
      </c>
      <c r="O270" t="s">
        <v>604</v>
      </c>
      <c r="P270" t="str">
        <f t="shared" si="652"/>
        <v>E:CER_P:P05_Tr1:AWD_Tr2:_TRA_2_D:28_M:6_Y:2022</v>
      </c>
      <c r="Q270">
        <v>7</v>
      </c>
      <c r="R270">
        <v>12</v>
      </c>
      <c r="S270">
        <v>0.9</v>
      </c>
      <c r="T270">
        <v>24</v>
      </c>
      <c r="U270">
        <v>26</v>
      </c>
      <c r="V270" t="s">
        <v>44</v>
      </c>
      <c r="W270" s="2">
        <v>0.41087962962962959</v>
      </c>
      <c r="X270">
        <v>0</v>
      </c>
      <c r="Y270" s="33">
        <f>VLOOKUP(C270,JN!$A$2:$J$865,8,0)</f>
        <v>1.1325000000000001</v>
      </c>
      <c r="Z270" s="34">
        <f>VLOOKUP(C270,JN!$A$2:$J$865,9,0)</f>
        <v>87.685970149253748</v>
      </c>
      <c r="AA270" s="35">
        <f>VLOOKUP(C270,JN!$A$2:$J$865,10,0)</f>
        <v>0.52788000000000002</v>
      </c>
      <c r="AB270">
        <v>29.2</v>
      </c>
      <c r="AD270">
        <f t="shared" si="653"/>
        <v>302.2</v>
      </c>
      <c r="AE270">
        <v>0.129</v>
      </c>
      <c r="AG270">
        <v>0.72</v>
      </c>
      <c r="AH270">
        <f t="shared" si="654"/>
        <v>9.2880000000000004E-2</v>
      </c>
      <c r="AI270" t="s">
        <v>643</v>
      </c>
      <c r="AJ270">
        <f t="shared" si="655"/>
        <v>483.91435417606897</v>
      </c>
      <c r="AK270">
        <f t="shared" si="656"/>
        <v>564.56674653874711</v>
      </c>
      <c r="AL270">
        <f t="shared" si="657"/>
        <v>0.5480330061043982</v>
      </c>
      <c r="AM270">
        <f t="shared" si="658"/>
        <v>0.39458376439516668</v>
      </c>
      <c r="AN270">
        <f t="shared" si="659"/>
        <v>42.432499615078186</v>
      </c>
      <c r="AO270">
        <f t="shared" si="660"/>
        <v>30.551399722856292</v>
      </c>
      <c r="AP270">
        <f t="shared" si="661"/>
        <v>0.29802349416287383</v>
      </c>
      <c r="AQ270">
        <f t="shared" si="662"/>
        <v>0.21457691579726917</v>
      </c>
      <c r="AR270" s="54">
        <f t="shared" ref="AR270" si="681">SLOPE(AM270:AM273,X270:X273)*60</f>
        <v>3.1612228764278286E-2</v>
      </c>
      <c r="AS270" s="55">
        <f t="shared" ref="AS270" si="682">RSQ(Y270:Y273,AM270:AM273)</f>
        <v>0.79652165650443196</v>
      </c>
      <c r="AT270" s="55">
        <f t="shared" ref="AT270" si="683">IF(AS270&gt;=0.7,AR270,"REV")</f>
        <v>3.1612228764278286E-2</v>
      </c>
      <c r="AU270" s="56">
        <f t="shared" ref="AU270" si="684">SLOPE(AQ270:AQ273,Y270:Y273)*60</f>
        <v>-7.7160097469368525</v>
      </c>
      <c r="AV270" s="56">
        <f t="shared" ref="AV270" si="685">RSQ(Y270:Y273,AQ270:AQ273)</f>
        <v>0.1559756037823927</v>
      </c>
      <c r="AW270" s="56" t="str">
        <f t="shared" ref="AW270" si="686">IF(AV270&gt;=0.7,AU270,"REV")</f>
        <v>REV</v>
      </c>
      <c r="AX270" s="57">
        <f t="shared" ref="AX270" si="687">SLOPE(AO270:AO273,Y270:Y273)*60</f>
        <v>-15156.379476252137</v>
      </c>
      <c r="AY270" s="57">
        <f t="shared" ref="AY270" si="688">RSQ(Y270:Y273,AO270:AO273)</f>
        <v>0.75866563193191983</v>
      </c>
      <c r="AZ270" s="57">
        <f t="shared" ref="AZ270" si="689">IF(AY270&gt;=0.7,AX270,"REV")</f>
        <v>-15156.379476252137</v>
      </c>
    </row>
    <row r="271" spans="1:52" x14ac:dyDescent="0.3">
      <c r="A271">
        <v>255</v>
      </c>
      <c r="B271" s="1">
        <v>44740</v>
      </c>
      <c r="C271" t="str">
        <f t="shared" si="648"/>
        <v>CER-AWD_R2_t1_44740</v>
      </c>
      <c r="E271" t="s">
        <v>20</v>
      </c>
      <c r="F271" t="s">
        <v>37</v>
      </c>
      <c r="G271" t="s">
        <v>18</v>
      </c>
      <c r="H271">
        <f t="shared" si="649"/>
        <v>2022</v>
      </c>
      <c r="I271">
        <f t="shared" si="650"/>
        <v>6</v>
      </c>
      <c r="J271">
        <f t="shared" si="651"/>
        <v>28</v>
      </c>
      <c r="K271" t="s">
        <v>50</v>
      </c>
      <c r="M271">
        <f>VLOOKUP(F271,Treats!$A$1:$C$9,3,0)</f>
        <v>2</v>
      </c>
      <c r="N271">
        <v>11</v>
      </c>
      <c r="O271" t="s">
        <v>604</v>
      </c>
      <c r="P271" t="str">
        <f t="shared" si="652"/>
        <v>E:CER_P:P05_Tr1:AWD_Tr2:_TRA_2_D:28_M:6_Y:2022</v>
      </c>
      <c r="Q271">
        <v>7</v>
      </c>
      <c r="R271">
        <v>12</v>
      </c>
      <c r="S271">
        <v>0.9</v>
      </c>
      <c r="T271">
        <v>24</v>
      </c>
      <c r="U271">
        <v>26</v>
      </c>
      <c r="V271" t="s">
        <v>45</v>
      </c>
      <c r="W271" s="2">
        <f t="shared" si="629"/>
        <v>0.41782407407407401</v>
      </c>
      <c r="X271">
        <v>10</v>
      </c>
      <c r="Y271" s="33">
        <f>VLOOKUP(C271,JN!$A$2:$J$865,8,0)</f>
        <v>1.1325000000000001</v>
      </c>
      <c r="Z271" s="34">
        <f>VLOOKUP(C271,JN!$A$2:$J$865,9,0)</f>
        <v>51.177313432835824</v>
      </c>
      <c r="AA271" s="35">
        <f>VLOOKUP(C271,JN!$A$2:$J$865,10,0)</f>
        <v>0.47064</v>
      </c>
      <c r="AB271">
        <v>38.4</v>
      </c>
      <c r="AD271">
        <f t="shared" si="653"/>
        <v>311.39999999999998</v>
      </c>
      <c r="AE271">
        <v>0.129</v>
      </c>
      <c r="AG271">
        <v>0.72</v>
      </c>
      <c r="AH271">
        <f t="shared" si="654"/>
        <v>9.2880000000000004E-2</v>
      </c>
      <c r="AI271" t="s">
        <v>643</v>
      </c>
      <c r="AJ271">
        <f t="shared" si="655"/>
        <v>469.61759098268482</v>
      </c>
      <c r="AK271">
        <f t="shared" si="656"/>
        <v>547.88718947979885</v>
      </c>
      <c r="AL271">
        <f t="shared" si="657"/>
        <v>0.53184192178789058</v>
      </c>
      <c r="AM271">
        <f t="shared" si="658"/>
        <v>0.38292618368728126</v>
      </c>
      <c r="AN271">
        <f t="shared" si="659"/>
        <v>24.033766647294158</v>
      </c>
      <c r="AO271">
        <f t="shared" si="660"/>
        <v>17.304311986051797</v>
      </c>
      <c r="AP271">
        <f t="shared" si="661"/>
        <v>0.25785762685677255</v>
      </c>
      <c r="AQ271">
        <f t="shared" si="662"/>
        <v>0.18565749133687626</v>
      </c>
      <c r="AR271" s="54"/>
      <c r="AS271" s="55"/>
      <c r="AT271" s="55"/>
      <c r="AU271" s="56"/>
      <c r="AV271" s="56"/>
      <c r="AW271" s="56"/>
      <c r="AX271" s="57"/>
      <c r="AY271" s="57"/>
      <c r="AZ271" s="57"/>
    </row>
    <row r="272" spans="1:52" x14ac:dyDescent="0.3">
      <c r="A272">
        <v>256</v>
      </c>
      <c r="B272" s="1">
        <v>44740</v>
      </c>
      <c r="C272" t="str">
        <f t="shared" si="648"/>
        <v>CER-AWD_R2_t2_44740</v>
      </c>
      <c r="E272" t="s">
        <v>20</v>
      </c>
      <c r="F272" t="s">
        <v>37</v>
      </c>
      <c r="G272" t="s">
        <v>18</v>
      </c>
      <c r="H272">
        <f t="shared" si="649"/>
        <v>2022</v>
      </c>
      <c r="I272">
        <f t="shared" si="650"/>
        <v>6</v>
      </c>
      <c r="J272">
        <f t="shared" si="651"/>
        <v>28</v>
      </c>
      <c r="K272" t="s">
        <v>50</v>
      </c>
      <c r="M272">
        <f>VLOOKUP(F272,Treats!$A$1:$C$9,3,0)</f>
        <v>2</v>
      </c>
      <c r="N272">
        <v>11</v>
      </c>
      <c r="O272" t="s">
        <v>604</v>
      </c>
      <c r="P272" t="str">
        <f t="shared" si="652"/>
        <v>E:CER_P:P05_Tr1:AWD_Tr2:_TRA_2_D:28_M:6_Y:2022</v>
      </c>
      <c r="Q272">
        <v>7</v>
      </c>
      <c r="R272">
        <v>12</v>
      </c>
      <c r="S272">
        <v>0.9</v>
      </c>
      <c r="T272">
        <v>24</v>
      </c>
      <c r="U272">
        <v>26</v>
      </c>
      <c r="V272" t="s">
        <v>46</v>
      </c>
      <c r="W272" s="2">
        <f t="shared" si="629"/>
        <v>0.42476851851851843</v>
      </c>
      <c r="X272">
        <v>20</v>
      </c>
      <c r="Y272" s="33">
        <f>VLOOKUP(C272,JN!$A$2:$J$865,8,0)</f>
        <v>1.2075</v>
      </c>
      <c r="Z272" s="34">
        <f>VLOOKUP(C272,JN!$A$2:$J$865,9,0)</f>
        <v>25.642985074626868</v>
      </c>
      <c r="AA272" s="35">
        <f>VLOOKUP(C272,JN!$A$2:$J$865,10,0)</f>
        <v>0.50244</v>
      </c>
      <c r="AB272">
        <v>40.299999999999997</v>
      </c>
      <c r="AD272">
        <f t="shared" si="653"/>
        <v>313.3</v>
      </c>
      <c r="AE272">
        <v>0.129</v>
      </c>
      <c r="AG272">
        <v>0.72</v>
      </c>
      <c r="AH272">
        <f t="shared" si="654"/>
        <v>9.2880000000000004E-2</v>
      </c>
      <c r="AI272" t="s">
        <v>643</v>
      </c>
      <c r="AJ272">
        <f t="shared" si="655"/>
        <v>466.76960686884149</v>
      </c>
      <c r="AK272">
        <f t="shared" si="656"/>
        <v>544.56454134698174</v>
      </c>
      <c r="AL272">
        <f t="shared" si="657"/>
        <v>0.56362430029412613</v>
      </c>
      <c r="AM272">
        <f t="shared" si="658"/>
        <v>0.40580949621177081</v>
      </c>
      <c r="AN272">
        <f t="shared" si="659"/>
        <v>11.969366062227152</v>
      </c>
      <c r="AO272">
        <f t="shared" si="660"/>
        <v>8.6179435648035501</v>
      </c>
      <c r="AP272">
        <f t="shared" si="661"/>
        <v>0.2736110081543775</v>
      </c>
      <c r="AQ272">
        <f t="shared" si="662"/>
        <v>0.19699992587115181</v>
      </c>
      <c r="AR272" s="54"/>
      <c r="AS272" s="55"/>
      <c r="AT272" s="55"/>
      <c r="AU272" s="56"/>
      <c r="AV272" s="56"/>
      <c r="AW272" s="56"/>
      <c r="AX272" s="57"/>
      <c r="AY272" s="57"/>
      <c r="AZ272" s="57"/>
    </row>
    <row r="273" spans="1:52" x14ac:dyDescent="0.3">
      <c r="A273">
        <v>257</v>
      </c>
      <c r="B273" s="1">
        <v>44740</v>
      </c>
      <c r="C273" t="str">
        <f t="shared" si="648"/>
        <v>CER-AWD_R2_t3_44740</v>
      </c>
      <c r="E273" t="s">
        <v>20</v>
      </c>
      <c r="F273" t="s">
        <v>37</v>
      </c>
      <c r="G273" t="s">
        <v>18</v>
      </c>
      <c r="H273">
        <f t="shared" si="649"/>
        <v>2022</v>
      </c>
      <c r="I273">
        <f t="shared" si="650"/>
        <v>6</v>
      </c>
      <c r="J273">
        <f t="shared" si="651"/>
        <v>28</v>
      </c>
      <c r="K273" t="s">
        <v>50</v>
      </c>
      <c r="M273">
        <f>VLOOKUP(F273,Treats!$A$1:$C$9,3,0)</f>
        <v>2</v>
      </c>
      <c r="N273">
        <v>11</v>
      </c>
      <c r="O273" t="s">
        <v>604</v>
      </c>
      <c r="P273" t="str">
        <f t="shared" si="652"/>
        <v>E:CER_P:P05_Tr1:AWD_Tr2:_TRA_2_D:28_M:6_Y:2022</v>
      </c>
      <c r="Q273">
        <v>7</v>
      </c>
      <c r="R273">
        <v>12</v>
      </c>
      <c r="S273">
        <v>0.9</v>
      </c>
      <c r="T273">
        <v>24</v>
      </c>
      <c r="U273">
        <v>26</v>
      </c>
      <c r="V273" t="s">
        <v>47</v>
      </c>
      <c r="W273" s="2">
        <f t="shared" si="629"/>
        <v>0.43171296296296285</v>
      </c>
      <c r="X273">
        <v>30</v>
      </c>
      <c r="Y273" s="33">
        <f>VLOOKUP(C273,JN!$A$2:$J$865,8,0)</f>
        <v>1.2075</v>
      </c>
      <c r="Z273" s="34">
        <f>VLOOKUP(C273,JN!$A$2:$J$865,9,0)</f>
        <v>4.0202985074626874</v>
      </c>
      <c r="AA273" s="35">
        <f>VLOOKUP(C273,JN!$A$2:$J$865,10,0)</f>
        <v>0.47064</v>
      </c>
      <c r="AB273">
        <v>41.3</v>
      </c>
      <c r="AD273">
        <f t="shared" si="653"/>
        <v>314.3</v>
      </c>
      <c r="AE273">
        <v>0.129</v>
      </c>
      <c r="AG273">
        <v>0.72</v>
      </c>
      <c r="AH273">
        <f t="shared" si="654"/>
        <v>9.2880000000000004E-2</v>
      </c>
      <c r="AI273" t="s">
        <v>643</v>
      </c>
      <c r="AJ273">
        <f t="shared" si="655"/>
        <v>465.28449835191867</v>
      </c>
      <c r="AK273">
        <f t="shared" si="656"/>
        <v>542.83191474390514</v>
      </c>
      <c r="AL273">
        <f t="shared" si="657"/>
        <v>0.56183103175994176</v>
      </c>
      <c r="AM273">
        <f t="shared" si="658"/>
        <v>0.4045183428671581</v>
      </c>
      <c r="AN273">
        <f t="shared" si="659"/>
        <v>1.8705825742697439</v>
      </c>
      <c r="AO273">
        <f t="shared" si="660"/>
        <v>1.3468194534742157</v>
      </c>
      <c r="AP273">
        <f t="shared" si="661"/>
        <v>0.25547841235507152</v>
      </c>
      <c r="AQ273">
        <f t="shared" si="662"/>
        <v>0.1839444568956515</v>
      </c>
      <c r="AR273" s="54"/>
      <c r="AS273" s="55"/>
      <c r="AT273" s="55"/>
      <c r="AU273" s="56"/>
      <c r="AV273" s="56"/>
      <c r="AW273" s="56"/>
      <c r="AX273" s="57"/>
      <c r="AY273" s="57"/>
      <c r="AZ273" s="57"/>
    </row>
    <row r="274" spans="1:52" x14ac:dyDescent="0.3">
      <c r="A274">
        <v>258</v>
      </c>
      <c r="B274" s="1">
        <v>44740</v>
      </c>
      <c r="C274" t="str">
        <f t="shared" si="648"/>
        <v>CER-CON_R2_t0_44740</v>
      </c>
      <c r="E274" t="s">
        <v>20</v>
      </c>
      <c r="F274" t="s">
        <v>40</v>
      </c>
      <c r="G274" t="s">
        <v>18</v>
      </c>
      <c r="H274">
        <f t="shared" si="649"/>
        <v>2022</v>
      </c>
      <c r="I274">
        <f t="shared" si="650"/>
        <v>6</v>
      </c>
      <c r="J274">
        <f t="shared" si="651"/>
        <v>28</v>
      </c>
      <c r="K274" t="s">
        <v>48</v>
      </c>
      <c r="M274">
        <f>VLOOKUP(F274,Treats!$A$1:$C$9,3,0)</f>
        <v>2</v>
      </c>
      <c r="N274">
        <v>2</v>
      </c>
      <c r="O274" t="s">
        <v>604</v>
      </c>
      <c r="P274" t="str">
        <f t="shared" si="652"/>
        <v>E:CER_P:P06_Tr1:CON_Tr2:_TRA_2_D:28_M:6_Y:2022</v>
      </c>
      <c r="Q274">
        <v>8</v>
      </c>
      <c r="R274">
        <v>22</v>
      </c>
      <c r="T274">
        <v>26</v>
      </c>
      <c r="U274">
        <v>27</v>
      </c>
      <c r="V274" t="s">
        <v>44</v>
      </c>
      <c r="W274" s="2">
        <f t="shared" si="629"/>
        <v>0.43865740740740727</v>
      </c>
      <c r="X274">
        <v>0</v>
      </c>
      <c r="Y274" s="33">
        <f>VLOOKUP(C274,JN!$A$2:$J$865,8,0)</f>
        <v>1.1325000000000001</v>
      </c>
      <c r="Z274" s="34">
        <f>VLOOKUP(C274,JN!$A$2:$J$865,9,0)</f>
        <v>87.903283582089557</v>
      </c>
      <c r="AA274" s="35">
        <f>VLOOKUP(C274,JN!$A$2:$J$865,10,0)</f>
        <v>0.53424000000000005</v>
      </c>
      <c r="AB274">
        <v>32.4</v>
      </c>
      <c r="AD274">
        <f t="shared" si="653"/>
        <v>305.39999999999998</v>
      </c>
      <c r="AE274">
        <v>0.129</v>
      </c>
      <c r="AG274">
        <v>0.72</v>
      </c>
      <c r="AH274">
        <f t="shared" si="654"/>
        <v>9.2880000000000004E-2</v>
      </c>
      <c r="AI274" t="s">
        <v>643</v>
      </c>
      <c r="AJ274">
        <f t="shared" si="655"/>
        <v>478.84386978391632</v>
      </c>
      <c r="AK274">
        <f t="shared" si="656"/>
        <v>558.65118141456912</v>
      </c>
      <c r="AL274">
        <f t="shared" si="657"/>
        <v>0.54229068253028523</v>
      </c>
      <c r="AM274">
        <f t="shared" si="658"/>
        <v>0.39044929142180534</v>
      </c>
      <c r="AN274">
        <f t="shared" si="659"/>
        <v>42.091948477160763</v>
      </c>
      <c r="AO274">
        <f t="shared" si="660"/>
        <v>30.30620290355575</v>
      </c>
      <c r="AP274">
        <f t="shared" si="661"/>
        <v>0.29845380715891945</v>
      </c>
      <c r="AQ274">
        <f t="shared" si="662"/>
        <v>0.214886741154422</v>
      </c>
      <c r="AR274" s="54">
        <f t="shared" ref="AR274" si="690">SLOPE(AM274:AM277,X274:X277)*60</f>
        <v>0.73940958899764697</v>
      </c>
      <c r="AS274" s="55">
        <f t="shared" ref="AS274" si="691">RSQ(Y274:Y277,AM274:AM277)</f>
        <v>0.99977855197151744</v>
      </c>
      <c r="AT274" s="55">
        <f t="shared" ref="AT274" si="692">IF(AS274&gt;=0.7,AR274,"REV")</f>
        <v>0.73940958899764697</v>
      </c>
      <c r="AU274" s="56">
        <f t="shared" ref="AU274" si="693">SLOPE(AQ274:AQ277,Y274:Y277)*60</f>
        <v>-0.73515748793418412</v>
      </c>
      <c r="AV274" s="56">
        <f t="shared" ref="AV274" si="694">RSQ(Y274:Y277,AQ274:AQ277)</f>
        <v>0.17268134224374643</v>
      </c>
      <c r="AW274" s="56" t="str">
        <f t="shared" ref="AW274" si="695">IF(AV274&gt;=0.7,AU274,"REV")</f>
        <v>REV</v>
      </c>
      <c r="AX274" s="57">
        <f t="shared" ref="AX274" si="696">SLOPE(AO274:AO277,Y274:Y277)*60</f>
        <v>-1158.2023838580239</v>
      </c>
      <c r="AY274" s="57">
        <f t="shared" ref="AY274" si="697">RSQ(Y274:Y277,AO274:AO277)</f>
        <v>0.8449187170873601</v>
      </c>
      <c r="AZ274" s="57">
        <f t="shared" ref="AZ274" si="698">IF(AY274&gt;=0.7,AX274,"REV")</f>
        <v>-1158.2023838580239</v>
      </c>
    </row>
    <row r="275" spans="1:52" x14ac:dyDescent="0.3">
      <c r="A275">
        <v>259</v>
      </c>
      <c r="B275" s="1">
        <v>44740</v>
      </c>
      <c r="C275" t="str">
        <f t="shared" si="648"/>
        <v>CER-CON_R2_t1_44740</v>
      </c>
      <c r="E275" t="s">
        <v>20</v>
      </c>
      <c r="F275" t="s">
        <v>40</v>
      </c>
      <c r="G275" t="s">
        <v>18</v>
      </c>
      <c r="H275">
        <f t="shared" si="649"/>
        <v>2022</v>
      </c>
      <c r="I275">
        <f t="shared" si="650"/>
        <v>6</v>
      </c>
      <c r="J275">
        <f t="shared" si="651"/>
        <v>28</v>
      </c>
      <c r="K275" t="s">
        <v>48</v>
      </c>
      <c r="M275">
        <f>VLOOKUP(F275,Treats!$A$1:$C$9,3,0)</f>
        <v>2</v>
      </c>
      <c r="N275">
        <v>2</v>
      </c>
      <c r="O275" t="s">
        <v>604</v>
      </c>
      <c r="P275" t="str">
        <f t="shared" si="652"/>
        <v>E:CER_P:P06_Tr1:CON_Tr2:_TRA_2_D:28_M:6_Y:2022</v>
      </c>
      <c r="Q275">
        <v>8</v>
      </c>
      <c r="R275">
        <v>22</v>
      </c>
      <c r="T275">
        <v>26</v>
      </c>
      <c r="U275">
        <v>27</v>
      </c>
      <c r="V275" t="s">
        <v>45</v>
      </c>
      <c r="W275" s="2">
        <f t="shared" si="629"/>
        <v>0.44560185185185169</v>
      </c>
      <c r="X275">
        <v>10</v>
      </c>
      <c r="Y275" s="33">
        <f>VLOOKUP(C275,JN!$A$2:$J$865,8,0)</f>
        <v>1.5074999999999998</v>
      </c>
      <c r="Z275" s="34">
        <f>VLOOKUP(C275,JN!$A$2:$J$865,9,0)</f>
        <v>44.549253731343285</v>
      </c>
      <c r="AA275" s="35">
        <f>VLOOKUP(C275,JN!$A$2:$J$865,10,0)</f>
        <v>0.47064</v>
      </c>
      <c r="AB275">
        <v>39</v>
      </c>
      <c r="AD275">
        <f t="shared" si="653"/>
        <v>312</v>
      </c>
      <c r="AE275">
        <v>0.129</v>
      </c>
      <c r="AG275">
        <v>0.72</v>
      </c>
      <c r="AH275">
        <f t="shared" si="654"/>
        <v>9.2880000000000004E-2</v>
      </c>
      <c r="AI275" t="s">
        <v>643</v>
      </c>
      <c r="AJ275">
        <f t="shared" si="655"/>
        <v>468.71448023079495</v>
      </c>
      <c r="AK275">
        <f t="shared" si="656"/>
        <v>546.83356026926083</v>
      </c>
      <c r="AL275">
        <f t="shared" si="657"/>
        <v>0.70658707894792327</v>
      </c>
      <c r="AM275">
        <f t="shared" si="658"/>
        <v>0.50874269684250473</v>
      </c>
      <c r="AN275">
        <f t="shared" si="659"/>
        <v>20.880880307356367</v>
      </c>
      <c r="AO275">
        <f t="shared" si="660"/>
        <v>15.034233821296585</v>
      </c>
      <c r="AP275">
        <f t="shared" si="661"/>
        <v>0.25736174680512491</v>
      </c>
      <c r="AQ275">
        <f t="shared" si="662"/>
        <v>0.18530045769968995</v>
      </c>
      <c r="AR275" s="54"/>
      <c r="AS275" s="55"/>
      <c r="AT275" s="55"/>
      <c r="AU275" s="56"/>
      <c r="AV275" s="56"/>
      <c r="AW275" s="56"/>
      <c r="AX275" s="57"/>
      <c r="AY275" s="57"/>
      <c r="AZ275" s="57"/>
    </row>
    <row r="276" spans="1:52" x14ac:dyDescent="0.3">
      <c r="A276">
        <v>260</v>
      </c>
      <c r="B276" s="1">
        <v>44740</v>
      </c>
      <c r="C276" t="str">
        <f t="shared" si="648"/>
        <v>CER-CON_R2_t2_44740</v>
      </c>
      <c r="E276" t="s">
        <v>20</v>
      </c>
      <c r="F276" t="s">
        <v>40</v>
      </c>
      <c r="G276" t="s">
        <v>18</v>
      </c>
      <c r="H276">
        <f t="shared" si="649"/>
        <v>2022</v>
      </c>
      <c r="I276">
        <f t="shared" si="650"/>
        <v>6</v>
      </c>
      <c r="J276">
        <f t="shared" si="651"/>
        <v>28</v>
      </c>
      <c r="K276" t="s">
        <v>48</v>
      </c>
      <c r="M276">
        <f>VLOOKUP(F276,Treats!$A$1:$C$9,3,0)</f>
        <v>2</v>
      </c>
      <c r="N276">
        <v>2</v>
      </c>
      <c r="O276" t="s">
        <v>604</v>
      </c>
      <c r="P276" t="str">
        <f t="shared" si="652"/>
        <v>E:CER_P:P06_Tr1:CON_Tr2:_TRA_2_D:28_M:6_Y:2022</v>
      </c>
      <c r="Q276">
        <v>8</v>
      </c>
      <c r="R276">
        <v>22</v>
      </c>
      <c r="T276">
        <v>26</v>
      </c>
      <c r="U276">
        <v>27</v>
      </c>
      <c r="V276" t="s">
        <v>46</v>
      </c>
      <c r="W276" s="2">
        <f t="shared" si="629"/>
        <v>0.45254629629629611</v>
      </c>
      <c r="X276">
        <v>20</v>
      </c>
      <c r="Y276" s="33">
        <f>VLOOKUP(C276,JN!$A$2:$J$865,8,0)</f>
        <v>1.8824999999999998</v>
      </c>
      <c r="Z276" s="34">
        <f>VLOOKUP(C276,JN!$A$2:$J$865,9,0)</f>
        <v>28.685373134328362</v>
      </c>
      <c r="AA276" s="35">
        <f>VLOOKUP(C276,JN!$A$2:$J$865,10,0)</f>
        <v>0.47064</v>
      </c>
      <c r="AB276">
        <v>39.9</v>
      </c>
      <c r="AD276">
        <f t="shared" si="653"/>
        <v>312.89999999999998</v>
      </c>
      <c r="AE276">
        <v>0.129</v>
      </c>
      <c r="AG276">
        <v>0.72</v>
      </c>
      <c r="AH276">
        <f t="shared" si="654"/>
        <v>9.2880000000000004E-2</v>
      </c>
      <c r="AI276" t="s">
        <v>643</v>
      </c>
      <c r="AJ276">
        <f t="shared" si="655"/>
        <v>467.36630818794515</v>
      </c>
      <c r="AK276">
        <f t="shared" si="656"/>
        <v>545.26069288593601</v>
      </c>
      <c r="AL276">
        <f t="shared" si="657"/>
        <v>0.87981707516380658</v>
      </c>
      <c r="AM276">
        <f t="shared" si="658"/>
        <v>0.63346829411794081</v>
      </c>
      <c r="AN276">
        <f t="shared" si="659"/>
        <v>13.406576940784712</v>
      </c>
      <c r="AO276">
        <f t="shared" si="660"/>
        <v>9.6527353973649923</v>
      </c>
      <c r="AP276">
        <f t="shared" si="661"/>
        <v>0.2566214924998369</v>
      </c>
      <c r="AQ276">
        <f t="shared" si="662"/>
        <v>0.18476747459988258</v>
      </c>
      <c r="AR276" s="54"/>
      <c r="AS276" s="55"/>
      <c r="AT276" s="55"/>
      <c r="AU276" s="56"/>
      <c r="AV276" s="56"/>
      <c r="AW276" s="56"/>
      <c r="AX276" s="57"/>
      <c r="AY276" s="57"/>
      <c r="AZ276" s="57"/>
    </row>
    <row r="277" spans="1:52" x14ac:dyDescent="0.3">
      <c r="A277">
        <v>261</v>
      </c>
      <c r="B277" s="1">
        <v>44740</v>
      </c>
      <c r="C277" t="str">
        <f t="shared" si="648"/>
        <v>CER-CON_R2_t3_44740</v>
      </c>
      <c r="E277" t="s">
        <v>20</v>
      </c>
      <c r="F277" t="s">
        <v>40</v>
      </c>
      <c r="G277" t="s">
        <v>18</v>
      </c>
      <c r="H277">
        <f t="shared" si="649"/>
        <v>2022</v>
      </c>
      <c r="I277">
        <f t="shared" si="650"/>
        <v>6</v>
      </c>
      <c r="J277">
        <f t="shared" si="651"/>
        <v>28</v>
      </c>
      <c r="K277" t="s">
        <v>48</v>
      </c>
      <c r="M277">
        <f>VLOOKUP(F277,Treats!$A$1:$C$9,3,0)</f>
        <v>2</v>
      </c>
      <c r="N277">
        <v>2</v>
      </c>
      <c r="O277" t="s">
        <v>604</v>
      </c>
      <c r="P277" t="str">
        <f t="shared" si="652"/>
        <v>E:CER_P:P06_Tr1:CON_Tr2:_TRA_2_D:28_M:6_Y:2022</v>
      </c>
      <c r="Q277">
        <v>8</v>
      </c>
      <c r="R277">
        <v>22</v>
      </c>
      <c r="T277">
        <v>26</v>
      </c>
      <c r="U277">
        <v>27</v>
      </c>
      <c r="V277" t="s">
        <v>47</v>
      </c>
      <c r="W277" s="2">
        <f t="shared" si="629"/>
        <v>0.45949074074074053</v>
      </c>
      <c r="X277">
        <v>30</v>
      </c>
      <c r="Y277" s="33">
        <f>VLOOKUP(C277,JN!$A$2:$J$865,8,0)</f>
        <v>2.2574999999999998</v>
      </c>
      <c r="Z277" s="34">
        <f>VLOOKUP(C277,JN!$A$2:$J$865,9,0)</f>
        <v>23.687164179104482</v>
      </c>
      <c r="AA277" s="35">
        <f>VLOOKUP(C277,JN!$A$2:$J$865,10,0)</f>
        <v>0.50880000000000003</v>
      </c>
      <c r="AB277">
        <v>39.9</v>
      </c>
      <c r="AD277">
        <f t="shared" si="653"/>
        <v>312.89999999999998</v>
      </c>
      <c r="AE277">
        <v>0.129</v>
      </c>
      <c r="AG277">
        <v>0.72</v>
      </c>
      <c r="AH277">
        <f t="shared" si="654"/>
        <v>9.2880000000000004E-2</v>
      </c>
      <c r="AI277" t="s">
        <v>643</v>
      </c>
      <c r="AJ277">
        <f t="shared" si="655"/>
        <v>467.36630818794515</v>
      </c>
      <c r="AK277">
        <f t="shared" si="656"/>
        <v>545.26069288593601</v>
      </c>
      <c r="AL277">
        <f t="shared" si="657"/>
        <v>1.0550794407342863</v>
      </c>
      <c r="AM277">
        <f t="shared" si="658"/>
        <v>0.75965719732868608</v>
      </c>
      <c r="AN277">
        <f t="shared" si="659"/>
        <v>11.0705824738298</v>
      </c>
      <c r="AO277">
        <f t="shared" si="660"/>
        <v>7.9708193811574564</v>
      </c>
      <c r="AP277">
        <f t="shared" si="661"/>
        <v>0.27742864054036426</v>
      </c>
      <c r="AQ277">
        <f t="shared" si="662"/>
        <v>0.19974862118906228</v>
      </c>
      <c r="AR277" s="54"/>
      <c r="AS277" s="55"/>
      <c r="AT277" s="55"/>
      <c r="AU277" s="56"/>
      <c r="AV277" s="56"/>
      <c r="AW277" s="56"/>
      <c r="AX277" s="57"/>
      <c r="AY277" s="57"/>
      <c r="AZ277" s="57"/>
    </row>
    <row r="278" spans="1:52" x14ac:dyDescent="0.3">
      <c r="A278">
        <v>262</v>
      </c>
      <c r="B278" s="1">
        <v>44740</v>
      </c>
      <c r="C278" t="str">
        <f t="shared" si="648"/>
        <v>CER-MSD_R3_t0_44740</v>
      </c>
      <c r="E278" t="s">
        <v>20</v>
      </c>
      <c r="F278" t="s">
        <v>35</v>
      </c>
      <c r="G278" t="s">
        <v>18</v>
      </c>
      <c r="H278">
        <f t="shared" si="649"/>
        <v>2022</v>
      </c>
      <c r="I278">
        <f t="shared" si="650"/>
        <v>6</v>
      </c>
      <c r="J278">
        <f t="shared" si="651"/>
        <v>28</v>
      </c>
      <c r="K278" t="s">
        <v>49</v>
      </c>
      <c r="M278">
        <f>VLOOKUP(F278,Treats!$A$1:$C$9,3,0)</f>
        <v>3</v>
      </c>
      <c r="N278">
        <v>2</v>
      </c>
      <c r="O278" t="s">
        <v>604</v>
      </c>
      <c r="P278" t="str">
        <f t="shared" si="652"/>
        <v>E:CER_P:P07_Tr1:MSD_Tr2:_TRA_3_D:28_M:6_Y:2022</v>
      </c>
      <c r="Q278">
        <v>11</v>
      </c>
      <c r="R278">
        <v>22</v>
      </c>
      <c r="S278">
        <v>0.8</v>
      </c>
      <c r="T278">
        <v>24</v>
      </c>
      <c r="U278">
        <v>26</v>
      </c>
      <c r="V278" t="s">
        <v>44</v>
      </c>
      <c r="W278" s="2">
        <v>0.41226851851851848</v>
      </c>
      <c r="X278">
        <v>0</v>
      </c>
      <c r="Y278" s="33">
        <f>VLOOKUP(C278,JN!$A$2:$J$865,8,0)</f>
        <v>1.2075</v>
      </c>
      <c r="Z278" s="34">
        <f>VLOOKUP(C278,JN!$A$2:$J$865,9,0)</f>
        <v>82.253134328358215</v>
      </c>
      <c r="AA278" s="35">
        <f>VLOOKUP(C278,JN!$A$2:$J$865,10,0)</f>
        <v>0.50244</v>
      </c>
      <c r="AB278">
        <v>28.2</v>
      </c>
      <c r="AD278">
        <f t="shared" si="653"/>
        <v>301.2</v>
      </c>
      <c r="AE278">
        <v>0.129</v>
      </c>
      <c r="AG278">
        <v>0.72</v>
      </c>
      <c r="AH278">
        <f t="shared" si="654"/>
        <v>9.2880000000000004E-2</v>
      </c>
      <c r="AI278" t="s">
        <v>643</v>
      </c>
      <c r="AJ278">
        <f t="shared" si="655"/>
        <v>485.5209755378753</v>
      </c>
      <c r="AK278">
        <f t="shared" si="656"/>
        <v>566.44113812752119</v>
      </c>
      <c r="AL278">
        <f t="shared" si="657"/>
        <v>0.58626657796198445</v>
      </c>
      <c r="AM278">
        <f t="shared" si="658"/>
        <v>0.42211193613262882</v>
      </c>
      <c r="AN278">
        <f t="shared" si="659"/>
        <v>39.93562202015238</v>
      </c>
      <c r="AO278">
        <f t="shared" si="660"/>
        <v>28.753647854509715</v>
      </c>
      <c r="AP278">
        <f t="shared" si="661"/>
        <v>0.28460268544079176</v>
      </c>
      <c r="AQ278">
        <f t="shared" si="662"/>
        <v>0.20491393351737006</v>
      </c>
      <c r="AR278" s="54">
        <f t="shared" ref="AR278" si="699">SLOPE(AM278:AM281,X278:X281)*60</f>
        <v>1.8162658306881569</v>
      </c>
      <c r="AS278" s="55">
        <f t="shared" ref="AS278" si="700">RSQ(Y278:Y281,AM278:AM281)</f>
        <v>0.99982800005483285</v>
      </c>
      <c r="AT278" s="55">
        <f t="shared" ref="AT278" si="701">IF(AS278&gt;=0.7,AR278,"REV")</f>
        <v>1.8162658306881569</v>
      </c>
      <c r="AU278" s="56">
        <f t="shared" ref="AU278" si="702">SLOPE(AQ278:AQ281,Y278:Y281)*60</f>
        <v>0.9894612758550253</v>
      </c>
      <c r="AV278" s="56">
        <f t="shared" ref="AV278" si="703">RSQ(Y278:Y281,AQ278:AQ281)</f>
        <v>6.3259790717969305E-2</v>
      </c>
      <c r="AW278" s="56" t="str">
        <f t="shared" ref="AW278" si="704">IF(AV278&gt;=0.7,AU278,"REV")</f>
        <v>REV</v>
      </c>
      <c r="AX278" s="57">
        <f t="shared" ref="AX278" si="705">SLOPE(AO278:AO281,Y278:Y281)*60</f>
        <v>-517.71958187571613</v>
      </c>
      <c r="AY278" s="57">
        <f t="shared" ref="AY278" si="706">RSQ(Y278:Y281,AO278:AO281)</f>
        <v>0.99727377094693026</v>
      </c>
      <c r="AZ278" s="57">
        <f t="shared" ref="AZ278" si="707">IF(AY278&gt;=0.7,AX278,"REV")</f>
        <v>-517.71958187571613</v>
      </c>
    </row>
    <row r="279" spans="1:52" x14ac:dyDescent="0.3">
      <c r="A279">
        <v>263</v>
      </c>
      <c r="B279" s="1">
        <v>44740</v>
      </c>
      <c r="C279" t="str">
        <f t="shared" si="648"/>
        <v>CER-MSD_R3_t1_44740</v>
      </c>
      <c r="E279" t="s">
        <v>20</v>
      </c>
      <c r="F279" t="s">
        <v>35</v>
      </c>
      <c r="G279" t="s">
        <v>18</v>
      </c>
      <c r="H279">
        <f t="shared" si="649"/>
        <v>2022</v>
      </c>
      <c r="I279">
        <f t="shared" si="650"/>
        <v>6</v>
      </c>
      <c r="J279">
        <f t="shared" si="651"/>
        <v>28</v>
      </c>
      <c r="K279" t="s">
        <v>49</v>
      </c>
      <c r="M279">
        <f>VLOOKUP(F279,Treats!$A$1:$C$9,3,0)</f>
        <v>3</v>
      </c>
      <c r="N279">
        <v>2</v>
      </c>
      <c r="O279" t="s">
        <v>604</v>
      </c>
      <c r="P279" t="str">
        <f t="shared" si="652"/>
        <v>E:CER_P:P07_Tr1:MSD_Tr2:_TRA_3_D:28_M:6_Y:2022</v>
      </c>
      <c r="Q279">
        <v>11</v>
      </c>
      <c r="R279">
        <v>22</v>
      </c>
      <c r="S279">
        <v>0.8</v>
      </c>
      <c r="T279">
        <v>24</v>
      </c>
      <c r="U279">
        <v>26</v>
      </c>
      <c r="V279" t="s">
        <v>45</v>
      </c>
      <c r="W279" s="2">
        <f t="shared" si="629"/>
        <v>0.4192129629629629</v>
      </c>
      <c r="X279">
        <v>10</v>
      </c>
      <c r="Y279" s="33">
        <f>VLOOKUP(C279,JN!$A$2:$J$865,8,0)</f>
        <v>2.1825000000000001</v>
      </c>
      <c r="Z279" s="34">
        <f>VLOOKUP(C279,JN!$A$2:$J$865,9,0)</f>
        <v>60.304477611940307</v>
      </c>
      <c r="AA279" s="35">
        <f>VLOOKUP(C279,JN!$A$2:$J$865,10,0)</f>
        <v>0.53424000000000005</v>
      </c>
      <c r="AB279">
        <v>33.700000000000003</v>
      </c>
      <c r="AD279">
        <f t="shared" si="653"/>
        <v>306.7</v>
      </c>
      <c r="AE279">
        <v>0.129</v>
      </c>
      <c r="AG279">
        <v>0.72</v>
      </c>
      <c r="AH279">
        <f t="shared" si="654"/>
        <v>9.2880000000000004E-2</v>
      </c>
      <c r="AI279" t="s">
        <v>643</v>
      </c>
      <c r="AJ279">
        <f t="shared" si="655"/>
        <v>476.81420877733302</v>
      </c>
      <c r="AK279">
        <f t="shared" si="656"/>
        <v>556.28324357355518</v>
      </c>
      <c r="AL279">
        <f t="shared" si="657"/>
        <v>1.0406470106565293</v>
      </c>
      <c r="AM279">
        <f t="shared" si="658"/>
        <v>0.7492658476727011</v>
      </c>
      <c r="AN279">
        <f t="shared" si="659"/>
        <v>28.754031778267713</v>
      </c>
      <c r="AO279">
        <f t="shared" si="660"/>
        <v>20.702902880352752</v>
      </c>
      <c r="AP279">
        <f t="shared" si="661"/>
        <v>0.29718876004673617</v>
      </c>
      <c r="AQ279">
        <f t="shared" si="662"/>
        <v>0.21397590723365004</v>
      </c>
      <c r="AR279" s="54"/>
      <c r="AS279" s="55"/>
      <c r="AT279" s="55"/>
      <c r="AU279" s="56"/>
      <c r="AV279" s="56"/>
      <c r="AW279" s="56"/>
      <c r="AX279" s="57"/>
      <c r="AY279" s="57"/>
      <c r="AZ279" s="57"/>
    </row>
    <row r="280" spans="1:52" x14ac:dyDescent="0.3">
      <c r="A280">
        <v>264</v>
      </c>
      <c r="B280" s="1">
        <v>44740</v>
      </c>
      <c r="C280" t="str">
        <f t="shared" si="648"/>
        <v>CER-MSD_R3_t2_44740</v>
      </c>
      <c r="E280" t="s">
        <v>20</v>
      </c>
      <c r="F280" t="s">
        <v>35</v>
      </c>
      <c r="G280" t="s">
        <v>18</v>
      </c>
      <c r="H280">
        <f t="shared" si="649"/>
        <v>2022</v>
      </c>
      <c r="I280">
        <f t="shared" si="650"/>
        <v>6</v>
      </c>
      <c r="J280">
        <f t="shared" si="651"/>
        <v>28</v>
      </c>
      <c r="K280" t="s">
        <v>49</v>
      </c>
      <c r="M280">
        <f>VLOOKUP(F280,Treats!$A$1:$C$9,3,0)</f>
        <v>3</v>
      </c>
      <c r="N280">
        <v>2</v>
      </c>
      <c r="O280" t="s">
        <v>604</v>
      </c>
      <c r="P280" t="str">
        <f t="shared" si="652"/>
        <v>E:CER_P:P07_Tr1:MSD_Tr2:_TRA_3_D:28_M:6_Y:2022</v>
      </c>
      <c r="Q280">
        <v>11</v>
      </c>
      <c r="R280">
        <v>22</v>
      </c>
      <c r="S280">
        <v>0.8</v>
      </c>
      <c r="T280">
        <v>24</v>
      </c>
      <c r="U280">
        <v>26</v>
      </c>
      <c r="V280" t="s">
        <v>46</v>
      </c>
      <c r="W280" s="2">
        <f t="shared" si="629"/>
        <v>0.42615740740740732</v>
      </c>
      <c r="X280">
        <v>20</v>
      </c>
      <c r="Y280" s="33">
        <f>VLOOKUP(C280,JN!$A$2:$J$865,8,0)</f>
        <v>2.9325000000000001</v>
      </c>
      <c r="Z280" s="34">
        <f>VLOOKUP(C280,JN!$A$2:$J$865,9,0)</f>
        <v>38.355820895522392</v>
      </c>
      <c r="AA280" s="35">
        <f>VLOOKUP(C280,JN!$A$2:$J$865,10,0)</f>
        <v>0.90312000000000014</v>
      </c>
      <c r="AB280">
        <v>35</v>
      </c>
      <c r="AD280">
        <f t="shared" si="653"/>
        <v>308</v>
      </c>
      <c r="AE280">
        <v>0.129</v>
      </c>
      <c r="AG280">
        <v>0.72</v>
      </c>
      <c r="AH280">
        <f t="shared" si="654"/>
        <v>9.2880000000000004E-2</v>
      </c>
      <c r="AI280" t="s">
        <v>643</v>
      </c>
      <c r="AJ280">
        <f t="shared" si="655"/>
        <v>474.80168127275334</v>
      </c>
      <c r="AK280">
        <f t="shared" si="656"/>
        <v>553.93529481821224</v>
      </c>
      <c r="AL280">
        <f t="shared" si="657"/>
        <v>1.3923559303323494</v>
      </c>
      <c r="AM280">
        <f t="shared" si="658"/>
        <v>1.0024962698392914</v>
      </c>
      <c r="AN280">
        <f t="shared" si="659"/>
        <v>18.211408247790633</v>
      </c>
      <c r="AO280">
        <f t="shared" si="660"/>
        <v>13.112213938409255</v>
      </c>
      <c r="AP280">
        <f t="shared" si="661"/>
        <v>0.50027004345622395</v>
      </c>
      <c r="AQ280">
        <f t="shared" si="662"/>
        <v>0.36019443128848122</v>
      </c>
      <c r="AR280" s="54"/>
      <c r="AS280" s="55"/>
      <c r="AT280" s="55"/>
      <c r="AU280" s="56"/>
      <c r="AV280" s="56"/>
      <c r="AW280" s="56"/>
      <c r="AX280" s="57"/>
      <c r="AY280" s="57"/>
      <c r="AZ280" s="57"/>
    </row>
    <row r="281" spans="1:52" x14ac:dyDescent="0.3">
      <c r="A281">
        <v>265</v>
      </c>
      <c r="B281" s="1">
        <v>44740</v>
      </c>
      <c r="C281" t="str">
        <f t="shared" si="648"/>
        <v>CER-MSD_R3_t3_44740</v>
      </c>
      <c r="E281" t="s">
        <v>20</v>
      </c>
      <c r="F281" t="s">
        <v>35</v>
      </c>
      <c r="G281" t="s">
        <v>18</v>
      </c>
      <c r="H281">
        <f t="shared" si="649"/>
        <v>2022</v>
      </c>
      <c r="I281">
        <f t="shared" si="650"/>
        <v>6</v>
      </c>
      <c r="J281">
        <f t="shared" si="651"/>
        <v>28</v>
      </c>
      <c r="K281" t="s">
        <v>49</v>
      </c>
      <c r="M281">
        <f>VLOOKUP(F281,Treats!$A$1:$C$9,3,0)</f>
        <v>3</v>
      </c>
      <c r="N281">
        <v>2</v>
      </c>
      <c r="O281" t="s">
        <v>604</v>
      </c>
      <c r="P281" t="str">
        <f t="shared" si="652"/>
        <v>E:CER_P:P07_Tr1:MSD_Tr2:_TRA_3_D:28_M:6_Y:2022</v>
      </c>
      <c r="Q281">
        <v>11</v>
      </c>
      <c r="R281">
        <v>22</v>
      </c>
      <c r="S281">
        <v>0.8</v>
      </c>
      <c r="T281">
        <v>24</v>
      </c>
      <c r="U281">
        <v>26</v>
      </c>
      <c r="V281" t="s">
        <v>47</v>
      </c>
      <c r="W281" s="2">
        <f t="shared" si="629"/>
        <v>0.43310185185185174</v>
      </c>
      <c r="X281">
        <v>30</v>
      </c>
      <c r="Y281" s="33">
        <f>VLOOKUP(C281,JN!$A$2:$J$865,8,0)</f>
        <v>3.9074999999999998</v>
      </c>
      <c r="Z281" s="34">
        <f>VLOOKUP(C281,JN!$A$2:$J$865,9,0)</f>
        <v>16.733134328358211</v>
      </c>
      <c r="AA281" s="35">
        <f>VLOOKUP(C281,JN!$A$2:$J$865,10,0)</f>
        <v>0.52788000000000002</v>
      </c>
      <c r="AB281">
        <v>32.5</v>
      </c>
      <c r="AD281">
        <f t="shared" si="653"/>
        <v>305.5</v>
      </c>
      <c r="AE281">
        <v>0.129</v>
      </c>
      <c r="AG281">
        <v>0.72</v>
      </c>
      <c r="AH281">
        <f t="shared" si="654"/>
        <v>9.2880000000000004E-2</v>
      </c>
      <c r="AI281" t="s">
        <v>643</v>
      </c>
      <c r="AJ281">
        <f t="shared" si="655"/>
        <v>478.68712874634383</v>
      </c>
      <c r="AK281">
        <f t="shared" si="656"/>
        <v>558.4683168707345</v>
      </c>
      <c r="AL281">
        <f t="shared" si="657"/>
        <v>1.8704699555763384</v>
      </c>
      <c r="AM281">
        <f t="shared" si="658"/>
        <v>1.3467383680149636</v>
      </c>
      <c r="AN281">
        <f t="shared" si="659"/>
        <v>8.0099360265686723</v>
      </c>
      <c r="AO281">
        <f t="shared" si="660"/>
        <v>5.7671539391294449</v>
      </c>
      <c r="AP281">
        <f t="shared" si="661"/>
        <v>0.2948042551097233</v>
      </c>
      <c r="AQ281">
        <f t="shared" si="662"/>
        <v>0.2122590636790008</v>
      </c>
      <c r="AR281" s="54"/>
      <c r="AS281" s="55"/>
      <c r="AT281" s="55"/>
      <c r="AU281" s="56"/>
      <c r="AV281" s="56"/>
      <c r="AW281" s="56"/>
      <c r="AX281" s="57"/>
      <c r="AY281" s="57"/>
      <c r="AZ281" s="57"/>
    </row>
    <row r="282" spans="1:52" x14ac:dyDescent="0.3">
      <c r="A282">
        <v>266</v>
      </c>
      <c r="B282" s="1">
        <v>44740</v>
      </c>
      <c r="C282" t="str">
        <f t="shared" si="648"/>
        <v>CER-CON_R3_t3_44740</v>
      </c>
      <c r="E282" t="s">
        <v>20</v>
      </c>
      <c r="F282" t="s">
        <v>33</v>
      </c>
      <c r="G282" t="s">
        <v>18</v>
      </c>
      <c r="H282">
        <f t="shared" si="649"/>
        <v>2022</v>
      </c>
      <c r="I282">
        <f t="shared" si="650"/>
        <v>6</v>
      </c>
      <c r="J282">
        <f t="shared" si="651"/>
        <v>28</v>
      </c>
      <c r="K282" t="s">
        <v>48</v>
      </c>
      <c r="M282">
        <f>VLOOKUP(F282,Treats!$A$1:$C$9,3,0)</f>
        <v>3</v>
      </c>
      <c r="N282">
        <v>14</v>
      </c>
      <c r="O282" t="s">
        <v>604</v>
      </c>
      <c r="P282" t="str">
        <f t="shared" si="652"/>
        <v>E:CER_P:P08_Tr1:CON_Tr2:_TRA_3_D:28_M:6_Y:2022</v>
      </c>
      <c r="Q282">
        <v>8</v>
      </c>
      <c r="R282">
        <v>22</v>
      </c>
      <c r="S282">
        <v>0.9</v>
      </c>
      <c r="T282">
        <v>26</v>
      </c>
      <c r="U282">
        <v>27</v>
      </c>
      <c r="V282" t="s">
        <v>47</v>
      </c>
      <c r="W282" s="2">
        <v>0.44282407407407409</v>
      </c>
      <c r="X282">
        <v>0</v>
      </c>
      <c r="Y282" s="33">
        <f>VLOOKUP(C282,JN!$A$2:$J$865,8,0)</f>
        <v>4.8075000000000001</v>
      </c>
      <c r="Z282" s="34">
        <f>VLOOKUP(C282,JN!$A$2:$J$865,9,0)</f>
        <v>23.57850746268657</v>
      </c>
      <c r="AA282" s="35">
        <f>VLOOKUP(C282,JN!$A$2:$J$865,10,0)</f>
        <v>0.50244</v>
      </c>
      <c r="AB282">
        <v>31.2</v>
      </c>
      <c r="AD282">
        <f t="shared" si="653"/>
        <v>304.2</v>
      </c>
      <c r="AE282">
        <v>0.129</v>
      </c>
      <c r="AG282">
        <v>0.72</v>
      </c>
      <c r="AH282">
        <f t="shared" si="654"/>
        <v>9.2880000000000004E-2</v>
      </c>
      <c r="AI282" t="s">
        <v>643</v>
      </c>
      <c r="AJ282">
        <f t="shared" si="655"/>
        <v>480.73280023671282</v>
      </c>
      <c r="AK282">
        <f t="shared" si="656"/>
        <v>560.85493360949829</v>
      </c>
      <c r="AL282">
        <f t="shared" si="657"/>
        <v>2.3111229371379967</v>
      </c>
      <c r="AM282">
        <f t="shared" si="658"/>
        <v>1.6640085147393577</v>
      </c>
      <c r="AN282">
        <f t="shared" si="659"/>
        <v>11.334961917939545</v>
      </c>
      <c r="AO282">
        <f t="shared" si="660"/>
        <v>8.1611725809164728</v>
      </c>
      <c r="AP282">
        <f t="shared" si="661"/>
        <v>0.28179595284275633</v>
      </c>
      <c r="AQ282">
        <f t="shared" si="662"/>
        <v>0.20289308604678455</v>
      </c>
      <c r="AR282" s="54">
        <f t="shared" ref="AR282" si="708">SLOPE(AM282:AM285,X282:X285)*60</f>
        <v>0.17803234502463905</v>
      </c>
      <c r="AS282" s="55">
        <f t="shared" ref="AS282" si="709">RSQ(Y282:Y285,AM282:AM285)</f>
        <v>0.99847706163376992</v>
      </c>
      <c r="AT282" s="55">
        <f t="shared" ref="AT282" si="710">IF(AS282&gt;=0.7,AR282,"REV")</f>
        <v>0.17803234502463905</v>
      </c>
      <c r="AU282" s="56">
        <f t="shared" ref="AU282" si="711">SLOPE(AQ282:AQ285,Y282:Y285)*60</f>
        <v>-0.14457819281842813</v>
      </c>
      <c r="AV282" s="56">
        <f t="shared" ref="AV282" si="712">RSQ(Y282:Y285,AQ282:AQ285)</f>
        <v>0.71010549378074517</v>
      </c>
      <c r="AW282" s="56">
        <f t="shared" ref="AW282" si="713">IF(AV282&gt;=0.7,AU282,"REV")</f>
        <v>-0.14457819281842813</v>
      </c>
      <c r="AX282" s="57">
        <f t="shared" ref="AX282" si="714">SLOPE(AO282:AO285,Y282:Y285)*60</f>
        <v>-254.51103042288076</v>
      </c>
      <c r="AY282" s="57">
        <f t="shared" ref="AY282" si="715">RSQ(Y282:Y285,AO282:AO285)</f>
        <v>0.94974150413027003</v>
      </c>
      <c r="AZ282" s="57">
        <f t="shared" ref="AZ282" si="716">IF(AY282&gt;=0.7,AX282,"REV")</f>
        <v>-254.51103042288076</v>
      </c>
    </row>
    <row r="283" spans="1:52" x14ac:dyDescent="0.3">
      <c r="A283">
        <v>267</v>
      </c>
      <c r="B283" s="1">
        <v>44740</v>
      </c>
      <c r="C283" t="str">
        <f t="shared" si="648"/>
        <v>CER-CON_R3_t1_44740</v>
      </c>
      <c r="E283" t="s">
        <v>20</v>
      </c>
      <c r="F283" t="s">
        <v>33</v>
      </c>
      <c r="G283" t="s">
        <v>18</v>
      </c>
      <c r="H283">
        <f t="shared" si="649"/>
        <v>2022</v>
      </c>
      <c r="I283">
        <f t="shared" si="650"/>
        <v>6</v>
      </c>
      <c r="J283">
        <f t="shared" si="651"/>
        <v>28</v>
      </c>
      <c r="K283" t="s">
        <v>48</v>
      </c>
      <c r="M283">
        <f>VLOOKUP(F283,Treats!$A$1:$C$9,3,0)</f>
        <v>3</v>
      </c>
      <c r="N283">
        <v>14</v>
      </c>
      <c r="O283" t="s">
        <v>604</v>
      </c>
      <c r="P283" t="str">
        <f t="shared" si="652"/>
        <v>E:CER_P:P08_Tr1:CON_Tr2:_TRA_3_D:28_M:6_Y:2022</v>
      </c>
      <c r="Q283">
        <v>8</v>
      </c>
      <c r="R283">
        <v>22</v>
      </c>
      <c r="S283">
        <v>0.9</v>
      </c>
      <c r="T283">
        <v>26</v>
      </c>
      <c r="U283">
        <v>27</v>
      </c>
      <c r="V283" t="s">
        <v>45</v>
      </c>
      <c r="W283" s="2">
        <f t="shared" si="629"/>
        <v>0.44976851851851851</v>
      </c>
      <c r="X283">
        <v>10</v>
      </c>
      <c r="Y283" s="33">
        <f>VLOOKUP(C283,JN!$A$2:$J$865,8,0)</f>
        <v>2.4074999999999998</v>
      </c>
      <c r="Z283" s="34">
        <f>VLOOKUP(C283,JN!$A$2:$J$865,9,0)</f>
        <v>54.980298507462692</v>
      </c>
      <c r="AA283" s="35">
        <f>VLOOKUP(C283,JN!$A$2:$J$865,10,0)</f>
        <v>0.52152000000000009</v>
      </c>
      <c r="AB283">
        <v>37.1</v>
      </c>
      <c r="AD283">
        <f t="shared" si="653"/>
        <v>310.10000000000002</v>
      </c>
      <c r="AE283">
        <v>0.129</v>
      </c>
      <c r="AG283">
        <v>0.72</v>
      </c>
      <c r="AH283">
        <f t="shared" si="654"/>
        <v>9.2880000000000004E-2</v>
      </c>
      <c r="AI283" t="s">
        <v>643</v>
      </c>
      <c r="AJ283">
        <f t="shared" si="655"/>
        <v>471.58632000002592</v>
      </c>
      <c r="AK283">
        <f t="shared" si="656"/>
        <v>550.18404000003022</v>
      </c>
      <c r="AL283">
        <f t="shared" si="657"/>
        <v>1.1353440654000624</v>
      </c>
      <c r="AM283">
        <f t="shared" si="658"/>
        <v>0.81744772708804492</v>
      </c>
      <c r="AN283">
        <f t="shared" si="659"/>
        <v>25.927956645637249</v>
      </c>
      <c r="AO283">
        <f t="shared" si="660"/>
        <v>18.668128784858819</v>
      </c>
      <c r="AP283">
        <f t="shared" si="661"/>
        <v>0.28693198054081581</v>
      </c>
      <c r="AQ283">
        <f t="shared" si="662"/>
        <v>0.20659102598938739</v>
      </c>
      <c r="AR283" s="54"/>
      <c r="AS283" s="55"/>
      <c r="AT283" s="55"/>
      <c r="AU283" s="56"/>
      <c r="AV283" s="56"/>
      <c r="AW283" s="56"/>
      <c r="AX283" s="57"/>
      <c r="AY283" s="57"/>
      <c r="AZ283" s="57"/>
    </row>
    <row r="284" spans="1:52" x14ac:dyDescent="0.3">
      <c r="A284">
        <v>268</v>
      </c>
      <c r="B284" s="1">
        <v>44740</v>
      </c>
      <c r="C284" t="str">
        <f t="shared" si="648"/>
        <v>CER-CON_R3_t2_44740</v>
      </c>
      <c r="E284" t="s">
        <v>20</v>
      </c>
      <c r="F284" t="s">
        <v>33</v>
      </c>
      <c r="G284" t="s">
        <v>18</v>
      </c>
      <c r="H284">
        <f t="shared" si="649"/>
        <v>2022</v>
      </c>
      <c r="I284">
        <f t="shared" si="650"/>
        <v>6</v>
      </c>
      <c r="J284">
        <f t="shared" si="651"/>
        <v>28</v>
      </c>
      <c r="K284" t="s">
        <v>48</v>
      </c>
      <c r="M284">
        <f>VLOOKUP(F284,Treats!$A$1:$C$9,3,0)</f>
        <v>3</v>
      </c>
      <c r="N284">
        <v>14</v>
      </c>
      <c r="O284" t="s">
        <v>604</v>
      </c>
      <c r="P284" t="str">
        <f t="shared" si="652"/>
        <v>E:CER_P:P08_Tr1:CON_Tr2:_TRA_3_D:28_M:6_Y:2022</v>
      </c>
      <c r="Q284">
        <v>8</v>
      </c>
      <c r="R284">
        <v>22</v>
      </c>
      <c r="S284">
        <v>0.9</v>
      </c>
      <c r="T284">
        <v>26</v>
      </c>
      <c r="U284">
        <v>27</v>
      </c>
      <c r="V284" t="s">
        <v>46</v>
      </c>
      <c r="W284" s="2">
        <f t="shared" si="629"/>
        <v>0.45671296296296293</v>
      </c>
      <c r="X284">
        <v>20</v>
      </c>
      <c r="Y284" s="33">
        <f>VLOOKUP(C284,JN!$A$2:$J$865,8,0)</f>
        <v>3.6074999999999999</v>
      </c>
      <c r="Z284" s="34">
        <f>VLOOKUP(C284,JN!$A$2:$J$865,9,0)</f>
        <v>32.814328358208961</v>
      </c>
      <c r="AA284" s="35">
        <f>VLOOKUP(C284,JN!$A$2:$J$865,10,0)</f>
        <v>0.51516000000000006</v>
      </c>
      <c r="AB284">
        <v>38.299999999999997</v>
      </c>
      <c r="AD284">
        <f t="shared" si="653"/>
        <v>311.3</v>
      </c>
      <c r="AE284">
        <v>0.129</v>
      </c>
      <c r="AG284">
        <v>0.72</v>
      </c>
      <c r="AH284">
        <f t="shared" si="654"/>
        <v>9.2880000000000004E-2</v>
      </c>
      <c r="AI284" t="s">
        <v>643</v>
      </c>
      <c r="AJ284">
        <f t="shared" si="655"/>
        <v>469.76844790237084</v>
      </c>
      <c r="AK284">
        <f t="shared" si="656"/>
        <v>548.0631892194325</v>
      </c>
      <c r="AL284">
        <f t="shared" si="657"/>
        <v>1.6946896758078027</v>
      </c>
      <c r="AM284">
        <f t="shared" si="658"/>
        <v>1.220176566581618</v>
      </c>
      <c r="AN284">
        <f t="shared" si="659"/>
        <v>15.415136101794577</v>
      </c>
      <c r="AO284">
        <f t="shared" si="660"/>
        <v>11.098897993292095</v>
      </c>
      <c r="AP284">
        <f t="shared" si="661"/>
        <v>0.28234023255828289</v>
      </c>
      <c r="AQ284">
        <f t="shared" si="662"/>
        <v>0.20328496744196367</v>
      </c>
      <c r="AR284" s="54"/>
      <c r="AS284" s="55"/>
      <c r="AT284" s="55"/>
      <c r="AU284" s="56"/>
      <c r="AV284" s="56"/>
      <c r="AW284" s="56"/>
      <c r="AX284" s="57"/>
      <c r="AY284" s="57"/>
      <c r="AZ284" s="57"/>
    </row>
    <row r="285" spans="1:52" x14ac:dyDescent="0.3">
      <c r="A285">
        <v>269</v>
      </c>
      <c r="B285" s="1">
        <v>44740</v>
      </c>
      <c r="C285" t="str">
        <f t="shared" si="648"/>
        <v>CER-CON_R3_t3_44740</v>
      </c>
      <c r="E285" t="s">
        <v>20</v>
      </c>
      <c r="F285" t="s">
        <v>33</v>
      </c>
      <c r="G285" t="s">
        <v>18</v>
      </c>
      <c r="H285">
        <f t="shared" si="649"/>
        <v>2022</v>
      </c>
      <c r="I285">
        <f t="shared" si="650"/>
        <v>6</v>
      </c>
      <c r="J285">
        <f t="shared" si="651"/>
        <v>28</v>
      </c>
      <c r="K285" t="s">
        <v>48</v>
      </c>
      <c r="M285">
        <f>VLOOKUP(F285,Treats!$A$1:$C$9,3,0)</f>
        <v>3</v>
      </c>
      <c r="N285">
        <v>14</v>
      </c>
      <c r="O285" t="s">
        <v>604</v>
      </c>
      <c r="P285" t="str">
        <f t="shared" si="652"/>
        <v>E:CER_P:P08_Tr1:CON_Tr2:_TRA_3_D:28_M:6_Y:2022</v>
      </c>
      <c r="Q285">
        <v>8</v>
      </c>
      <c r="R285">
        <v>22</v>
      </c>
      <c r="S285">
        <v>0.9</v>
      </c>
      <c r="T285">
        <v>26</v>
      </c>
      <c r="U285">
        <v>27</v>
      </c>
      <c r="V285" t="s">
        <v>47</v>
      </c>
      <c r="W285" s="2">
        <f t="shared" si="629"/>
        <v>0.46365740740740735</v>
      </c>
      <c r="X285">
        <v>30</v>
      </c>
      <c r="Y285" s="33">
        <f>VLOOKUP(C285,JN!$A$2:$J$865,8,0)</f>
        <v>4.8075000000000001</v>
      </c>
      <c r="Z285" s="34">
        <f>VLOOKUP(C285,JN!$A$2:$J$865,9,0)</f>
        <v>23.57850746268657</v>
      </c>
      <c r="AA285" s="35">
        <f>VLOOKUP(C285,JN!$A$2:$J$865,10,0)</f>
        <v>0.50244</v>
      </c>
      <c r="AB285">
        <v>37.799999999999997</v>
      </c>
      <c r="AD285">
        <f t="shared" si="653"/>
        <v>310.8</v>
      </c>
      <c r="AE285">
        <v>0.129</v>
      </c>
      <c r="AG285">
        <v>0.72</v>
      </c>
      <c r="AH285">
        <f t="shared" si="654"/>
        <v>9.2880000000000004E-2</v>
      </c>
      <c r="AI285" t="s">
        <v>643</v>
      </c>
      <c r="AJ285">
        <f t="shared" si="655"/>
        <v>470.52418864867445</v>
      </c>
      <c r="AK285">
        <f t="shared" si="656"/>
        <v>548.9448867567869</v>
      </c>
      <c r="AL285">
        <f t="shared" si="657"/>
        <v>2.2620450369285026</v>
      </c>
      <c r="AM285">
        <f t="shared" si="658"/>
        <v>1.6286724265885217</v>
      </c>
      <c r="AN285">
        <f t="shared" si="659"/>
        <v>11.094258093427314</v>
      </c>
      <c r="AO285">
        <f t="shared" si="660"/>
        <v>7.9878658272676653</v>
      </c>
      <c r="AP285">
        <f t="shared" si="661"/>
        <v>0.27581186890207998</v>
      </c>
      <c r="AQ285">
        <f t="shared" si="662"/>
        <v>0.19858454560949759</v>
      </c>
      <c r="AR285" s="54"/>
      <c r="AS285" s="55"/>
      <c r="AT285" s="55"/>
      <c r="AU285" s="56"/>
      <c r="AV285" s="56"/>
      <c r="AW285" s="56"/>
      <c r="AX285" s="57"/>
      <c r="AY285" s="57"/>
      <c r="AZ285" s="57"/>
    </row>
    <row r="286" spans="1:52" x14ac:dyDescent="0.3">
      <c r="A286">
        <v>270</v>
      </c>
      <c r="B286" s="1">
        <v>44740</v>
      </c>
      <c r="C286" t="str">
        <f t="shared" si="648"/>
        <v>CER-AWD_R3_t0_44740</v>
      </c>
      <c r="E286" t="s">
        <v>20</v>
      </c>
      <c r="F286" t="s">
        <v>38</v>
      </c>
      <c r="G286" t="s">
        <v>18</v>
      </c>
      <c r="H286">
        <f t="shared" si="649"/>
        <v>2022</v>
      </c>
      <c r="I286">
        <f t="shared" si="650"/>
        <v>6</v>
      </c>
      <c r="J286">
        <f t="shared" si="651"/>
        <v>28</v>
      </c>
      <c r="K286" t="s">
        <v>50</v>
      </c>
      <c r="M286">
        <f>VLOOKUP(F286,Treats!$A$1:$C$9,3,0)</f>
        <v>3</v>
      </c>
      <c r="N286">
        <v>14</v>
      </c>
      <c r="O286" t="s">
        <v>604</v>
      </c>
      <c r="P286" t="str">
        <f t="shared" si="652"/>
        <v>E:CER_P:P09_Tr1:AWD_Tr2:_TRA_3_D:28_M:6_Y:2022</v>
      </c>
      <c r="Q286">
        <v>9</v>
      </c>
      <c r="R286">
        <v>22</v>
      </c>
      <c r="S286">
        <v>0.8</v>
      </c>
      <c r="T286">
        <v>24</v>
      </c>
      <c r="U286">
        <v>26</v>
      </c>
      <c r="V286" t="s">
        <v>44</v>
      </c>
      <c r="W286" s="2">
        <v>0.41388888888888892</v>
      </c>
      <c r="X286">
        <v>0</v>
      </c>
      <c r="Y286" s="33">
        <f>VLOOKUP(C286,JN!$A$2:$J$865,8,0)</f>
        <v>1.2075</v>
      </c>
      <c r="Z286" s="34">
        <f>VLOOKUP(C286,JN!$A$2:$J$865,9,0)</f>
        <v>95.835223880597013</v>
      </c>
      <c r="AA286" s="35">
        <f>VLOOKUP(C286,JN!$A$2:$J$865,10,0)</f>
        <v>0.50244</v>
      </c>
      <c r="AB286">
        <v>28.3</v>
      </c>
      <c r="AD286">
        <f t="shared" si="653"/>
        <v>301.3</v>
      </c>
      <c r="AE286">
        <v>0.129</v>
      </c>
      <c r="AG286">
        <v>0.72</v>
      </c>
      <c r="AH286">
        <f t="shared" si="654"/>
        <v>9.2880000000000004E-2</v>
      </c>
      <c r="AI286" t="s">
        <v>643</v>
      </c>
      <c r="AJ286">
        <f t="shared" si="655"/>
        <v>485.35983349488225</v>
      </c>
      <c r="AK286">
        <f t="shared" si="656"/>
        <v>566.25313907736268</v>
      </c>
      <c r="AL286">
        <f t="shared" si="657"/>
        <v>0.58607199894507023</v>
      </c>
      <c r="AM286">
        <f t="shared" si="658"/>
        <v>0.42197183924045056</v>
      </c>
      <c r="AN286">
        <f t="shared" si="659"/>
        <v>46.514568305631329</v>
      </c>
      <c r="AO286">
        <f t="shared" si="660"/>
        <v>33.49048918005456</v>
      </c>
      <c r="AP286">
        <f t="shared" si="661"/>
        <v>0.28450822719803009</v>
      </c>
      <c r="AQ286">
        <f t="shared" si="662"/>
        <v>0.20484592358258169</v>
      </c>
      <c r="AR286" s="54">
        <f t="shared" ref="AR286" si="717">SLOPE(AM286:AM289,X286:X289)*60</f>
        <v>-1.4908758733861016E-2</v>
      </c>
      <c r="AS286" s="55">
        <f t="shared" ref="AS286" si="718">RSQ(Y286:Y289,AM286:AM289)</f>
        <v>0.77925206776456124</v>
      </c>
      <c r="AT286" s="55">
        <f t="shared" ref="AT286" si="719">IF(AS286&gt;=0.7,AR286,"REV")</f>
        <v>-1.4908758733861016E-2</v>
      </c>
      <c r="AU286" s="56">
        <f t="shared" ref="AU286" si="720">SLOPE(AQ286:AQ289,Y286:Y289)*60</f>
        <v>-7.5514945779555029</v>
      </c>
      <c r="AV286" s="56">
        <f t="shared" ref="AV286" si="721">RSQ(Y286:Y289,AQ286:AQ289)</f>
        <v>0.23005432850044918</v>
      </c>
      <c r="AW286" s="56" t="str">
        <f t="shared" ref="AW286" si="722">IF(AV286&gt;=0.7,AU286,"REV")</f>
        <v>REV</v>
      </c>
      <c r="AX286" s="57">
        <f t="shared" ref="AX286" si="723">SLOPE(AO286:AO289,Y286:Y289)*60</f>
        <v>249.95902825762533</v>
      </c>
      <c r="AY286" s="57">
        <f t="shared" ref="AY286" si="724">RSQ(Y286:Y289,AO286:AO289)</f>
        <v>1.7615350775633651E-4</v>
      </c>
      <c r="AZ286" s="57" t="str">
        <f t="shared" ref="AZ286" si="725">IF(AY286&gt;=0.7,AX286,"REV")</f>
        <v>REV</v>
      </c>
    </row>
    <row r="287" spans="1:52" x14ac:dyDescent="0.3">
      <c r="A287">
        <v>271</v>
      </c>
      <c r="B287" s="1">
        <v>44740</v>
      </c>
      <c r="C287" t="str">
        <f t="shared" si="648"/>
        <v>CER-AWD_R3_t1_44740</v>
      </c>
      <c r="E287" t="s">
        <v>20</v>
      </c>
      <c r="F287" t="s">
        <v>38</v>
      </c>
      <c r="G287" t="s">
        <v>18</v>
      </c>
      <c r="H287">
        <f t="shared" si="649"/>
        <v>2022</v>
      </c>
      <c r="I287">
        <f t="shared" si="650"/>
        <v>6</v>
      </c>
      <c r="J287">
        <f t="shared" si="651"/>
        <v>28</v>
      </c>
      <c r="K287" t="s">
        <v>50</v>
      </c>
      <c r="M287">
        <f>VLOOKUP(F287,Treats!$A$1:$C$9,3,0)</f>
        <v>3</v>
      </c>
      <c r="N287">
        <v>14</v>
      </c>
      <c r="O287" t="s">
        <v>604</v>
      </c>
      <c r="P287" t="str">
        <f t="shared" si="652"/>
        <v>E:CER_P:P09_Tr1:AWD_Tr2:_TRA_3_D:28_M:6_Y:2022</v>
      </c>
      <c r="Q287">
        <v>9</v>
      </c>
      <c r="R287">
        <v>22</v>
      </c>
      <c r="S287">
        <v>0.8</v>
      </c>
      <c r="T287">
        <v>24</v>
      </c>
      <c r="U287">
        <v>26</v>
      </c>
      <c r="V287" t="s">
        <v>45</v>
      </c>
      <c r="W287" s="2">
        <f t="shared" si="629"/>
        <v>0.42083333333333334</v>
      </c>
      <c r="X287">
        <v>10</v>
      </c>
      <c r="Y287" s="33">
        <f>VLOOKUP(C287,JN!$A$2:$J$865,8,0)</f>
        <v>1.1325000000000001</v>
      </c>
      <c r="Z287" s="34">
        <f>VLOOKUP(C287,JN!$A$2:$J$865,9,0)</f>
        <v>49.982089552238811</v>
      </c>
      <c r="AA287" s="35">
        <f>VLOOKUP(C287,JN!$A$2:$J$865,10,0)</f>
        <v>0.52788000000000002</v>
      </c>
      <c r="AB287">
        <v>36.700000000000003</v>
      </c>
      <c r="AD287">
        <f t="shared" si="653"/>
        <v>309.7</v>
      </c>
      <c r="AE287">
        <v>0.129</v>
      </c>
      <c r="AG287">
        <v>0.72</v>
      </c>
      <c r="AH287">
        <f t="shared" si="654"/>
        <v>9.2880000000000004E-2</v>
      </c>
      <c r="AI287" t="s">
        <v>643</v>
      </c>
      <c r="AJ287">
        <f t="shared" si="655"/>
        <v>472.19540791736534</v>
      </c>
      <c r="AK287">
        <f t="shared" si="656"/>
        <v>550.89464257025952</v>
      </c>
      <c r="AL287">
        <f t="shared" si="657"/>
        <v>0.53476129946641626</v>
      </c>
      <c r="AM287">
        <f t="shared" si="658"/>
        <v>0.38502813561581972</v>
      </c>
      <c r="AN287">
        <f t="shared" si="659"/>
        <v>23.601313164681692</v>
      </c>
      <c r="AO287">
        <f t="shared" si="660"/>
        <v>16.992945478570817</v>
      </c>
      <c r="AP287">
        <f t="shared" si="661"/>
        <v>0.29080626391998865</v>
      </c>
      <c r="AQ287">
        <f t="shared" si="662"/>
        <v>0.20938051002239183</v>
      </c>
      <c r="AR287" s="54"/>
      <c r="AS287" s="55"/>
      <c r="AT287" s="55"/>
      <c r="AU287" s="56"/>
      <c r="AV287" s="56"/>
      <c r="AW287" s="56"/>
      <c r="AX287" s="57"/>
      <c r="AY287" s="57"/>
      <c r="AZ287" s="57"/>
    </row>
    <row r="288" spans="1:52" x14ac:dyDescent="0.3">
      <c r="A288">
        <v>272</v>
      </c>
      <c r="B288" s="1">
        <v>44740</v>
      </c>
      <c r="C288" t="str">
        <f t="shared" si="648"/>
        <v>CER-AWD_R3_t2_44740</v>
      </c>
      <c r="E288" t="s">
        <v>20</v>
      </c>
      <c r="F288" t="s">
        <v>38</v>
      </c>
      <c r="G288" t="s">
        <v>18</v>
      </c>
      <c r="H288">
        <f t="shared" si="649"/>
        <v>2022</v>
      </c>
      <c r="I288">
        <f t="shared" si="650"/>
        <v>6</v>
      </c>
      <c r="J288">
        <f t="shared" si="651"/>
        <v>28</v>
      </c>
      <c r="K288" t="s">
        <v>50</v>
      </c>
      <c r="M288">
        <f>VLOOKUP(F288,Treats!$A$1:$C$9,3,0)</f>
        <v>3</v>
      </c>
      <c r="N288">
        <v>14</v>
      </c>
      <c r="O288" t="s">
        <v>604</v>
      </c>
      <c r="P288" t="str">
        <f t="shared" si="652"/>
        <v>E:CER_P:P09_Tr1:AWD_Tr2:_TRA_3_D:28_M:6_Y:2022</v>
      </c>
      <c r="Q288">
        <v>9</v>
      </c>
      <c r="R288">
        <v>22</v>
      </c>
      <c r="S288">
        <v>0.8</v>
      </c>
      <c r="T288">
        <v>24</v>
      </c>
      <c r="U288">
        <v>26</v>
      </c>
      <c r="V288" t="s">
        <v>46</v>
      </c>
      <c r="W288" s="2">
        <f t="shared" si="629"/>
        <v>0.42777777777777776</v>
      </c>
      <c r="X288">
        <v>20</v>
      </c>
      <c r="Y288" s="33">
        <f>VLOOKUP(C288,JN!$A$2:$J$865,8,0)</f>
        <v>1.2075</v>
      </c>
      <c r="Z288" s="34">
        <f>VLOOKUP(C288,JN!$A$2:$J$865,9,0)</f>
        <v>37.269253731343291</v>
      </c>
      <c r="AA288" s="35">
        <f>VLOOKUP(C288,JN!$A$2:$J$865,10,0)</f>
        <v>0.47699999999999998</v>
      </c>
      <c r="AB288">
        <v>39</v>
      </c>
      <c r="AD288">
        <f t="shared" si="653"/>
        <v>312</v>
      </c>
      <c r="AE288">
        <v>0.129</v>
      </c>
      <c r="AG288">
        <v>0.72</v>
      </c>
      <c r="AH288">
        <f t="shared" si="654"/>
        <v>9.2880000000000004E-2</v>
      </c>
      <c r="AI288" t="s">
        <v>643</v>
      </c>
      <c r="AJ288">
        <f t="shared" si="655"/>
        <v>468.71448023079495</v>
      </c>
      <c r="AK288">
        <f t="shared" si="656"/>
        <v>546.83356026926083</v>
      </c>
      <c r="AL288">
        <f t="shared" si="657"/>
        <v>0.56597273487868494</v>
      </c>
      <c r="AM288">
        <f t="shared" si="658"/>
        <v>0.40750036911265314</v>
      </c>
      <c r="AN288">
        <f t="shared" si="659"/>
        <v>17.468638891276186</v>
      </c>
      <c r="AO288">
        <f t="shared" si="660"/>
        <v>12.577420001718854</v>
      </c>
      <c r="AP288">
        <f t="shared" si="661"/>
        <v>0.26083960824843738</v>
      </c>
      <c r="AQ288">
        <f t="shared" si="662"/>
        <v>0.18780451793887493</v>
      </c>
      <c r="AR288" s="54"/>
      <c r="AS288" s="55"/>
      <c r="AT288" s="55"/>
      <c r="AU288" s="56"/>
      <c r="AV288" s="56"/>
      <c r="AW288" s="56"/>
      <c r="AX288" s="57"/>
      <c r="AY288" s="57"/>
      <c r="AZ288" s="57"/>
    </row>
    <row r="289" spans="1:52" x14ac:dyDescent="0.3">
      <c r="A289">
        <v>273</v>
      </c>
      <c r="B289" s="1">
        <v>44740</v>
      </c>
      <c r="C289" t="str">
        <f t="shared" si="648"/>
        <v>CER-AWD_R3_t3_44740</v>
      </c>
      <c r="E289" t="s">
        <v>20</v>
      </c>
      <c r="F289" t="s">
        <v>38</v>
      </c>
      <c r="G289" t="s">
        <v>18</v>
      </c>
      <c r="H289">
        <f t="shared" si="649"/>
        <v>2022</v>
      </c>
      <c r="I289">
        <f t="shared" si="650"/>
        <v>6</v>
      </c>
      <c r="J289">
        <f t="shared" si="651"/>
        <v>28</v>
      </c>
      <c r="K289" t="s">
        <v>50</v>
      </c>
      <c r="M289">
        <f>VLOOKUP(F289,Treats!$A$1:$C$9,3,0)</f>
        <v>3</v>
      </c>
      <c r="N289">
        <v>14</v>
      </c>
      <c r="O289" t="s">
        <v>604</v>
      </c>
      <c r="P289" t="str">
        <f t="shared" si="652"/>
        <v>E:CER_P:P09_Tr1:AWD_Tr2:_TRA_3_D:28_M:6_Y:2022</v>
      </c>
      <c r="Q289">
        <v>9</v>
      </c>
      <c r="R289">
        <v>22</v>
      </c>
      <c r="S289">
        <v>0.8</v>
      </c>
      <c r="T289">
        <v>24</v>
      </c>
      <c r="U289">
        <v>26</v>
      </c>
      <c r="V289" t="s">
        <v>47</v>
      </c>
      <c r="W289" s="2">
        <f t="shared" si="629"/>
        <v>0.43472222222222218</v>
      </c>
      <c r="X289">
        <v>30</v>
      </c>
      <c r="Y289" s="33">
        <f>VLOOKUP(C289,JN!$A$2:$J$865,8,0)</f>
        <v>1.2075</v>
      </c>
      <c r="Z289" s="34">
        <f>VLOOKUP(C289,JN!$A$2:$J$865,9,0)</f>
        <v>17.385074626865674</v>
      </c>
      <c r="AA289" s="35">
        <f>VLOOKUP(C289,JN!$A$2:$J$865,10,0)</f>
        <v>0.52788000000000002</v>
      </c>
      <c r="AB289">
        <v>40</v>
      </c>
      <c r="AD289">
        <f t="shared" si="653"/>
        <v>313</v>
      </c>
      <c r="AE289">
        <v>0.129</v>
      </c>
      <c r="AG289">
        <v>0.72</v>
      </c>
      <c r="AH289">
        <f t="shared" si="654"/>
        <v>9.2880000000000004E-2</v>
      </c>
      <c r="AI289" t="s">
        <v>643</v>
      </c>
      <c r="AJ289">
        <f t="shared" si="655"/>
        <v>467.21698987861993</v>
      </c>
      <c r="AK289">
        <f t="shared" si="656"/>
        <v>545.08648819172322</v>
      </c>
      <c r="AL289">
        <f t="shared" si="657"/>
        <v>0.56416451527843359</v>
      </c>
      <c r="AM289">
        <f t="shared" si="658"/>
        <v>0.40619845100047219</v>
      </c>
      <c r="AN289">
        <f t="shared" si="659"/>
        <v>8.1226022359793522</v>
      </c>
      <c r="AO289">
        <f t="shared" si="660"/>
        <v>5.8482736099051333</v>
      </c>
      <c r="AP289">
        <f t="shared" si="661"/>
        <v>0.28774025538664688</v>
      </c>
      <c r="AQ289">
        <f t="shared" si="662"/>
        <v>0.20717298387838576</v>
      </c>
      <c r="AR289" s="54"/>
      <c r="AS289" s="55"/>
      <c r="AT289" s="55"/>
      <c r="AU289" s="56"/>
      <c r="AV289" s="56"/>
      <c r="AW289" s="56"/>
      <c r="AX289" s="57"/>
      <c r="AY289" s="57"/>
      <c r="AZ289" s="57"/>
    </row>
    <row r="290" spans="1:52" x14ac:dyDescent="0.3">
      <c r="A290">
        <v>274</v>
      </c>
      <c r="B290" s="1">
        <v>44742</v>
      </c>
      <c r="C290" t="str">
        <f t="shared" si="648"/>
        <v>CER-AWD_R1_t0_44742</v>
      </c>
      <c r="E290" t="s">
        <v>20</v>
      </c>
      <c r="F290" t="s">
        <v>21</v>
      </c>
      <c r="G290" t="s">
        <v>18</v>
      </c>
      <c r="H290">
        <f t="shared" si="649"/>
        <v>2022</v>
      </c>
      <c r="I290">
        <f t="shared" si="650"/>
        <v>6</v>
      </c>
      <c r="J290">
        <f t="shared" si="651"/>
        <v>30</v>
      </c>
      <c r="K290" t="s">
        <v>50</v>
      </c>
      <c r="M290">
        <f>VLOOKUP(F290,Treats!$A$1:$C$9,3,0)</f>
        <v>1</v>
      </c>
      <c r="N290">
        <v>2</v>
      </c>
      <c r="O290" t="s">
        <v>19</v>
      </c>
      <c r="P290" t="str">
        <f t="shared" si="652"/>
        <v>E:CER_P:P01_Tr1:AWD_Tr2:_TRA_1_D:30_M:6_Y:2022</v>
      </c>
      <c r="Q290">
        <v>0</v>
      </c>
      <c r="R290">
        <v>24</v>
      </c>
      <c r="S290">
        <v>0.85</v>
      </c>
      <c r="T290">
        <v>30</v>
      </c>
      <c r="U290">
        <v>33</v>
      </c>
      <c r="V290" t="s">
        <v>44</v>
      </c>
      <c r="W290" s="2">
        <v>0.54548611111111112</v>
      </c>
      <c r="X290">
        <v>0</v>
      </c>
      <c r="Y290" s="33">
        <f>VLOOKUP(C290,JN!$A$2:$J$865,8,0)</f>
        <v>1.1325000000000001</v>
      </c>
      <c r="Z290" s="34">
        <f>VLOOKUP(C290,JN!$A$2:$J$865,9,0)</f>
        <v>93.010149253731356</v>
      </c>
      <c r="AA290" s="35">
        <f>VLOOKUP(C290,JN!$A$2:$J$865,10,0)</f>
        <v>0.43247999999999998</v>
      </c>
      <c r="AB290">
        <v>29.8</v>
      </c>
      <c r="AD290">
        <f t="shared" si="653"/>
        <v>302.8</v>
      </c>
      <c r="AE290">
        <v>0.129</v>
      </c>
      <c r="AG290">
        <v>0.72</v>
      </c>
      <c r="AH290">
        <f t="shared" si="654"/>
        <v>9.2880000000000004E-2</v>
      </c>
      <c r="AI290" t="s">
        <v>643</v>
      </c>
      <c r="AJ290">
        <f t="shared" si="655"/>
        <v>482.95547500663156</v>
      </c>
      <c r="AK290">
        <f t="shared" si="656"/>
        <v>563.44805417440352</v>
      </c>
      <c r="AL290">
        <f t="shared" si="657"/>
        <v>0.5469470754450102</v>
      </c>
      <c r="AM290">
        <f t="shared" si="658"/>
        <v>0.39380189432040735</v>
      </c>
      <c r="AN290">
        <f t="shared" si="659"/>
        <v>44.919760813273527</v>
      </c>
      <c r="AO290">
        <f t="shared" si="660"/>
        <v>32.342227785556943</v>
      </c>
      <c r="AP290">
        <f t="shared" si="661"/>
        <v>0.24368001446934601</v>
      </c>
      <c r="AQ290">
        <f t="shared" si="662"/>
        <v>0.17544961041792914</v>
      </c>
      <c r="AR290" s="54">
        <f t="shared" ref="AR290" si="726">SLOPE(AM290:AM293,X290:X293)*60</f>
        <v>-3.8804575669204526E-2</v>
      </c>
      <c r="AS290" s="55">
        <f t="shared" ref="AS290" si="727">RSQ(Y290:Y293,AM290:AM293)</f>
        <v>0.8559059888837911</v>
      </c>
      <c r="AT290" s="55">
        <f t="shared" ref="AT290" si="728">IF(AS290&gt;=0.7,AR290,"REV")</f>
        <v>-3.8804575669204526E-2</v>
      </c>
      <c r="AU290" s="56">
        <f t="shared" ref="AU290" si="729">SLOPE(AQ290:AQ293,Y290:Y293)*60</f>
        <v>-134.25040981800899</v>
      </c>
      <c r="AV290" s="56">
        <f t="shared" ref="AV290" si="730">RSQ(Y290:Y293,AQ290:AQ293)</f>
        <v>0.65773092915114972</v>
      </c>
      <c r="AW290" s="56" t="str">
        <f t="shared" ref="AW290" si="731">IF(AV290&gt;=0.7,AU290,"REV")</f>
        <v>REV</v>
      </c>
      <c r="AX290" s="57">
        <f t="shared" ref="AX290" si="732">SLOPE(AO290:AO293,Y290:Y293)*60</f>
        <v>187.452266560098</v>
      </c>
      <c r="AY290" s="57">
        <f t="shared" ref="AY290" si="733">RSQ(Y290:Y293,AO290:AO293)</f>
        <v>3.8547708719560338E-3</v>
      </c>
      <c r="AZ290" s="57" t="str">
        <f t="shared" ref="AZ290" si="734">IF(AY290&gt;=0.7,AX290,"REV")</f>
        <v>REV</v>
      </c>
    </row>
    <row r="291" spans="1:52" x14ac:dyDescent="0.3">
      <c r="A291">
        <v>275</v>
      </c>
      <c r="B291" s="1">
        <v>44742</v>
      </c>
      <c r="C291" t="str">
        <f t="shared" si="648"/>
        <v>CER-AWD_R1_t1_44742</v>
      </c>
      <c r="E291" t="s">
        <v>20</v>
      </c>
      <c r="F291" t="s">
        <v>21</v>
      </c>
      <c r="G291" t="s">
        <v>18</v>
      </c>
      <c r="H291">
        <f t="shared" si="649"/>
        <v>2022</v>
      </c>
      <c r="I291">
        <f t="shared" si="650"/>
        <v>6</v>
      </c>
      <c r="J291">
        <f t="shared" si="651"/>
        <v>30</v>
      </c>
      <c r="K291" t="s">
        <v>50</v>
      </c>
      <c r="M291">
        <f>VLOOKUP(F291,Treats!$A$1:$C$9,3,0)</f>
        <v>1</v>
      </c>
      <c r="N291">
        <v>2</v>
      </c>
      <c r="O291" t="s">
        <v>19</v>
      </c>
      <c r="P291" t="str">
        <f t="shared" si="652"/>
        <v>E:CER_P:P01_Tr1:AWD_Tr2:_TRA_1_D:30_M:6_Y:2022</v>
      </c>
      <c r="Q291">
        <v>0</v>
      </c>
      <c r="R291">
        <v>24</v>
      </c>
      <c r="S291">
        <v>0.85</v>
      </c>
      <c r="T291">
        <v>30</v>
      </c>
      <c r="U291">
        <v>33</v>
      </c>
      <c r="V291" t="s">
        <v>45</v>
      </c>
      <c r="W291" s="2">
        <f t="shared" si="629"/>
        <v>0.55243055555555554</v>
      </c>
      <c r="X291">
        <v>10</v>
      </c>
      <c r="Y291" s="33">
        <f>VLOOKUP(C291,JN!$A$2:$J$865,8,0)</f>
        <v>1.2075</v>
      </c>
      <c r="Z291" s="34">
        <f>VLOOKUP(C291,JN!$A$2:$J$865,9,0)</f>
        <v>87.685970149253748</v>
      </c>
      <c r="AA291" s="35">
        <f>VLOOKUP(C291,JN!$A$2:$J$865,10,0)</f>
        <v>0.22260000000000002</v>
      </c>
      <c r="AB291">
        <v>34.299999999999997</v>
      </c>
      <c r="AD291">
        <f t="shared" si="653"/>
        <v>307.3</v>
      </c>
      <c r="AE291">
        <v>0.129</v>
      </c>
      <c r="AG291">
        <v>0.72</v>
      </c>
      <c r="AH291">
        <f t="shared" si="654"/>
        <v>9.2880000000000004E-2</v>
      </c>
      <c r="AI291" t="s">
        <v>643</v>
      </c>
      <c r="AJ291">
        <f t="shared" si="655"/>
        <v>475.88323407747487</v>
      </c>
      <c r="AK291">
        <f t="shared" si="656"/>
        <v>555.1971064237207</v>
      </c>
      <c r="AL291">
        <f t="shared" si="657"/>
        <v>0.57462900514855098</v>
      </c>
      <c r="AM291">
        <f t="shared" si="658"/>
        <v>0.41373288370695671</v>
      </c>
      <c r="AN291">
        <f t="shared" si="659"/>
        <v>41.728283057847797</v>
      </c>
      <c r="AO291">
        <f t="shared" si="660"/>
        <v>30.044363801650416</v>
      </c>
      <c r="AP291">
        <f t="shared" si="661"/>
        <v>0.12358687588992023</v>
      </c>
      <c r="AQ291">
        <f t="shared" si="662"/>
        <v>8.8982550640742564E-2</v>
      </c>
      <c r="AR291" s="54"/>
      <c r="AS291" s="55"/>
      <c r="AT291" s="55"/>
      <c r="AU291" s="56"/>
      <c r="AV291" s="56"/>
      <c r="AW291" s="56"/>
      <c r="AX291" s="57"/>
      <c r="AY291" s="57"/>
      <c r="AZ291" s="57"/>
    </row>
    <row r="292" spans="1:52" x14ac:dyDescent="0.3">
      <c r="A292">
        <v>276</v>
      </c>
      <c r="B292" s="1">
        <v>44742</v>
      </c>
      <c r="C292" t="str">
        <f t="shared" si="648"/>
        <v>CER-AWD_R1_t2_44742</v>
      </c>
      <c r="E292" t="s">
        <v>20</v>
      </c>
      <c r="F292" t="s">
        <v>21</v>
      </c>
      <c r="G292" t="s">
        <v>18</v>
      </c>
      <c r="H292">
        <f t="shared" si="649"/>
        <v>2022</v>
      </c>
      <c r="I292">
        <f t="shared" si="650"/>
        <v>6</v>
      </c>
      <c r="J292">
        <f t="shared" si="651"/>
        <v>30</v>
      </c>
      <c r="K292" t="s">
        <v>50</v>
      </c>
      <c r="M292">
        <f>VLOOKUP(F292,Treats!$A$1:$C$9,3,0)</f>
        <v>1</v>
      </c>
      <c r="N292">
        <v>2</v>
      </c>
      <c r="O292" t="s">
        <v>19</v>
      </c>
      <c r="P292" t="str">
        <f t="shared" si="652"/>
        <v>E:CER_P:P01_Tr1:AWD_Tr2:_TRA_1_D:30_M:6_Y:2022</v>
      </c>
      <c r="Q292">
        <v>0</v>
      </c>
      <c r="R292">
        <v>24</v>
      </c>
      <c r="S292">
        <v>0.85</v>
      </c>
      <c r="T292">
        <v>30</v>
      </c>
      <c r="U292">
        <v>33</v>
      </c>
      <c r="V292" t="s">
        <v>46</v>
      </c>
      <c r="W292" s="2">
        <f t="shared" si="629"/>
        <v>0.55937499999999996</v>
      </c>
      <c r="X292">
        <v>20</v>
      </c>
      <c r="Y292" s="33">
        <f>VLOOKUP(C292,JN!$A$2:$J$865,8,0)</f>
        <v>1.1325000000000001</v>
      </c>
      <c r="Z292" s="34">
        <f>VLOOKUP(C292,JN!$A$2:$J$865,9,0)</f>
        <v>81.166567164179114</v>
      </c>
      <c r="AA292" s="35">
        <f>VLOOKUP(C292,JN!$A$2:$J$865,10,0)</f>
        <v>0.80136000000000007</v>
      </c>
      <c r="AB292">
        <v>34.1</v>
      </c>
      <c r="AD292">
        <f t="shared" si="653"/>
        <v>307.10000000000002</v>
      </c>
      <c r="AE292">
        <v>0.129</v>
      </c>
      <c r="AG292">
        <v>0.72</v>
      </c>
      <c r="AH292">
        <f t="shared" si="654"/>
        <v>9.2880000000000004E-2</v>
      </c>
      <c r="AI292" t="s">
        <v>643</v>
      </c>
      <c r="AJ292">
        <f t="shared" si="655"/>
        <v>476.19315477697171</v>
      </c>
      <c r="AK292">
        <f t="shared" si="656"/>
        <v>555.55868057313376</v>
      </c>
      <c r="AL292">
        <f t="shared" si="657"/>
        <v>0.53928874778492042</v>
      </c>
      <c r="AM292">
        <f t="shared" si="658"/>
        <v>0.38828789840514272</v>
      </c>
      <c r="AN292">
        <f t="shared" si="659"/>
        <v>38.650963680327415</v>
      </c>
      <c r="AO292">
        <f t="shared" si="660"/>
        <v>27.828693849835737</v>
      </c>
      <c r="AP292">
        <f t="shared" si="661"/>
        <v>0.44520250426408647</v>
      </c>
      <c r="AQ292">
        <f t="shared" si="662"/>
        <v>0.3205458030701423</v>
      </c>
      <c r="AR292" s="54"/>
      <c r="AS292" s="55"/>
      <c r="AT292" s="55"/>
      <c r="AU292" s="56"/>
      <c r="AV292" s="56"/>
      <c r="AW292" s="56"/>
      <c r="AX292" s="57"/>
      <c r="AY292" s="57"/>
      <c r="AZ292" s="57"/>
    </row>
    <row r="293" spans="1:52" x14ac:dyDescent="0.3">
      <c r="A293">
        <v>277</v>
      </c>
      <c r="B293" s="1">
        <v>44742</v>
      </c>
      <c r="C293" t="str">
        <f t="shared" si="648"/>
        <v>CER-AWD_R1_t3_44742</v>
      </c>
      <c r="E293" t="s">
        <v>20</v>
      </c>
      <c r="F293" t="s">
        <v>21</v>
      </c>
      <c r="G293" t="s">
        <v>18</v>
      </c>
      <c r="H293">
        <f t="shared" si="649"/>
        <v>2022</v>
      </c>
      <c r="I293">
        <f t="shared" si="650"/>
        <v>6</v>
      </c>
      <c r="J293">
        <f t="shared" si="651"/>
        <v>30</v>
      </c>
      <c r="K293" t="s">
        <v>50</v>
      </c>
      <c r="M293">
        <f>VLOOKUP(F293,Treats!$A$1:$C$9,3,0)</f>
        <v>1</v>
      </c>
      <c r="N293">
        <v>2</v>
      </c>
      <c r="O293" t="s">
        <v>19</v>
      </c>
      <c r="P293" t="str">
        <f t="shared" si="652"/>
        <v>E:CER_P:P01_Tr1:AWD_Tr2:_TRA_1_D:30_M:6_Y:2022</v>
      </c>
      <c r="Q293">
        <v>0</v>
      </c>
      <c r="R293">
        <v>24</v>
      </c>
      <c r="S293">
        <v>0.85</v>
      </c>
      <c r="T293">
        <v>30</v>
      </c>
      <c r="U293">
        <v>33</v>
      </c>
      <c r="V293" t="s">
        <v>47</v>
      </c>
      <c r="W293" s="2">
        <f t="shared" si="629"/>
        <v>0.56631944444444438</v>
      </c>
      <c r="X293">
        <v>30</v>
      </c>
      <c r="Y293" s="33">
        <f>VLOOKUP(C293,JN!$A$2:$J$865,8,0)</f>
        <v>1.1325000000000001</v>
      </c>
      <c r="Z293" s="34">
        <f>VLOOKUP(C293,JN!$A$2:$J$865,9,0)</f>
        <v>87.034029850746265</v>
      </c>
      <c r="AA293" s="35">
        <f>VLOOKUP(C293,JN!$A$2:$J$865,10,0)</f>
        <v>0.69960000000000011</v>
      </c>
      <c r="AB293">
        <v>40.200000000000003</v>
      </c>
      <c r="AD293">
        <f t="shared" si="653"/>
        <v>313.2</v>
      </c>
      <c r="AE293">
        <v>0.129</v>
      </c>
      <c r="AG293">
        <v>0.72</v>
      </c>
      <c r="AH293">
        <f t="shared" si="654"/>
        <v>9.2880000000000004E-2</v>
      </c>
      <c r="AI293" t="s">
        <v>643</v>
      </c>
      <c r="AJ293">
        <f t="shared" si="655"/>
        <v>466.91863931037051</v>
      </c>
      <c r="AK293">
        <f t="shared" si="656"/>
        <v>544.73841252876559</v>
      </c>
      <c r="AL293">
        <f t="shared" si="657"/>
        <v>0.52878535901899471</v>
      </c>
      <c r="AM293">
        <f t="shared" si="658"/>
        <v>0.38072545849367617</v>
      </c>
      <c r="AN293">
        <f t="shared" si="659"/>
        <v>40.637810791608615</v>
      </c>
      <c r="AO293">
        <f t="shared" si="660"/>
        <v>29.259223769958201</v>
      </c>
      <c r="AP293">
        <f t="shared" si="661"/>
        <v>0.38109899340512449</v>
      </c>
      <c r="AQ293">
        <f t="shared" si="662"/>
        <v>0.2743912752516896</v>
      </c>
      <c r="AR293" s="54"/>
      <c r="AS293" s="55"/>
      <c r="AT293" s="55"/>
      <c r="AU293" s="56"/>
      <c r="AV293" s="56"/>
      <c r="AW293" s="56"/>
      <c r="AX293" s="57"/>
      <c r="AY293" s="57"/>
      <c r="AZ293" s="57"/>
    </row>
    <row r="294" spans="1:52" x14ac:dyDescent="0.3">
      <c r="A294">
        <v>278</v>
      </c>
      <c r="B294" s="1">
        <v>44742</v>
      </c>
      <c r="C294" t="str">
        <f t="shared" si="648"/>
        <v>CER-MSD_R1_t0_44742</v>
      </c>
      <c r="E294" t="s">
        <v>20</v>
      </c>
      <c r="F294" t="s">
        <v>22</v>
      </c>
      <c r="G294" t="s">
        <v>18</v>
      </c>
      <c r="H294">
        <f t="shared" si="649"/>
        <v>2022</v>
      </c>
      <c r="I294">
        <f t="shared" si="650"/>
        <v>6</v>
      </c>
      <c r="J294">
        <f t="shared" si="651"/>
        <v>30</v>
      </c>
      <c r="K294" t="s">
        <v>49</v>
      </c>
      <c r="M294">
        <f>VLOOKUP(F294,Treats!$A$1:$C$9,3,0)</f>
        <v>1</v>
      </c>
      <c r="N294">
        <v>3</v>
      </c>
      <c r="O294" t="s">
        <v>19</v>
      </c>
      <c r="P294" t="str">
        <f t="shared" si="652"/>
        <v>E:CER_P:P02_Tr1:MSD_Tr2:_TRA_1_D:30_M:6_Y:2022</v>
      </c>
      <c r="Q294">
        <v>0</v>
      </c>
      <c r="R294">
        <v>23.5</v>
      </c>
      <c r="S294">
        <v>40</v>
      </c>
      <c r="T294">
        <v>30</v>
      </c>
      <c r="U294">
        <v>33</v>
      </c>
      <c r="V294" t="s">
        <v>44</v>
      </c>
      <c r="W294" s="2">
        <v>0.54722222222222217</v>
      </c>
      <c r="X294">
        <v>0</v>
      </c>
      <c r="Y294" s="33">
        <f>VLOOKUP(C294,JN!$A$2:$J$865,8,0)</f>
        <v>1.0574999999999999</v>
      </c>
      <c r="Z294" s="34">
        <f>VLOOKUP(C294,JN!$A$2:$J$865,9,0)</f>
        <v>95.509253731343293</v>
      </c>
      <c r="AA294" s="35">
        <f>VLOOKUP(C294,JN!$A$2:$J$865,10,0)</f>
        <v>0.88404000000000005</v>
      </c>
      <c r="AB294">
        <v>30.1</v>
      </c>
      <c r="AD294">
        <f t="shared" si="653"/>
        <v>303.10000000000002</v>
      </c>
      <c r="AE294">
        <v>0.129</v>
      </c>
      <c r="AG294">
        <v>0.72</v>
      </c>
      <c r="AH294">
        <f t="shared" si="654"/>
        <v>9.2880000000000004E-2</v>
      </c>
      <c r="AI294" t="s">
        <v>643</v>
      </c>
      <c r="AJ294">
        <f t="shared" si="655"/>
        <v>482.4774590300496</v>
      </c>
      <c r="AK294">
        <f t="shared" si="656"/>
        <v>562.89036886839119</v>
      </c>
      <c r="AL294">
        <f t="shared" si="657"/>
        <v>0.51021991292427737</v>
      </c>
      <c r="AM294">
        <f t="shared" si="658"/>
        <v>0.36735833730547973</v>
      </c>
      <c r="AN294">
        <f t="shared" si="659"/>
        <v>46.081062054154799</v>
      </c>
      <c r="AO294">
        <f t="shared" si="660"/>
        <v>33.178364678991457</v>
      </c>
      <c r="AP294">
        <f t="shared" si="661"/>
        <v>0.4976176016944126</v>
      </c>
      <c r="AQ294">
        <f t="shared" si="662"/>
        <v>0.35828467321997709</v>
      </c>
      <c r="AR294" s="54">
        <f t="shared" ref="AR294" si="735">SLOPE(AM294:AM297,X294:X297)*60</f>
        <v>0.73442028852512986</v>
      </c>
      <c r="AS294" s="55">
        <f t="shared" ref="AS294" si="736">RSQ(Y294:Y297,AM294:AM297)</f>
        <v>0.99982415003811353</v>
      </c>
      <c r="AT294" s="55">
        <f t="shared" ref="AT294" si="737">IF(AS294&gt;=0.7,AR294,"REV")</f>
        <v>0.73442028852512986</v>
      </c>
      <c r="AU294" s="56">
        <f t="shared" ref="AU294" si="738">SLOPE(AQ294:AQ297,Y294:Y297)*60</f>
        <v>-3.9711010664189859</v>
      </c>
      <c r="AV294" s="56">
        <f t="shared" ref="AV294" si="739">RSQ(Y294:Y297,AQ294:AQ297)</f>
        <v>0.13880329484310827</v>
      </c>
      <c r="AW294" s="56" t="str">
        <f t="shared" ref="AW294" si="740">IF(AV294&gt;=0.7,AU294,"REV")</f>
        <v>REV</v>
      </c>
      <c r="AX294" s="57">
        <f t="shared" ref="AX294" si="741">SLOPE(AO294:AO297,Y294:Y297)*60</f>
        <v>-178.3781622304887</v>
      </c>
      <c r="AY294" s="57">
        <f t="shared" ref="AY294" si="742">RSQ(Y294:Y297,AO294:AO297)</f>
        <v>0.42153172720342463</v>
      </c>
      <c r="AZ294" s="57" t="str">
        <f t="shared" ref="AZ294" si="743">IF(AY294&gt;=0.7,AX294,"REV")</f>
        <v>REV</v>
      </c>
    </row>
    <row r="295" spans="1:52" x14ac:dyDescent="0.3">
      <c r="A295">
        <v>279</v>
      </c>
      <c r="B295" s="1">
        <v>44742</v>
      </c>
      <c r="C295" t="str">
        <f t="shared" si="648"/>
        <v>CER-MSD_R1_t1_44742</v>
      </c>
      <c r="E295" t="s">
        <v>20</v>
      </c>
      <c r="F295" t="s">
        <v>22</v>
      </c>
      <c r="G295" t="s">
        <v>18</v>
      </c>
      <c r="H295">
        <f t="shared" si="649"/>
        <v>2022</v>
      </c>
      <c r="I295">
        <f t="shared" si="650"/>
        <v>6</v>
      </c>
      <c r="J295">
        <f t="shared" si="651"/>
        <v>30</v>
      </c>
      <c r="K295" t="s">
        <v>49</v>
      </c>
      <c r="M295">
        <f>VLOOKUP(F295,Treats!$A$1:$C$9,3,0)</f>
        <v>1</v>
      </c>
      <c r="N295">
        <v>3</v>
      </c>
      <c r="O295" t="s">
        <v>19</v>
      </c>
      <c r="P295" t="str">
        <f t="shared" si="652"/>
        <v>E:CER_P:P02_Tr1:MSD_Tr2:_TRA_1_D:30_M:6_Y:2022</v>
      </c>
      <c r="Q295">
        <v>0</v>
      </c>
      <c r="R295">
        <v>23.5</v>
      </c>
      <c r="S295">
        <v>40</v>
      </c>
      <c r="T295">
        <v>30</v>
      </c>
      <c r="U295">
        <v>33</v>
      </c>
      <c r="V295" t="s">
        <v>45</v>
      </c>
      <c r="W295" s="2">
        <f t="shared" si="629"/>
        <v>0.55416666666666659</v>
      </c>
      <c r="X295">
        <v>10</v>
      </c>
      <c r="Y295" s="33">
        <f>VLOOKUP(C295,JN!$A$2:$J$865,8,0)</f>
        <v>1.4325000000000001</v>
      </c>
      <c r="Z295" s="34">
        <f>VLOOKUP(C295,JN!$A$2:$J$865,9,0)</f>
        <v>104.31044776119404</v>
      </c>
      <c r="AA295" s="35">
        <f>VLOOKUP(C295,JN!$A$2:$J$865,10,0)</f>
        <v>0.52788000000000002</v>
      </c>
      <c r="AB295">
        <v>34.1</v>
      </c>
      <c r="AD295">
        <f t="shared" si="653"/>
        <v>307.10000000000002</v>
      </c>
      <c r="AE295">
        <v>0.129</v>
      </c>
      <c r="AG295">
        <v>0.72</v>
      </c>
      <c r="AH295">
        <f t="shared" si="654"/>
        <v>9.2880000000000004E-2</v>
      </c>
      <c r="AI295" t="s">
        <v>643</v>
      </c>
      <c r="AJ295">
        <f t="shared" si="655"/>
        <v>476.19315477697171</v>
      </c>
      <c r="AK295">
        <f t="shared" si="656"/>
        <v>555.55868057313376</v>
      </c>
      <c r="AL295">
        <f t="shared" si="657"/>
        <v>0.682146694218012</v>
      </c>
      <c r="AM295">
        <f t="shared" si="658"/>
        <v>0.49114561983696869</v>
      </c>
      <c r="AN295">
        <f t="shared" si="659"/>
        <v>49.671921195601499</v>
      </c>
      <c r="AO295">
        <f t="shared" si="660"/>
        <v>35.76378326083308</v>
      </c>
      <c r="AP295">
        <f t="shared" si="661"/>
        <v>0.29326831630094585</v>
      </c>
      <c r="AQ295">
        <f t="shared" si="662"/>
        <v>0.21115318773668101</v>
      </c>
      <c r="AR295" s="54"/>
      <c r="AS295" s="55"/>
      <c r="AT295" s="55"/>
      <c r="AU295" s="56"/>
      <c r="AV295" s="56"/>
      <c r="AW295" s="56"/>
      <c r="AX295" s="57"/>
      <c r="AY295" s="57"/>
      <c r="AZ295" s="57"/>
    </row>
    <row r="296" spans="1:52" x14ac:dyDescent="0.3">
      <c r="A296">
        <v>280</v>
      </c>
      <c r="B296" s="1">
        <v>44742</v>
      </c>
      <c r="C296" t="str">
        <f t="shared" si="648"/>
        <v>CER-MSD_R1_t2_44742</v>
      </c>
      <c r="E296" t="s">
        <v>20</v>
      </c>
      <c r="F296" t="s">
        <v>22</v>
      </c>
      <c r="G296" t="s">
        <v>18</v>
      </c>
      <c r="H296">
        <f t="shared" si="649"/>
        <v>2022</v>
      </c>
      <c r="I296">
        <f t="shared" si="650"/>
        <v>6</v>
      </c>
      <c r="J296">
        <f t="shared" si="651"/>
        <v>30</v>
      </c>
      <c r="K296" t="s">
        <v>49</v>
      </c>
      <c r="M296">
        <f>VLOOKUP(F296,Treats!$A$1:$C$9,3,0)</f>
        <v>1</v>
      </c>
      <c r="N296">
        <v>3</v>
      </c>
      <c r="O296" t="s">
        <v>19</v>
      </c>
      <c r="P296" t="str">
        <f t="shared" si="652"/>
        <v>E:CER_P:P02_Tr1:MSD_Tr2:_TRA_1_D:30_M:6_Y:2022</v>
      </c>
      <c r="Q296">
        <v>0</v>
      </c>
      <c r="R296">
        <v>23.5</v>
      </c>
      <c r="S296">
        <v>40</v>
      </c>
      <c r="T296">
        <v>30</v>
      </c>
      <c r="U296">
        <v>33</v>
      </c>
      <c r="V296" t="s">
        <v>46</v>
      </c>
      <c r="W296" s="2">
        <f t="shared" si="629"/>
        <v>0.56111111111111101</v>
      </c>
      <c r="X296">
        <v>20</v>
      </c>
      <c r="Y296" s="33">
        <f>VLOOKUP(C296,JN!$A$2:$J$865,8,0)</f>
        <v>1.8075000000000001</v>
      </c>
      <c r="Z296" s="34">
        <f>VLOOKUP(C296,JN!$A$2:$J$865,9,0)</f>
        <v>91.597611940298506</v>
      </c>
      <c r="AA296" s="35">
        <f>VLOOKUP(C296,JN!$A$2:$J$865,10,0)</f>
        <v>0.93491999999999997</v>
      </c>
      <c r="AB296">
        <v>35.9</v>
      </c>
      <c r="AD296">
        <f t="shared" si="653"/>
        <v>308.89999999999998</v>
      </c>
      <c r="AE296">
        <v>0.129</v>
      </c>
      <c r="AG296">
        <v>0.72</v>
      </c>
      <c r="AH296">
        <f t="shared" si="654"/>
        <v>9.2880000000000004E-2</v>
      </c>
      <c r="AI296" t="s">
        <v>643</v>
      </c>
      <c r="AJ296">
        <f t="shared" si="655"/>
        <v>473.41831606347694</v>
      </c>
      <c r="AK296">
        <f t="shared" si="656"/>
        <v>552.32136874072307</v>
      </c>
      <c r="AL296">
        <f t="shared" si="657"/>
        <v>0.85570360628473463</v>
      </c>
      <c r="AM296">
        <f t="shared" si="658"/>
        <v>0.61610659652500899</v>
      </c>
      <c r="AN296">
        <f t="shared" si="659"/>
        <v>43.363987200211945</v>
      </c>
      <c r="AO296">
        <f t="shared" si="660"/>
        <v>31.222070784152599</v>
      </c>
      <c r="AP296">
        <f t="shared" si="661"/>
        <v>0.51637629406307683</v>
      </c>
      <c r="AQ296">
        <f t="shared" si="662"/>
        <v>0.37179093172541533</v>
      </c>
      <c r="AR296" s="54"/>
      <c r="AS296" s="55"/>
      <c r="AT296" s="55"/>
      <c r="AU296" s="56"/>
      <c r="AV296" s="56"/>
      <c r="AW296" s="56"/>
      <c r="AX296" s="57"/>
      <c r="AY296" s="57"/>
      <c r="AZ296" s="57"/>
    </row>
    <row r="297" spans="1:52" x14ac:dyDescent="0.3">
      <c r="A297">
        <v>281</v>
      </c>
      <c r="B297" s="1">
        <v>44742</v>
      </c>
      <c r="C297" t="str">
        <f t="shared" si="648"/>
        <v>CER-MSD_R1_t3_44742</v>
      </c>
      <c r="E297" t="s">
        <v>20</v>
      </c>
      <c r="F297" t="s">
        <v>22</v>
      </c>
      <c r="G297" t="s">
        <v>18</v>
      </c>
      <c r="H297">
        <f t="shared" si="649"/>
        <v>2022</v>
      </c>
      <c r="I297">
        <f t="shared" si="650"/>
        <v>6</v>
      </c>
      <c r="J297">
        <f t="shared" si="651"/>
        <v>30</v>
      </c>
      <c r="K297" t="s">
        <v>49</v>
      </c>
      <c r="M297">
        <f>VLOOKUP(F297,Treats!$A$1:$C$9,3,0)</f>
        <v>1</v>
      </c>
      <c r="N297">
        <v>3</v>
      </c>
      <c r="O297" t="s">
        <v>19</v>
      </c>
      <c r="P297" t="str">
        <f t="shared" si="652"/>
        <v>E:CER_P:P02_Tr1:MSD_Tr2:_TRA_1_D:30_M:6_Y:2022</v>
      </c>
      <c r="Q297">
        <v>0</v>
      </c>
      <c r="R297">
        <v>23.5</v>
      </c>
      <c r="S297">
        <v>40</v>
      </c>
      <c r="T297">
        <v>30</v>
      </c>
      <c r="U297">
        <v>33</v>
      </c>
      <c r="V297" t="s">
        <v>47</v>
      </c>
      <c r="W297" s="2">
        <f t="shared" si="629"/>
        <v>0.56805555555555542</v>
      </c>
      <c r="X297">
        <v>30</v>
      </c>
      <c r="Y297" s="33">
        <f>VLOOKUP(C297,JN!$A$2:$J$865,8,0)</f>
        <v>2.1825000000000001</v>
      </c>
      <c r="Z297" s="34">
        <f>VLOOKUP(C297,JN!$A$2:$J$865,9,0)</f>
        <v>92.140895522388078</v>
      </c>
      <c r="AA297" s="35">
        <f>VLOOKUP(C297,JN!$A$2:$J$865,10,0)</f>
        <v>0.5660400000000001</v>
      </c>
      <c r="AB297">
        <v>40.200000000000003</v>
      </c>
      <c r="AD297">
        <f t="shared" si="653"/>
        <v>313.2</v>
      </c>
      <c r="AE297">
        <v>0.129</v>
      </c>
      <c r="AG297">
        <v>0.72</v>
      </c>
      <c r="AH297">
        <f t="shared" si="654"/>
        <v>9.2880000000000004E-2</v>
      </c>
      <c r="AI297" t="s">
        <v>643</v>
      </c>
      <c r="AJ297">
        <f t="shared" si="655"/>
        <v>466.91863931037051</v>
      </c>
      <c r="AK297">
        <f t="shared" si="656"/>
        <v>544.73841252876559</v>
      </c>
      <c r="AL297">
        <f t="shared" si="657"/>
        <v>1.0190499302948837</v>
      </c>
      <c r="AM297">
        <f t="shared" si="658"/>
        <v>0.73371594981231625</v>
      </c>
      <c r="AN297">
        <f t="shared" si="659"/>
        <v>43.022301562152457</v>
      </c>
      <c r="AO297">
        <f t="shared" si="660"/>
        <v>30.976057124749769</v>
      </c>
      <c r="AP297">
        <f t="shared" si="661"/>
        <v>0.30834373102778256</v>
      </c>
      <c r="AQ297">
        <f t="shared" si="662"/>
        <v>0.22200748634000345</v>
      </c>
      <c r="AR297" s="54"/>
      <c r="AS297" s="55"/>
      <c r="AT297" s="55"/>
      <c r="AU297" s="56"/>
      <c r="AV297" s="56"/>
      <c r="AW297" s="56"/>
      <c r="AX297" s="57"/>
      <c r="AY297" s="57"/>
      <c r="AZ297" s="57"/>
    </row>
    <row r="298" spans="1:52" x14ac:dyDescent="0.3">
      <c r="A298">
        <v>282</v>
      </c>
      <c r="B298" s="1">
        <v>44742</v>
      </c>
      <c r="C298" t="str">
        <f t="shared" si="648"/>
        <v>CER-CON_R1_t0_44742</v>
      </c>
      <c r="E298" t="s">
        <v>20</v>
      </c>
      <c r="F298" t="s">
        <v>39</v>
      </c>
      <c r="G298" t="s">
        <v>18</v>
      </c>
      <c r="H298">
        <f t="shared" si="649"/>
        <v>2022</v>
      </c>
      <c r="I298">
        <f t="shared" si="650"/>
        <v>6</v>
      </c>
      <c r="J298">
        <f t="shared" si="651"/>
        <v>30</v>
      </c>
      <c r="K298" t="s">
        <v>48</v>
      </c>
      <c r="M298">
        <f>VLOOKUP(F298,Treats!$A$1:$C$9,3,0)</f>
        <v>1</v>
      </c>
      <c r="O298" t="s">
        <v>608</v>
      </c>
      <c r="P298" t="str">
        <f t="shared" si="652"/>
        <v>E:CER_P:P03_Tr1:CON_Tr2:_TRA_1_D:30_M:6_Y:2022</v>
      </c>
      <c r="Q298">
        <v>0</v>
      </c>
      <c r="R298">
        <v>25</v>
      </c>
      <c r="S298">
        <v>0.85</v>
      </c>
      <c r="T298">
        <v>30</v>
      </c>
      <c r="U298">
        <v>33</v>
      </c>
      <c r="V298" t="s">
        <v>44</v>
      </c>
      <c r="W298" s="2">
        <v>0.54548611111111112</v>
      </c>
      <c r="X298">
        <v>0</v>
      </c>
      <c r="Y298" s="33">
        <f>VLOOKUP(C298,JN!$A$2:$J$865,8,0)</f>
        <v>1.2075</v>
      </c>
      <c r="Z298" s="34">
        <f>VLOOKUP(C298,JN!$A$2:$J$865,9,0)</f>
        <v>83.66567164179105</v>
      </c>
      <c r="AA298" s="35">
        <f>VLOOKUP(C298,JN!$A$2:$J$865,10,0)</f>
        <v>0.53424000000000005</v>
      </c>
      <c r="AB298">
        <v>30</v>
      </c>
      <c r="AD298">
        <f t="shared" si="653"/>
        <v>303</v>
      </c>
      <c r="AE298">
        <v>0.129</v>
      </c>
      <c r="AG298">
        <v>0.72</v>
      </c>
      <c r="AH298">
        <f t="shared" si="654"/>
        <v>9.2880000000000004E-2</v>
      </c>
      <c r="AI298" t="s">
        <v>643</v>
      </c>
      <c r="AJ298">
        <f t="shared" si="655"/>
        <v>482.63669251487801</v>
      </c>
      <c r="AK298">
        <f t="shared" si="656"/>
        <v>563.07614126735768</v>
      </c>
      <c r="AL298">
        <f t="shared" si="657"/>
        <v>0.58278380621171511</v>
      </c>
      <c r="AM298">
        <f t="shared" si="658"/>
        <v>0.41960434047243489</v>
      </c>
      <c r="AN298">
        <f t="shared" si="659"/>
        <v>40.380123038229854</v>
      </c>
      <c r="AO298">
        <f t="shared" si="660"/>
        <v>29.073688587525496</v>
      </c>
      <c r="AP298">
        <f t="shared" si="661"/>
        <v>0.30081779771067318</v>
      </c>
      <c r="AQ298">
        <f t="shared" si="662"/>
        <v>0.21658881435168467</v>
      </c>
      <c r="AR298" s="54">
        <f t="shared" ref="AR298" si="744">SLOPE(AM298:AM301,X298:X301)*60</f>
        <v>1.0854899882269833</v>
      </c>
      <c r="AS298" s="55">
        <f t="shared" ref="AS298" si="745">RSQ(Y298:Y301,AM298:AM301)</f>
        <v>0.99982931843131795</v>
      </c>
      <c r="AT298" s="55">
        <f t="shared" ref="AT298" si="746">IF(AS298&gt;=0.7,AR298,"REV")</f>
        <v>1.0854899882269833</v>
      </c>
      <c r="AU298" s="56">
        <f t="shared" ref="AU298" si="747">SLOPE(AQ298:AQ301,Y298:Y301)*60</f>
        <v>1.6666226920136966</v>
      </c>
      <c r="AV298" s="56">
        <f t="shared" ref="AV298" si="748">RSQ(Y298:Y301,AQ298:AQ301)</f>
        <v>0.33856685523503333</v>
      </c>
      <c r="AW298" s="56" t="str">
        <f t="shared" ref="AW298" si="749">IF(AV298&gt;=0.7,AU298,"REV")</f>
        <v>REV</v>
      </c>
      <c r="AX298" s="57">
        <f t="shared" ref="AX298" si="750">SLOPE(AO298:AO301,Y298:Y301)*60</f>
        <v>878.91032896216552</v>
      </c>
      <c r="AY298" s="57">
        <f t="shared" ref="AY298" si="751">RSQ(Y298:Y301,AO298:AO301)</f>
        <v>0.93048788315926889</v>
      </c>
      <c r="AZ298" s="57">
        <f t="shared" ref="AZ298" si="752">IF(AY298&gt;=0.7,AX298,"REV")</f>
        <v>878.91032896216552</v>
      </c>
    </row>
    <row r="299" spans="1:52" x14ac:dyDescent="0.3">
      <c r="A299">
        <v>283</v>
      </c>
      <c r="B299" s="1">
        <v>44742</v>
      </c>
      <c r="C299" t="str">
        <f t="shared" si="648"/>
        <v>CER-CON_R1_t1_44742</v>
      </c>
      <c r="E299" t="s">
        <v>20</v>
      </c>
      <c r="F299" t="s">
        <v>39</v>
      </c>
      <c r="G299" t="s">
        <v>18</v>
      </c>
      <c r="H299">
        <f t="shared" si="649"/>
        <v>2022</v>
      </c>
      <c r="I299">
        <f t="shared" si="650"/>
        <v>6</v>
      </c>
      <c r="J299">
        <f t="shared" si="651"/>
        <v>30</v>
      </c>
      <c r="K299" t="s">
        <v>48</v>
      </c>
      <c r="M299">
        <f>VLOOKUP(F299,Treats!$A$1:$C$9,3,0)</f>
        <v>1</v>
      </c>
      <c r="O299" t="s">
        <v>608</v>
      </c>
      <c r="P299" t="str">
        <f t="shared" si="652"/>
        <v>E:CER_P:P03_Tr1:CON_Tr2:_TRA_1_D:30_M:6_Y:2022</v>
      </c>
      <c r="Q299">
        <v>0</v>
      </c>
      <c r="R299">
        <v>25</v>
      </c>
      <c r="S299">
        <v>0.85</v>
      </c>
      <c r="T299">
        <v>30</v>
      </c>
      <c r="U299">
        <v>33</v>
      </c>
      <c r="V299" t="s">
        <v>45</v>
      </c>
      <c r="W299" s="2">
        <f t="shared" si="629"/>
        <v>0.55243055555555554</v>
      </c>
      <c r="X299">
        <v>10</v>
      </c>
      <c r="Y299" s="33">
        <f>VLOOKUP(C299,JN!$A$2:$J$865,8,0)</f>
        <v>1.8824999999999998</v>
      </c>
      <c r="Z299" s="34">
        <f>VLOOKUP(C299,JN!$A$2:$J$865,9,0)</f>
        <v>103.11522388059703</v>
      </c>
      <c r="AA299" s="35">
        <f>VLOOKUP(C299,JN!$A$2:$J$865,10,0)</f>
        <v>0.57240000000000013</v>
      </c>
      <c r="AB299">
        <v>33.799999999999997</v>
      </c>
      <c r="AD299">
        <f t="shared" si="653"/>
        <v>306.8</v>
      </c>
      <c r="AE299">
        <v>0.129</v>
      </c>
      <c r="AG299">
        <v>0.72</v>
      </c>
      <c r="AH299">
        <f t="shared" si="654"/>
        <v>9.2880000000000004E-2</v>
      </c>
      <c r="AI299" t="s">
        <v>643</v>
      </c>
      <c r="AJ299">
        <f t="shared" si="655"/>
        <v>476.65879345504572</v>
      </c>
      <c r="AK299">
        <f t="shared" si="656"/>
        <v>556.10192569755338</v>
      </c>
      <c r="AL299">
        <f t="shared" si="657"/>
        <v>0.89731017867912355</v>
      </c>
      <c r="AM299">
        <f t="shared" si="658"/>
        <v>0.64606332864896898</v>
      </c>
      <c r="AN299">
        <f t="shared" si="659"/>
        <v>49.150778201772297</v>
      </c>
      <c r="AO299">
        <f t="shared" si="660"/>
        <v>35.388560305276052</v>
      </c>
      <c r="AP299">
        <f t="shared" si="661"/>
        <v>0.31831274226927964</v>
      </c>
      <c r="AQ299">
        <f t="shared" si="662"/>
        <v>0.22918517443388134</v>
      </c>
      <c r="AR299" s="54"/>
      <c r="AS299" s="55"/>
      <c r="AT299" s="55"/>
      <c r="AU299" s="56"/>
      <c r="AV299" s="56"/>
      <c r="AW299" s="56"/>
      <c r="AX299" s="57"/>
      <c r="AY299" s="57"/>
      <c r="AZ299" s="57"/>
    </row>
    <row r="300" spans="1:52" x14ac:dyDescent="0.3">
      <c r="A300">
        <v>284</v>
      </c>
      <c r="B300" s="1">
        <v>44742</v>
      </c>
      <c r="C300" t="str">
        <f t="shared" si="648"/>
        <v>CER-CON_R1_t2_44742</v>
      </c>
      <c r="E300" t="s">
        <v>20</v>
      </c>
      <c r="F300" t="s">
        <v>39</v>
      </c>
      <c r="G300" t="s">
        <v>18</v>
      </c>
      <c r="H300">
        <f t="shared" si="649"/>
        <v>2022</v>
      </c>
      <c r="I300">
        <f t="shared" si="650"/>
        <v>6</v>
      </c>
      <c r="J300">
        <f t="shared" si="651"/>
        <v>30</v>
      </c>
      <c r="K300" t="s">
        <v>48</v>
      </c>
      <c r="M300">
        <f>VLOOKUP(F300,Treats!$A$1:$C$9,3,0)</f>
        <v>1</v>
      </c>
      <c r="O300" t="s">
        <v>608</v>
      </c>
      <c r="P300" t="str">
        <f t="shared" si="652"/>
        <v>E:CER_P:P03_Tr1:CON_Tr2:_TRA_1_D:30_M:6_Y:2022</v>
      </c>
      <c r="Q300">
        <v>0</v>
      </c>
      <c r="R300">
        <v>25</v>
      </c>
      <c r="S300">
        <v>0.85</v>
      </c>
      <c r="T300">
        <v>30</v>
      </c>
      <c r="U300">
        <v>33</v>
      </c>
      <c r="V300" t="s">
        <v>46</v>
      </c>
      <c r="W300" s="2">
        <f t="shared" si="629"/>
        <v>0.55937499999999996</v>
      </c>
      <c r="X300">
        <v>20</v>
      </c>
      <c r="Y300" s="33">
        <f>VLOOKUP(C300,JN!$A$2:$J$865,8,0)</f>
        <v>2.4074999999999998</v>
      </c>
      <c r="Z300" s="34">
        <f>VLOOKUP(C300,JN!$A$2:$J$865,9,0)</f>
        <v>145.27402985074627</v>
      </c>
      <c r="AA300" s="35">
        <f>VLOOKUP(C300,JN!$A$2:$J$865,10,0)</f>
        <v>0.50880000000000003</v>
      </c>
      <c r="AB300">
        <v>35.4</v>
      </c>
      <c r="AD300">
        <f t="shared" si="653"/>
        <v>308.39999999999998</v>
      </c>
      <c r="AE300">
        <v>0.129</v>
      </c>
      <c r="AG300">
        <v>0.72</v>
      </c>
      <c r="AH300">
        <f t="shared" si="654"/>
        <v>9.2880000000000004E-2</v>
      </c>
      <c r="AI300" t="s">
        <v>643</v>
      </c>
      <c r="AJ300">
        <f t="shared" si="655"/>
        <v>474.18585548640743</v>
      </c>
      <c r="AK300">
        <f t="shared" si="656"/>
        <v>553.2168314008087</v>
      </c>
      <c r="AL300">
        <f t="shared" si="657"/>
        <v>1.1416024470835258</v>
      </c>
      <c r="AM300">
        <f t="shared" si="658"/>
        <v>0.82195376190013858</v>
      </c>
      <c r="AN300">
        <f t="shared" si="659"/>
        <v>68.886890124734009</v>
      </c>
      <c r="AO300">
        <f t="shared" si="660"/>
        <v>49.598560889808482</v>
      </c>
      <c r="AP300">
        <f t="shared" si="661"/>
        <v>0.28147672381673144</v>
      </c>
      <c r="AQ300">
        <f t="shared" si="662"/>
        <v>0.20266324114804665</v>
      </c>
      <c r="AR300" s="54"/>
      <c r="AS300" s="55"/>
      <c r="AT300" s="55"/>
      <c r="AU300" s="56"/>
      <c r="AV300" s="56"/>
      <c r="AW300" s="56"/>
      <c r="AX300" s="57"/>
      <c r="AY300" s="57"/>
      <c r="AZ300" s="57"/>
    </row>
    <row r="301" spans="1:52" x14ac:dyDescent="0.3">
      <c r="A301">
        <v>285</v>
      </c>
      <c r="B301" s="1">
        <v>44742</v>
      </c>
      <c r="C301" t="str">
        <f t="shared" si="648"/>
        <v>CER-CON_R1_t3_44742</v>
      </c>
      <c r="E301" t="s">
        <v>20</v>
      </c>
      <c r="F301" t="s">
        <v>39</v>
      </c>
      <c r="G301" t="s">
        <v>18</v>
      </c>
      <c r="H301">
        <f t="shared" si="649"/>
        <v>2022</v>
      </c>
      <c r="I301">
        <f t="shared" si="650"/>
        <v>6</v>
      </c>
      <c r="J301">
        <f t="shared" si="651"/>
        <v>30</v>
      </c>
      <c r="K301" t="s">
        <v>48</v>
      </c>
      <c r="M301">
        <f>VLOOKUP(F301,Treats!$A$1:$C$9,3,0)</f>
        <v>1</v>
      </c>
      <c r="O301" t="s">
        <v>608</v>
      </c>
      <c r="P301" t="str">
        <f t="shared" si="652"/>
        <v>E:CER_P:P03_Tr1:CON_Tr2:_TRA_1_D:30_M:6_Y:2022</v>
      </c>
      <c r="Q301">
        <v>0</v>
      </c>
      <c r="R301">
        <v>25</v>
      </c>
      <c r="S301">
        <v>0.85</v>
      </c>
      <c r="T301">
        <v>30</v>
      </c>
      <c r="U301">
        <v>33</v>
      </c>
      <c r="V301" t="s">
        <v>47</v>
      </c>
      <c r="W301" s="2">
        <f t="shared" si="629"/>
        <v>0.56631944444444438</v>
      </c>
      <c r="X301">
        <v>30</v>
      </c>
      <c r="Y301" s="33">
        <f>VLOOKUP(C301,JN!$A$2:$J$865,8,0)</f>
        <v>2.8574999999999999</v>
      </c>
      <c r="Z301" s="34">
        <f>VLOOKUP(C301,JN!$A$2:$J$865,9,0)</f>
        <v>151.35880597014926</v>
      </c>
      <c r="AA301" s="35">
        <f>VLOOKUP(C301,JN!$A$2:$J$865,10,0)</f>
        <v>0.71232000000000006</v>
      </c>
      <c r="AB301">
        <v>39.1</v>
      </c>
      <c r="AD301">
        <f t="shared" si="653"/>
        <v>312.10000000000002</v>
      </c>
      <c r="AE301">
        <v>0.129</v>
      </c>
      <c r="AG301">
        <v>0.72</v>
      </c>
      <c r="AH301">
        <f t="shared" si="654"/>
        <v>9.2880000000000004E-2</v>
      </c>
      <c r="AI301" t="s">
        <v>643</v>
      </c>
      <c r="AJ301">
        <f t="shared" si="655"/>
        <v>468.56429936561364</v>
      </c>
      <c r="AK301">
        <f t="shared" si="656"/>
        <v>546.65834925988258</v>
      </c>
      <c r="AL301">
        <f t="shared" si="657"/>
        <v>1.338922485437241</v>
      </c>
      <c r="AM301">
        <f t="shared" si="658"/>
        <v>0.9640241895148135</v>
      </c>
      <c r="AN301">
        <f t="shared" si="659"/>
        <v>70.921332872218841</v>
      </c>
      <c r="AO301">
        <f t="shared" si="660"/>
        <v>51.063359667997567</v>
      </c>
      <c r="AP301">
        <f t="shared" si="661"/>
        <v>0.38939567534479957</v>
      </c>
      <c r="AQ301">
        <f t="shared" si="662"/>
        <v>0.28036488624825573</v>
      </c>
      <c r="AR301" s="54"/>
      <c r="AS301" s="55"/>
      <c r="AT301" s="55"/>
      <c r="AU301" s="56"/>
      <c r="AV301" s="56"/>
      <c r="AW301" s="56"/>
      <c r="AX301" s="57"/>
      <c r="AY301" s="57"/>
      <c r="AZ301" s="57"/>
    </row>
    <row r="302" spans="1:52" x14ac:dyDescent="0.3">
      <c r="A302">
        <v>286</v>
      </c>
      <c r="B302" s="1">
        <v>44742</v>
      </c>
      <c r="C302" t="str">
        <f t="shared" si="648"/>
        <v>CER-MSD_R2_t0_44742</v>
      </c>
      <c r="E302" t="s">
        <v>20</v>
      </c>
      <c r="F302" t="s">
        <v>34</v>
      </c>
      <c r="G302" t="s">
        <v>18</v>
      </c>
      <c r="H302">
        <f t="shared" si="649"/>
        <v>2022</v>
      </c>
      <c r="I302">
        <f t="shared" si="650"/>
        <v>6</v>
      </c>
      <c r="J302">
        <f t="shared" si="651"/>
        <v>30</v>
      </c>
      <c r="K302" t="s">
        <v>49</v>
      </c>
      <c r="M302">
        <f>VLOOKUP(F302,Treats!$A$1:$C$9,3,0)</f>
        <v>2</v>
      </c>
      <c r="N302">
        <v>3</v>
      </c>
      <c r="O302" t="s">
        <v>19</v>
      </c>
      <c r="P302" t="str">
        <f t="shared" si="652"/>
        <v>E:CER_P:P04_Tr1:MSD_Tr2:_TRA_2_D:30_M:6_Y:2022</v>
      </c>
      <c r="Q302">
        <v>0</v>
      </c>
      <c r="R302">
        <v>25</v>
      </c>
      <c r="S302">
        <v>0.6</v>
      </c>
      <c r="T302">
        <v>31</v>
      </c>
      <c r="V302" t="s">
        <v>44</v>
      </c>
      <c r="W302" s="2">
        <v>0.57505787037037037</v>
      </c>
      <c r="X302">
        <v>0</v>
      </c>
      <c r="Y302" s="33">
        <f>VLOOKUP(C302,JN!$A$2:$J$865,8,0)</f>
        <v>1.2075</v>
      </c>
      <c r="Z302" s="34">
        <f>VLOOKUP(C302,JN!$A$2:$J$865,9,0)</f>
        <v>85.186865671641783</v>
      </c>
      <c r="AA302" s="35">
        <f>VLOOKUP(C302,JN!$A$2:$J$865,10,0)</f>
        <v>0.50244</v>
      </c>
      <c r="AB302">
        <v>33</v>
      </c>
      <c r="AD302">
        <f t="shared" si="653"/>
        <v>306</v>
      </c>
      <c r="AE302">
        <v>0.129</v>
      </c>
      <c r="AG302">
        <v>0.72</v>
      </c>
      <c r="AH302">
        <f t="shared" si="654"/>
        <v>9.2880000000000004E-2</v>
      </c>
      <c r="AI302" t="s">
        <v>643</v>
      </c>
      <c r="AJ302">
        <f t="shared" si="655"/>
        <v>477.90496023532035</v>
      </c>
      <c r="AK302">
        <f t="shared" si="656"/>
        <v>557.55578694120709</v>
      </c>
      <c r="AL302">
        <f t="shared" si="657"/>
        <v>0.57707023948414926</v>
      </c>
      <c r="AM302">
        <f t="shared" si="658"/>
        <v>0.41549057242858745</v>
      </c>
      <c r="AN302">
        <f t="shared" si="659"/>
        <v>40.711225651377546</v>
      </c>
      <c r="AO302">
        <f t="shared" si="660"/>
        <v>29.312082468991832</v>
      </c>
      <c r="AP302">
        <f t="shared" si="661"/>
        <v>0.28013832959074009</v>
      </c>
      <c r="AQ302">
        <f t="shared" si="662"/>
        <v>0.20169959730533285</v>
      </c>
      <c r="AR302" s="54">
        <f t="shared" ref="AR302" si="753">SLOPE(AM302:AM305,X302:X305)*60</f>
        <v>1.1597936030645046</v>
      </c>
      <c r="AS302" s="55">
        <f t="shared" ref="AS302" si="754">RSQ(Y302:Y305,AM302:AM305)</f>
        <v>0.99976058093181008</v>
      </c>
      <c r="AT302" s="55">
        <f t="shared" ref="AT302" si="755">IF(AS302&gt;=0.7,AR302,"REV")</f>
        <v>1.1597936030645046</v>
      </c>
      <c r="AU302" s="56">
        <f t="shared" ref="AU302" si="756">SLOPE(AQ302:AQ305,Y302:Y305)*60</f>
        <v>-0.13753375638662863</v>
      </c>
      <c r="AV302" s="56">
        <f t="shared" ref="AV302" si="757">RSQ(Y302:Y305,AQ302:AQ305)</f>
        <v>2.6134730540776339E-2</v>
      </c>
      <c r="AW302" s="56" t="str">
        <f t="shared" ref="AW302" si="758">IF(AV302&gt;=0.7,AU302,"REV")</f>
        <v>REV</v>
      </c>
      <c r="AX302" s="57">
        <f t="shared" ref="AX302" si="759">SLOPE(AO302:AO305,Y302:Y305)*60</f>
        <v>-16.1404700653157</v>
      </c>
      <c r="AY302" s="57">
        <f t="shared" ref="AY302" si="760">RSQ(Y302:Y305,AO302:AO305)</f>
        <v>1.2991851292194516E-2</v>
      </c>
      <c r="AZ302" s="57" t="str">
        <f t="shared" ref="AZ302" si="761">IF(AY302&gt;=0.7,AX302,"REV")</f>
        <v>REV</v>
      </c>
    </row>
    <row r="303" spans="1:52" x14ac:dyDescent="0.3">
      <c r="A303">
        <v>287</v>
      </c>
      <c r="B303" s="1">
        <v>44742</v>
      </c>
      <c r="C303" t="str">
        <f t="shared" si="648"/>
        <v>CER-MSD_R2_t1_44742</v>
      </c>
      <c r="E303" t="s">
        <v>20</v>
      </c>
      <c r="F303" t="s">
        <v>34</v>
      </c>
      <c r="G303" t="s">
        <v>18</v>
      </c>
      <c r="H303">
        <f t="shared" si="649"/>
        <v>2022</v>
      </c>
      <c r="I303">
        <f t="shared" si="650"/>
        <v>6</v>
      </c>
      <c r="J303">
        <f t="shared" si="651"/>
        <v>30</v>
      </c>
      <c r="K303" t="s">
        <v>49</v>
      </c>
      <c r="M303">
        <f>VLOOKUP(F303,Treats!$A$1:$C$9,3,0)</f>
        <v>2</v>
      </c>
      <c r="N303">
        <v>3</v>
      </c>
      <c r="O303" t="s">
        <v>19</v>
      </c>
      <c r="P303" t="str">
        <f t="shared" si="652"/>
        <v>E:CER_P:P04_Tr1:MSD_Tr2:_TRA_2_D:30_M:6_Y:2022</v>
      </c>
      <c r="Q303">
        <v>0</v>
      </c>
      <c r="R303">
        <v>25</v>
      </c>
      <c r="S303">
        <v>0.6</v>
      </c>
      <c r="T303">
        <v>31</v>
      </c>
      <c r="V303" t="s">
        <v>45</v>
      </c>
      <c r="W303" s="2">
        <f t="shared" si="629"/>
        <v>0.58200231481481479</v>
      </c>
      <c r="X303">
        <v>10</v>
      </c>
      <c r="Y303" s="33">
        <f>VLOOKUP(C303,JN!$A$2:$J$865,8,0)</f>
        <v>1.8075000000000001</v>
      </c>
      <c r="Z303" s="34">
        <f>VLOOKUP(C303,JN!$A$2:$J$865,9,0)</f>
        <v>76.059701492537314</v>
      </c>
      <c r="AA303" s="35">
        <f>VLOOKUP(C303,JN!$A$2:$J$865,10,0)</f>
        <v>0.57240000000000013</v>
      </c>
      <c r="AB303">
        <v>42.8</v>
      </c>
      <c r="AD303">
        <f t="shared" si="653"/>
        <v>315.8</v>
      </c>
      <c r="AE303">
        <v>0.129</v>
      </c>
      <c r="AG303">
        <v>0.72</v>
      </c>
      <c r="AH303">
        <f t="shared" si="654"/>
        <v>9.2880000000000004E-2</v>
      </c>
      <c r="AI303" t="s">
        <v>643</v>
      </c>
      <c r="AJ303">
        <f t="shared" si="655"/>
        <v>463.07447065233697</v>
      </c>
      <c r="AK303">
        <f t="shared" si="656"/>
        <v>540.25354909439318</v>
      </c>
      <c r="AL303">
        <f t="shared" si="657"/>
        <v>0.83700710570409909</v>
      </c>
      <c r="AM303">
        <f t="shared" si="658"/>
        <v>0.60264511610695137</v>
      </c>
      <c r="AN303">
        <f t="shared" si="659"/>
        <v>35.22130600663148</v>
      </c>
      <c r="AO303">
        <f t="shared" si="660"/>
        <v>25.359340324774664</v>
      </c>
      <c r="AP303">
        <f t="shared" si="661"/>
        <v>0.30924113150163074</v>
      </c>
      <c r="AQ303">
        <f t="shared" si="662"/>
        <v>0.22265361468117412</v>
      </c>
      <c r="AR303" s="54"/>
      <c r="AS303" s="55"/>
      <c r="AT303" s="55"/>
      <c r="AU303" s="56"/>
      <c r="AV303" s="56"/>
      <c r="AW303" s="56"/>
      <c r="AX303" s="57"/>
      <c r="AY303" s="57"/>
      <c r="AZ303" s="57"/>
    </row>
    <row r="304" spans="1:52" x14ac:dyDescent="0.3">
      <c r="A304">
        <v>288</v>
      </c>
      <c r="B304" s="1">
        <v>44742</v>
      </c>
      <c r="C304" t="str">
        <f t="shared" si="648"/>
        <v>CER-MSD_R2_t2_44742</v>
      </c>
      <c r="E304" t="s">
        <v>20</v>
      </c>
      <c r="F304" t="s">
        <v>34</v>
      </c>
      <c r="G304" t="s">
        <v>18</v>
      </c>
      <c r="H304">
        <f t="shared" si="649"/>
        <v>2022</v>
      </c>
      <c r="I304">
        <f t="shared" si="650"/>
        <v>6</v>
      </c>
      <c r="J304">
        <f t="shared" si="651"/>
        <v>30</v>
      </c>
      <c r="K304" t="s">
        <v>49</v>
      </c>
      <c r="M304">
        <f>VLOOKUP(F304,Treats!$A$1:$C$9,3,0)</f>
        <v>2</v>
      </c>
      <c r="N304">
        <v>3</v>
      </c>
      <c r="O304" t="s">
        <v>19</v>
      </c>
      <c r="P304" t="str">
        <f t="shared" si="652"/>
        <v>E:CER_P:P04_Tr1:MSD_Tr2:_TRA_2_D:30_M:6_Y:2022</v>
      </c>
      <c r="Q304">
        <v>0</v>
      </c>
      <c r="R304">
        <v>25</v>
      </c>
      <c r="S304">
        <v>0.6</v>
      </c>
      <c r="T304">
        <v>31</v>
      </c>
      <c r="V304" t="s">
        <v>46</v>
      </c>
      <c r="W304" s="2">
        <f t="shared" si="629"/>
        <v>0.58894675925925921</v>
      </c>
      <c r="X304">
        <v>20</v>
      </c>
      <c r="Y304" s="33">
        <f>VLOOKUP(C304,JN!$A$2:$J$865,8,0)</f>
        <v>2.3325</v>
      </c>
      <c r="Z304" s="34">
        <f>VLOOKUP(C304,JN!$A$2:$J$865,9,0)</f>
        <v>79.102089552238809</v>
      </c>
      <c r="AA304" s="35">
        <f>VLOOKUP(C304,JN!$A$2:$J$865,10,0)</f>
        <v>0.55332000000000003</v>
      </c>
      <c r="AB304">
        <v>42.8</v>
      </c>
      <c r="AD304">
        <f t="shared" si="653"/>
        <v>315.8</v>
      </c>
      <c r="AE304">
        <v>0.129</v>
      </c>
      <c r="AG304">
        <v>0.72</v>
      </c>
      <c r="AH304">
        <f t="shared" si="654"/>
        <v>9.2880000000000004E-2</v>
      </c>
      <c r="AI304" t="s">
        <v>643</v>
      </c>
      <c r="AJ304">
        <f t="shared" si="655"/>
        <v>463.07447065233697</v>
      </c>
      <c r="AK304">
        <f t="shared" si="656"/>
        <v>540.25354909439318</v>
      </c>
      <c r="AL304">
        <f t="shared" si="657"/>
        <v>1.0801212027965759</v>
      </c>
      <c r="AM304">
        <f t="shared" si="658"/>
        <v>0.77768726601353455</v>
      </c>
      <c r="AN304">
        <f t="shared" si="659"/>
        <v>36.630158246896741</v>
      </c>
      <c r="AO304">
        <f t="shared" si="660"/>
        <v>26.373713937765654</v>
      </c>
      <c r="AP304">
        <f t="shared" si="661"/>
        <v>0.29893309378490968</v>
      </c>
      <c r="AQ304">
        <f t="shared" si="662"/>
        <v>0.21523182752513498</v>
      </c>
      <c r="AR304" s="54"/>
      <c r="AS304" s="55"/>
      <c r="AT304" s="55"/>
      <c r="AU304" s="56"/>
      <c r="AV304" s="56"/>
      <c r="AW304" s="56"/>
      <c r="AX304" s="57"/>
      <c r="AY304" s="57"/>
      <c r="AZ304" s="57"/>
    </row>
    <row r="305" spans="1:52" x14ac:dyDescent="0.3">
      <c r="A305">
        <v>289</v>
      </c>
      <c r="B305" s="1">
        <v>44742</v>
      </c>
      <c r="C305" t="str">
        <f t="shared" si="648"/>
        <v>CER-MSD_R2_t3_44742</v>
      </c>
      <c r="E305" t="s">
        <v>20</v>
      </c>
      <c r="F305" t="s">
        <v>34</v>
      </c>
      <c r="G305" t="s">
        <v>18</v>
      </c>
      <c r="H305">
        <f t="shared" si="649"/>
        <v>2022</v>
      </c>
      <c r="I305">
        <f t="shared" si="650"/>
        <v>6</v>
      </c>
      <c r="J305">
        <f t="shared" si="651"/>
        <v>30</v>
      </c>
      <c r="K305" t="s">
        <v>49</v>
      </c>
      <c r="M305">
        <f>VLOOKUP(F305,Treats!$A$1:$C$9,3,0)</f>
        <v>2</v>
      </c>
      <c r="N305">
        <v>3</v>
      </c>
      <c r="O305" t="s">
        <v>19</v>
      </c>
      <c r="P305" t="str">
        <f t="shared" si="652"/>
        <v>E:CER_P:P04_Tr1:MSD_Tr2:_TRA_2_D:30_M:6_Y:2022</v>
      </c>
      <c r="Q305">
        <v>0</v>
      </c>
      <c r="R305">
        <v>25</v>
      </c>
      <c r="S305">
        <v>0.6</v>
      </c>
      <c r="T305">
        <v>31</v>
      </c>
      <c r="V305" t="s">
        <v>47</v>
      </c>
      <c r="W305" s="2">
        <f t="shared" si="629"/>
        <v>0.59589120370370363</v>
      </c>
      <c r="X305">
        <v>30</v>
      </c>
      <c r="Y305" s="33">
        <f>VLOOKUP(C305,JN!$A$2:$J$865,8,0)</f>
        <v>3.0074999999999998</v>
      </c>
      <c r="Z305" s="34">
        <f>VLOOKUP(C305,JN!$A$2:$J$865,9,0)</f>
        <v>85.186865671641783</v>
      </c>
      <c r="AA305" s="35">
        <f>VLOOKUP(C305,JN!$A$2:$J$865,10,0)</f>
        <v>0.51516000000000006</v>
      </c>
      <c r="AB305">
        <v>43.2</v>
      </c>
      <c r="AD305">
        <f t="shared" si="653"/>
        <v>316.2</v>
      </c>
      <c r="AE305">
        <v>0.129</v>
      </c>
      <c r="AG305">
        <v>0.72</v>
      </c>
      <c r="AH305">
        <f t="shared" si="654"/>
        <v>9.2880000000000004E-2</v>
      </c>
      <c r="AI305" t="s">
        <v>643</v>
      </c>
      <c r="AJ305">
        <f t="shared" si="655"/>
        <v>462.4886711954714</v>
      </c>
      <c r="AK305">
        <f t="shared" si="656"/>
        <v>539.57011639471659</v>
      </c>
      <c r="AL305">
        <f t="shared" si="657"/>
        <v>1.39093467862038</v>
      </c>
      <c r="AM305">
        <f t="shared" si="658"/>
        <v>1.0014729686066735</v>
      </c>
      <c r="AN305">
        <f t="shared" si="659"/>
        <v>39.397960307784729</v>
      </c>
      <c r="AO305">
        <f t="shared" si="660"/>
        <v>28.366531421605004</v>
      </c>
      <c r="AP305">
        <f t="shared" si="661"/>
        <v>0.27796494116190223</v>
      </c>
      <c r="AQ305">
        <f t="shared" si="662"/>
        <v>0.2001347576365696</v>
      </c>
      <c r="AR305" s="54"/>
      <c r="AS305" s="55"/>
      <c r="AT305" s="55"/>
      <c r="AU305" s="56"/>
      <c r="AV305" s="56"/>
      <c r="AW305" s="56"/>
      <c r="AX305" s="57"/>
      <c r="AY305" s="57"/>
      <c r="AZ305" s="57"/>
    </row>
    <row r="306" spans="1:52" x14ac:dyDescent="0.3">
      <c r="A306">
        <v>290</v>
      </c>
      <c r="B306" s="1">
        <v>44742</v>
      </c>
      <c r="C306" t="str">
        <f t="shared" si="648"/>
        <v>CER-AWD_R2_t0_44742</v>
      </c>
      <c r="E306" t="s">
        <v>20</v>
      </c>
      <c r="F306" t="s">
        <v>37</v>
      </c>
      <c r="G306" t="s">
        <v>18</v>
      </c>
      <c r="H306">
        <f t="shared" si="649"/>
        <v>2022</v>
      </c>
      <c r="I306">
        <f t="shared" si="650"/>
        <v>6</v>
      </c>
      <c r="J306">
        <f t="shared" si="651"/>
        <v>30</v>
      </c>
      <c r="K306" t="s">
        <v>50</v>
      </c>
      <c r="M306">
        <f>VLOOKUP(F306,Treats!$A$1:$C$9,3,0)</f>
        <v>2</v>
      </c>
      <c r="P306" t="str">
        <f t="shared" si="652"/>
        <v>E:CER_P:P05_Tr1:AWD_Tr2:_TRA_2_D:30_M:6_Y:2022</v>
      </c>
      <c r="R306">
        <v>25</v>
      </c>
      <c r="T306">
        <v>30</v>
      </c>
      <c r="U306">
        <v>33</v>
      </c>
      <c r="V306" t="s">
        <v>44</v>
      </c>
      <c r="W306" s="2">
        <v>0.54722222222222217</v>
      </c>
      <c r="X306">
        <v>0</v>
      </c>
      <c r="Y306" s="33">
        <f>VLOOKUP(C306,JN!$A$2:$J$865,8,0)</f>
        <v>1.1325000000000001</v>
      </c>
      <c r="Z306" s="34">
        <f>VLOOKUP(C306,JN!$A$2:$J$865,9,0)</f>
        <v>84.208955223880608</v>
      </c>
      <c r="AA306" s="35">
        <f>VLOOKUP(C306,JN!$A$2:$J$865,10,0)</f>
        <v>0.64872000000000007</v>
      </c>
      <c r="AB306">
        <v>29.6</v>
      </c>
      <c r="AD306">
        <f t="shared" si="653"/>
        <v>302.60000000000002</v>
      </c>
      <c r="AE306">
        <v>0.129</v>
      </c>
      <c r="AG306">
        <v>0.72</v>
      </c>
      <c r="AH306">
        <f t="shared" si="654"/>
        <v>9.2880000000000004E-2</v>
      </c>
      <c r="AI306" t="s">
        <v>643</v>
      </c>
      <c r="AJ306">
        <f t="shared" si="655"/>
        <v>483.27467888964975</v>
      </c>
      <c r="AK306">
        <f t="shared" si="656"/>
        <v>563.82045870459137</v>
      </c>
      <c r="AL306">
        <f t="shared" si="657"/>
        <v>0.5473085738425284</v>
      </c>
      <c r="AM306">
        <f t="shared" si="658"/>
        <v>0.39406217316662046</v>
      </c>
      <c r="AN306">
        <f t="shared" si="659"/>
        <v>40.696055795453795</v>
      </c>
      <c r="AO306">
        <f t="shared" si="660"/>
        <v>29.301160172726732</v>
      </c>
      <c r="AP306">
        <f t="shared" si="661"/>
        <v>0.36576160797084251</v>
      </c>
      <c r="AQ306">
        <f t="shared" si="662"/>
        <v>0.26334835773900661</v>
      </c>
      <c r="AR306" s="54">
        <f t="shared" ref="AR306" si="762">SLOPE(AM306:AM309,X306:X309)*60</f>
        <v>2.041463996013073E-2</v>
      </c>
      <c r="AS306" s="55">
        <f t="shared" ref="AS306" si="763">RSQ(Y306:Y309,AM306:AM309)</f>
        <v>0.85145739786002694</v>
      </c>
      <c r="AT306" s="55">
        <f t="shared" ref="AT306" si="764">IF(AS306&gt;=0.7,AR306,"REV")</f>
        <v>2.041463996013073E-2</v>
      </c>
      <c r="AU306" s="56">
        <f t="shared" ref="AU306" si="765">SLOPE(AQ306:AQ309,Y306:Y309)*60</f>
        <v>-23.537048933023943</v>
      </c>
      <c r="AV306" s="56">
        <f t="shared" ref="AV306" si="766">RSQ(Y306:Y309,AQ306:AQ309)</f>
        <v>0.53481784748667149</v>
      </c>
      <c r="AW306" s="56" t="str">
        <f t="shared" ref="AW306" si="767">IF(AV306&gt;=0.7,AU306,"REV")</f>
        <v>REV</v>
      </c>
      <c r="AX306" s="57">
        <f t="shared" ref="AX306" si="768">SLOPE(AO306:AO309,Y306:Y309)*60</f>
        <v>882.90867719003506</v>
      </c>
      <c r="AY306" s="57">
        <f t="shared" ref="AY306" si="769">RSQ(Y306:Y309,AO306:AO309)</f>
        <v>2.2459802086555056E-2</v>
      </c>
      <c r="AZ306" s="57" t="str">
        <f t="shared" ref="AZ306" si="770">IF(AY306&gt;=0.7,AX306,"REV")</f>
        <v>REV</v>
      </c>
    </row>
    <row r="307" spans="1:52" x14ac:dyDescent="0.3">
      <c r="A307">
        <v>291</v>
      </c>
      <c r="B307" s="1">
        <v>44742</v>
      </c>
      <c r="C307" t="str">
        <f t="shared" si="648"/>
        <v>CER-AWD_R2_t1_44742</v>
      </c>
      <c r="E307" t="s">
        <v>20</v>
      </c>
      <c r="F307" t="s">
        <v>37</v>
      </c>
      <c r="G307" t="s">
        <v>18</v>
      </c>
      <c r="H307">
        <f t="shared" si="649"/>
        <v>2022</v>
      </c>
      <c r="I307">
        <f t="shared" si="650"/>
        <v>6</v>
      </c>
      <c r="J307">
        <f t="shared" si="651"/>
        <v>30</v>
      </c>
      <c r="K307" t="s">
        <v>50</v>
      </c>
      <c r="M307">
        <f>VLOOKUP(F307,Treats!$A$1:$C$9,3,0)</f>
        <v>2</v>
      </c>
      <c r="P307" t="str">
        <f t="shared" si="652"/>
        <v>E:CER_P:P05_Tr1:AWD_Tr2:_TRA_2_D:30_M:6_Y:2022</v>
      </c>
      <c r="R307">
        <v>25</v>
      </c>
      <c r="T307">
        <v>30</v>
      </c>
      <c r="U307">
        <v>33</v>
      </c>
      <c r="V307" t="s">
        <v>45</v>
      </c>
      <c r="W307" s="2">
        <f t="shared" si="629"/>
        <v>0.55416666666666659</v>
      </c>
      <c r="X307">
        <v>10</v>
      </c>
      <c r="Y307" s="33">
        <f>VLOOKUP(C307,JN!$A$2:$J$865,8,0)</f>
        <v>1.1325000000000001</v>
      </c>
      <c r="Z307" s="34">
        <f>VLOOKUP(C307,JN!$A$2:$J$865,9,0)</f>
        <v>107.02686567164179</v>
      </c>
      <c r="AA307" s="35">
        <f>VLOOKUP(C307,JN!$A$2:$J$865,10,0)</f>
        <v>0.59148000000000012</v>
      </c>
      <c r="AB307">
        <v>34.299999999999997</v>
      </c>
      <c r="AD307">
        <f t="shared" si="653"/>
        <v>307.3</v>
      </c>
      <c r="AE307">
        <v>0.129</v>
      </c>
      <c r="AG307">
        <v>0.72</v>
      </c>
      <c r="AH307">
        <f t="shared" si="654"/>
        <v>9.2880000000000004E-2</v>
      </c>
      <c r="AI307" t="s">
        <v>643</v>
      </c>
      <c r="AJ307">
        <f t="shared" si="655"/>
        <v>475.88323407747487</v>
      </c>
      <c r="AK307">
        <f t="shared" si="656"/>
        <v>555.1971064237207</v>
      </c>
      <c r="AL307">
        <f t="shared" si="657"/>
        <v>0.53893776259274029</v>
      </c>
      <c r="AM307">
        <f t="shared" si="658"/>
        <v>0.38803518906677303</v>
      </c>
      <c r="AN307">
        <f t="shared" si="659"/>
        <v>50.932290968996369</v>
      </c>
      <c r="AO307">
        <f t="shared" si="660"/>
        <v>36.671249497677387</v>
      </c>
      <c r="AP307">
        <f t="shared" si="661"/>
        <v>0.3283879845075024</v>
      </c>
      <c r="AQ307">
        <f t="shared" si="662"/>
        <v>0.23643934884540171</v>
      </c>
      <c r="AR307" s="54"/>
      <c r="AS307" s="55"/>
      <c r="AT307" s="55"/>
      <c r="AU307" s="56"/>
      <c r="AV307" s="56"/>
      <c r="AW307" s="56"/>
      <c r="AX307" s="57"/>
      <c r="AY307" s="57"/>
      <c r="AZ307" s="57"/>
    </row>
    <row r="308" spans="1:52" x14ac:dyDescent="0.3">
      <c r="A308">
        <v>292</v>
      </c>
      <c r="B308" s="1">
        <v>44742</v>
      </c>
      <c r="C308" t="str">
        <f t="shared" si="648"/>
        <v>CER-AWD_R2_t2_44742</v>
      </c>
      <c r="E308" t="s">
        <v>20</v>
      </c>
      <c r="F308" t="s">
        <v>37</v>
      </c>
      <c r="G308" t="s">
        <v>18</v>
      </c>
      <c r="H308">
        <f t="shared" si="649"/>
        <v>2022</v>
      </c>
      <c r="I308">
        <f t="shared" si="650"/>
        <v>6</v>
      </c>
      <c r="J308">
        <f t="shared" si="651"/>
        <v>30</v>
      </c>
      <c r="K308" t="s">
        <v>50</v>
      </c>
      <c r="M308">
        <f>VLOOKUP(F308,Treats!$A$1:$C$9,3,0)</f>
        <v>2</v>
      </c>
      <c r="P308" t="str">
        <f t="shared" si="652"/>
        <v>E:CER_P:P05_Tr1:AWD_Tr2:_TRA_2_D:30_M:6_Y:2022</v>
      </c>
      <c r="R308">
        <v>25</v>
      </c>
      <c r="T308">
        <v>30</v>
      </c>
      <c r="U308">
        <v>33</v>
      </c>
      <c r="V308" t="s">
        <v>46</v>
      </c>
      <c r="W308" s="2">
        <f t="shared" si="629"/>
        <v>0.56111111111111101</v>
      </c>
      <c r="X308">
        <v>20</v>
      </c>
      <c r="Y308" s="33">
        <f>VLOOKUP(C308,JN!$A$2:$J$865,8,0)</f>
        <v>1.1325000000000001</v>
      </c>
      <c r="Z308" s="34">
        <f>VLOOKUP(C308,JN!$A$2:$J$865,9,0)</f>
        <v>84.100298507462696</v>
      </c>
      <c r="AA308" s="35">
        <f>VLOOKUP(C308,JN!$A$2:$J$865,10,0)</f>
        <v>0.58512000000000008</v>
      </c>
      <c r="AB308">
        <v>36.200000000000003</v>
      </c>
      <c r="AD308">
        <f t="shared" si="653"/>
        <v>309.2</v>
      </c>
      <c r="AE308">
        <v>0.129</v>
      </c>
      <c r="AG308">
        <v>0.72</v>
      </c>
      <c r="AH308">
        <f t="shared" si="654"/>
        <v>9.2880000000000004E-2</v>
      </c>
      <c r="AI308" t="s">
        <v>643</v>
      </c>
      <c r="AJ308">
        <f t="shared" si="655"/>
        <v>472.95898393275564</v>
      </c>
      <c r="AK308">
        <f t="shared" si="656"/>
        <v>551.78548125488157</v>
      </c>
      <c r="AL308">
        <f t="shared" si="657"/>
        <v>0.53562604930384583</v>
      </c>
      <c r="AM308">
        <f t="shared" si="658"/>
        <v>0.38565075549876904</v>
      </c>
      <c r="AN308">
        <f t="shared" si="659"/>
        <v>39.775991730531004</v>
      </c>
      <c r="AO308">
        <f t="shared" si="660"/>
        <v>28.638714045982322</v>
      </c>
      <c r="AP308">
        <f t="shared" si="661"/>
        <v>0.32286072079185635</v>
      </c>
      <c r="AQ308">
        <f t="shared" si="662"/>
        <v>0.23245971897013656</v>
      </c>
      <c r="AR308" s="54"/>
      <c r="AS308" s="55"/>
      <c r="AT308" s="55"/>
      <c r="AU308" s="56"/>
      <c r="AV308" s="56"/>
      <c r="AW308" s="56"/>
      <c r="AX308" s="57"/>
      <c r="AY308" s="57"/>
      <c r="AZ308" s="57"/>
    </row>
    <row r="309" spans="1:52" x14ac:dyDescent="0.3">
      <c r="A309">
        <v>293</v>
      </c>
      <c r="B309" s="1">
        <v>44742</v>
      </c>
      <c r="C309" t="str">
        <f t="shared" si="648"/>
        <v>CER-AWD_R2_t3_44742</v>
      </c>
      <c r="E309" t="s">
        <v>20</v>
      </c>
      <c r="F309" t="s">
        <v>37</v>
      </c>
      <c r="G309" t="s">
        <v>18</v>
      </c>
      <c r="H309">
        <f t="shared" si="649"/>
        <v>2022</v>
      </c>
      <c r="I309">
        <f t="shared" si="650"/>
        <v>6</v>
      </c>
      <c r="J309">
        <f t="shared" si="651"/>
        <v>30</v>
      </c>
      <c r="K309" t="s">
        <v>50</v>
      </c>
      <c r="M309">
        <f>VLOOKUP(F309,Treats!$A$1:$C$9,3,0)</f>
        <v>2</v>
      </c>
      <c r="P309" t="str">
        <f t="shared" si="652"/>
        <v>E:CER_P:P05_Tr1:AWD_Tr2:_TRA_2_D:30_M:6_Y:2022</v>
      </c>
      <c r="R309">
        <v>25</v>
      </c>
      <c r="T309">
        <v>30</v>
      </c>
      <c r="U309">
        <v>33</v>
      </c>
      <c r="V309" t="s">
        <v>47</v>
      </c>
      <c r="W309" s="2">
        <f t="shared" si="629"/>
        <v>0.56805555555555542</v>
      </c>
      <c r="X309">
        <v>30</v>
      </c>
      <c r="Y309" s="33">
        <f>VLOOKUP(C309,JN!$A$2:$J$865,8,0)</f>
        <v>1.2075</v>
      </c>
      <c r="Z309" s="34">
        <f>VLOOKUP(C309,JN!$A$2:$J$865,9,0)</f>
        <v>97.03044776119404</v>
      </c>
      <c r="AA309" s="35">
        <f>VLOOKUP(C309,JN!$A$2:$J$865,10,0)</f>
        <v>0.54696000000000011</v>
      </c>
      <c r="AB309">
        <v>40</v>
      </c>
      <c r="AD309">
        <f t="shared" si="653"/>
        <v>313</v>
      </c>
      <c r="AE309">
        <v>0.129</v>
      </c>
      <c r="AG309">
        <v>0.72</v>
      </c>
      <c r="AH309">
        <f t="shared" si="654"/>
        <v>9.2880000000000004E-2</v>
      </c>
      <c r="AI309" t="s">
        <v>643</v>
      </c>
      <c r="AJ309">
        <f t="shared" si="655"/>
        <v>467.21698987861993</v>
      </c>
      <c r="AK309">
        <f t="shared" si="656"/>
        <v>545.08648819172322</v>
      </c>
      <c r="AL309">
        <f t="shared" si="657"/>
        <v>0.56416451527843359</v>
      </c>
      <c r="AM309">
        <f t="shared" si="658"/>
        <v>0.40619845100047219</v>
      </c>
      <c r="AN309">
        <f t="shared" si="659"/>
        <v>45.334273729559754</v>
      </c>
      <c r="AO309">
        <f t="shared" si="660"/>
        <v>32.640677085283023</v>
      </c>
      <c r="AP309">
        <f t="shared" si="661"/>
        <v>0.29814050558134497</v>
      </c>
      <c r="AQ309">
        <f t="shared" si="662"/>
        <v>0.21466116401856838</v>
      </c>
      <c r="AR309" s="54"/>
      <c r="AS309" s="55"/>
      <c r="AT309" s="55"/>
      <c r="AU309" s="56"/>
      <c r="AV309" s="56"/>
      <c r="AW309" s="56"/>
      <c r="AX309" s="57"/>
      <c r="AY309" s="57"/>
      <c r="AZ309" s="57"/>
    </row>
    <row r="310" spans="1:52" x14ac:dyDescent="0.3">
      <c r="A310">
        <v>294</v>
      </c>
      <c r="B310" s="1">
        <v>44742</v>
      </c>
      <c r="C310" t="str">
        <f t="shared" si="648"/>
        <v>CER-CON_R2_t0_44742</v>
      </c>
      <c r="E310" t="s">
        <v>20</v>
      </c>
      <c r="F310" t="s">
        <v>40</v>
      </c>
      <c r="G310" t="s">
        <v>18</v>
      </c>
      <c r="H310">
        <f t="shared" si="649"/>
        <v>2022</v>
      </c>
      <c r="I310">
        <f t="shared" si="650"/>
        <v>6</v>
      </c>
      <c r="J310">
        <f t="shared" si="651"/>
        <v>30</v>
      </c>
      <c r="K310" t="s">
        <v>48</v>
      </c>
      <c r="M310">
        <f>VLOOKUP(F310,Treats!$A$1:$C$9,3,0)</f>
        <v>2</v>
      </c>
      <c r="P310" t="str">
        <f t="shared" si="652"/>
        <v>E:CER_P:P06_Tr1:CON_Tr2:_TRA_2_D:30_M:6_Y:2022</v>
      </c>
      <c r="R310">
        <v>26</v>
      </c>
      <c r="T310">
        <v>31</v>
      </c>
      <c r="V310" t="s">
        <v>44</v>
      </c>
      <c r="W310" s="2">
        <v>0.57505787037037037</v>
      </c>
      <c r="X310">
        <v>0</v>
      </c>
      <c r="Y310" s="33">
        <f>VLOOKUP(C310,JN!$A$2:$J$865,8,0)</f>
        <v>1.1325000000000001</v>
      </c>
      <c r="Z310" s="34">
        <f>VLOOKUP(C310,JN!$A$2:$J$865,9,0)</f>
        <v>77.689552238805973</v>
      </c>
      <c r="AA310" s="35">
        <f>VLOOKUP(C310,JN!$A$2:$J$865,10,0)</f>
        <v>0.60419999999999996</v>
      </c>
      <c r="AB310">
        <v>32</v>
      </c>
      <c r="AD310">
        <f t="shared" si="653"/>
        <v>305</v>
      </c>
      <c r="AE310">
        <v>0.129</v>
      </c>
      <c r="AG310">
        <v>0.72</v>
      </c>
      <c r="AH310">
        <f t="shared" si="654"/>
        <v>9.2880000000000004E-2</v>
      </c>
      <c r="AI310" t="s">
        <v>643</v>
      </c>
      <c r="AJ310">
        <f t="shared" si="655"/>
        <v>479.47186174428862</v>
      </c>
      <c r="AK310">
        <f t="shared" si="656"/>
        <v>559.38383870167002</v>
      </c>
      <c r="AL310">
        <f t="shared" si="657"/>
        <v>0.54300188342540689</v>
      </c>
      <c r="AM310">
        <f t="shared" si="658"/>
        <v>0.39096135606629295</v>
      </c>
      <c r="AN310">
        <f t="shared" si="659"/>
        <v>37.249954250020465</v>
      </c>
      <c r="AO310">
        <f t="shared" si="660"/>
        <v>26.819967060014736</v>
      </c>
      <c r="AP310">
        <f t="shared" si="661"/>
        <v>0.33797971534354898</v>
      </c>
      <c r="AQ310">
        <f t="shared" si="662"/>
        <v>0.24334539504735528</v>
      </c>
      <c r="AR310" s="54">
        <f t="shared" ref="AR310" si="771">SLOPE(AM310:AM313,X310:X313)*60</f>
        <v>0.98838031924845793</v>
      </c>
      <c r="AS310" s="55">
        <f t="shared" ref="AS310" si="772">RSQ(Y310:Y313,AM310:AM313)</f>
        <v>0.99975491005887651</v>
      </c>
      <c r="AT310" s="55">
        <f t="shared" ref="AT310" si="773">IF(AS310&gt;=0.7,AR310,"REV")</f>
        <v>0.98838031924845793</v>
      </c>
      <c r="AU310" s="56">
        <f t="shared" ref="AU310" si="774">SLOPE(AQ310:AQ313,Y310:Y313)*60</f>
        <v>8.3144450014943949</v>
      </c>
      <c r="AV310" s="56">
        <f t="shared" ref="AV310" si="775">RSQ(Y310:Y313,AQ310:AQ313)</f>
        <v>0.47222040803934029</v>
      </c>
      <c r="AW310" s="56" t="str">
        <f t="shared" ref="AW310" si="776">IF(AV310&gt;=0.7,AU310,"REV")</f>
        <v>REV</v>
      </c>
      <c r="AX310" s="57">
        <f t="shared" ref="AX310" si="777">SLOPE(AO310:AO313,Y310:Y313)*60</f>
        <v>375.55903842487578</v>
      </c>
      <c r="AY310" s="57">
        <f t="shared" ref="AY310" si="778">RSQ(Y310:Y313,AO310:AO313)</f>
        <v>0.56164852129559384</v>
      </c>
      <c r="AZ310" s="57" t="str">
        <f t="shared" ref="AZ310" si="779">IF(AY310&gt;=0.7,AX310,"REV")</f>
        <v>REV</v>
      </c>
    </row>
    <row r="311" spans="1:52" x14ac:dyDescent="0.3">
      <c r="A311">
        <v>295</v>
      </c>
      <c r="B311" s="1">
        <v>44742</v>
      </c>
      <c r="C311" t="str">
        <f t="shared" si="648"/>
        <v>CER-CON_R2_t1_44742</v>
      </c>
      <c r="E311" t="s">
        <v>20</v>
      </c>
      <c r="F311" t="s">
        <v>40</v>
      </c>
      <c r="G311" t="s">
        <v>18</v>
      </c>
      <c r="H311">
        <f t="shared" si="649"/>
        <v>2022</v>
      </c>
      <c r="I311">
        <f t="shared" si="650"/>
        <v>6</v>
      </c>
      <c r="J311">
        <f t="shared" si="651"/>
        <v>30</v>
      </c>
      <c r="K311" t="s">
        <v>48</v>
      </c>
      <c r="M311">
        <f>VLOOKUP(F311,Treats!$A$1:$C$9,3,0)</f>
        <v>2</v>
      </c>
      <c r="P311" t="str">
        <f t="shared" si="652"/>
        <v>E:CER_P:P06_Tr1:CON_Tr2:_TRA_2_D:30_M:6_Y:2022</v>
      </c>
      <c r="R311">
        <v>26</v>
      </c>
      <c r="T311">
        <v>31</v>
      </c>
      <c r="V311" t="s">
        <v>45</v>
      </c>
      <c r="W311" s="2">
        <f t="shared" si="629"/>
        <v>0.58200231481481479</v>
      </c>
      <c r="X311">
        <v>10</v>
      </c>
      <c r="Y311" s="33">
        <f>VLOOKUP(C311,JN!$A$2:$J$865,8,0)</f>
        <v>1.6575</v>
      </c>
      <c r="Z311" s="34">
        <f>VLOOKUP(C311,JN!$A$2:$J$865,9,0)</f>
        <v>99.094925373134345</v>
      </c>
      <c r="AA311" s="35">
        <f>VLOOKUP(C311,JN!$A$2:$J$865,10,0)</f>
        <v>0.58512000000000008</v>
      </c>
      <c r="AB311">
        <v>41.2</v>
      </c>
      <c r="AD311">
        <f t="shared" si="653"/>
        <v>314.2</v>
      </c>
      <c r="AE311">
        <v>0.129</v>
      </c>
      <c r="AG311">
        <v>0.72</v>
      </c>
      <c r="AH311">
        <f t="shared" si="654"/>
        <v>9.2880000000000004E-2</v>
      </c>
      <c r="AI311" t="s">
        <v>643</v>
      </c>
      <c r="AJ311">
        <f t="shared" si="655"/>
        <v>465.43258380651827</v>
      </c>
      <c r="AK311">
        <f t="shared" si="656"/>
        <v>543.0046811076046</v>
      </c>
      <c r="AL311">
        <f t="shared" si="657"/>
        <v>0.77145450765930401</v>
      </c>
      <c r="AM311">
        <f t="shared" si="658"/>
        <v>0.55544724551469893</v>
      </c>
      <c r="AN311">
        <f t="shared" si="659"/>
        <v>46.122007158532028</v>
      </c>
      <c r="AO311">
        <f t="shared" si="660"/>
        <v>33.207845154143058</v>
      </c>
      <c r="AP311">
        <f t="shared" si="661"/>
        <v>0.31772289900968165</v>
      </c>
      <c r="AQ311">
        <f t="shared" si="662"/>
        <v>0.22876048728697079</v>
      </c>
      <c r="AR311" s="54"/>
      <c r="AS311" s="55"/>
      <c r="AT311" s="55"/>
      <c r="AU311" s="56"/>
      <c r="AV311" s="56"/>
      <c r="AW311" s="56"/>
      <c r="AX311" s="57"/>
      <c r="AY311" s="57"/>
      <c r="AZ311" s="57"/>
    </row>
    <row r="312" spans="1:52" x14ac:dyDescent="0.3">
      <c r="A312">
        <v>296</v>
      </c>
      <c r="B312" s="1">
        <v>44742</v>
      </c>
      <c r="C312" t="str">
        <f t="shared" si="648"/>
        <v>CER-CON_R2_t2_44742</v>
      </c>
      <c r="E312" t="s">
        <v>20</v>
      </c>
      <c r="F312" t="s">
        <v>40</v>
      </c>
      <c r="G312" t="s">
        <v>18</v>
      </c>
      <c r="H312">
        <f t="shared" si="649"/>
        <v>2022</v>
      </c>
      <c r="I312">
        <f t="shared" si="650"/>
        <v>6</v>
      </c>
      <c r="J312">
        <f t="shared" si="651"/>
        <v>30</v>
      </c>
      <c r="K312" t="s">
        <v>48</v>
      </c>
      <c r="M312">
        <f>VLOOKUP(F312,Treats!$A$1:$C$9,3,0)</f>
        <v>2</v>
      </c>
      <c r="P312" t="str">
        <f t="shared" si="652"/>
        <v>E:CER_P:P06_Tr1:CON_Tr2:_TRA_2_D:30_M:6_Y:2022</v>
      </c>
      <c r="R312">
        <v>26</v>
      </c>
      <c r="T312">
        <v>31</v>
      </c>
      <c r="V312" t="s">
        <v>46</v>
      </c>
      <c r="W312" s="2">
        <f t="shared" si="629"/>
        <v>0.58894675925925921</v>
      </c>
      <c r="X312">
        <v>20</v>
      </c>
      <c r="Y312" s="33">
        <f>VLOOKUP(C312,JN!$A$2:$J$865,8,0)</f>
        <v>2.1825000000000001</v>
      </c>
      <c r="Z312" s="34">
        <f>VLOOKUP(C312,JN!$A$2:$J$865,9,0)</f>
        <v>119.30507462686568</v>
      </c>
      <c r="AA312" s="35">
        <f>VLOOKUP(C312,JN!$A$2:$J$865,10,0)</f>
        <v>0.54696000000000011</v>
      </c>
      <c r="AB312">
        <v>41.1</v>
      </c>
      <c r="AD312">
        <f t="shared" si="653"/>
        <v>314.10000000000002</v>
      </c>
      <c r="AE312">
        <v>0.129</v>
      </c>
      <c r="AG312">
        <v>0.72</v>
      </c>
      <c r="AH312">
        <f t="shared" si="654"/>
        <v>9.2880000000000004E-2</v>
      </c>
      <c r="AI312" t="s">
        <v>643</v>
      </c>
      <c r="AJ312">
        <f t="shared" si="655"/>
        <v>465.5807635530341</v>
      </c>
      <c r="AK312">
        <f t="shared" si="656"/>
        <v>543.17755747853982</v>
      </c>
      <c r="AL312">
        <f t="shared" si="657"/>
        <v>1.0161300164544971</v>
      </c>
      <c r="AM312">
        <f t="shared" si="658"/>
        <v>0.73161361184723794</v>
      </c>
      <c r="AN312">
        <f t="shared" si="659"/>
        <v>55.546147740527836</v>
      </c>
      <c r="AO312">
        <f t="shared" si="660"/>
        <v>39.993226373180043</v>
      </c>
      <c r="AP312">
        <f t="shared" si="661"/>
        <v>0.29709639683846223</v>
      </c>
      <c r="AQ312">
        <f t="shared" si="662"/>
        <v>0.2139094057236928</v>
      </c>
      <c r="AR312" s="54"/>
      <c r="AS312" s="55"/>
      <c r="AT312" s="55"/>
      <c r="AU312" s="56"/>
      <c r="AV312" s="56"/>
      <c r="AW312" s="56"/>
      <c r="AX312" s="57"/>
      <c r="AY312" s="57"/>
      <c r="AZ312" s="57"/>
    </row>
    <row r="313" spans="1:52" x14ac:dyDescent="0.3">
      <c r="A313">
        <v>297</v>
      </c>
      <c r="B313" s="1">
        <v>44742</v>
      </c>
      <c r="C313" t="str">
        <f t="shared" si="648"/>
        <v>CER-CON_R2_t3_44742</v>
      </c>
      <c r="E313" t="s">
        <v>20</v>
      </c>
      <c r="F313" t="s">
        <v>40</v>
      </c>
      <c r="G313" t="s">
        <v>18</v>
      </c>
      <c r="H313">
        <f t="shared" si="649"/>
        <v>2022</v>
      </c>
      <c r="I313">
        <f t="shared" si="650"/>
        <v>6</v>
      </c>
      <c r="J313">
        <f t="shared" si="651"/>
        <v>30</v>
      </c>
      <c r="K313" t="s">
        <v>48</v>
      </c>
      <c r="M313">
        <f>VLOOKUP(F313,Treats!$A$1:$C$9,3,0)</f>
        <v>2</v>
      </c>
      <c r="P313" t="str">
        <f t="shared" si="652"/>
        <v>E:CER_P:P06_Tr1:CON_Tr2:_TRA_2_D:30_M:6_Y:2022</v>
      </c>
      <c r="R313">
        <v>26</v>
      </c>
      <c r="T313">
        <v>31</v>
      </c>
      <c r="V313" t="s">
        <v>47</v>
      </c>
      <c r="W313" s="2">
        <f t="shared" si="629"/>
        <v>0.59589120370370363</v>
      </c>
      <c r="X313">
        <v>30</v>
      </c>
      <c r="Y313" s="33">
        <f>VLOOKUP(C313,JN!$A$2:$J$865,8,0)</f>
        <v>2.6324999999999998</v>
      </c>
      <c r="Z313" s="34">
        <f>VLOOKUP(C313,JN!$A$2:$J$865,9,0)</f>
        <v>103.65850746268657</v>
      </c>
      <c r="AA313" s="35">
        <f>VLOOKUP(C313,JN!$A$2:$J$865,10,0)</f>
        <v>1.25292</v>
      </c>
      <c r="AB313">
        <v>41.5</v>
      </c>
      <c r="AD313">
        <f t="shared" si="653"/>
        <v>314.5</v>
      </c>
      <c r="AE313">
        <v>0.129</v>
      </c>
      <c r="AG313">
        <v>0.72</v>
      </c>
      <c r="AH313">
        <f t="shared" si="654"/>
        <v>9.2880000000000004E-2</v>
      </c>
      <c r="AI313" t="s">
        <v>643</v>
      </c>
      <c r="AJ313">
        <f t="shared" si="655"/>
        <v>464.98860995869012</v>
      </c>
      <c r="AK313">
        <f t="shared" si="656"/>
        <v>542.48671161847176</v>
      </c>
      <c r="AL313">
        <f t="shared" si="657"/>
        <v>1.2240825157162516</v>
      </c>
      <c r="AM313">
        <f t="shared" si="658"/>
        <v>0.88133941131570115</v>
      </c>
      <c r="AN313">
        <f t="shared" si="659"/>
        <v>48.200025295467135</v>
      </c>
      <c r="AO313">
        <f t="shared" si="660"/>
        <v>34.704018212736344</v>
      </c>
      <c r="AP313">
        <f t="shared" si="661"/>
        <v>0.6796924507210157</v>
      </c>
      <c r="AQ313">
        <f t="shared" si="662"/>
        <v>0.48937856451913131</v>
      </c>
      <c r="AR313" s="54"/>
      <c r="AS313" s="55"/>
      <c r="AT313" s="55"/>
      <c r="AU313" s="56"/>
      <c r="AV313" s="56"/>
      <c r="AW313" s="56"/>
      <c r="AX313" s="57"/>
      <c r="AY313" s="57"/>
      <c r="AZ313" s="57"/>
    </row>
    <row r="314" spans="1:52" x14ac:dyDescent="0.3">
      <c r="A314">
        <v>298</v>
      </c>
      <c r="B314" s="1">
        <v>44742</v>
      </c>
      <c r="C314" t="str">
        <f t="shared" si="648"/>
        <v>CER-MSD_R3_t0_44742</v>
      </c>
      <c r="E314" t="s">
        <v>20</v>
      </c>
      <c r="F314" t="s">
        <v>35</v>
      </c>
      <c r="G314" t="s">
        <v>18</v>
      </c>
      <c r="H314">
        <f t="shared" si="649"/>
        <v>2022</v>
      </c>
      <c r="I314">
        <f t="shared" si="650"/>
        <v>6</v>
      </c>
      <c r="J314">
        <f t="shared" si="651"/>
        <v>30</v>
      </c>
      <c r="K314" t="s">
        <v>49</v>
      </c>
      <c r="M314">
        <f>VLOOKUP(F314,Treats!$A$1:$C$9,3,0)</f>
        <v>3</v>
      </c>
      <c r="N314">
        <v>1</v>
      </c>
      <c r="O314" t="s">
        <v>36</v>
      </c>
      <c r="P314" t="str">
        <f t="shared" si="652"/>
        <v>E:CER_P:P07_Tr1:MSD_Tr2:_TRA_3_D:30_M:6_Y:2022</v>
      </c>
      <c r="Q314">
        <v>0</v>
      </c>
      <c r="R314">
        <v>25</v>
      </c>
      <c r="S314">
        <v>0.95</v>
      </c>
      <c r="T314">
        <v>30</v>
      </c>
      <c r="U314">
        <v>33</v>
      </c>
      <c r="V314" t="s">
        <v>44</v>
      </c>
      <c r="W314" s="2">
        <v>0.54548611111111112</v>
      </c>
      <c r="X314">
        <v>0</v>
      </c>
      <c r="Y314" s="33">
        <f>VLOOKUP(C314,JN!$A$2:$J$865,8,0)</f>
        <v>1.2825</v>
      </c>
      <c r="Z314" s="34">
        <f>VLOOKUP(C314,JN!$A$2:$J$865,9,0)</f>
        <v>85.0782089552239</v>
      </c>
      <c r="AA314" s="35">
        <f>VLOOKUP(C314,JN!$A$2:$J$865,10,0)</f>
        <v>0.55332000000000003</v>
      </c>
      <c r="AB314">
        <v>24.7</v>
      </c>
      <c r="AD314">
        <f t="shared" si="653"/>
        <v>297.7</v>
      </c>
      <c r="AE314">
        <v>0.129</v>
      </c>
      <c r="AG314">
        <v>0.72</v>
      </c>
      <c r="AH314">
        <f t="shared" si="654"/>
        <v>9.2880000000000004E-2</v>
      </c>
      <c r="AI314" t="s">
        <v>643</v>
      </c>
      <c r="AJ314">
        <f t="shared" si="655"/>
        <v>491.22914958685942</v>
      </c>
      <c r="AK314">
        <f t="shared" si="656"/>
        <v>573.10067451800262</v>
      </c>
      <c r="AL314">
        <f t="shared" si="657"/>
        <v>0.6300013843451473</v>
      </c>
      <c r="AM314">
        <f t="shared" si="658"/>
        <v>0.45360099672850601</v>
      </c>
      <c r="AN314">
        <f t="shared" si="659"/>
        <v>41.792896233447763</v>
      </c>
      <c r="AO314">
        <f t="shared" si="660"/>
        <v>30.09088528808239</v>
      </c>
      <c r="AP314">
        <f t="shared" si="661"/>
        <v>0.31710806522430124</v>
      </c>
      <c r="AQ314">
        <f t="shared" si="662"/>
        <v>0.22831780696149689</v>
      </c>
      <c r="AR314" s="54">
        <f t="shared" ref="AR314" si="780">SLOPE(AM314:AM317,X314:X317)*60</f>
        <v>2.8076190103395522</v>
      </c>
      <c r="AS314" s="55">
        <f t="shared" ref="AS314" si="781">RSQ(Y314:Y317,AM314:AM317)</f>
        <v>0.99994081679890445</v>
      </c>
      <c r="AT314" s="55">
        <f t="shared" ref="AT314" si="782">IF(AS314&gt;=0.7,AR314,"REV")</f>
        <v>2.8076190103395522</v>
      </c>
      <c r="AU314" s="56">
        <f t="shared" ref="AU314" si="783">SLOPE(AQ314:AQ317,Y314:Y317)*60</f>
        <v>-0.17981835855806866</v>
      </c>
      <c r="AV314" s="56">
        <f t="shared" ref="AV314" si="784">RSQ(Y314:Y317,AQ314:AQ317)</f>
        <v>0.43820187773984814</v>
      </c>
      <c r="AW314" s="56" t="str">
        <f t="shared" ref="AW314" si="785">IF(AV314&gt;=0.7,AU314,"REV")</f>
        <v>REV</v>
      </c>
      <c r="AX314" s="57">
        <f t="shared" ref="AX314" si="786">SLOPE(AO314:AO317,Y314:Y317)*60</f>
        <v>551.17772655626925</v>
      </c>
      <c r="AY314" s="57">
        <f t="shared" ref="AY314" si="787">RSQ(Y314:Y317,AO314:AO317)</f>
        <v>0.96791517500411417</v>
      </c>
      <c r="AZ314" s="57">
        <f t="shared" ref="AZ314" si="788">IF(AY314&gt;=0.7,AX314,"REV")</f>
        <v>551.17772655626925</v>
      </c>
    </row>
    <row r="315" spans="1:52" x14ac:dyDescent="0.3">
      <c r="A315">
        <v>299</v>
      </c>
      <c r="B315" s="1">
        <v>44742</v>
      </c>
      <c r="C315" t="str">
        <f t="shared" si="648"/>
        <v>CER-MSD_R3_t1_44742</v>
      </c>
      <c r="E315" t="s">
        <v>20</v>
      </c>
      <c r="F315" t="s">
        <v>35</v>
      </c>
      <c r="G315" t="s">
        <v>18</v>
      </c>
      <c r="H315">
        <f t="shared" si="649"/>
        <v>2022</v>
      </c>
      <c r="I315">
        <f t="shared" si="650"/>
        <v>6</v>
      </c>
      <c r="J315">
        <f t="shared" si="651"/>
        <v>30</v>
      </c>
      <c r="K315" t="s">
        <v>49</v>
      </c>
      <c r="M315">
        <f>VLOOKUP(F315,Treats!$A$1:$C$9,3,0)</f>
        <v>3</v>
      </c>
      <c r="N315">
        <v>1</v>
      </c>
      <c r="O315" t="s">
        <v>36</v>
      </c>
      <c r="P315" t="str">
        <f t="shared" si="652"/>
        <v>E:CER_P:P07_Tr1:MSD_Tr2:_TRA_3_D:30_M:6_Y:2022</v>
      </c>
      <c r="Q315">
        <v>0</v>
      </c>
      <c r="R315">
        <v>25</v>
      </c>
      <c r="S315">
        <v>0.95</v>
      </c>
      <c r="T315">
        <v>30</v>
      </c>
      <c r="U315">
        <v>33</v>
      </c>
      <c r="V315" t="s">
        <v>45</v>
      </c>
      <c r="W315" s="2">
        <f t="shared" ref="W315:W321" si="789">W314+TIME(0,10,0)</f>
        <v>0.55243055555555554</v>
      </c>
      <c r="X315">
        <v>10</v>
      </c>
      <c r="Y315" s="33">
        <f>VLOOKUP(C315,JN!$A$2:$J$865,8,0)</f>
        <v>2.6324999999999998</v>
      </c>
      <c r="Z315" s="34">
        <f>VLOOKUP(C315,JN!$A$2:$J$865,9,0)</f>
        <v>126.04179104477613</v>
      </c>
      <c r="AA315" s="35">
        <f>VLOOKUP(C315,JN!$A$2:$J$865,10,0)</f>
        <v>0.58512000000000008</v>
      </c>
      <c r="AB315">
        <v>34</v>
      </c>
      <c r="AD315">
        <f t="shared" si="653"/>
        <v>307</v>
      </c>
      <c r="AE315">
        <v>0.129</v>
      </c>
      <c r="AG315">
        <v>0.72</v>
      </c>
      <c r="AH315">
        <f t="shared" si="654"/>
        <v>9.2880000000000004E-2</v>
      </c>
      <c r="AI315" t="s">
        <v>643</v>
      </c>
      <c r="AJ315">
        <f t="shared" si="655"/>
        <v>476.34826655377213</v>
      </c>
      <c r="AK315">
        <f t="shared" si="656"/>
        <v>555.73964431273407</v>
      </c>
      <c r="AL315">
        <f t="shared" si="657"/>
        <v>1.253986811702805</v>
      </c>
      <c r="AM315">
        <f t="shared" si="658"/>
        <v>0.90287050442601957</v>
      </c>
      <c r="AN315">
        <f t="shared" si="659"/>
        <v>60.039788677511865</v>
      </c>
      <c r="AO315">
        <f t="shared" si="660"/>
        <v>43.228647847808546</v>
      </c>
      <c r="AP315">
        <f t="shared" si="661"/>
        <v>0.32517438068026699</v>
      </c>
      <c r="AQ315">
        <f t="shared" si="662"/>
        <v>0.23412555408979224</v>
      </c>
      <c r="AR315" s="54"/>
      <c r="AS315" s="55"/>
      <c r="AT315" s="55"/>
      <c r="AU315" s="56"/>
      <c r="AV315" s="56"/>
      <c r="AW315" s="56"/>
      <c r="AX315" s="57"/>
      <c r="AY315" s="57"/>
      <c r="AZ315" s="57"/>
    </row>
    <row r="316" spans="1:52" x14ac:dyDescent="0.3">
      <c r="A316">
        <v>300</v>
      </c>
      <c r="B316" s="1">
        <v>44742</v>
      </c>
      <c r="C316" t="str">
        <f t="shared" si="648"/>
        <v>CER-MSD_R3_t2_44742</v>
      </c>
      <c r="E316" t="s">
        <v>20</v>
      </c>
      <c r="F316" t="s">
        <v>35</v>
      </c>
      <c r="G316" t="s">
        <v>18</v>
      </c>
      <c r="H316">
        <f t="shared" si="649"/>
        <v>2022</v>
      </c>
      <c r="I316">
        <f t="shared" si="650"/>
        <v>6</v>
      </c>
      <c r="J316">
        <f t="shared" si="651"/>
        <v>30</v>
      </c>
      <c r="K316" t="s">
        <v>49</v>
      </c>
      <c r="M316">
        <f>VLOOKUP(F316,Treats!$A$1:$C$9,3,0)</f>
        <v>3</v>
      </c>
      <c r="N316">
        <v>1</v>
      </c>
      <c r="O316" t="s">
        <v>36</v>
      </c>
      <c r="P316" t="str">
        <f t="shared" si="652"/>
        <v>E:CER_P:P07_Tr1:MSD_Tr2:_TRA_3_D:30_M:6_Y:2022</v>
      </c>
      <c r="Q316">
        <v>0</v>
      </c>
      <c r="R316">
        <v>25</v>
      </c>
      <c r="S316">
        <v>0.95</v>
      </c>
      <c r="T316">
        <v>30</v>
      </c>
      <c r="U316">
        <v>33</v>
      </c>
      <c r="V316" t="s">
        <v>46</v>
      </c>
      <c r="W316" s="2">
        <f t="shared" si="789"/>
        <v>0.55937499999999996</v>
      </c>
      <c r="X316">
        <v>20</v>
      </c>
      <c r="Y316" s="33">
        <f>VLOOKUP(C316,JN!$A$2:$J$865,8,0)</f>
        <v>4.0575000000000001</v>
      </c>
      <c r="Z316" s="34">
        <f>VLOOKUP(C316,JN!$A$2:$J$865,9,0)</f>
        <v>178.63164179104479</v>
      </c>
      <c r="AA316" s="35">
        <f>VLOOKUP(C316,JN!$A$2:$J$865,10,0)</f>
        <v>0.54060000000000008</v>
      </c>
      <c r="AB316">
        <v>35</v>
      </c>
      <c r="AD316">
        <f t="shared" si="653"/>
        <v>308</v>
      </c>
      <c r="AE316">
        <v>0.129</v>
      </c>
      <c r="AG316">
        <v>0.72</v>
      </c>
      <c r="AH316">
        <f t="shared" si="654"/>
        <v>9.2880000000000004E-2</v>
      </c>
      <c r="AI316" t="s">
        <v>643</v>
      </c>
      <c r="AJ316">
        <f t="shared" si="655"/>
        <v>474.80168127275334</v>
      </c>
      <c r="AK316">
        <f t="shared" si="656"/>
        <v>553.93529481821224</v>
      </c>
      <c r="AL316">
        <f t="shared" si="657"/>
        <v>1.9265078217641967</v>
      </c>
      <c r="AM316">
        <f t="shared" si="658"/>
        <v>1.3870856316702216</v>
      </c>
      <c r="AN316">
        <f t="shared" si="659"/>
        <v>84.814603850900298</v>
      </c>
      <c r="AO316">
        <f t="shared" si="660"/>
        <v>61.066514772648212</v>
      </c>
      <c r="AP316">
        <f t="shared" si="661"/>
        <v>0.29945742037872558</v>
      </c>
      <c r="AQ316">
        <f t="shared" si="662"/>
        <v>0.21560934267268242</v>
      </c>
      <c r="AR316" s="54"/>
      <c r="AS316" s="55"/>
      <c r="AT316" s="55"/>
      <c r="AU316" s="56"/>
      <c r="AV316" s="56"/>
      <c r="AW316" s="56"/>
      <c r="AX316" s="57"/>
      <c r="AY316" s="57"/>
      <c r="AZ316" s="57"/>
    </row>
    <row r="317" spans="1:52" x14ac:dyDescent="0.3">
      <c r="A317">
        <v>301</v>
      </c>
      <c r="B317" s="1">
        <v>44742</v>
      </c>
      <c r="C317" t="str">
        <f t="shared" si="648"/>
        <v>CER-MSD_R3_t3_44742</v>
      </c>
      <c r="E317" t="s">
        <v>20</v>
      </c>
      <c r="F317" t="s">
        <v>35</v>
      </c>
      <c r="G317" t="s">
        <v>18</v>
      </c>
      <c r="H317">
        <f t="shared" si="649"/>
        <v>2022</v>
      </c>
      <c r="I317">
        <f t="shared" si="650"/>
        <v>6</v>
      </c>
      <c r="J317">
        <f t="shared" si="651"/>
        <v>30</v>
      </c>
      <c r="K317" t="s">
        <v>49</v>
      </c>
      <c r="M317">
        <f>VLOOKUP(F317,Treats!$A$1:$C$9,3,0)</f>
        <v>3</v>
      </c>
      <c r="N317">
        <v>1</v>
      </c>
      <c r="O317" t="s">
        <v>36</v>
      </c>
      <c r="P317" t="str">
        <f t="shared" si="652"/>
        <v>E:CER_P:P07_Tr1:MSD_Tr2:_TRA_3_D:30_M:6_Y:2022</v>
      </c>
      <c r="Q317">
        <v>0</v>
      </c>
      <c r="R317">
        <v>25</v>
      </c>
      <c r="S317">
        <v>0.95</v>
      </c>
      <c r="T317">
        <v>30</v>
      </c>
      <c r="U317">
        <v>33</v>
      </c>
      <c r="V317" t="s">
        <v>47</v>
      </c>
      <c r="W317" s="2">
        <f t="shared" si="789"/>
        <v>0.56631944444444438</v>
      </c>
      <c r="X317">
        <v>30</v>
      </c>
      <c r="Y317" s="33">
        <f>VLOOKUP(C317,JN!$A$2:$J$865,8,0)</f>
        <v>5.4824999999999999</v>
      </c>
      <c r="Z317" s="34">
        <f>VLOOKUP(C317,JN!$A$2:$J$865,9,0)</f>
        <v>198.73313432835823</v>
      </c>
      <c r="AA317" s="35">
        <f>VLOOKUP(C317,JN!$A$2:$J$865,10,0)</f>
        <v>0.55968000000000007</v>
      </c>
      <c r="AB317">
        <v>38.700000000000003</v>
      </c>
      <c r="AD317">
        <f t="shared" si="653"/>
        <v>311.7</v>
      </c>
      <c r="AE317">
        <v>0.129</v>
      </c>
      <c r="AG317">
        <v>0.72</v>
      </c>
      <c r="AH317">
        <f t="shared" si="654"/>
        <v>9.2880000000000004E-2</v>
      </c>
      <c r="AI317" t="s">
        <v>643</v>
      </c>
      <c r="AJ317">
        <f t="shared" si="655"/>
        <v>469.16560100098832</v>
      </c>
      <c r="AK317">
        <f t="shared" si="656"/>
        <v>547.35986783448629</v>
      </c>
      <c r="AL317">
        <f t="shared" si="657"/>
        <v>2.5722004074879181</v>
      </c>
      <c r="AM317">
        <f t="shared" si="658"/>
        <v>1.8519842933913011</v>
      </c>
      <c r="AN317">
        <f t="shared" si="659"/>
        <v>93.238750405974343</v>
      </c>
      <c r="AO317">
        <f t="shared" si="660"/>
        <v>67.131900292301538</v>
      </c>
      <c r="AP317">
        <f t="shared" si="661"/>
        <v>0.30634637082960536</v>
      </c>
      <c r="AQ317">
        <f t="shared" si="662"/>
        <v>0.22056938699731585</v>
      </c>
      <c r="AR317" s="54"/>
      <c r="AS317" s="55"/>
      <c r="AT317" s="55"/>
      <c r="AU317" s="56"/>
      <c r="AV317" s="56"/>
      <c r="AW317" s="56"/>
      <c r="AX317" s="57"/>
      <c r="AY317" s="57"/>
      <c r="AZ317" s="57"/>
    </row>
    <row r="318" spans="1:52" x14ac:dyDescent="0.3">
      <c r="A318">
        <v>302</v>
      </c>
      <c r="B318" s="1">
        <v>44742</v>
      </c>
      <c r="C318" t="str">
        <f t="shared" si="648"/>
        <v>CER-CON_R3_t0_44742</v>
      </c>
      <c r="E318" t="s">
        <v>20</v>
      </c>
      <c r="F318" t="s">
        <v>33</v>
      </c>
      <c r="G318" t="s">
        <v>18</v>
      </c>
      <c r="H318">
        <f t="shared" si="649"/>
        <v>2022</v>
      </c>
      <c r="I318">
        <f t="shared" si="650"/>
        <v>6</v>
      </c>
      <c r="J318">
        <f t="shared" si="651"/>
        <v>30</v>
      </c>
      <c r="K318" t="s">
        <v>48</v>
      </c>
      <c r="M318">
        <f>VLOOKUP(F318,Treats!$A$1:$C$9,3,0)</f>
        <v>3</v>
      </c>
      <c r="N318">
        <v>1</v>
      </c>
      <c r="O318" t="s">
        <v>36</v>
      </c>
      <c r="P318" t="str">
        <f t="shared" si="652"/>
        <v>E:CER_P:P08_Tr1:CON_Tr2:_TRA_3_D:30_M:6_Y:2022</v>
      </c>
      <c r="Q318">
        <v>0</v>
      </c>
      <c r="R318">
        <v>25</v>
      </c>
      <c r="S318">
        <v>0.95</v>
      </c>
      <c r="T318">
        <v>31</v>
      </c>
      <c r="V318" t="s">
        <v>44</v>
      </c>
      <c r="W318" s="2">
        <v>0.57505787037037037</v>
      </c>
      <c r="X318">
        <v>0</v>
      </c>
      <c r="Y318" s="33">
        <f>VLOOKUP(C318,JN!$A$2:$J$865,8,0)</f>
        <v>1.2075</v>
      </c>
      <c r="Z318" s="34">
        <f>VLOOKUP(C318,JN!$A$2:$J$865,9,0)</f>
        <v>110.72119402985075</v>
      </c>
      <c r="AA318" s="35">
        <f>VLOOKUP(C318,JN!$A$2:$J$865,10,0)</f>
        <v>0.50244</v>
      </c>
      <c r="AB318">
        <v>31.6</v>
      </c>
      <c r="AD318">
        <f t="shared" si="653"/>
        <v>304.60000000000002</v>
      </c>
      <c r="AE318">
        <v>0.129</v>
      </c>
      <c r="AG318">
        <v>0.72</v>
      </c>
      <c r="AH318">
        <f t="shared" si="654"/>
        <v>9.2880000000000004E-2</v>
      </c>
      <c r="AI318" t="s">
        <v>643</v>
      </c>
      <c r="AJ318">
        <f t="shared" si="655"/>
        <v>480.10150305977686</v>
      </c>
      <c r="AK318">
        <f t="shared" si="656"/>
        <v>560.11842023640634</v>
      </c>
      <c r="AL318">
        <f t="shared" si="657"/>
        <v>0.57972256494468055</v>
      </c>
      <c r="AM318">
        <f t="shared" si="658"/>
        <v>0.41740024676017001</v>
      </c>
      <c r="AN318">
        <f t="shared" si="659"/>
        <v>53.157411674304541</v>
      </c>
      <c r="AO318">
        <f t="shared" si="660"/>
        <v>38.273336405499272</v>
      </c>
      <c r="AP318">
        <f t="shared" si="661"/>
        <v>0.28142589906358001</v>
      </c>
      <c r="AQ318">
        <f t="shared" si="662"/>
        <v>0.20262664732577759</v>
      </c>
      <c r="AR318" s="54">
        <f t="shared" ref="AR318" si="790">SLOPE(AM318:AM321,X318:X321)*60</f>
        <v>1.9340291213422502</v>
      </c>
      <c r="AS318" s="55">
        <f t="shared" ref="AS318" si="791">RSQ(Y318:Y321,AM318:AM321)</f>
        <v>0.99996391049656974</v>
      </c>
      <c r="AT318" s="55">
        <f t="shared" ref="AT318" si="792">IF(AS318&gt;=0.7,AR318,"REV")</f>
        <v>1.9340291213422502</v>
      </c>
      <c r="AU318" s="56">
        <f t="shared" ref="AU318" si="793">SLOPE(AQ318:AQ321,Y318:Y321)*60</f>
        <v>3.8016560145064231</v>
      </c>
      <c r="AV318" s="56">
        <f t="shared" ref="AV318" si="794">RSQ(Y318:Y321,AQ318:AQ321)</f>
        <v>0.51863569284238731</v>
      </c>
      <c r="AW318" s="56" t="str">
        <f t="shared" ref="AW318" si="795">IF(AV318&gt;=0.7,AU318,"REV")</f>
        <v>REV</v>
      </c>
      <c r="AX318" s="57">
        <f t="shared" ref="AX318" si="796">SLOPE(AO318:AO321,Y318:Y321)*60</f>
        <v>-267.31207844679307</v>
      </c>
      <c r="AY318" s="57">
        <f t="shared" ref="AY318" si="797">RSQ(Y318:Y321,AO318:AO321)</f>
        <v>0.93499170736349191</v>
      </c>
      <c r="AZ318" s="57">
        <f t="shared" ref="AZ318" si="798">IF(AY318&gt;=0.7,AX318,"REV")</f>
        <v>-267.31207844679307</v>
      </c>
    </row>
    <row r="319" spans="1:52" x14ac:dyDescent="0.3">
      <c r="A319">
        <v>303</v>
      </c>
      <c r="B319" s="1">
        <v>44742</v>
      </c>
      <c r="C319" t="str">
        <f t="shared" si="648"/>
        <v>CER-CON_R3_t1_44742</v>
      </c>
      <c r="E319" t="s">
        <v>20</v>
      </c>
      <c r="F319" t="s">
        <v>33</v>
      </c>
      <c r="G319" t="s">
        <v>18</v>
      </c>
      <c r="H319">
        <f t="shared" si="649"/>
        <v>2022</v>
      </c>
      <c r="I319">
        <f t="shared" si="650"/>
        <v>6</v>
      </c>
      <c r="J319">
        <f t="shared" si="651"/>
        <v>30</v>
      </c>
      <c r="K319" t="s">
        <v>48</v>
      </c>
      <c r="M319">
        <f>VLOOKUP(F319,Treats!$A$1:$C$9,3,0)</f>
        <v>3</v>
      </c>
      <c r="N319">
        <v>1</v>
      </c>
      <c r="O319" t="s">
        <v>36</v>
      </c>
      <c r="P319" t="str">
        <f t="shared" si="652"/>
        <v>E:CER_P:P08_Tr1:CON_Tr2:_TRA_3_D:30_M:6_Y:2022</v>
      </c>
      <c r="Q319">
        <v>0</v>
      </c>
      <c r="R319">
        <v>25</v>
      </c>
      <c r="S319">
        <v>0.95</v>
      </c>
      <c r="T319">
        <v>31</v>
      </c>
      <c r="V319" t="s">
        <v>45</v>
      </c>
      <c r="W319" s="2">
        <f t="shared" si="789"/>
        <v>0.58200231481481479</v>
      </c>
      <c r="X319">
        <v>10</v>
      </c>
      <c r="Y319" s="33">
        <f>VLOOKUP(C319,JN!$A$2:$J$865,8,0)</f>
        <v>2.2574999999999998</v>
      </c>
      <c r="Z319" s="34">
        <f>VLOOKUP(C319,JN!$A$2:$J$865,9,0)</f>
        <v>94.531343283582103</v>
      </c>
      <c r="AA319" s="35">
        <f>VLOOKUP(C319,JN!$A$2:$J$865,10,0)</f>
        <v>0.69960000000000011</v>
      </c>
      <c r="AB319">
        <v>40.299999999999997</v>
      </c>
      <c r="AD319">
        <f t="shared" si="653"/>
        <v>313.3</v>
      </c>
      <c r="AE319">
        <v>0.129</v>
      </c>
      <c r="AG319">
        <v>0.72</v>
      </c>
      <c r="AH319">
        <f t="shared" si="654"/>
        <v>9.2880000000000004E-2</v>
      </c>
      <c r="AI319" t="s">
        <v>643</v>
      </c>
      <c r="AJ319">
        <f t="shared" si="655"/>
        <v>466.76960686884149</v>
      </c>
      <c r="AK319">
        <f t="shared" si="656"/>
        <v>544.56454134698174</v>
      </c>
      <c r="AL319">
        <f t="shared" si="657"/>
        <v>1.0537323875064095</v>
      </c>
      <c r="AM319">
        <f t="shared" si="658"/>
        <v>0.75868731900461484</v>
      </c>
      <c r="AN319">
        <f t="shared" si="659"/>
        <v>44.124357941261124</v>
      </c>
      <c r="AO319">
        <f t="shared" si="660"/>
        <v>31.769537717708012</v>
      </c>
      <c r="AP319">
        <f t="shared" si="661"/>
        <v>0.38097735312634845</v>
      </c>
      <c r="AQ319">
        <f t="shared" si="662"/>
        <v>0.2743036942509709</v>
      </c>
      <c r="AR319" s="54"/>
      <c r="AS319" s="55"/>
      <c r="AT319" s="55"/>
      <c r="AU319" s="56"/>
      <c r="AV319" s="56"/>
      <c r="AW319" s="56"/>
      <c r="AX319" s="57"/>
      <c r="AY319" s="57"/>
      <c r="AZ319" s="57"/>
    </row>
    <row r="320" spans="1:52" x14ac:dyDescent="0.3">
      <c r="A320">
        <v>304</v>
      </c>
      <c r="B320" s="1">
        <v>44742</v>
      </c>
      <c r="C320" t="str">
        <f t="shared" si="648"/>
        <v>CER-CON_R3_t2_44742</v>
      </c>
      <c r="E320" t="s">
        <v>20</v>
      </c>
      <c r="F320" t="s">
        <v>33</v>
      </c>
      <c r="G320" t="s">
        <v>18</v>
      </c>
      <c r="H320">
        <f t="shared" si="649"/>
        <v>2022</v>
      </c>
      <c r="I320">
        <f t="shared" si="650"/>
        <v>6</v>
      </c>
      <c r="J320">
        <f t="shared" si="651"/>
        <v>30</v>
      </c>
      <c r="K320" t="s">
        <v>48</v>
      </c>
      <c r="M320">
        <f>VLOOKUP(F320,Treats!$A$1:$C$9,3,0)</f>
        <v>3</v>
      </c>
      <c r="N320">
        <v>1</v>
      </c>
      <c r="O320" t="s">
        <v>36</v>
      </c>
      <c r="P320" t="str">
        <f t="shared" si="652"/>
        <v>E:CER_P:P08_Tr1:CON_Tr2:_TRA_3_D:30_M:6_Y:2022</v>
      </c>
      <c r="Q320">
        <v>0</v>
      </c>
      <c r="R320">
        <v>25</v>
      </c>
      <c r="S320">
        <v>0.95</v>
      </c>
      <c r="T320">
        <v>31</v>
      </c>
      <c r="V320" t="s">
        <v>46</v>
      </c>
      <c r="W320" s="2">
        <f t="shared" si="789"/>
        <v>0.58894675925925921</v>
      </c>
      <c r="X320">
        <v>20</v>
      </c>
      <c r="Y320" s="33">
        <f>VLOOKUP(C320,JN!$A$2:$J$865,8,0)</f>
        <v>3.4575000000000005</v>
      </c>
      <c r="Z320" s="34">
        <f>VLOOKUP(C320,JN!$A$2:$J$865,9,0)</f>
        <v>88.555223880597026</v>
      </c>
      <c r="AA320" s="35">
        <f>VLOOKUP(C320,JN!$A$2:$J$865,10,0)</f>
        <v>0.57876000000000005</v>
      </c>
      <c r="AB320">
        <v>41.1</v>
      </c>
      <c r="AD320">
        <f t="shared" si="653"/>
        <v>314.10000000000002</v>
      </c>
      <c r="AE320">
        <v>0.129</v>
      </c>
      <c r="AG320">
        <v>0.72</v>
      </c>
      <c r="AH320">
        <f t="shared" si="654"/>
        <v>9.2880000000000004E-2</v>
      </c>
      <c r="AI320" t="s">
        <v>643</v>
      </c>
      <c r="AJ320">
        <f t="shared" si="655"/>
        <v>465.5807635530341</v>
      </c>
      <c r="AK320">
        <f t="shared" si="656"/>
        <v>543.17755747853982</v>
      </c>
      <c r="AL320">
        <f t="shared" si="657"/>
        <v>1.6097454899846158</v>
      </c>
      <c r="AM320">
        <f t="shared" si="658"/>
        <v>1.1590167527889232</v>
      </c>
      <c r="AN320">
        <f t="shared" si="659"/>
        <v>41.22960875093824</v>
      </c>
      <c r="AO320">
        <f t="shared" si="660"/>
        <v>29.685318300675533</v>
      </c>
      <c r="AP320">
        <f t="shared" si="661"/>
        <v>0.31436944316627974</v>
      </c>
      <c r="AQ320">
        <f t="shared" si="662"/>
        <v>0.22634599907972142</v>
      </c>
      <c r="AR320" s="54"/>
      <c r="AS320" s="55"/>
      <c r="AT320" s="55"/>
      <c r="AU320" s="56"/>
      <c r="AV320" s="56"/>
      <c r="AW320" s="56"/>
      <c r="AX320" s="57"/>
      <c r="AY320" s="57"/>
      <c r="AZ320" s="57"/>
    </row>
    <row r="321" spans="1:52" x14ac:dyDescent="0.3">
      <c r="A321">
        <v>305</v>
      </c>
      <c r="B321" s="1">
        <v>44742</v>
      </c>
      <c r="C321" t="str">
        <f t="shared" si="648"/>
        <v>CER-CON_R3_t3_44742</v>
      </c>
      <c r="E321" t="s">
        <v>20</v>
      </c>
      <c r="F321" t="s">
        <v>33</v>
      </c>
      <c r="G321" t="s">
        <v>18</v>
      </c>
      <c r="H321">
        <f t="shared" si="649"/>
        <v>2022</v>
      </c>
      <c r="I321">
        <f t="shared" si="650"/>
        <v>6</v>
      </c>
      <c r="J321">
        <f t="shared" si="651"/>
        <v>30</v>
      </c>
      <c r="K321" t="s">
        <v>48</v>
      </c>
      <c r="M321">
        <f>VLOOKUP(F321,Treats!$A$1:$C$9,3,0)</f>
        <v>3</v>
      </c>
      <c r="N321">
        <v>1</v>
      </c>
      <c r="O321" t="s">
        <v>36</v>
      </c>
      <c r="P321" t="str">
        <f t="shared" si="652"/>
        <v>E:CER_P:P08_Tr1:CON_Tr2:_TRA_3_D:30_M:6_Y:2022</v>
      </c>
      <c r="Q321">
        <v>0</v>
      </c>
      <c r="R321">
        <v>25</v>
      </c>
      <c r="S321">
        <v>0.95</v>
      </c>
      <c r="T321">
        <v>31</v>
      </c>
      <c r="V321" t="s">
        <v>47</v>
      </c>
      <c r="W321" s="2">
        <f t="shared" si="789"/>
        <v>0.59589120370370363</v>
      </c>
      <c r="X321">
        <v>30</v>
      </c>
      <c r="Y321" s="33">
        <f>VLOOKUP(C321,JN!$A$2:$J$865,8,0)</f>
        <v>4.0575000000000001</v>
      </c>
      <c r="Z321" s="34">
        <f>VLOOKUP(C321,JN!$A$2:$J$865,9,0)</f>
        <v>72.039402985074645</v>
      </c>
      <c r="AA321" s="35">
        <f>VLOOKUP(C321,JN!$A$2:$J$865,10,0)</f>
        <v>1.15116</v>
      </c>
      <c r="AB321">
        <v>41.5</v>
      </c>
      <c r="AD321">
        <f t="shared" si="653"/>
        <v>314.5</v>
      </c>
      <c r="AE321">
        <v>0.129</v>
      </c>
      <c r="AG321">
        <v>0.72</v>
      </c>
      <c r="AH321">
        <f t="shared" si="654"/>
        <v>9.2880000000000004E-2</v>
      </c>
      <c r="AI321" t="s">
        <v>643</v>
      </c>
      <c r="AJ321">
        <f t="shared" si="655"/>
        <v>464.98860995869012</v>
      </c>
      <c r="AK321">
        <f t="shared" si="656"/>
        <v>542.48671161847176</v>
      </c>
      <c r="AL321">
        <f t="shared" si="657"/>
        <v>1.8866912849073851</v>
      </c>
      <c r="AM321">
        <f t="shared" si="658"/>
        <v>1.3584177251333174</v>
      </c>
      <c r="AN321">
        <f t="shared" si="659"/>
        <v>33.497501856283769</v>
      </c>
      <c r="AO321">
        <f t="shared" si="660"/>
        <v>24.118201336524315</v>
      </c>
      <c r="AP321">
        <f t="shared" si="661"/>
        <v>0.62448900294671994</v>
      </c>
      <c r="AQ321">
        <f t="shared" si="662"/>
        <v>0.44963208212163835</v>
      </c>
      <c r="AR321" s="54"/>
      <c r="AS321" s="55"/>
      <c r="AT321" s="55"/>
      <c r="AU321" s="56"/>
      <c r="AV321" s="56"/>
      <c r="AW321" s="56"/>
      <c r="AX321" s="57"/>
      <c r="AY321" s="57"/>
      <c r="AZ321" s="57"/>
    </row>
    <row r="322" spans="1:52" x14ac:dyDescent="0.3">
      <c r="A322">
        <v>306</v>
      </c>
      <c r="B322" s="1">
        <v>44742</v>
      </c>
      <c r="C322" t="str">
        <f t="shared" si="648"/>
        <v>CER-AWD_R3_t0_44742</v>
      </c>
      <c r="E322" t="s">
        <v>20</v>
      </c>
      <c r="F322" t="s">
        <v>38</v>
      </c>
      <c r="G322" t="s">
        <v>18</v>
      </c>
      <c r="H322">
        <f t="shared" si="649"/>
        <v>2022</v>
      </c>
      <c r="I322">
        <f t="shared" si="650"/>
        <v>6</v>
      </c>
      <c r="J322">
        <f t="shared" si="651"/>
        <v>30</v>
      </c>
      <c r="K322" t="s">
        <v>50</v>
      </c>
      <c r="M322">
        <f>VLOOKUP(F322,Treats!$A$1:$C$9,3,0)</f>
        <v>3</v>
      </c>
      <c r="N322">
        <v>14</v>
      </c>
      <c r="O322" t="s">
        <v>36</v>
      </c>
      <c r="P322" t="str">
        <f t="shared" si="652"/>
        <v>E:CER_P:P09_Tr1:AWD_Tr2:_TRA_3_D:30_M:6_Y:2022</v>
      </c>
      <c r="Q322">
        <v>0</v>
      </c>
      <c r="R322">
        <v>26</v>
      </c>
      <c r="S322">
        <v>0.95</v>
      </c>
      <c r="T322">
        <v>30</v>
      </c>
      <c r="U322">
        <v>33</v>
      </c>
      <c r="V322" t="s">
        <v>44</v>
      </c>
      <c r="W322" s="2">
        <v>0.54722222222222217</v>
      </c>
      <c r="X322">
        <v>0</v>
      </c>
      <c r="Y322" s="33">
        <f>VLOOKUP(C322,JN!$A$2:$J$865,8,0)</f>
        <v>1.0574999999999999</v>
      </c>
      <c r="Z322" s="34">
        <f>VLOOKUP(C322,JN!$A$2:$J$865,9,0)</f>
        <v>88.772537313432835</v>
      </c>
      <c r="AA322" s="35">
        <f>VLOOKUP(C322,JN!$A$2:$J$865,10,0)</f>
        <v>0.62963999999999998</v>
      </c>
      <c r="AB322">
        <v>29.7</v>
      </c>
      <c r="AD322">
        <f t="shared" si="653"/>
        <v>302.7</v>
      </c>
      <c r="AE322">
        <v>0.129</v>
      </c>
      <c r="AG322">
        <v>0.72</v>
      </c>
      <c r="AH322">
        <f t="shared" si="654"/>
        <v>9.2880000000000004E-2</v>
      </c>
      <c r="AI322" t="s">
        <v>643</v>
      </c>
      <c r="AJ322">
        <f t="shared" si="655"/>
        <v>483.11502422202852</v>
      </c>
      <c r="AK322">
        <f t="shared" si="656"/>
        <v>563.63419492569994</v>
      </c>
      <c r="AL322">
        <f t="shared" si="657"/>
        <v>0.51089413811479512</v>
      </c>
      <c r="AM322">
        <f t="shared" si="658"/>
        <v>0.36784377944265251</v>
      </c>
      <c r="AN322">
        <f t="shared" si="659"/>
        <v>42.887346514430035</v>
      </c>
      <c r="AO322">
        <f t="shared" si="660"/>
        <v>30.878889490389625</v>
      </c>
      <c r="AP322">
        <f t="shared" si="661"/>
        <v>0.35488663449301772</v>
      </c>
      <c r="AQ322">
        <f t="shared" si="662"/>
        <v>0.25551837683497275</v>
      </c>
      <c r="AR322" s="54">
        <f t="shared" ref="AR322" si="799">SLOPE(AM322:AM325,X322:X325)*60</f>
        <v>3.6264958981059157E-2</v>
      </c>
      <c r="AS322" s="55">
        <f t="shared" ref="AS322" si="800">RSQ(Y322:Y325,AM322:AM325)</f>
        <v>0.94276157744102762</v>
      </c>
      <c r="AT322" s="55">
        <f t="shared" ref="AT322" si="801">IF(AS322&gt;=0.7,AR322,"REV")</f>
        <v>3.6264958981059157E-2</v>
      </c>
      <c r="AU322" s="56">
        <f t="shared" ref="AU322" si="802">SLOPE(AQ322:AQ325,Y322:Y325)*60</f>
        <v>-5.2434046653800337</v>
      </c>
      <c r="AV322" s="56">
        <f t="shared" ref="AV322" si="803">RSQ(Y322:Y325,AQ322:AQ325)</f>
        <v>4.5098096048465992E-2</v>
      </c>
      <c r="AW322" s="56" t="str">
        <f t="shared" ref="AW322" si="804">IF(AV322&gt;=0.7,AU322,"REV")</f>
        <v>REV</v>
      </c>
      <c r="AX322" s="57">
        <f t="shared" ref="AX322" si="805">SLOPE(AO322:AO325,Y322:Y325)*60</f>
        <v>117.09018344950215</v>
      </c>
      <c r="AY322" s="57">
        <f t="shared" ref="AY322" si="806">RSQ(Y322:Y325,AO322:AO325)</f>
        <v>8.8632250289092252E-4</v>
      </c>
      <c r="AZ322" s="57" t="str">
        <f t="shared" ref="AZ322" si="807">IF(AY322&gt;=0.7,AX322,"REV")</f>
        <v>REV</v>
      </c>
    </row>
    <row r="323" spans="1:52" x14ac:dyDescent="0.3">
      <c r="A323">
        <v>307</v>
      </c>
      <c r="B323" s="1">
        <v>44742</v>
      </c>
      <c r="C323" t="str">
        <f t="shared" ref="C323:C386" si="808">E323&amp;"-"&amp;K323&amp;"_"&amp;"R"&amp;M323&amp;"_"&amp;V323&amp;"_"&amp;B323</f>
        <v>CER-AWD_R3_t1_44742</v>
      </c>
      <c r="E323" t="s">
        <v>20</v>
      </c>
      <c r="F323" t="s">
        <v>38</v>
      </c>
      <c r="G323" t="s">
        <v>18</v>
      </c>
      <c r="H323">
        <f t="shared" ref="H323:H386" si="809">YEAR(B323)</f>
        <v>2022</v>
      </c>
      <c r="I323">
        <f t="shared" ref="I323:I386" si="810">MONTH(B323)</f>
        <v>6</v>
      </c>
      <c r="J323">
        <f t="shared" ref="J323:J386" si="811">DAY(B323)</f>
        <v>30</v>
      </c>
      <c r="K323" t="s">
        <v>50</v>
      </c>
      <c r="M323">
        <f>VLOOKUP(F323,Treats!$A$1:$C$9,3,0)</f>
        <v>3</v>
      </c>
      <c r="N323">
        <v>14</v>
      </c>
      <c r="O323" t="s">
        <v>36</v>
      </c>
      <c r="P323" t="str">
        <f t="shared" ref="P323:P386" si="812">"E:"&amp;E323&amp;"_P:"&amp;F323&amp;"_Tr1:"&amp;K323&amp;"_Tr2:"&amp;L323&amp;"_"&amp;G323&amp;"_"&amp;M323&amp;"_D:"&amp;J323&amp;"_M:"&amp;I323&amp;"_Y:"&amp;H323</f>
        <v>E:CER_P:P09_Tr1:AWD_Tr2:_TRA_3_D:30_M:6_Y:2022</v>
      </c>
      <c r="Q323">
        <v>0</v>
      </c>
      <c r="R323">
        <v>26</v>
      </c>
      <c r="S323">
        <v>0.95</v>
      </c>
      <c r="T323">
        <v>30</v>
      </c>
      <c r="U323">
        <v>33</v>
      </c>
      <c r="V323" t="s">
        <v>45</v>
      </c>
      <c r="W323" s="2">
        <f t="shared" ref="W323:W385" si="813">W322+TIME(0,10,0)</f>
        <v>0.55416666666666659</v>
      </c>
      <c r="X323">
        <v>10</v>
      </c>
      <c r="Y323" s="33">
        <f>VLOOKUP(C323,JN!$A$2:$J$865,8,0)</f>
        <v>1.1325000000000001</v>
      </c>
      <c r="Z323" s="34">
        <f>VLOOKUP(C323,JN!$A$2:$J$865,9,0)</f>
        <v>81.709850746268657</v>
      </c>
      <c r="AA323" s="35">
        <f>VLOOKUP(C323,JN!$A$2:$J$865,10,0)</f>
        <v>0.52152000000000009</v>
      </c>
      <c r="AB323">
        <v>34.299999999999997</v>
      </c>
      <c r="AD323">
        <f t="shared" ref="AD323:AD386" si="814">AB323+273</f>
        <v>307.3</v>
      </c>
      <c r="AE323">
        <v>0.129</v>
      </c>
      <c r="AG323">
        <v>0.72</v>
      </c>
      <c r="AH323">
        <f t="shared" ref="AH323:AH386" si="815">AE323*AG323</f>
        <v>9.2880000000000004E-2</v>
      </c>
      <c r="AI323" t="s">
        <v>643</v>
      </c>
      <c r="AJ323">
        <f t="shared" ref="AJ323:AJ386" si="816">(12/(82.0575*AD323))*1000000</f>
        <v>475.88323407747487</v>
      </c>
      <c r="AK323">
        <f t="shared" ref="AK323:AK386" si="817">(14/(82.0575*AD323))*1000000</f>
        <v>555.1971064237207</v>
      </c>
      <c r="AL323">
        <f t="shared" ref="AL323:AL386" si="818">(Y323*AJ323)/1000</f>
        <v>0.53893776259274029</v>
      </c>
      <c r="AM323">
        <f t="shared" ref="AM323:AM386" si="819">AL323*AH323/AE323</f>
        <v>0.38803518906677303</v>
      </c>
      <c r="AN323">
        <f t="shared" ref="AN323:AN386" si="820">(Z323*AJ323)/1000</f>
        <v>38.884348029122101</v>
      </c>
      <c r="AO323">
        <f t="shared" ref="AO323:AO386" si="821">AN323*AH323/AE323</f>
        <v>27.996730580967913</v>
      </c>
      <c r="AP323">
        <f t="shared" ref="AP323:AP386" si="822">AA323*AK323/1000</f>
        <v>0.28954639494209888</v>
      </c>
      <c r="AQ323">
        <f t="shared" ref="AQ323:AQ386" si="823">AP323*AH323/AE323</f>
        <v>0.20847340435831119</v>
      </c>
      <c r="AR323" s="54"/>
      <c r="AS323" s="55"/>
      <c r="AT323" s="55"/>
      <c r="AU323" s="56"/>
      <c r="AV323" s="56"/>
      <c r="AW323" s="56"/>
      <c r="AX323" s="57"/>
      <c r="AY323" s="57"/>
      <c r="AZ323" s="57"/>
    </row>
    <row r="324" spans="1:52" x14ac:dyDescent="0.3">
      <c r="A324">
        <v>308</v>
      </c>
      <c r="B324" s="1">
        <v>44742</v>
      </c>
      <c r="C324" t="str">
        <f t="shared" si="808"/>
        <v>CER-AWD_R3_t2_44742</v>
      </c>
      <c r="E324" t="s">
        <v>20</v>
      </c>
      <c r="F324" t="s">
        <v>38</v>
      </c>
      <c r="G324" t="s">
        <v>18</v>
      </c>
      <c r="H324">
        <f t="shared" si="809"/>
        <v>2022</v>
      </c>
      <c r="I324">
        <f t="shared" si="810"/>
        <v>6</v>
      </c>
      <c r="J324">
        <f t="shared" si="811"/>
        <v>30</v>
      </c>
      <c r="K324" t="s">
        <v>50</v>
      </c>
      <c r="M324">
        <f>VLOOKUP(F324,Treats!$A$1:$C$9,3,0)</f>
        <v>3</v>
      </c>
      <c r="N324">
        <v>14</v>
      </c>
      <c r="O324" t="s">
        <v>36</v>
      </c>
      <c r="P324" t="str">
        <f t="shared" si="812"/>
        <v>E:CER_P:P09_Tr1:AWD_Tr2:_TRA_3_D:30_M:6_Y:2022</v>
      </c>
      <c r="Q324">
        <v>0</v>
      </c>
      <c r="R324">
        <v>26</v>
      </c>
      <c r="S324">
        <v>0.95</v>
      </c>
      <c r="T324">
        <v>30</v>
      </c>
      <c r="U324">
        <v>33</v>
      </c>
      <c r="V324" t="s">
        <v>46</v>
      </c>
      <c r="W324" s="2">
        <f t="shared" si="813"/>
        <v>0.56111111111111101</v>
      </c>
      <c r="X324">
        <v>20</v>
      </c>
      <c r="Y324" s="33">
        <f>VLOOKUP(C324,JN!$A$2:$J$865,8,0)</f>
        <v>1.2075</v>
      </c>
      <c r="Z324" s="34">
        <f>VLOOKUP(C324,JN!$A$2:$J$865,9,0)</f>
        <v>91.597611940298506</v>
      </c>
      <c r="AA324" s="35">
        <f>VLOOKUP(C324,JN!$A$2:$J$865,10,0)</f>
        <v>0.61055999999999999</v>
      </c>
      <c r="AB324">
        <v>36.4</v>
      </c>
      <c r="AD324">
        <f t="shared" si="814"/>
        <v>309.39999999999998</v>
      </c>
      <c r="AE324">
        <v>0.129</v>
      </c>
      <c r="AG324">
        <v>0.72</v>
      </c>
      <c r="AH324">
        <f t="shared" si="815"/>
        <v>9.2880000000000004E-2</v>
      </c>
      <c r="AI324" t="s">
        <v>643</v>
      </c>
      <c r="AJ324">
        <f t="shared" si="816"/>
        <v>472.65325737559164</v>
      </c>
      <c r="AK324">
        <f t="shared" si="817"/>
        <v>551.42880027152364</v>
      </c>
      <c r="AL324">
        <f t="shared" si="818"/>
        <v>0.5707288082810269</v>
      </c>
      <c r="AM324">
        <f t="shared" si="819"/>
        <v>0.41092474196233936</v>
      </c>
      <c r="AN324">
        <f t="shared" si="820"/>
        <v>43.293909651407475</v>
      </c>
      <c r="AO324">
        <f t="shared" si="821"/>
        <v>31.171614949013378</v>
      </c>
      <c r="AP324">
        <f t="shared" si="822"/>
        <v>0.33668036829378151</v>
      </c>
      <c r="AQ324">
        <f t="shared" si="823"/>
        <v>0.24240986517152271</v>
      </c>
      <c r="AR324" s="54"/>
      <c r="AS324" s="55"/>
      <c r="AT324" s="55"/>
      <c r="AU324" s="56"/>
      <c r="AV324" s="56"/>
      <c r="AW324" s="56"/>
      <c r="AX324" s="57"/>
      <c r="AY324" s="57"/>
      <c r="AZ324" s="57"/>
    </row>
    <row r="325" spans="1:52" x14ac:dyDescent="0.3">
      <c r="A325">
        <v>309</v>
      </c>
      <c r="B325" s="1">
        <v>44742</v>
      </c>
      <c r="C325" t="str">
        <f t="shared" si="808"/>
        <v>CER-AWD_R3_t3_44742</v>
      </c>
      <c r="E325" t="s">
        <v>20</v>
      </c>
      <c r="F325" t="s">
        <v>38</v>
      </c>
      <c r="G325" t="s">
        <v>18</v>
      </c>
      <c r="H325">
        <f t="shared" si="809"/>
        <v>2022</v>
      </c>
      <c r="I325">
        <f t="shared" si="810"/>
        <v>6</v>
      </c>
      <c r="J325">
        <f t="shared" si="811"/>
        <v>30</v>
      </c>
      <c r="K325" t="s">
        <v>50</v>
      </c>
      <c r="M325">
        <f>VLOOKUP(F325,Treats!$A$1:$C$9,3,0)</f>
        <v>3</v>
      </c>
      <c r="N325">
        <v>14</v>
      </c>
      <c r="O325" t="s">
        <v>36</v>
      </c>
      <c r="P325" t="str">
        <f t="shared" si="812"/>
        <v>E:CER_P:P09_Tr1:AWD_Tr2:_TRA_3_D:30_M:6_Y:2022</v>
      </c>
      <c r="Q325">
        <v>0</v>
      </c>
      <c r="R325">
        <v>26</v>
      </c>
      <c r="S325">
        <v>0.95</v>
      </c>
      <c r="T325">
        <v>30</v>
      </c>
      <c r="U325">
        <v>33</v>
      </c>
      <c r="V325" t="s">
        <v>47</v>
      </c>
      <c r="W325" s="2">
        <f t="shared" si="813"/>
        <v>0.56805555555555542</v>
      </c>
      <c r="X325">
        <v>30</v>
      </c>
      <c r="Y325" s="33">
        <f>VLOOKUP(C325,JN!$A$2:$J$865,8,0)</f>
        <v>1.1325000000000001</v>
      </c>
      <c r="Z325" s="34">
        <f>VLOOKUP(C325,JN!$A$2:$J$865,9,0)</f>
        <v>111.69910447761194</v>
      </c>
      <c r="AA325" s="35">
        <f>VLOOKUP(C325,JN!$A$2:$J$865,10,0)</f>
        <v>0.52152000000000009</v>
      </c>
      <c r="AB325">
        <v>40.5</v>
      </c>
      <c r="AD325">
        <f t="shared" si="814"/>
        <v>313.5</v>
      </c>
      <c r="AE325">
        <v>0.129</v>
      </c>
      <c r="AG325">
        <v>0.72</v>
      </c>
      <c r="AH325">
        <f t="shared" si="815"/>
        <v>9.2880000000000004E-2</v>
      </c>
      <c r="AI325" t="s">
        <v>643</v>
      </c>
      <c r="AJ325">
        <f t="shared" si="816"/>
        <v>466.47182721533665</v>
      </c>
      <c r="AK325">
        <f t="shared" si="817"/>
        <v>544.21713175122613</v>
      </c>
      <c r="AL325">
        <f t="shared" si="818"/>
        <v>0.52827934432136869</v>
      </c>
      <c r="AM325">
        <f t="shared" si="819"/>
        <v>0.38036112791138549</v>
      </c>
      <c r="AN325">
        <f t="shared" si="820"/>
        <v>52.104485363988431</v>
      </c>
      <c r="AO325">
        <f t="shared" si="821"/>
        <v>37.515229462071666</v>
      </c>
      <c r="AP325">
        <f t="shared" si="822"/>
        <v>0.2838201185508995</v>
      </c>
      <c r="AQ325">
        <f t="shared" si="823"/>
        <v>0.20435048535664765</v>
      </c>
      <c r="AR325" s="54"/>
      <c r="AS325" s="55"/>
      <c r="AT325" s="55"/>
      <c r="AU325" s="56"/>
      <c r="AV325" s="56"/>
      <c r="AW325" s="56"/>
      <c r="AX325" s="57"/>
      <c r="AY325" s="57"/>
      <c r="AZ325" s="57"/>
    </row>
    <row r="326" spans="1:52" x14ac:dyDescent="0.3">
      <c r="A326">
        <v>310</v>
      </c>
      <c r="B326" s="1">
        <v>44747</v>
      </c>
      <c r="C326" t="str">
        <f t="shared" si="808"/>
        <v>CER-AWD_R1_t0_44747</v>
      </c>
      <c r="E326" t="s">
        <v>20</v>
      </c>
      <c r="F326" t="s">
        <v>21</v>
      </c>
      <c r="G326" t="s">
        <v>18</v>
      </c>
      <c r="H326">
        <f t="shared" si="809"/>
        <v>2022</v>
      </c>
      <c r="I326">
        <f t="shared" si="810"/>
        <v>7</v>
      </c>
      <c r="J326">
        <f t="shared" si="811"/>
        <v>5</v>
      </c>
      <c r="K326" t="s">
        <v>50</v>
      </c>
      <c r="M326">
        <f>VLOOKUP(F326,Treats!$A$1:$C$9,3,0)</f>
        <v>1</v>
      </c>
      <c r="N326">
        <v>14</v>
      </c>
      <c r="O326" t="s">
        <v>19</v>
      </c>
      <c r="P326" t="str">
        <f t="shared" si="812"/>
        <v>E:CER_P:P01_Tr1:AWD_Tr2:_TRA_1_D:5_M:7_Y:2022</v>
      </c>
      <c r="Q326">
        <v>2.5</v>
      </c>
      <c r="R326">
        <v>26</v>
      </c>
      <c r="S326">
        <v>0.7</v>
      </c>
      <c r="T326">
        <v>29.5</v>
      </c>
      <c r="U326">
        <v>31</v>
      </c>
      <c r="V326" t="s">
        <v>44</v>
      </c>
      <c r="W326" s="2">
        <v>0.41562499999999997</v>
      </c>
      <c r="X326">
        <v>0</v>
      </c>
      <c r="Y326" s="33">
        <f>VLOOKUP(C326,JN!$A$2:$J$865,8,0)</f>
        <v>1.2075</v>
      </c>
      <c r="Z326" s="34">
        <f>VLOOKUP(C326,JN!$A$2:$J$865,9,0)</f>
        <v>106.48358208955224</v>
      </c>
      <c r="AA326" s="35">
        <f>VLOOKUP(C326,JN!$A$2:$J$865,10,0)</f>
        <v>0.66780000000000006</v>
      </c>
      <c r="AB326">
        <v>32.299999999999997</v>
      </c>
      <c r="AD326">
        <f t="shared" si="814"/>
        <v>305.3</v>
      </c>
      <c r="AE326">
        <v>0.129</v>
      </c>
      <c r="AG326">
        <v>0.72</v>
      </c>
      <c r="AH326">
        <f t="shared" si="815"/>
        <v>9.2880000000000004E-2</v>
      </c>
      <c r="AI326" t="s">
        <v>643</v>
      </c>
      <c r="AJ326">
        <f t="shared" si="816"/>
        <v>479.00071350150029</v>
      </c>
      <c r="AK326">
        <f t="shared" si="817"/>
        <v>558.83416575175033</v>
      </c>
      <c r="AL326">
        <f t="shared" si="818"/>
        <v>0.57839336155306165</v>
      </c>
      <c r="AM326">
        <f t="shared" si="819"/>
        <v>0.41644322031820435</v>
      </c>
      <c r="AN326">
        <f t="shared" si="820"/>
        <v>51.005711797091095</v>
      </c>
      <c r="AO326">
        <f t="shared" si="821"/>
        <v>36.724112493905587</v>
      </c>
      <c r="AP326">
        <f t="shared" si="822"/>
        <v>0.37318945588901892</v>
      </c>
      <c r="AQ326">
        <f t="shared" si="823"/>
        <v>0.26869640824009366</v>
      </c>
      <c r="AR326" s="54">
        <f t="shared" ref="AR326" si="824">SLOPE(AM326:AM329,X326:X329)*60</f>
        <v>-2.1010694965320407E-2</v>
      </c>
      <c r="AS326" s="55" t="e">
        <f t="shared" ref="AS326" si="825">RSQ(Y326:Y329,AM326:AM329)</f>
        <v>#DIV/0!</v>
      </c>
      <c r="AT326" s="55" t="e">
        <f t="shared" ref="AT326" si="826">IF(AS326&gt;=0.7,AR326,"REV")</f>
        <v>#DIV/0!</v>
      </c>
      <c r="AU326" s="56" t="e">
        <f t="shared" ref="AU326" si="827">SLOPE(AQ326:AQ329,Y326:Y329)*60</f>
        <v>#DIV/0!</v>
      </c>
      <c r="AV326" s="56" t="e">
        <f t="shared" ref="AV326" si="828">RSQ(Y326:Y329,AQ326:AQ329)</f>
        <v>#DIV/0!</v>
      </c>
      <c r="AW326" s="56" t="e">
        <f t="shared" ref="AW326" si="829">IF(AV326&gt;=0.7,AU326,"REV")</f>
        <v>#DIV/0!</v>
      </c>
      <c r="AX326" s="57" t="e">
        <f t="shared" ref="AX326" si="830">SLOPE(AO326:AO329,Y326:Y329)*60</f>
        <v>#DIV/0!</v>
      </c>
      <c r="AY326" s="57" t="e">
        <f t="shared" ref="AY326" si="831">RSQ(Y326:Y329,AO326:AO329)</f>
        <v>#DIV/0!</v>
      </c>
      <c r="AZ326" s="57" t="e">
        <f t="shared" ref="AZ326" si="832">IF(AY326&gt;=0.7,AX326,"REV")</f>
        <v>#DIV/0!</v>
      </c>
    </row>
    <row r="327" spans="1:52" x14ac:dyDescent="0.3">
      <c r="A327">
        <v>311</v>
      </c>
      <c r="B327" s="1">
        <v>44747</v>
      </c>
      <c r="C327" t="str">
        <f t="shared" si="808"/>
        <v>CER-AWD_R1_t1_44747</v>
      </c>
      <c r="E327" t="s">
        <v>20</v>
      </c>
      <c r="F327" t="s">
        <v>21</v>
      </c>
      <c r="G327" t="s">
        <v>18</v>
      </c>
      <c r="H327">
        <f t="shared" si="809"/>
        <v>2022</v>
      </c>
      <c r="I327">
        <f t="shared" si="810"/>
        <v>7</v>
      </c>
      <c r="J327">
        <f t="shared" si="811"/>
        <v>5</v>
      </c>
      <c r="K327" t="s">
        <v>50</v>
      </c>
      <c r="M327">
        <f>VLOOKUP(F327,Treats!$A$1:$C$9,3,0)</f>
        <v>1</v>
      </c>
      <c r="N327">
        <v>14</v>
      </c>
      <c r="O327" t="s">
        <v>19</v>
      </c>
      <c r="P327" t="str">
        <f t="shared" si="812"/>
        <v>E:CER_P:P01_Tr1:AWD_Tr2:_TRA_1_D:5_M:7_Y:2022</v>
      </c>
      <c r="Q327">
        <v>2.5</v>
      </c>
      <c r="R327">
        <v>26</v>
      </c>
      <c r="S327">
        <v>0.7</v>
      </c>
      <c r="T327">
        <v>29.5</v>
      </c>
      <c r="U327">
        <v>31</v>
      </c>
      <c r="V327" t="s">
        <v>45</v>
      </c>
      <c r="W327" s="2">
        <f t="shared" si="813"/>
        <v>0.42256944444444439</v>
      </c>
      <c r="X327">
        <v>10</v>
      </c>
      <c r="Y327" s="33">
        <f>VLOOKUP(C327,JN!$A$2:$J$865,8,0)</f>
        <v>1.2075</v>
      </c>
      <c r="Z327" s="34">
        <f>VLOOKUP(C327,JN!$A$2:$J$865,9,0)</f>
        <v>72.800000000000011</v>
      </c>
      <c r="AA327" s="35">
        <f>VLOOKUP(C327,JN!$A$2:$J$865,10,0)</f>
        <v>0.61055999999999999</v>
      </c>
      <c r="AB327">
        <v>38.700000000000003</v>
      </c>
      <c r="AD327">
        <f t="shared" si="814"/>
        <v>311.7</v>
      </c>
      <c r="AE327">
        <v>0.129</v>
      </c>
      <c r="AG327">
        <v>0.72</v>
      </c>
      <c r="AH327">
        <f t="shared" si="815"/>
        <v>9.2880000000000004E-2</v>
      </c>
      <c r="AI327" t="s">
        <v>643</v>
      </c>
      <c r="AJ327">
        <f t="shared" si="816"/>
        <v>469.16560100098832</v>
      </c>
      <c r="AK327">
        <f t="shared" si="817"/>
        <v>547.35986783448629</v>
      </c>
      <c r="AL327">
        <f t="shared" si="818"/>
        <v>0.56651746320869334</v>
      </c>
      <c r="AM327">
        <f t="shared" si="819"/>
        <v>0.4078925735102592</v>
      </c>
      <c r="AN327">
        <f t="shared" si="820"/>
        <v>34.155255752871952</v>
      </c>
      <c r="AO327">
        <f t="shared" si="821"/>
        <v>24.591784142067805</v>
      </c>
      <c r="AP327">
        <f t="shared" si="822"/>
        <v>0.33419604090502397</v>
      </c>
      <c r="AQ327">
        <f t="shared" si="823"/>
        <v>0.24062114945161725</v>
      </c>
      <c r="AR327" s="54"/>
      <c r="AS327" s="55"/>
      <c r="AT327" s="55"/>
      <c r="AU327" s="56"/>
      <c r="AV327" s="56"/>
      <c r="AW327" s="56"/>
      <c r="AX327" s="57"/>
      <c r="AY327" s="57"/>
      <c r="AZ327" s="57"/>
    </row>
    <row r="328" spans="1:52" x14ac:dyDescent="0.3">
      <c r="A328">
        <v>312</v>
      </c>
      <c r="B328" s="1">
        <v>44747</v>
      </c>
      <c r="C328" t="str">
        <f t="shared" si="808"/>
        <v>CER-AWD_R1_t2_44747</v>
      </c>
      <c r="E328" t="s">
        <v>20</v>
      </c>
      <c r="F328" t="s">
        <v>21</v>
      </c>
      <c r="G328" t="s">
        <v>18</v>
      </c>
      <c r="H328">
        <f t="shared" si="809"/>
        <v>2022</v>
      </c>
      <c r="I328">
        <f t="shared" si="810"/>
        <v>7</v>
      </c>
      <c r="J328">
        <f t="shared" si="811"/>
        <v>5</v>
      </c>
      <c r="K328" t="s">
        <v>50</v>
      </c>
      <c r="M328">
        <f>VLOOKUP(F328,Treats!$A$1:$C$9,3,0)</f>
        <v>1</v>
      </c>
      <c r="N328">
        <v>14</v>
      </c>
      <c r="O328" t="s">
        <v>19</v>
      </c>
      <c r="P328" t="str">
        <f t="shared" si="812"/>
        <v>E:CER_P:P01_Tr1:AWD_Tr2:_TRA_1_D:5_M:7_Y:2022</v>
      </c>
      <c r="Q328">
        <v>2.5</v>
      </c>
      <c r="R328">
        <v>26</v>
      </c>
      <c r="S328">
        <v>0.7</v>
      </c>
      <c r="T328">
        <v>29.5</v>
      </c>
      <c r="U328">
        <v>31</v>
      </c>
      <c r="V328" t="s">
        <v>46</v>
      </c>
      <c r="W328" s="2">
        <f t="shared" si="813"/>
        <v>0.42951388888888881</v>
      </c>
      <c r="X328">
        <v>20</v>
      </c>
      <c r="Y328" s="33">
        <f>VLOOKUP(C328,JN!$A$2:$J$865,8,0)</f>
        <v>1.2075</v>
      </c>
      <c r="Z328" s="34">
        <f>VLOOKUP(C328,JN!$A$2:$J$865,9,0)</f>
        <v>34.552835820895524</v>
      </c>
      <c r="AA328" s="35">
        <f>VLOOKUP(C328,JN!$A$2:$J$865,10,0)</f>
        <v>0.61055999999999999</v>
      </c>
      <c r="AB328">
        <v>39.9</v>
      </c>
      <c r="AD328">
        <f t="shared" si="814"/>
        <v>312.89999999999998</v>
      </c>
      <c r="AE328">
        <v>0.129</v>
      </c>
      <c r="AG328">
        <v>0.72</v>
      </c>
      <c r="AH328">
        <f t="shared" si="815"/>
        <v>9.2880000000000004E-2</v>
      </c>
      <c r="AI328" t="s">
        <v>643</v>
      </c>
      <c r="AJ328">
        <f t="shared" si="816"/>
        <v>467.36630818794515</v>
      </c>
      <c r="AK328">
        <f t="shared" si="817"/>
        <v>545.26069288593601</v>
      </c>
      <c r="AL328">
        <f t="shared" si="818"/>
        <v>0.56434481713694384</v>
      </c>
      <c r="AM328">
        <f t="shared" si="819"/>
        <v>0.40632826833859953</v>
      </c>
      <c r="AN328">
        <f t="shared" si="820"/>
        <v>16.148831315036126</v>
      </c>
      <c r="AO328">
        <f t="shared" si="821"/>
        <v>11.627158546826012</v>
      </c>
      <c r="AP328">
        <f t="shared" si="822"/>
        <v>0.33291436864843704</v>
      </c>
      <c r="AQ328">
        <f t="shared" si="823"/>
        <v>0.23969834542687468</v>
      </c>
      <c r="AR328" s="54"/>
      <c r="AS328" s="55"/>
      <c r="AT328" s="55"/>
      <c r="AU328" s="56"/>
      <c r="AV328" s="56"/>
      <c r="AW328" s="56"/>
      <c r="AX328" s="57"/>
      <c r="AY328" s="57"/>
      <c r="AZ328" s="57"/>
    </row>
    <row r="329" spans="1:52" x14ac:dyDescent="0.3">
      <c r="A329">
        <v>313</v>
      </c>
      <c r="B329" s="1">
        <v>44747</v>
      </c>
      <c r="C329" t="str">
        <f t="shared" si="808"/>
        <v>CER-AWD_R1_t3_44747</v>
      </c>
      <c r="E329" t="s">
        <v>20</v>
      </c>
      <c r="F329" t="s">
        <v>21</v>
      </c>
      <c r="G329" t="s">
        <v>18</v>
      </c>
      <c r="H329">
        <f t="shared" si="809"/>
        <v>2022</v>
      </c>
      <c r="I329">
        <f t="shared" si="810"/>
        <v>7</v>
      </c>
      <c r="J329">
        <f t="shared" si="811"/>
        <v>5</v>
      </c>
      <c r="K329" t="s">
        <v>50</v>
      </c>
      <c r="M329">
        <f>VLOOKUP(F329,Treats!$A$1:$C$9,3,0)</f>
        <v>1</v>
      </c>
      <c r="N329">
        <v>14</v>
      </c>
      <c r="O329" t="s">
        <v>19</v>
      </c>
      <c r="P329" t="str">
        <f t="shared" si="812"/>
        <v>E:CER_P:P01_Tr1:AWD_Tr2:_TRA_1_D:5_M:7_Y:2022</v>
      </c>
      <c r="Q329">
        <v>2.5</v>
      </c>
      <c r="R329">
        <v>26</v>
      </c>
      <c r="S329">
        <v>0.7</v>
      </c>
      <c r="T329">
        <v>29.5</v>
      </c>
      <c r="U329">
        <v>31</v>
      </c>
      <c r="V329" t="s">
        <v>47</v>
      </c>
      <c r="W329" s="2">
        <f t="shared" si="813"/>
        <v>0.43645833333333323</v>
      </c>
      <c r="X329">
        <v>30</v>
      </c>
      <c r="Y329" s="33">
        <f>VLOOKUP(C329,JN!$A$2:$J$865,8,0)</f>
        <v>1.2075</v>
      </c>
      <c r="Z329" s="34">
        <f>VLOOKUP(C329,JN!$A$2:$J$865,9,0)</f>
        <v>41.941492537313437</v>
      </c>
      <c r="AA329" s="35">
        <f>VLOOKUP(C329,JN!$A$2:$J$865,10,0)</f>
        <v>0.57876000000000005</v>
      </c>
      <c r="AB329">
        <v>40.700000000000003</v>
      </c>
      <c r="AD329">
        <f t="shared" si="814"/>
        <v>313.7</v>
      </c>
      <c r="AE329">
        <v>0.129</v>
      </c>
      <c r="AG329">
        <v>0.72</v>
      </c>
      <c r="AH329">
        <f t="shared" si="815"/>
        <v>9.2880000000000004E-2</v>
      </c>
      <c r="AI329" t="s">
        <v>643</v>
      </c>
      <c r="AJ329">
        <f t="shared" si="816"/>
        <v>466.17442726174068</v>
      </c>
      <c r="AK329">
        <f t="shared" si="817"/>
        <v>543.87016513869742</v>
      </c>
      <c r="AL329">
        <f t="shared" si="818"/>
        <v>0.5629056209185519</v>
      </c>
      <c r="AM329">
        <f t="shared" si="819"/>
        <v>0.40529204706135735</v>
      </c>
      <c r="AN329">
        <f t="shared" si="820"/>
        <v>19.55205126208466</v>
      </c>
      <c r="AO329">
        <f t="shared" si="821"/>
        <v>14.077476908700955</v>
      </c>
      <c r="AP329">
        <f t="shared" si="822"/>
        <v>0.31477029677567253</v>
      </c>
      <c r="AQ329">
        <f t="shared" si="823"/>
        <v>0.22663461367848423</v>
      </c>
      <c r="AR329" s="54"/>
      <c r="AS329" s="55"/>
      <c r="AT329" s="55"/>
      <c r="AU329" s="56"/>
      <c r="AV329" s="56"/>
      <c r="AW329" s="56"/>
      <c r="AX329" s="57"/>
      <c r="AY329" s="57"/>
      <c r="AZ329" s="57"/>
    </row>
    <row r="330" spans="1:52" x14ac:dyDescent="0.3">
      <c r="A330">
        <v>314</v>
      </c>
      <c r="B330" s="1">
        <v>44747</v>
      </c>
      <c r="C330" t="str">
        <f t="shared" si="808"/>
        <v>CER-MSD_R1_t0_44747</v>
      </c>
      <c r="E330" t="s">
        <v>20</v>
      </c>
      <c r="F330" t="s">
        <v>22</v>
      </c>
      <c r="G330" t="s">
        <v>18</v>
      </c>
      <c r="H330">
        <f t="shared" si="809"/>
        <v>2022</v>
      </c>
      <c r="I330">
        <f t="shared" si="810"/>
        <v>7</v>
      </c>
      <c r="J330">
        <f t="shared" si="811"/>
        <v>5</v>
      </c>
      <c r="K330" t="s">
        <v>49</v>
      </c>
      <c r="M330">
        <f>VLOOKUP(F330,Treats!$A$1:$C$9,3,0)</f>
        <v>1</v>
      </c>
      <c r="N330">
        <v>14</v>
      </c>
      <c r="O330" t="s">
        <v>19</v>
      </c>
      <c r="P330" t="str">
        <f t="shared" si="812"/>
        <v>E:CER_P:P02_Tr1:MSD_Tr2:_TRA_1_D:5_M:7_Y:2022</v>
      </c>
      <c r="Q330">
        <v>0</v>
      </c>
      <c r="R330">
        <v>24</v>
      </c>
      <c r="S330">
        <v>0.2</v>
      </c>
      <c r="T330">
        <v>31</v>
      </c>
      <c r="U330">
        <v>33</v>
      </c>
      <c r="V330" t="s">
        <v>44</v>
      </c>
      <c r="W330" s="2">
        <v>0.44826388888888885</v>
      </c>
      <c r="X330">
        <v>0</v>
      </c>
      <c r="Y330" s="33">
        <f>VLOOKUP(C330,JN!$A$2:$J$865,8,0)</f>
        <v>1.1325000000000001</v>
      </c>
      <c r="Z330" s="34">
        <f>VLOOKUP(C330,JN!$A$2:$J$865,9,0)</f>
        <v>90.945671641791051</v>
      </c>
      <c r="AA330" s="35">
        <f>VLOOKUP(C330,JN!$A$2:$J$865,10,0)</f>
        <v>0.52152000000000009</v>
      </c>
      <c r="AB330">
        <v>32.4</v>
      </c>
      <c r="AD330">
        <f t="shared" si="814"/>
        <v>305.39999999999998</v>
      </c>
      <c r="AE330">
        <v>0.129</v>
      </c>
      <c r="AG330">
        <v>0.72</v>
      </c>
      <c r="AH330">
        <f t="shared" si="815"/>
        <v>9.2880000000000004E-2</v>
      </c>
      <c r="AI330" t="s">
        <v>643</v>
      </c>
      <c r="AJ330">
        <f t="shared" si="816"/>
        <v>478.84386978391632</v>
      </c>
      <c r="AK330">
        <f t="shared" si="817"/>
        <v>558.65118141456912</v>
      </c>
      <c r="AL330">
        <f t="shared" si="818"/>
        <v>0.54229068253028523</v>
      </c>
      <c r="AM330">
        <f t="shared" si="819"/>
        <v>0.39044929142180534</v>
      </c>
      <c r="AN330">
        <f t="shared" si="820"/>
        <v>43.548777349052607</v>
      </c>
      <c r="AO330">
        <f t="shared" si="821"/>
        <v>31.355119691317878</v>
      </c>
      <c r="AP330">
        <f t="shared" si="822"/>
        <v>0.29134776413132613</v>
      </c>
      <c r="AQ330">
        <f t="shared" si="823"/>
        <v>0.20977039017455482</v>
      </c>
      <c r="AR330" s="54">
        <f t="shared" ref="AR330" si="833">SLOPE(AM330:AM333,X330:X333)*60</f>
        <v>0.36069155636285355</v>
      </c>
      <c r="AS330" s="55">
        <f t="shared" ref="AS330" si="834">RSQ(Y330:Y333,AM330:AM333)</f>
        <v>0.98961802850794223</v>
      </c>
      <c r="AT330" s="55">
        <f t="shared" ref="AT330" si="835">IF(AS330&gt;=0.7,AR330,"REV")</f>
        <v>0.36069155636285355</v>
      </c>
      <c r="AU330" s="56">
        <f t="shared" ref="AU330" si="836">SLOPE(AQ330:AQ333,Y330:Y333)*60</f>
        <v>6.8230140511706425</v>
      </c>
      <c r="AV330" s="56">
        <f t="shared" ref="AV330" si="837">RSQ(Y330:Y333,AQ330:AQ333)</f>
        <v>0.99440606651365826</v>
      </c>
      <c r="AW330" s="56">
        <f t="shared" ref="AW330" si="838">IF(AV330&gt;=0.7,AU330,"REV")</f>
        <v>6.8230140511706425</v>
      </c>
      <c r="AX330" s="57">
        <f t="shared" ref="AX330" si="839">SLOPE(AO330:AO333,Y330:Y333)*60</f>
        <v>-2979.9544579021835</v>
      </c>
      <c r="AY330" s="57">
        <f t="shared" ref="AY330" si="840">RSQ(Y330:Y333,AO330:AO333)</f>
        <v>0.97500999117927478</v>
      </c>
      <c r="AZ330" s="57">
        <f t="shared" ref="AZ330" si="841">IF(AY330&gt;=0.7,AX330,"REV")</f>
        <v>-2979.9544579021835</v>
      </c>
    </row>
    <row r="331" spans="1:52" x14ac:dyDescent="0.3">
      <c r="A331">
        <v>315</v>
      </c>
      <c r="B331" s="1">
        <v>44747</v>
      </c>
      <c r="C331" t="str">
        <f t="shared" si="808"/>
        <v>CER-MSD_R1_t1_44747</v>
      </c>
      <c r="E331" t="s">
        <v>20</v>
      </c>
      <c r="F331" t="s">
        <v>22</v>
      </c>
      <c r="G331" t="s">
        <v>18</v>
      </c>
      <c r="H331">
        <f t="shared" si="809"/>
        <v>2022</v>
      </c>
      <c r="I331">
        <f t="shared" si="810"/>
        <v>7</v>
      </c>
      <c r="J331">
        <f t="shared" si="811"/>
        <v>5</v>
      </c>
      <c r="K331" t="s">
        <v>49</v>
      </c>
      <c r="M331">
        <f>VLOOKUP(F331,Treats!$A$1:$C$9,3,0)</f>
        <v>1</v>
      </c>
      <c r="N331">
        <v>14</v>
      </c>
      <c r="O331" t="s">
        <v>19</v>
      </c>
      <c r="P331" t="str">
        <f t="shared" si="812"/>
        <v>E:CER_P:P02_Tr1:MSD_Tr2:_TRA_1_D:5_M:7_Y:2022</v>
      </c>
      <c r="Q331">
        <v>0</v>
      </c>
      <c r="R331">
        <v>24</v>
      </c>
      <c r="S331">
        <v>0.2</v>
      </c>
      <c r="T331">
        <v>31</v>
      </c>
      <c r="U331">
        <v>33</v>
      </c>
      <c r="V331" t="s">
        <v>45</v>
      </c>
      <c r="W331" s="2">
        <f t="shared" si="813"/>
        <v>0.45520833333333327</v>
      </c>
      <c r="X331">
        <v>10</v>
      </c>
      <c r="Y331" s="33">
        <f>VLOOKUP(C331,JN!$A$2:$J$865,8,0)</f>
        <v>1.3574999999999999</v>
      </c>
      <c r="Z331" s="34">
        <f>VLOOKUP(C331,JN!$A$2:$J$865,9,0)</f>
        <v>49.221492537313431</v>
      </c>
      <c r="AA331" s="35">
        <f>VLOOKUP(C331,JN!$A$2:$J$865,10,0)</f>
        <v>0.59148000000000012</v>
      </c>
      <c r="AB331">
        <v>39.799999999999997</v>
      </c>
      <c r="AD331">
        <f t="shared" si="814"/>
        <v>312.8</v>
      </c>
      <c r="AE331">
        <v>0.129</v>
      </c>
      <c r="AG331">
        <v>0.72</v>
      </c>
      <c r="AH331">
        <f t="shared" si="815"/>
        <v>9.2880000000000004E-2</v>
      </c>
      <c r="AI331" t="s">
        <v>643</v>
      </c>
      <c r="AJ331">
        <f t="shared" si="816"/>
        <v>467.51572196933512</v>
      </c>
      <c r="AK331">
        <f t="shared" si="817"/>
        <v>545.43500896422427</v>
      </c>
      <c r="AL331">
        <f t="shared" si="818"/>
        <v>0.63465259257337248</v>
      </c>
      <c r="AM331">
        <f t="shared" si="819"/>
        <v>0.45694986665282816</v>
      </c>
      <c r="AN331">
        <f t="shared" si="820"/>
        <v>23.011821619990329</v>
      </c>
      <c r="AO331">
        <f t="shared" si="821"/>
        <v>16.568511566393038</v>
      </c>
      <c r="AP331">
        <f t="shared" si="822"/>
        <v>0.32261389910215943</v>
      </c>
      <c r="AQ331">
        <f t="shared" si="823"/>
        <v>0.23228200735355481</v>
      </c>
      <c r="AR331" s="54"/>
      <c r="AS331" s="55"/>
      <c r="AT331" s="55"/>
      <c r="AU331" s="56"/>
      <c r="AV331" s="56"/>
      <c r="AW331" s="56"/>
      <c r="AX331" s="57"/>
      <c r="AY331" s="57"/>
      <c r="AZ331" s="57"/>
    </row>
    <row r="332" spans="1:52" x14ac:dyDescent="0.3">
      <c r="A332">
        <v>316</v>
      </c>
      <c r="B332" s="1">
        <v>44747</v>
      </c>
      <c r="C332" t="str">
        <f t="shared" si="808"/>
        <v>CER-MSD_R1_t2_44747</v>
      </c>
      <c r="E332" t="s">
        <v>20</v>
      </c>
      <c r="F332" t="s">
        <v>22</v>
      </c>
      <c r="G332" t="s">
        <v>18</v>
      </c>
      <c r="H332">
        <f t="shared" si="809"/>
        <v>2022</v>
      </c>
      <c r="I332">
        <f t="shared" si="810"/>
        <v>7</v>
      </c>
      <c r="J332">
        <f t="shared" si="811"/>
        <v>5</v>
      </c>
      <c r="K332" t="s">
        <v>49</v>
      </c>
      <c r="M332">
        <f>VLOOKUP(F332,Treats!$A$1:$C$9,3,0)</f>
        <v>1</v>
      </c>
      <c r="N332">
        <v>14</v>
      </c>
      <c r="O332" t="s">
        <v>19</v>
      </c>
      <c r="P332" t="str">
        <f t="shared" si="812"/>
        <v>E:CER_P:P02_Tr1:MSD_Tr2:_TRA_1_D:5_M:7_Y:2022</v>
      </c>
      <c r="Q332">
        <v>0</v>
      </c>
      <c r="R332">
        <v>24</v>
      </c>
      <c r="S332">
        <v>0.2</v>
      </c>
      <c r="T332">
        <v>31</v>
      </c>
      <c r="U332">
        <v>33</v>
      </c>
      <c r="V332" t="s">
        <v>46</v>
      </c>
      <c r="W332" s="2">
        <f t="shared" si="813"/>
        <v>0.46215277777777769</v>
      </c>
      <c r="X332">
        <v>20</v>
      </c>
      <c r="Y332" s="33">
        <f>VLOOKUP(C332,JN!$A$2:$J$865,8,0)</f>
        <v>1.5074999999999998</v>
      </c>
      <c r="Z332" s="34">
        <f>VLOOKUP(C332,JN!$A$2:$J$865,9,0)</f>
        <v>38.790447761194031</v>
      </c>
      <c r="AA332" s="35">
        <f>VLOOKUP(C332,JN!$A$2:$J$865,10,0)</f>
        <v>0.63600000000000001</v>
      </c>
      <c r="AB332">
        <v>40.299999999999997</v>
      </c>
      <c r="AD332">
        <f t="shared" si="814"/>
        <v>313.3</v>
      </c>
      <c r="AE332">
        <v>0.129</v>
      </c>
      <c r="AG332">
        <v>0.72</v>
      </c>
      <c r="AH332">
        <f t="shared" si="815"/>
        <v>9.2880000000000004E-2</v>
      </c>
      <c r="AI332" t="s">
        <v>643</v>
      </c>
      <c r="AJ332">
        <f t="shared" si="816"/>
        <v>466.76960686884149</v>
      </c>
      <c r="AK332">
        <f t="shared" si="817"/>
        <v>544.56454134698174</v>
      </c>
      <c r="AL332">
        <f t="shared" si="818"/>
        <v>0.70365518235477853</v>
      </c>
      <c r="AM332">
        <f t="shared" si="819"/>
        <v>0.50663173129544059</v>
      </c>
      <c r="AN332">
        <f t="shared" si="820"/>
        <v>18.106202051758871</v>
      </c>
      <c r="AO332">
        <f t="shared" si="821"/>
        <v>13.036465477266388</v>
      </c>
      <c r="AP332">
        <f t="shared" si="822"/>
        <v>0.34634304829668039</v>
      </c>
      <c r="AQ332">
        <f t="shared" si="823"/>
        <v>0.24936699477360991</v>
      </c>
      <c r="AR332" s="54"/>
      <c r="AS332" s="55"/>
      <c r="AT332" s="55"/>
      <c r="AU332" s="56"/>
      <c r="AV332" s="56"/>
      <c r="AW332" s="56"/>
      <c r="AX332" s="57"/>
      <c r="AY332" s="57"/>
      <c r="AZ332" s="57"/>
    </row>
    <row r="333" spans="1:52" x14ac:dyDescent="0.3">
      <c r="A333">
        <v>317</v>
      </c>
      <c r="B333" s="1">
        <v>44747</v>
      </c>
      <c r="C333" t="str">
        <f t="shared" si="808"/>
        <v>CER-MSD_R1_t3_44747</v>
      </c>
      <c r="E333" t="s">
        <v>20</v>
      </c>
      <c r="F333" t="s">
        <v>22</v>
      </c>
      <c r="G333" t="s">
        <v>18</v>
      </c>
      <c r="H333">
        <f t="shared" si="809"/>
        <v>2022</v>
      </c>
      <c r="I333">
        <f t="shared" si="810"/>
        <v>7</v>
      </c>
      <c r="J333">
        <f t="shared" si="811"/>
        <v>5</v>
      </c>
      <c r="K333" t="s">
        <v>49</v>
      </c>
      <c r="M333">
        <f>VLOOKUP(F333,Treats!$A$1:$C$9,3,0)</f>
        <v>1</v>
      </c>
      <c r="N333">
        <v>14</v>
      </c>
      <c r="O333" t="s">
        <v>19</v>
      </c>
      <c r="P333" t="str">
        <f t="shared" si="812"/>
        <v>E:CER_P:P02_Tr1:MSD_Tr2:_TRA_1_D:5_M:7_Y:2022</v>
      </c>
      <c r="Q333">
        <v>0</v>
      </c>
      <c r="R333">
        <v>24</v>
      </c>
      <c r="S333">
        <v>0.2</v>
      </c>
      <c r="T333">
        <v>31</v>
      </c>
      <c r="U333">
        <v>33</v>
      </c>
      <c r="V333" t="s">
        <v>47</v>
      </c>
      <c r="W333" s="2">
        <f t="shared" si="813"/>
        <v>0.46909722222222211</v>
      </c>
      <c r="X333">
        <v>30</v>
      </c>
      <c r="Y333" s="33">
        <f>VLOOKUP(C333,JN!$A$2:$J$865,8,0)</f>
        <v>1.6575</v>
      </c>
      <c r="Z333" s="34">
        <f>VLOOKUP(C333,JN!$A$2:$J$865,9,0)</f>
        <v>12.495522388059703</v>
      </c>
      <c r="AA333" s="35">
        <f>VLOOKUP(C333,JN!$A$2:$J$865,10,0)</f>
        <v>0.66780000000000006</v>
      </c>
      <c r="AB333">
        <v>30.9</v>
      </c>
      <c r="AD333">
        <f t="shared" si="814"/>
        <v>303.89999999999998</v>
      </c>
      <c r="AE333">
        <v>0.129</v>
      </c>
      <c r="AG333">
        <v>0.72</v>
      </c>
      <c r="AH333">
        <f t="shared" si="815"/>
        <v>9.2880000000000004E-2</v>
      </c>
      <c r="AI333" t="s">
        <v>643</v>
      </c>
      <c r="AJ333">
        <f t="shared" si="816"/>
        <v>481.20736371177378</v>
      </c>
      <c r="AK333">
        <f t="shared" si="817"/>
        <v>561.40859099706938</v>
      </c>
      <c r="AL333">
        <f t="shared" si="818"/>
        <v>0.79760120535226509</v>
      </c>
      <c r="AM333">
        <f t="shared" si="819"/>
        <v>0.57427286785363096</v>
      </c>
      <c r="AN333">
        <f t="shared" si="820"/>
        <v>6.0129373865596571</v>
      </c>
      <c r="AO333">
        <f t="shared" si="821"/>
        <v>4.3293149183229538</v>
      </c>
      <c r="AP333">
        <f t="shared" si="822"/>
        <v>0.37490865706784299</v>
      </c>
      <c r="AQ333">
        <f t="shared" si="823"/>
        <v>0.26993423308884695</v>
      </c>
      <c r="AR333" s="54"/>
      <c r="AS333" s="55"/>
      <c r="AT333" s="55"/>
      <c r="AU333" s="56"/>
      <c r="AV333" s="56"/>
      <c r="AW333" s="56"/>
      <c r="AX333" s="57"/>
      <c r="AY333" s="57"/>
      <c r="AZ333" s="57"/>
    </row>
    <row r="334" spans="1:52" x14ac:dyDescent="0.3">
      <c r="A334">
        <v>318</v>
      </c>
      <c r="B334" s="1">
        <v>44747</v>
      </c>
      <c r="C334" t="str">
        <f t="shared" si="808"/>
        <v>CER-CON_R1_t0_44747</v>
      </c>
      <c r="E334" t="s">
        <v>20</v>
      </c>
      <c r="F334" t="s">
        <v>39</v>
      </c>
      <c r="G334" t="s">
        <v>18</v>
      </c>
      <c r="H334">
        <f t="shared" si="809"/>
        <v>2022</v>
      </c>
      <c r="I334">
        <f t="shared" si="810"/>
        <v>7</v>
      </c>
      <c r="J334">
        <f t="shared" si="811"/>
        <v>5</v>
      </c>
      <c r="K334" t="s">
        <v>48</v>
      </c>
      <c r="M334">
        <f>VLOOKUP(F334,Treats!$A$1:$C$9,3,0)</f>
        <v>1</v>
      </c>
      <c r="N334">
        <v>2</v>
      </c>
      <c r="O334" t="s">
        <v>604</v>
      </c>
      <c r="P334" t="str">
        <f t="shared" si="812"/>
        <v>E:CER_P:P03_Tr1:CON_Tr2:_TRA_1_D:5_M:7_Y:2022</v>
      </c>
      <c r="Q334">
        <v>13</v>
      </c>
      <c r="R334">
        <v>25</v>
      </c>
      <c r="S334">
        <v>0.7</v>
      </c>
      <c r="T334">
        <v>29.5</v>
      </c>
      <c r="U334">
        <v>31</v>
      </c>
      <c r="V334" t="s">
        <v>44</v>
      </c>
      <c r="W334" s="2">
        <v>0.41562499999999997</v>
      </c>
      <c r="X334">
        <v>0</v>
      </c>
      <c r="Y334" s="33">
        <f>VLOOKUP(C334,JN!$A$2:$J$865,8,0)</f>
        <v>1.2075</v>
      </c>
      <c r="Z334" s="34">
        <f>VLOOKUP(C334,JN!$A$2:$J$865,9,0)</f>
        <v>72.039402985074645</v>
      </c>
      <c r="AA334" s="35">
        <f>VLOOKUP(C334,JN!$A$2:$J$865,10,0)</f>
        <v>0.50880000000000003</v>
      </c>
      <c r="AB334">
        <v>34.9</v>
      </c>
      <c r="AD334">
        <f t="shared" si="814"/>
        <v>307.89999999999998</v>
      </c>
      <c r="AE334">
        <v>0.129</v>
      </c>
      <c r="AG334">
        <v>0.72</v>
      </c>
      <c r="AH334">
        <f t="shared" si="815"/>
        <v>9.2880000000000004E-2</v>
      </c>
      <c r="AI334" t="s">
        <v>643</v>
      </c>
      <c r="AJ334">
        <f t="shared" si="816"/>
        <v>474.95588772980852</v>
      </c>
      <c r="AK334">
        <f t="shared" si="817"/>
        <v>554.11520235144337</v>
      </c>
      <c r="AL334">
        <f t="shared" si="818"/>
        <v>0.5735092344337438</v>
      </c>
      <c r="AM334">
        <f t="shared" si="819"/>
        <v>0.41292664879229557</v>
      </c>
      <c r="AN334">
        <f t="shared" si="820"/>
        <v>34.215538596301542</v>
      </c>
      <c r="AO334">
        <f t="shared" si="821"/>
        <v>24.63518778933711</v>
      </c>
      <c r="AP334">
        <f t="shared" si="822"/>
        <v>0.2819338149564144</v>
      </c>
      <c r="AQ334">
        <f t="shared" si="823"/>
        <v>0.20299234676861835</v>
      </c>
      <c r="AR334" s="54">
        <f t="shared" ref="AR334" si="842">SLOPE(AM334:AM337,X334:X337)*60</f>
        <v>2.2706403270607014</v>
      </c>
      <c r="AS334" s="55">
        <f t="shared" ref="AS334" si="843">RSQ(Y334:Y337,AM334:AM337)</f>
        <v>0.99996159133629803</v>
      </c>
      <c r="AT334" s="55">
        <f t="shared" ref="AT334" si="844">IF(AS334&gt;=0.7,AR334,"REV")</f>
        <v>2.2706403270607014</v>
      </c>
      <c r="AU334" s="56">
        <f t="shared" ref="AU334" si="845">SLOPE(AQ334:AQ337,Y334:Y337)*60</f>
        <v>6.693693269874379E-2</v>
      </c>
      <c r="AV334" s="56">
        <f t="shared" ref="AV334" si="846">RSQ(Y334:Y337,AQ334:AQ337)</f>
        <v>1.4479948695429595E-2</v>
      </c>
      <c r="AW334" s="56" t="str">
        <f t="shared" ref="AW334" si="847">IF(AV334&gt;=0.7,AU334,"REV")</f>
        <v>REV</v>
      </c>
      <c r="AX334" s="57">
        <f t="shared" ref="AX334" si="848">SLOPE(AO334:AO337,Y334:Y337)*60</f>
        <v>-423.53553988313047</v>
      </c>
      <c r="AY334" s="57">
        <f t="shared" ref="AY334" si="849">RSQ(Y334:Y337,AO334:AO337)</f>
        <v>0.98939695012179629</v>
      </c>
      <c r="AZ334" s="57">
        <f t="shared" ref="AZ334" si="850">IF(AY334&gt;=0.7,AX334,"REV")</f>
        <v>-423.53553988313047</v>
      </c>
    </row>
    <row r="335" spans="1:52" x14ac:dyDescent="0.3">
      <c r="A335">
        <v>319</v>
      </c>
      <c r="B335" s="1">
        <v>44747</v>
      </c>
      <c r="C335" t="str">
        <f t="shared" si="808"/>
        <v>CER-CON_R1_t1_44747</v>
      </c>
      <c r="E335" t="s">
        <v>20</v>
      </c>
      <c r="F335" t="s">
        <v>39</v>
      </c>
      <c r="G335" t="s">
        <v>18</v>
      </c>
      <c r="H335">
        <f t="shared" si="809"/>
        <v>2022</v>
      </c>
      <c r="I335">
        <f t="shared" si="810"/>
        <v>7</v>
      </c>
      <c r="J335">
        <f t="shared" si="811"/>
        <v>5</v>
      </c>
      <c r="K335" t="s">
        <v>48</v>
      </c>
      <c r="M335">
        <f>VLOOKUP(F335,Treats!$A$1:$C$9,3,0)</f>
        <v>1</v>
      </c>
      <c r="N335">
        <v>2</v>
      </c>
      <c r="O335" t="s">
        <v>604</v>
      </c>
      <c r="P335" t="str">
        <f t="shared" si="812"/>
        <v>E:CER_P:P03_Tr1:CON_Tr2:_TRA_1_D:5_M:7_Y:2022</v>
      </c>
      <c r="Q335">
        <v>13</v>
      </c>
      <c r="R335">
        <v>25</v>
      </c>
      <c r="S335">
        <v>0.7</v>
      </c>
      <c r="T335">
        <v>29.5</v>
      </c>
      <c r="U335">
        <v>31</v>
      </c>
      <c r="V335" t="s">
        <v>45</v>
      </c>
      <c r="W335" s="2">
        <f t="shared" si="813"/>
        <v>0.42256944444444439</v>
      </c>
      <c r="X335">
        <v>10</v>
      </c>
      <c r="Y335" s="33">
        <f>VLOOKUP(C335,JN!$A$2:$J$865,8,0)</f>
        <v>2.4074999999999998</v>
      </c>
      <c r="Z335" s="34">
        <f>VLOOKUP(C335,JN!$A$2:$J$865,9,0)</f>
        <v>49.656119402985077</v>
      </c>
      <c r="AA335" s="35">
        <f>VLOOKUP(C335,JN!$A$2:$J$865,10,0)</f>
        <v>0.5660400000000001</v>
      </c>
      <c r="AB335">
        <v>40.5</v>
      </c>
      <c r="AD335">
        <f t="shared" si="814"/>
        <v>313.5</v>
      </c>
      <c r="AE335">
        <v>0.129</v>
      </c>
      <c r="AG335">
        <v>0.72</v>
      </c>
      <c r="AH335">
        <f t="shared" si="815"/>
        <v>9.2880000000000004E-2</v>
      </c>
      <c r="AI335" t="s">
        <v>643</v>
      </c>
      <c r="AJ335">
        <f t="shared" si="816"/>
        <v>466.47182721533665</v>
      </c>
      <c r="AK335">
        <f t="shared" si="817"/>
        <v>544.21713175122613</v>
      </c>
      <c r="AL335">
        <f t="shared" si="818"/>
        <v>1.1230309240209229</v>
      </c>
      <c r="AM335">
        <f t="shared" si="819"/>
        <v>0.8085822652950645</v>
      </c>
      <c r="AN335">
        <f t="shared" si="820"/>
        <v>23.163180750333382</v>
      </c>
      <c r="AO335">
        <f t="shared" si="821"/>
        <v>16.677490140240035</v>
      </c>
      <c r="AP335">
        <f t="shared" si="822"/>
        <v>0.30804866525646413</v>
      </c>
      <c r="AQ335">
        <f t="shared" si="823"/>
        <v>0.22179503898465416</v>
      </c>
      <c r="AR335" s="54"/>
      <c r="AS335" s="55"/>
      <c r="AT335" s="55"/>
      <c r="AU335" s="56"/>
      <c r="AV335" s="56"/>
      <c r="AW335" s="56"/>
      <c r="AX335" s="57"/>
      <c r="AY335" s="57"/>
      <c r="AZ335" s="57"/>
    </row>
    <row r="336" spans="1:52" x14ac:dyDescent="0.3">
      <c r="A336">
        <v>320</v>
      </c>
      <c r="B336" s="1">
        <v>44747</v>
      </c>
      <c r="C336" t="str">
        <f t="shared" si="808"/>
        <v>CER-CON_R1_t2_44747</v>
      </c>
      <c r="E336" t="s">
        <v>20</v>
      </c>
      <c r="F336" t="s">
        <v>39</v>
      </c>
      <c r="G336" t="s">
        <v>18</v>
      </c>
      <c r="H336">
        <f t="shared" si="809"/>
        <v>2022</v>
      </c>
      <c r="I336">
        <f t="shared" si="810"/>
        <v>7</v>
      </c>
      <c r="J336">
        <f t="shared" si="811"/>
        <v>5</v>
      </c>
      <c r="K336" t="s">
        <v>48</v>
      </c>
      <c r="M336">
        <f>VLOOKUP(F336,Treats!$A$1:$C$9,3,0)</f>
        <v>1</v>
      </c>
      <c r="N336">
        <v>2</v>
      </c>
      <c r="O336" t="s">
        <v>604</v>
      </c>
      <c r="P336" t="str">
        <f t="shared" si="812"/>
        <v>E:CER_P:P03_Tr1:CON_Tr2:_TRA_1_D:5_M:7_Y:2022</v>
      </c>
      <c r="Q336">
        <v>13</v>
      </c>
      <c r="R336">
        <v>25</v>
      </c>
      <c r="S336">
        <v>0.7</v>
      </c>
      <c r="T336">
        <v>29.5</v>
      </c>
      <c r="U336">
        <v>31</v>
      </c>
      <c r="V336" t="s">
        <v>46</v>
      </c>
      <c r="W336" s="2">
        <f t="shared" si="813"/>
        <v>0.42951388888888881</v>
      </c>
      <c r="X336">
        <v>20</v>
      </c>
      <c r="Y336" s="33">
        <f>VLOOKUP(C336,JN!$A$2:$J$865,8,0)</f>
        <v>3.5324999999999998</v>
      </c>
      <c r="Z336" s="34">
        <f>VLOOKUP(C336,JN!$A$2:$J$865,9,0)</f>
        <v>19.558208955223879</v>
      </c>
      <c r="AA336" s="35">
        <f>VLOOKUP(C336,JN!$A$2:$J$865,10,0)</f>
        <v>0.48972000000000004</v>
      </c>
      <c r="AB336">
        <v>40.9</v>
      </c>
      <c r="AD336">
        <f t="shared" si="814"/>
        <v>313.89999999999998</v>
      </c>
      <c r="AE336">
        <v>0.129</v>
      </c>
      <c r="AG336">
        <v>0.72</v>
      </c>
      <c r="AH336">
        <f t="shared" si="815"/>
        <v>9.2880000000000004E-2</v>
      </c>
      <c r="AI336" t="s">
        <v>643</v>
      </c>
      <c r="AJ336">
        <f t="shared" si="816"/>
        <v>465.87740628228113</v>
      </c>
      <c r="AK336">
        <f t="shared" si="817"/>
        <v>543.52364066266136</v>
      </c>
      <c r="AL336">
        <f t="shared" si="818"/>
        <v>1.6457119376921581</v>
      </c>
      <c r="AM336">
        <f t="shared" si="819"/>
        <v>1.1849125951383539</v>
      </c>
      <c r="AN336">
        <f t="shared" si="820"/>
        <v>9.1117276595865846</v>
      </c>
      <c r="AO336">
        <f t="shared" si="821"/>
        <v>6.5604439149023408</v>
      </c>
      <c r="AP336">
        <f t="shared" si="822"/>
        <v>0.26617439730531856</v>
      </c>
      <c r="AQ336">
        <f t="shared" si="823"/>
        <v>0.19164556605982935</v>
      </c>
      <c r="AR336" s="54"/>
      <c r="AS336" s="55"/>
      <c r="AT336" s="55"/>
      <c r="AU336" s="56"/>
      <c r="AV336" s="56"/>
      <c r="AW336" s="56"/>
      <c r="AX336" s="57"/>
      <c r="AY336" s="57"/>
      <c r="AZ336" s="57"/>
    </row>
    <row r="337" spans="1:52" x14ac:dyDescent="0.3">
      <c r="A337">
        <v>321</v>
      </c>
      <c r="B337" s="1">
        <v>44747</v>
      </c>
      <c r="C337" t="str">
        <f t="shared" si="808"/>
        <v>CER-CON_R1_t3_44747</v>
      </c>
      <c r="E337" t="s">
        <v>20</v>
      </c>
      <c r="F337" t="s">
        <v>39</v>
      </c>
      <c r="G337" t="s">
        <v>18</v>
      </c>
      <c r="H337">
        <f t="shared" si="809"/>
        <v>2022</v>
      </c>
      <c r="I337">
        <f t="shared" si="810"/>
        <v>7</v>
      </c>
      <c r="J337">
        <f t="shared" si="811"/>
        <v>5</v>
      </c>
      <c r="K337" t="s">
        <v>48</v>
      </c>
      <c r="M337">
        <f>VLOOKUP(F337,Treats!$A$1:$C$9,3,0)</f>
        <v>1</v>
      </c>
      <c r="N337">
        <v>2</v>
      </c>
      <c r="O337" t="s">
        <v>604</v>
      </c>
      <c r="P337" t="str">
        <f t="shared" si="812"/>
        <v>E:CER_P:P03_Tr1:CON_Tr2:_TRA_1_D:5_M:7_Y:2022</v>
      </c>
      <c r="Q337">
        <v>13</v>
      </c>
      <c r="R337">
        <v>25</v>
      </c>
      <c r="S337">
        <v>0.7</v>
      </c>
      <c r="T337">
        <v>29.5</v>
      </c>
      <c r="U337">
        <v>31</v>
      </c>
      <c r="V337" t="s">
        <v>47</v>
      </c>
      <c r="W337" s="2">
        <f t="shared" si="813"/>
        <v>0.43645833333333323</v>
      </c>
      <c r="X337">
        <v>30</v>
      </c>
      <c r="Y337" s="33">
        <f>VLOOKUP(C337,JN!$A$2:$J$865,8,0)</f>
        <v>4.6574999999999998</v>
      </c>
      <c r="Z337" s="34">
        <f>VLOOKUP(C337,JN!$A$2:$J$865,9,0)</f>
        <v>3.042388059701493</v>
      </c>
      <c r="AA337" s="35">
        <f>VLOOKUP(C337,JN!$A$2:$J$865,10,0)</f>
        <v>0.55968000000000007</v>
      </c>
      <c r="AB337">
        <v>43.6</v>
      </c>
      <c r="AD337">
        <f t="shared" si="814"/>
        <v>316.60000000000002</v>
      </c>
      <c r="AE337">
        <v>0.129</v>
      </c>
      <c r="AG337">
        <v>0.72</v>
      </c>
      <c r="AH337">
        <f t="shared" si="815"/>
        <v>9.2880000000000004E-2</v>
      </c>
      <c r="AI337" t="s">
        <v>643</v>
      </c>
      <c r="AJ337">
        <f t="shared" si="816"/>
        <v>461.90435196464944</v>
      </c>
      <c r="AK337">
        <f t="shared" si="817"/>
        <v>538.8884106254244</v>
      </c>
      <c r="AL337">
        <f t="shared" si="818"/>
        <v>2.1513195192753547</v>
      </c>
      <c r="AM337">
        <f t="shared" si="819"/>
        <v>1.5489500538782555</v>
      </c>
      <c r="AN337">
        <f t="shared" si="820"/>
        <v>1.4052922851414054</v>
      </c>
      <c r="AO337">
        <f t="shared" si="821"/>
        <v>1.011810445301812</v>
      </c>
      <c r="AP337">
        <f t="shared" si="822"/>
        <v>0.3016050656588376</v>
      </c>
      <c r="AQ337">
        <f t="shared" si="823"/>
        <v>0.21715564727436307</v>
      </c>
      <c r="AR337" s="54"/>
      <c r="AS337" s="55"/>
      <c r="AT337" s="55"/>
      <c r="AU337" s="56"/>
      <c r="AV337" s="56"/>
      <c r="AW337" s="56"/>
      <c r="AX337" s="57"/>
      <c r="AY337" s="57"/>
      <c r="AZ337" s="57"/>
    </row>
    <row r="338" spans="1:52" x14ac:dyDescent="0.3">
      <c r="A338">
        <v>322</v>
      </c>
      <c r="B338" s="1">
        <v>44747</v>
      </c>
      <c r="C338" t="str">
        <f t="shared" si="808"/>
        <v>CER-MSD_R2_t0_44747</v>
      </c>
      <c r="E338" t="s">
        <v>20</v>
      </c>
      <c r="F338" t="s">
        <v>34</v>
      </c>
      <c r="G338" t="s">
        <v>18</v>
      </c>
      <c r="H338">
        <f t="shared" si="809"/>
        <v>2022</v>
      </c>
      <c r="I338">
        <f t="shared" si="810"/>
        <v>7</v>
      </c>
      <c r="J338">
        <f t="shared" si="811"/>
        <v>5</v>
      </c>
      <c r="K338" t="s">
        <v>49</v>
      </c>
      <c r="M338">
        <f>VLOOKUP(F338,Treats!$A$1:$C$9,3,0)</f>
        <v>2</v>
      </c>
      <c r="N338">
        <v>14</v>
      </c>
      <c r="O338" t="s">
        <v>609</v>
      </c>
      <c r="P338" t="str">
        <f t="shared" si="812"/>
        <v>E:CER_P:P04_Tr1:MSD_Tr2:_TRA_2_D:5_M:7_Y:2022</v>
      </c>
      <c r="Q338">
        <v>0</v>
      </c>
      <c r="R338">
        <v>25</v>
      </c>
      <c r="S338">
        <v>0.9</v>
      </c>
      <c r="T338">
        <v>31</v>
      </c>
      <c r="U338">
        <v>33.5</v>
      </c>
      <c r="V338" t="s">
        <v>44</v>
      </c>
      <c r="W338" s="2">
        <v>0.47957175925925927</v>
      </c>
      <c r="X338">
        <v>0</v>
      </c>
      <c r="Y338" s="33">
        <f>VLOOKUP(C338,JN!$A$2:$J$865,8,0)</f>
        <v>1.2075</v>
      </c>
      <c r="Z338" s="34">
        <f>VLOOKUP(C338,JN!$A$2:$J$865,9,0)</f>
        <v>76.711641791044784</v>
      </c>
      <c r="AA338" s="35">
        <f>VLOOKUP(C338,JN!$A$2:$J$865,10,0)</f>
        <v>0.55332000000000003</v>
      </c>
      <c r="AB338">
        <v>33.6</v>
      </c>
      <c r="AD338">
        <f t="shared" si="814"/>
        <v>306.60000000000002</v>
      </c>
      <c r="AE338">
        <v>0.129</v>
      </c>
      <c r="AG338">
        <v>0.72</v>
      </c>
      <c r="AH338">
        <f t="shared" si="815"/>
        <v>9.2880000000000004E-2</v>
      </c>
      <c r="AI338" t="s">
        <v>643</v>
      </c>
      <c r="AJ338">
        <f t="shared" si="816"/>
        <v>476.96972547947826</v>
      </c>
      <c r="AK338">
        <f t="shared" si="817"/>
        <v>556.46467972605785</v>
      </c>
      <c r="AL338">
        <f t="shared" si="818"/>
        <v>0.57594094351647007</v>
      </c>
      <c r="AM338">
        <f t="shared" si="819"/>
        <v>0.41467747933185845</v>
      </c>
      <c r="AN338">
        <f t="shared" si="820"/>
        <v>36.589130726154707</v>
      </c>
      <c r="AO338">
        <f t="shared" si="821"/>
        <v>26.34417412283139</v>
      </c>
      <c r="AP338">
        <f t="shared" si="822"/>
        <v>0.30790303658602231</v>
      </c>
      <c r="AQ338">
        <f t="shared" si="823"/>
        <v>0.22169018634193607</v>
      </c>
      <c r="AR338" s="54">
        <f t="shared" ref="AR338" si="851">SLOPE(AM338:AM341,X338:X341)*60</f>
        <v>0.37815091518742544</v>
      </c>
      <c r="AS338" s="55">
        <f t="shared" ref="AS338" si="852">RSQ(Y338:Y341,AM338:AM341)</f>
        <v>0.99843861945623125</v>
      </c>
      <c r="AT338" s="55">
        <f t="shared" ref="AT338" si="853">IF(AS338&gt;=0.7,AR338,"REV")</f>
        <v>0.37815091518742544</v>
      </c>
      <c r="AU338" s="56">
        <f t="shared" ref="AU338" si="854">SLOPE(AQ338:AQ341,Y338:Y341)*60</f>
        <v>-0.72427604163152659</v>
      </c>
      <c r="AV338" s="56">
        <f t="shared" ref="AV338" si="855">RSQ(Y338:Y341,AQ338:AQ341)</f>
        <v>0.10768860190497836</v>
      </c>
      <c r="AW338" s="56" t="str">
        <f t="shared" ref="AW338" si="856">IF(AV338&gt;=0.7,AU338,"REV")</f>
        <v>REV</v>
      </c>
      <c r="AX338" s="57">
        <f t="shared" ref="AX338" si="857">SLOPE(AO338:AO341,Y338:Y341)*60</f>
        <v>-1406.2460176715656</v>
      </c>
      <c r="AY338" s="57">
        <f t="shared" ref="AY338" si="858">RSQ(Y338:Y341,AO338:AO341)</f>
        <v>0.97286967518126877</v>
      </c>
      <c r="AZ338" s="57">
        <f t="shared" ref="AZ338" si="859">IF(AY338&gt;=0.7,AX338,"REV")</f>
        <v>-1406.2460176715656</v>
      </c>
    </row>
    <row r="339" spans="1:52" x14ac:dyDescent="0.3">
      <c r="A339">
        <v>323</v>
      </c>
      <c r="B339" s="1">
        <v>44747</v>
      </c>
      <c r="C339" t="str">
        <f t="shared" si="808"/>
        <v>CER-MSD_R2_t1_44747</v>
      </c>
      <c r="E339" t="s">
        <v>20</v>
      </c>
      <c r="F339" t="s">
        <v>34</v>
      </c>
      <c r="G339" t="s">
        <v>18</v>
      </c>
      <c r="H339">
        <f t="shared" si="809"/>
        <v>2022</v>
      </c>
      <c r="I339">
        <f t="shared" si="810"/>
        <v>7</v>
      </c>
      <c r="J339">
        <f t="shared" si="811"/>
        <v>5</v>
      </c>
      <c r="K339" t="s">
        <v>49</v>
      </c>
      <c r="M339">
        <f>VLOOKUP(F339,Treats!$A$1:$C$9,3,0)</f>
        <v>2</v>
      </c>
      <c r="N339">
        <v>14</v>
      </c>
      <c r="O339" t="s">
        <v>609</v>
      </c>
      <c r="P339" t="str">
        <f t="shared" si="812"/>
        <v>E:CER_P:P04_Tr1:MSD_Tr2:_TRA_2_D:5_M:7_Y:2022</v>
      </c>
      <c r="Q339">
        <v>0</v>
      </c>
      <c r="R339">
        <v>25</v>
      </c>
      <c r="S339">
        <v>0.9</v>
      </c>
      <c r="T339">
        <v>31</v>
      </c>
      <c r="U339">
        <v>33.5</v>
      </c>
      <c r="V339" t="s">
        <v>45</v>
      </c>
      <c r="W339" s="2">
        <f t="shared" si="813"/>
        <v>0.48651620370370369</v>
      </c>
      <c r="X339">
        <v>10</v>
      </c>
      <c r="Y339" s="33">
        <f>VLOOKUP(C339,JN!$A$2:$J$865,8,0)</f>
        <v>1.3574999999999999</v>
      </c>
      <c r="Z339" s="34">
        <f>VLOOKUP(C339,JN!$A$2:$J$865,9,0)</f>
        <v>60.956417910447762</v>
      </c>
      <c r="AA339" s="35">
        <f>VLOOKUP(C339,JN!$A$2:$J$865,10,0)</f>
        <v>0.50880000000000003</v>
      </c>
      <c r="AB339">
        <v>41.6</v>
      </c>
      <c r="AD339">
        <f t="shared" si="814"/>
        <v>314.60000000000002</v>
      </c>
      <c r="AE339">
        <v>0.129</v>
      </c>
      <c r="AG339">
        <v>0.72</v>
      </c>
      <c r="AH339">
        <f t="shared" si="815"/>
        <v>9.2880000000000004E-2</v>
      </c>
      <c r="AI339" t="s">
        <v>643</v>
      </c>
      <c r="AJ339">
        <f t="shared" si="816"/>
        <v>464.84080684045784</v>
      </c>
      <c r="AK339">
        <f t="shared" si="817"/>
        <v>542.31427464720082</v>
      </c>
      <c r="AL339">
        <f t="shared" si="818"/>
        <v>0.63102139528592149</v>
      </c>
      <c r="AM339">
        <f t="shared" si="819"/>
        <v>0.45433540460586347</v>
      </c>
      <c r="AN339">
        <f t="shared" si="820"/>
        <v>28.335030483596675</v>
      </c>
      <c r="AO339">
        <f t="shared" si="821"/>
        <v>20.401221948189608</v>
      </c>
      <c r="AP339">
        <f t="shared" si="822"/>
        <v>0.27592950294049579</v>
      </c>
      <c r="AQ339">
        <f t="shared" si="823"/>
        <v>0.19866924211715697</v>
      </c>
      <c r="AR339" s="54"/>
      <c r="AS339" s="55"/>
      <c r="AT339" s="55"/>
      <c r="AU339" s="56"/>
      <c r="AV339" s="56"/>
      <c r="AW339" s="56"/>
      <c r="AX339" s="57"/>
      <c r="AY339" s="57"/>
      <c r="AZ339" s="57"/>
    </row>
    <row r="340" spans="1:52" x14ac:dyDescent="0.3">
      <c r="A340">
        <v>324</v>
      </c>
      <c r="B340" s="1">
        <v>44747</v>
      </c>
      <c r="C340" t="str">
        <f t="shared" si="808"/>
        <v>CER-MSD_R2_t2_44747</v>
      </c>
      <c r="E340" t="s">
        <v>20</v>
      </c>
      <c r="F340" t="s">
        <v>34</v>
      </c>
      <c r="G340" t="s">
        <v>18</v>
      </c>
      <c r="H340">
        <f t="shared" si="809"/>
        <v>2022</v>
      </c>
      <c r="I340">
        <f t="shared" si="810"/>
        <v>7</v>
      </c>
      <c r="J340">
        <f t="shared" si="811"/>
        <v>5</v>
      </c>
      <c r="K340" t="s">
        <v>49</v>
      </c>
      <c r="M340">
        <f>VLOOKUP(F340,Treats!$A$1:$C$9,3,0)</f>
        <v>2</v>
      </c>
      <c r="N340">
        <v>14</v>
      </c>
      <c r="O340" t="s">
        <v>609</v>
      </c>
      <c r="P340" t="str">
        <f t="shared" si="812"/>
        <v>E:CER_P:P04_Tr1:MSD_Tr2:_TRA_2_D:5_M:7_Y:2022</v>
      </c>
      <c r="Q340">
        <v>0</v>
      </c>
      <c r="R340">
        <v>25</v>
      </c>
      <c r="S340">
        <v>0.9</v>
      </c>
      <c r="T340">
        <v>31</v>
      </c>
      <c r="U340">
        <v>33.5</v>
      </c>
      <c r="V340" t="s">
        <v>46</v>
      </c>
      <c r="W340" s="2">
        <f t="shared" si="813"/>
        <v>0.49346064814814811</v>
      </c>
      <c r="X340">
        <v>20</v>
      </c>
      <c r="Y340" s="33">
        <f>VLOOKUP(C340,JN!$A$2:$J$865,8,0)</f>
        <v>1.5825</v>
      </c>
      <c r="Z340" s="34">
        <f>VLOOKUP(C340,JN!$A$2:$J$865,9,0)</f>
        <v>49.221492537313431</v>
      </c>
      <c r="AA340" s="35">
        <f>VLOOKUP(C340,JN!$A$2:$J$865,10,0)</f>
        <v>0.54696000000000011</v>
      </c>
      <c r="AB340">
        <v>43.2</v>
      </c>
      <c r="AD340">
        <f t="shared" si="814"/>
        <v>316.2</v>
      </c>
      <c r="AE340">
        <v>0.129</v>
      </c>
      <c r="AG340">
        <v>0.72</v>
      </c>
      <c r="AH340">
        <f t="shared" si="815"/>
        <v>9.2880000000000004E-2</v>
      </c>
      <c r="AI340" t="s">
        <v>643</v>
      </c>
      <c r="AJ340">
        <f t="shared" si="816"/>
        <v>462.4886711954714</v>
      </c>
      <c r="AK340">
        <f t="shared" si="817"/>
        <v>539.57011639471659</v>
      </c>
      <c r="AL340">
        <f t="shared" si="818"/>
        <v>0.73188832216683353</v>
      </c>
      <c r="AM340">
        <f t="shared" si="819"/>
        <v>0.52695959196012021</v>
      </c>
      <c r="AN340">
        <f t="shared" si="820"/>
        <v>22.764382677839901</v>
      </c>
      <c r="AO340">
        <f t="shared" si="821"/>
        <v>16.390355528044729</v>
      </c>
      <c r="AP340">
        <f t="shared" si="822"/>
        <v>0.29512327086325424</v>
      </c>
      <c r="AQ340">
        <f t="shared" si="823"/>
        <v>0.21248875502154307</v>
      </c>
      <c r="AR340" s="54"/>
      <c r="AS340" s="55"/>
      <c r="AT340" s="55"/>
      <c r="AU340" s="56"/>
      <c r="AV340" s="56"/>
      <c r="AW340" s="56"/>
      <c r="AX340" s="57"/>
      <c r="AY340" s="57"/>
      <c r="AZ340" s="57"/>
    </row>
    <row r="341" spans="1:52" x14ac:dyDescent="0.3">
      <c r="A341">
        <v>325</v>
      </c>
      <c r="B341" s="1">
        <v>44747</v>
      </c>
      <c r="C341" t="str">
        <f t="shared" si="808"/>
        <v>CER-MSD_R2_t3_44747</v>
      </c>
      <c r="E341" t="s">
        <v>20</v>
      </c>
      <c r="F341" t="s">
        <v>34</v>
      </c>
      <c r="G341" t="s">
        <v>18</v>
      </c>
      <c r="H341">
        <f t="shared" si="809"/>
        <v>2022</v>
      </c>
      <c r="I341">
        <f t="shared" si="810"/>
        <v>7</v>
      </c>
      <c r="J341">
        <f t="shared" si="811"/>
        <v>5</v>
      </c>
      <c r="K341" t="s">
        <v>49</v>
      </c>
      <c r="M341">
        <f>VLOOKUP(F341,Treats!$A$1:$C$9,3,0)</f>
        <v>2</v>
      </c>
      <c r="N341">
        <v>14</v>
      </c>
      <c r="O341" t="s">
        <v>609</v>
      </c>
      <c r="P341" t="str">
        <f t="shared" si="812"/>
        <v>E:CER_P:P04_Tr1:MSD_Tr2:_TRA_2_D:5_M:7_Y:2022</v>
      </c>
      <c r="Q341">
        <v>0</v>
      </c>
      <c r="R341">
        <v>25</v>
      </c>
      <c r="S341">
        <v>0.9</v>
      </c>
      <c r="T341">
        <v>31</v>
      </c>
      <c r="U341">
        <v>33.5</v>
      </c>
      <c r="V341" t="s">
        <v>47</v>
      </c>
      <c r="W341" s="2">
        <f t="shared" si="813"/>
        <v>0.50040509259259258</v>
      </c>
      <c r="X341">
        <v>30</v>
      </c>
      <c r="Y341" s="33">
        <f>VLOOKUP(C341,JN!$A$2:$J$865,8,0)</f>
        <v>1.8075000000000001</v>
      </c>
      <c r="Z341" s="34">
        <f>VLOOKUP(C341,JN!$A$2:$J$865,9,0)</f>
        <v>34.98746268656717</v>
      </c>
      <c r="AA341" s="35">
        <f>VLOOKUP(C341,JN!$A$2:$J$865,10,0)</f>
        <v>0.53424000000000005</v>
      </c>
      <c r="AB341">
        <v>43.9</v>
      </c>
      <c r="AD341">
        <f t="shared" si="814"/>
        <v>316.89999999999998</v>
      </c>
      <c r="AE341">
        <v>0.129</v>
      </c>
      <c r="AG341">
        <v>0.72</v>
      </c>
      <c r="AH341">
        <f t="shared" si="815"/>
        <v>9.2880000000000004E-2</v>
      </c>
      <c r="AI341" t="s">
        <v>643</v>
      </c>
      <c r="AJ341">
        <f t="shared" si="816"/>
        <v>461.46708056802788</v>
      </c>
      <c r="AK341">
        <f t="shared" si="817"/>
        <v>538.37826066269929</v>
      </c>
      <c r="AL341">
        <f t="shared" si="818"/>
        <v>0.83410174812671034</v>
      </c>
      <c r="AM341">
        <f t="shared" si="819"/>
        <v>0.60055325865123144</v>
      </c>
      <c r="AN341">
        <f t="shared" si="820"/>
        <v>16.145562262452962</v>
      </c>
      <c r="AO341">
        <f t="shared" si="821"/>
        <v>11.624804828966132</v>
      </c>
      <c r="AP341">
        <f t="shared" si="822"/>
        <v>0.28762320197644048</v>
      </c>
      <c r="AQ341">
        <f t="shared" si="823"/>
        <v>0.20708870542303714</v>
      </c>
      <c r="AR341" s="54"/>
      <c r="AS341" s="55"/>
      <c r="AT341" s="55"/>
      <c r="AU341" s="56"/>
      <c r="AV341" s="56"/>
      <c r="AW341" s="56"/>
      <c r="AX341" s="57"/>
      <c r="AY341" s="57"/>
      <c r="AZ341" s="57"/>
    </row>
    <row r="342" spans="1:52" x14ac:dyDescent="0.3">
      <c r="A342">
        <v>326</v>
      </c>
      <c r="B342" s="1">
        <v>44747</v>
      </c>
      <c r="C342" t="str">
        <f t="shared" si="808"/>
        <v>CER-AWD_R1_t0_44747</v>
      </c>
      <c r="E342" t="s">
        <v>20</v>
      </c>
      <c r="F342" t="s">
        <v>21</v>
      </c>
      <c r="G342" t="s">
        <v>607</v>
      </c>
      <c r="H342">
        <f t="shared" si="809"/>
        <v>2022</v>
      </c>
      <c r="I342">
        <f t="shared" si="810"/>
        <v>7</v>
      </c>
      <c r="J342">
        <f t="shared" si="811"/>
        <v>5</v>
      </c>
      <c r="K342" t="s">
        <v>50</v>
      </c>
      <c r="M342">
        <f>VLOOKUP(F342,Treats!$A$1:$C$9,3,0)</f>
        <v>1</v>
      </c>
      <c r="N342">
        <v>6</v>
      </c>
      <c r="O342" t="s">
        <v>19</v>
      </c>
      <c r="P342" t="str">
        <f t="shared" si="812"/>
        <v>E:CER_P:P01_Tr1:AWD_Tr2:_DK_1_D:5_M:7_Y:2022</v>
      </c>
      <c r="Q342">
        <v>2.5</v>
      </c>
      <c r="R342">
        <v>26</v>
      </c>
      <c r="S342">
        <v>0.85</v>
      </c>
      <c r="T342">
        <v>29.5</v>
      </c>
      <c r="U342">
        <v>31</v>
      </c>
      <c r="V342" t="s">
        <v>44</v>
      </c>
      <c r="W342" s="2">
        <v>0.41776620370370371</v>
      </c>
      <c r="X342">
        <v>0</v>
      </c>
      <c r="Y342" s="33"/>
      <c r="Z342" s="34"/>
      <c r="AA342" s="35"/>
      <c r="AB342">
        <v>30.5</v>
      </c>
      <c r="AC342" t="s">
        <v>610</v>
      </c>
      <c r="AD342">
        <f t="shared" si="814"/>
        <v>303.5</v>
      </c>
      <c r="AE342">
        <v>0.129</v>
      </c>
      <c r="AG342">
        <v>0.72</v>
      </c>
      <c r="AH342">
        <f t="shared" si="815"/>
        <v>9.2880000000000004E-2</v>
      </c>
      <c r="AI342" t="s">
        <v>643</v>
      </c>
      <c r="AJ342">
        <f t="shared" si="816"/>
        <v>481.84157440529827</v>
      </c>
      <c r="AK342">
        <f t="shared" si="817"/>
        <v>562.14850347284801</v>
      </c>
      <c r="AL342">
        <f t="shared" si="818"/>
        <v>0</v>
      </c>
      <c r="AM342">
        <f t="shared" si="819"/>
        <v>0</v>
      </c>
      <c r="AN342">
        <f t="shared" si="820"/>
        <v>0</v>
      </c>
      <c r="AO342">
        <f t="shared" si="821"/>
        <v>0</v>
      </c>
      <c r="AP342">
        <f t="shared" si="822"/>
        <v>0</v>
      </c>
      <c r="AQ342">
        <f t="shared" si="823"/>
        <v>0</v>
      </c>
      <c r="AR342" s="54">
        <f t="shared" ref="AR342" si="860">SLOPE(AM342:AM345,X342:X345)*60</f>
        <v>0</v>
      </c>
      <c r="AS342" s="55" t="e">
        <f t="shared" ref="AS342" si="861">RSQ(Y342:Y345,AM342:AM345)</f>
        <v>#DIV/0!</v>
      </c>
      <c r="AT342" s="55" t="e">
        <f t="shared" ref="AT342" si="862">IF(AS342&gt;=0.7,AR342,"REV")</f>
        <v>#DIV/0!</v>
      </c>
      <c r="AU342" s="56" t="e">
        <f t="shared" ref="AU342" si="863">SLOPE(AQ342:AQ345,Y342:Y345)*60</f>
        <v>#DIV/0!</v>
      </c>
      <c r="AV342" s="56" t="e">
        <f t="shared" ref="AV342" si="864">RSQ(Y342:Y345,AQ342:AQ345)</f>
        <v>#DIV/0!</v>
      </c>
      <c r="AW342" s="56" t="e">
        <f t="shared" ref="AW342" si="865">IF(AV342&gt;=0.7,AU342,"REV")</f>
        <v>#DIV/0!</v>
      </c>
      <c r="AX342" s="57" t="e">
        <f t="shared" ref="AX342" si="866">SLOPE(AO342:AO345,Y342:Y345)*60</f>
        <v>#DIV/0!</v>
      </c>
      <c r="AY342" s="57" t="e">
        <f t="shared" ref="AY342" si="867">RSQ(Y342:Y345,AO342:AO345)</f>
        <v>#DIV/0!</v>
      </c>
      <c r="AZ342" s="57" t="e">
        <f t="shared" ref="AZ342" si="868">IF(AY342&gt;=0.7,AX342,"REV")</f>
        <v>#DIV/0!</v>
      </c>
    </row>
    <row r="343" spans="1:52" x14ac:dyDescent="0.3">
      <c r="A343">
        <v>327</v>
      </c>
      <c r="B343" s="1">
        <v>44747</v>
      </c>
      <c r="C343" t="str">
        <f t="shared" si="808"/>
        <v>CER-AWD_R1_t1_44747</v>
      </c>
      <c r="E343" t="s">
        <v>20</v>
      </c>
      <c r="F343" t="s">
        <v>21</v>
      </c>
      <c r="G343" t="s">
        <v>607</v>
      </c>
      <c r="H343">
        <f t="shared" si="809"/>
        <v>2022</v>
      </c>
      <c r="I343">
        <f t="shared" si="810"/>
        <v>7</v>
      </c>
      <c r="J343">
        <f t="shared" si="811"/>
        <v>5</v>
      </c>
      <c r="K343" t="s">
        <v>50</v>
      </c>
      <c r="M343">
        <f>VLOOKUP(F343,Treats!$A$1:$C$9,3,0)</f>
        <v>1</v>
      </c>
      <c r="N343">
        <v>6</v>
      </c>
      <c r="O343" t="s">
        <v>19</v>
      </c>
      <c r="P343" t="str">
        <f t="shared" si="812"/>
        <v>E:CER_P:P01_Tr1:AWD_Tr2:_DK_1_D:5_M:7_Y:2022</v>
      </c>
      <c r="Q343">
        <v>2.5</v>
      </c>
      <c r="R343">
        <v>26</v>
      </c>
      <c r="S343">
        <v>0.85</v>
      </c>
      <c r="T343">
        <v>29.5</v>
      </c>
      <c r="U343">
        <v>31</v>
      </c>
      <c r="V343" t="s">
        <v>45</v>
      </c>
      <c r="W343" s="2">
        <f t="shared" si="813"/>
        <v>0.42471064814814813</v>
      </c>
      <c r="X343">
        <v>10</v>
      </c>
      <c r="Y343" s="33"/>
      <c r="Z343" s="34"/>
      <c r="AA343" s="35"/>
      <c r="AB343">
        <v>34.1</v>
      </c>
      <c r="AC343" t="s">
        <v>610</v>
      </c>
      <c r="AD343">
        <f t="shared" si="814"/>
        <v>307.10000000000002</v>
      </c>
      <c r="AE343">
        <v>0.129</v>
      </c>
      <c r="AG343">
        <v>0.72</v>
      </c>
      <c r="AH343">
        <f t="shared" si="815"/>
        <v>9.2880000000000004E-2</v>
      </c>
      <c r="AI343" t="s">
        <v>643</v>
      </c>
      <c r="AJ343">
        <f t="shared" si="816"/>
        <v>476.19315477697171</v>
      </c>
      <c r="AK343">
        <f t="shared" si="817"/>
        <v>555.55868057313376</v>
      </c>
      <c r="AL343">
        <f t="shared" si="818"/>
        <v>0</v>
      </c>
      <c r="AM343">
        <f t="shared" si="819"/>
        <v>0</v>
      </c>
      <c r="AN343">
        <f t="shared" si="820"/>
        <v>0</v>
      </c>
      <c r="AO343">
        <f t="shared" si="821"/>
        <v>0</v>
      </c>
      <c r="AP343">
        <f t="shared" si="822"/>
        <v>0</v>
      </c>
      <c r="AQ343">
        <f t="shared" si="823"/>
        <v>0</v>
      </c>
      <c r="AR343" s="54"/>
      <c r="AS343" s="55"/>
      <c r="AT343" s="55"/>
      <c r="AU343" s="56"/>
      <c r="AV343" s="56"/>
      <c r="AW343" s="56"/>
      <c r="AX343" s="57"/>
      <c r="AY343" s="57"/>
      <c r="AZ343" s="57"/>
    </row>
    <row r="344" spans="1:52" x14ac:dyDescent="0.3">
      <c r="A344">
        <v>328</v>
      </c>
      <c r="B344" s="1">
        <v>44747</v>
      </c>
      <c r="C344" t="str">
        <f t="shared" si="808"/>
        <v>CER-AWD_R1_t2_44747</v>
      </c>
      <c r="E344" t="s">
        <v>20</v>
      </c>
      <c r="F344" t="s">
        <v>21</v>
      </c>
      <c r="G344" t="s">
        <v>607</v>
      </c>
      <c r="H344">
        <f t="shared" si="809"/>
        <v>2022</v>
      </c>
      <c r="I344">
        <f t="shared" si="810"/>
        <v>7</v>
      </c>
      <c r="J344">
        <f t="shared" si="811"/>
        <v>5</v>
      </c>
      <c r="K344" t="s">
        <v>50</v>
      </c>
      <c r="M344">
        <f>VLOOKUP(F344,Treats!$A$1:$C$9,3,0)</f>
        <v>1</v>
      </c>
      <c r="N344">
        <v>6</v>
      </c>
      <c r="O344" t="s">
        <v>19</v>
      </c>
      <c r="P344" t="str">
        <f t="shared" si="812"/>
        <v>E:CER_P:P01_Tr1:AWD_Tr2:_DK_1_D:5_M:7_Y:2022</v>
      </c>
      <c r="Q344">
        <v>2.5</v>
      </c>
      <c r="R344">
        <v>26</v>
      </c>
      <c r="S344">
        <v>0.85</v>
      </c>
      <c r="T344">
        <v>29.5</v>
      </c>
      <c r="U344">
        <v>31</v>
      </c>
      <c r="V344" t="s">
        <v>46</v>
      </c>
      <c r="W344" s="2">
        <f t="shared" si="813"/>
        <v>0.43165509259259255</v>
      </c>
      <c r="X344">
        <v>20</v>
      </c>
      <c r="Y344" s="33"/>
      <c r="Z344" s="34"/>
      <c r="AA344" s="35"/>
      <c r="AB344">
        <v>35.6</v>
      </c>
      <c r="AC344" t="s">
        <v>610</v>
      </c>
      <c r="AD344">
        <f t="shared" si="814"/>
        <v>308.60000000000002</v>
      </c>
      <c r="AE344">
        <v>0.129</v>
      </c>
      <c r="AG344">
        <v>0.72</v>
      </c>
      <c r="AH344">
        <f t="shared" si="815"/>
        <v>9.2880000000000004E-2</v>
      </c>
      <c r="AI344" t="s">
        <v>643</v>
      </c>
      <c r="AJ344">
        <f t="shared" si="816"/>
        <v>473.87854125731695</v>
      </c>
      <c r="AK344">
        <f t="shared" si="817"/>
        <v>552.85829813353644</v>
      </c>
      <c r="AL344">
        <f t="shared" si="818"/>
        <v>0</v>
      </c>
      <c r="AM344">
        <f t="shared" si="819"/>
        <v>0</v>
      </c>
      <c r="AN344">
        <f t="shared" si="820"/>
        <v>0</v>
      </c>
      <c r="AO344">
        <f t="shared" si="821"/>
        <v>0</v>
      </c>
      <c r="AP344">
        <f t="shared" si="822"/>
        <v>0</v>
      </c>
      <c r="AQ344">
        <f t="shared" si="823"/>
        <v>0</v>
      </c>
      <c r="AR344" s="54"/>
      <c r="AS344" s="55"/>
      <c r="AT344" s="55"/>
      <c r="AU344" s="56"/>
      <c r="AV344" s="56"/>
      <c r="AW344" s="56"/>
      <c r="AX344" s="57"/>
      <c r="AY344" s="57"/>
      <c r="AZ344" s="57"/>
    </row>
    <row r="345" spans="1:52" x14ac:dyDescent="0.3">
      <c r="A345">
        <v>329</v>
      </c>
      <c r="B345" s="1">
        <v>44747</v>
      </c>
      <c r="C345" t="str">
        <f t="shared" si="808"/>
        <v>CER-AWD_R1_t3_44747</v>
      </c>
      <c r="E345" t="s">
        <v>20</v>
      </c>
      <c r="F345" t="s">
        <v>21</v>
      </c>
      <c r="G345" t="s">
        <v>607</v>
      </c>
      <c r="H345">
        <f t="shared" si="809"/>
        <v>2022</v>
      </c>
      <c r="I345">
        <f t="shared" si="810"/>
        <v>7</v>
      </c>
      <c r="J345">
        <f t="shared" si="811"/>
        <v>5</v>
      </c>
      <c r="K345" t="s">
        <v>50</v>
      </c>
      <c r="M345">
        <f>VLOOKUP(F345,Treats!$A$1:$C$9,3,0)</f>
        <v>1</v>
      </c>
      <c r="N345">
        <v>6</v>
      </c>
      <c r="O345" t="s">
        <v>19</v>
      </c>
      <c r="P345" t="str">
        <f t="shared" si="812"/>
        <v>E:CER_P:P01_Tr1:AWD_Tr2:_DK_1_D:5_M:7_Y:2022</v>
      </c>
      <c r="Q345">
        <v>2.5</v>
      </c>
      <c r="R345">
        <v>26</v>
      </c>
      <c r="S345">
        <v>0.85</v>
      </c>
      <c r="T345">
        <v>29.5</v>
      </c>
      <c r="U345">
        <v>31</v>
      </c>
      <c r="V345" t="s">
        <v>47</v>
      </c>
      <c r="W345" s="2">
        <f t="shared" si="813"/>
        <v>0.43859953703703697</v>
      </c>
      <c r="X345">
        <v>30</v>
      </c>
      <c r="Y345" s="33"/>
      <c r="Z345" s="34"/>
      <c r="AA345" s="35"/>
      <c r="AB345">
        <v>36.799999999999997</v>
      </c>
      <c r="AC345" t="s">
        <v>610</v>
      </c>
      <c r="AD345">
        <f t="shared" si="814"/>
        <v>309.8</v>
      </c>
      <c r="AE345">
        <v>0.129</v>
      </c>
      <c r="AG345">
        <v>0.72</v>
      </c>
      <c r="AH345">
        <f t="shared" si="815"/>
        <v>9.2880000000000004E-2</v>
      </c>
      <c r="AI345" t="s">
        <v>643</v>
      </c>
      <c r="AJ345">
        <f t="shared" si="816"/>
        <v>472.04298848291813</v>
      </c>
      <c r="AK345">
        <f t="shared" si="817"/>
        <v>550.71681989673777</v>
      </c>
      <c r="AL345">
        <f t="shared" si="818"/>
        <v>0</v>
      </c>
      <c r="AM345">
        <f t="shared" si="819"/>
        <v>0</v>
      </c>
      <c r="AN345">
        <f t="shared" si="820"/>
        <v>0</v>
      </c>
      <c r="AO345">
        <f t="shared" si="821"/>
        <v>0</v>
      </c>
      <c r="AP345">
        <f t="shared" si="822"/>
        <v>0</v>
      </c>
      <c r="AQ345">
        <f t="shared" si="823"/>
        <v>0</v>
      </c>
      <c r="AR345" s="54"/>
      <c r="AS345" s="55"/>
      <c r="AT345" s="55"/>
      <c r="AU345" s="56"/>
      <c r="AV345" s="56"/>
      <c r="AW345" s="56"/>
      <c r="AX345" s="57"/>
      <c r="AY345" s="57"/>
      <c r="AZ345" s="57"/>
    </row>
    <row r="346" spans="1:52" x14ac:dyDescent="0.3">
      <c r="A346">
        <v>330</v>
      </c>
      <c r="B346" s="1">
        <v>44747</v>
      </c>
      <c r="C346" t="str">
        <f t="shared" si="808"/>
        <v>CER-MSD_R1_t0_44747</v>
      </c>
      <c r="E346" t="s">
        <v>20</v>
      </c>
      <c r="F346" t="s">
        <v>22</v>
      </c>
      <c r="G346" t="s">
        <v>607</v>
      </c>
      <c r="H346">
        <f t="shared" si="809"/>
        <v>2022</v>
      </c>
      <c r="I346">
        <f t="shared" si="810"/>
        <v>7</v>
      </c>
      <c r="J346">
        <f t="shared" si="811"/>
        <v>5</v>
      </c>
      <c r="K346" t="s">
        <v>49</v>
      </c>
      <c r="M346">
        <f>VLOOKUP(F346,Treats!$A$1:$C$9,3,0)</f>
        <v>1</v>
      </c>
      <c r="N346">
        <v>6</v>
      </c>
      <c r="O346" t="s">
        <v>604</v>
      </c>
      <c r="P346" t="str">
        <f t="shared" si="812"/>
        <v>E:CER_P:P02_Tr1:MSD_Tr2:_DK_1_D:5_M:7_Y:2022</v>
      </c>
      <c r="Q346">
        <v>0</v>
      </c>
      <c r="R346">
        <v>24</v>
      </c>
      <c r="S346">
        <v>0.6</v>
      </c>
      <c r="T346">
        <v>31</v>
      </c>
      <c r="U346">
        <v>33</v>
      </c>
      <c r="V346" t="s">
        <v>44</v>
      </c>
      <c r="W346" s="2">
        <v>0.44988425925925929</v>
      </c>
      <c r="X346">
        <v>0</v>
      </c>
      <c r="Y346" s="33"/>
      <c r="Z346" s="34"/>
      <c r="AA346" s="35"/>
      <c r="AB346">
        <v>31.2</v>
      </c>
      <c r="AC346" t="s">
        <v>610</v>
      </c>
      <c r="AD346">
        <f t="shared" si="814"/>
        <v>304.2</v>
      </c>
      <c r="AE346">
        <v>0.129</v>
      </c>
      <c r="AG346">
        <v>0.72</v>
      </c>
      <c r="AH346">
        <f t="shared" si="815"/>
        <v>9.2880000000000004E-2</v>
      </c>
      <c r="AI346" t="s">
        <v>643</v>
      </c>
      <c r="AJ346">
        <f t="shared" si="816"/>
        <v>480.73280023671282</v>
      </c>
      <c r="AK346">
        <f t="shared" si="817"/>
        <v>560.85493360949829</v>
      </c>
      <c r="AL346">
        <f t="shared" si="818"/>
        <v>0</v>
      </c>
      <c r="AM346">
        <f t="shared" si="819"/>
        <v>0</v>
      </c>
      <c r="AN346">
        <f t="shared" si="820"/>
        <v>0</v>
      </c>
      <c r="AO346">
        <f t="shared" si="821"/>
        <v>0</v>
      </c>
      <c r="AP346">
        <f t="shared" si="822"/>
        <v>0</v>
      </c>
      <c r="AQ346">
        <f t="shared" si="823"/>
        <v>0</v>
      </c>
      <c r="AR346" s="54">
        <f t="shared" ref="AR346" si="869">SLOPE(AM346:AM349,X346:X349)*60</f>
        <v>0</v>
      </c>
      <c r="AS346" s="55" t="e">
        <f t="shared" ref="AS346" si="870">RSQ(Y346:Y349,AM346:AM349)</f>
        <v>#DIV/0!</v>
      </c>
      <c r="AT346" s="55" t="e">
        <f t="shared" ref="AT346" si="871">IF(AS346&gt;=0.7,AR346,"REV")</f>
        <v>#DIV/0!</v>
      </c>
      <c r="AU346" s="56" t="e">
        <f t="shared" ref="AU346" si="872">SLOPE(AQ346:AQ349,Y346:Y349)*60</f>
        <v>#DIV/0!</v>
      </c>
      <c r="AV346" s="56" t="e">
        <f t="shared" ref="AV346" si="873">RSQ(Y346:Y349,AQ346:AQ349)</f>
        <v>#DIV/0!</v>
      </c>
      <c r="AW346" s="56" t="e">
        <f t="shared" ref="AW346" si="874">IF(AV346&gt;=0.7,AU346,"REV")</f>
        <v>#DIV/0!</v>
      </c>
      <c r="AX346" s="57" t="e">
        <f t="shared" ref="AX346" si="875">SLOPE(AO346:AO349,Y346:Y349)*60</f>
        <v>#DIV/0!</v>
      </c>
      <c r="AY346" s="57" t="e">
        <f t="shared" ref="AY346" si="876">RSQ(Y346:Y349,AO346:AO349)</f>
        <v>#DIV/0!</v>
      </c>
      <c r="AZ346" s="57" t="e">
        <f t="shared" ref="AZ346" si="877">IF(AY346&gt;=0.7,AX346,"REV")</f>
        <v>#DIV/0!</v>
      </c>
    </row>
    <row r="347" spans="1:52" x14ac:dyDescent="0.3">
      <c r="A347">
        <v>331</v>
      </c>
      <c r="B347" s="1">
        <v>44747</v>
      </c>
      <c r="C347" t="str">
        <f t="shared" si="808"/>
        <v>CER-MSD_R1_t1_44747</v>
      </c>
      <c r="E347" t="s">
        <v>20</v>
      </c>
      <c r="F347" t="s">
        <v>22</v>
      </c>
      <c r="G347" t="s">
        <v>607</v>
      </c>
      <c r="H347">
        <f t="shared" si="809"/>
        <v>2022</v>
      </c>
      <c r="I347">
        <f t="shared" si="810"/>
        <v>7</v>
      </c>
      <c r="J347">
        <f t="shared" si="811"/>
        <v>5</v>
      </c>
      <c r="K347" t="s">
        <v>49</v>
      </c>
      <c r="M347">
        <f>VLOOKUP(F347,Treats!$A$1:$C$9,3,0)</f>
        <v>1</v>
      </c>
      <c r="N347">
        <v>6</v>
      </c>
      <c r="O347" t="s">
        <v>604</v>
      </c>
      <c r="P347" t="str">
        <f t="shared" si="812"/>
        <v>E:CER_P:P02_Tr1:MSD_Tr2:_DK_1_D:5_M:7_Y:2022</v>
      </c>
      <c r="Q347">
        <v>0</v>
      </c>
      <c r="R347">
        <v>24</v>
      </c>
      <c r="S347">
        <v>0.6</v>
      </c>
      <c r="T347">
        <v>31</v>
      </c>
      <c r="U347">
        <v>33</v>
      </c>
      <c r="V347" t="s">
        <v>45</v>
      </c>
      <c r="W347" s="2">
        <f t="shared" si="813"/>
        <v>0.45682870370370371</v>
      </c>
      <c r="X347">
        <v>10</v>
      </c>
      <c r="Y347" s="33"/>
      <c r="Z347" s="34"/>
      <c r="AA347" s="35"/>
      <c r="AB347">
        <v>34.299999999999997</v>
      </c>
      <c r="AC347" t="s">
        <v>610</v>
      </c>
      <c r="AD347">
        <f t="shared" si="814"/>
        <v>307.3</v>
      </c>
      <c r="AE347">
        <v>0.129</v>
      </c>
      <c r="AG347">
        <v>0.72</v>
      </c>
      <c r="AH347">
        <f t="shared" si="815"/>
        <v>9.2880000000000004E-2</v>
      </c>
      <c r="AI347" t="s">
        <v>643</v>
      </c>
      <c r="AJ347">
        <f t="shared" si="816"/>
        <v>475.88323407747487</v>
      </c>
      <c r="AK347">
        <f t="shared" si="817"/>
        <v>555.1971064237207</v>
      </c>
      <c r="AL347">
        <f t="shared" si="818"/>
        <v>0</v>
      </c>
      <c r="AM347">
        <f t="shared" si="819"/>
        <v>0</v>
      </c>
      <c r="AN347">
        <f t="shared" si="820"/>
        <v>0</v>
      </c>
      <c r="AO347">
        <f t="shared" si="821"/>
        <v>0</v>
      </c>
      <c r="AP347">
        <f t="shared" si="822"/>
        <v>0</v>
      </c>
      <c r="AQ347">
        <f t="shared" si="823"/>
        <v>0</v>
      </c>
      <c r="AR347" s="54"/>
      <c r="AS347" s="55"/>
      <c r="AT347" s="55"/>
      <c r="AU347" s="56"/>
      <c r="AV347" s="56"/>
      <c r="AW347" s="56"/>
      <c r="AX347" s="57"/>
      <c r="AY347" s="57"/>
      <c r="AZ347" s="57"/>
    </row>
    <row r="348" spans="1:52" x14ac:dyDescent="0.3">
      <c r="A348">
        <v>332</v>
      </c>
      <c r="B348" s="1">
        <v>44747</v>
      </c>
      <c r="C348" t="str">
        <f t="shared" si="808"/>
        <v>CER-MSD_R1_t2_44747</v>
      </c>
      <c r="E348" t="s">
        <v>20</v>
      </c>
      <c r="F348" t="s">
        <v>22</v>
      </c>
      <c r="G348" t="s">
        <v>607</v>
      </c>
      <c r="H348">
        <f t="shared" si="809"/>
        <v>2022</v>
      </c>
      <c r="I348">
        <f t="shared" si="810"/>
        <v>7</v>
      </c>
      <c r="J348">
        <f t="shared" si="811"/>
        <v>5</v>
      </c>
      <c r="K348" t="s">
        <v>49</v>
      </c>
      <c r="M348">
        <f>VLOOKUP(F348,Treats!$A$1:$C$9,3,0)</f>
        <v>1</v>
      </c>
      <c r="N348">
        <v>6</v>
      </c>
      <c r="O348" t="s">
        <v>604</v>
      </c>
      <c r="P348" t="str">
        <f t="shared" si="812"/>
        <v>E:CER_P:P02_Tr1:MSD_Tr2:_DK_1_D:5_M:7_Y:2022</v>
      </c>
      <c r="Q348">
        <v>0</v>
      </c>
      <c r="R348">
        <v>24</v>
      </c>
      <c r="S348">
        <v>0.6</v>
      </c>
      <c r="T348">
        <v>31</v>
      </c>
      <c r="U348">
        <v>33</v>
      </c>
      <c r="V348" t="s">
        <v>46</v>
      </c>
      <c r="W348" s="2">
        <f t="shared" si="813"/>
        <v>0.46377314814814813</v>
      </c>
      <c r="X348">
        <v>20</v>
      </c>
      <c r="Y348" s="33"/>
      <c r="Z348" s="34"/>
      <c r="AA348" s="35"/>
      <c r="AB348">
        <v>35.4</v>
      </c>
      <c r="AC348" t="s">
        <v>610</v>
      </c>
      <c r="AD348">
        <f t="shared" si="814"/>
        <v>308.39999999999998</v>
      </c>
      <c r="AE348">
        <v>0.129</v>
      </c>
      <c r="AG348">
        <v>0.72</v>
      </c>
      <c r="AH348">
        <f t="shared" si="815"/>
        <v>9.2880000000000004E-2</v>
      </c>
      <c r="AI348" t="s">
        <v>643</v>
      </c>
      <c r="AJ348">
        <f t="shared" si="816"/>
        <v>474.18585548640743</v>
      </c>
      <c r="AK348">
        <f t="shared" si="817"/>
        <v>553.2168314008087</v>
      </c>
      <c r="AL348">
        <f t="shared" si="818"/>
        <v>0</v>
      </c>
      <c r="AM348">
        <f t="shared" si="819"/>
        <v>0</v>
      </c>
      <c r="AN348">
        <f t="shared" si="820"/>
        <v>0</v>
      </c>
      <c r="AO348">
        <f t="shared" si="821"/>
        <v>0</v>
      </c>
      <c r="AP348">
        <f t="shared" si="822"/>
        <v>0</v>
      </c>
      <c r="AQ348">
        <f t="shared" si="823"/>
        <v>0</v>
      </c>
      <c r="AR348" s="54"/>
      <c r="AS348" s="55"/>
      <c r="AT348" s="55"/>
      <c r="AU348" s="56"/>
      <c r="AV348" s="56"/>
      <c r="AW348" s="56"/>
      <c r="AX348" s="57"/>
      <c r="AY348" s="57"/>
      <c r="AZ348" s="57"/>
    </row>
    <row r="349" spans="1:52" x14ac:dyDescent="0.3">
      <c r="A349">
        <v>333</v>
      </c>
      <c r="B349" s="1">
        <v>44747</v>
      </c>
      <c r="C349" t="str">
        <f t="shared" si="808"/>
        <v>CER-MSD_R1_t3_44747</v>
      </c>
      <c r="E349" t="s">
        <v>20</v>
      </c>
      <c r="F349" t="s">
        <v>22</v>
      </c>
      <c r="G349" t="s">
        <v>607</v>
      </c>
      <c r="H349">
        <f t="shared" si="809"/>
        <v>2022</v>
      </c>
      <c r="I349">
        <f t="shared" si="810"/>
        <v>7</v>
      </c>
      <c r="J349">
        <f t="shared" si="811"/>
        <v>5</v>
      </c>
      <c r="K349" t="s">
        <v>49</v>
      </c>
      <c r="M349">
        <f>VLOOKUP(F349,Treats!$A$1:$C$9,3,0)</f>
        <v>1</v>
      </c>
      <c r="N349">
        <v>6</v>
      </c>
      <c r="O349" t="s">
        <v>604</v>
      </c>
      <c r="P349" t="str">
        <f t="shared" si="812"/>
        <v>E:CER_P:P02_Tr1:MSD_Tr2:_DK_1_D:5_M:7_Y:2022</v>
      </c>
      <c r="Q349">
        <v>0</v>
      </c>
      <c r="R349">
        <v>24</v>
      </c>
      <c r="S349">
        <v>0.6</v>
      </c>
      <c r="T349">
        <v>31</v>
      </c>
      <c r="U349">
        <v>33</v>
      </c>
      <c r="V349" t="s">
        <v>47</v>
      </c>
      <c r="W349" s="2">
        <f t="shared" si="813"/>
        <v>0.47071759259259255</v>
      </c>
      <c r="X349">
        <v>30</v>
      </c>
      <c r="Y349" s="33"/>
      <c r="Z349" s="34"/>
      <c r="AA349" s="35"/>
      <c r="AB349">
        <v>35.200000000000003</v>
      </c>
      <c r="AC349" t="s">
        <v>610</v>
      </c>
      <c r="AD349">
        <f t="shared" si="814"/>
        <v>308.2</v>
      </c>
      <c r="AE349">
        <v>0.129</v>
      </c>
      <c r="AG349">
        <v>0.72</v>
      </c>
      <c r="AH349">
        <f t="shared" si="815"/>
        <v>9.2880000000000004E-2</v>
      </c>
      <c r="AI349" t="s">
        <v>643</v>
      </c>
      <c r="AJ349">
        <f t="shared" si="816"/>
        <v>474.49356856589236</v>
      </c>
      <c r="AK349">
        <f t="shared" si="817"/>
        <v>553.57582999354122</v>
      </c>
      <c r="AL349">
        <f t="shared" si="818"/>
        <v>0</v>
      </c>
      <c r="AM349">
        <f t="shared" si="819"/>
        <v>0</v>
      </c>
      <c r="AN349">
        <f t="shared" si="820"/>
        <v>0</v>
      </c>
      <c r="AO349">
        <f t="shared" si="821"/>
        <v>0</v>
      </c>
      <c r="AP349">
        <f t="shared" si="822"/>
        <v>0</v>
      </c>
      <c r="AQ349">
        <f t="shared" si="823"/>
        <v>0</v>
      </c>
      <c r="AR349" s="54"/>
      <c r="AS349" s="55"/>
      <c r="AT349" s="55"/>
      <c r="AU349" s="56"/>
      <c r="AV349" s="56"/>
      <c r="AW349" s="56"/>
      <c r="AX349" s="57"/>
      <c r="AY349" s="57"/>
      <c r="AZ349" s="57"/>
    </row>
    <row r="350" spans="1:52" x14ac:dyDescent="0.3">
      <c r="A350">
        <v>334</v>
      </c>
      <c r="B350" s="1">
        <v>44747</v>
      </c>
      <c r="C350" t="str">
        <f t="shared" si="808"/>
        <v>CER-CON_R1_t0_44747</v>
      </c>
      <c r="E350" t="s">
        <v>20</v>
      </c>
      <c r="F350" t="s">
        <v>39</v>
      </c>
      <c r="G350" t="s">
        <v>607</v>
      </c>
      <c r="H350">
        <f t="shared" si="809"/>
        <v>2022</v>
      </c>
      <c r="I350">
        <f t="shared" si="810"/>
        <v>7</v>
      </c>
      <c r="J350">
        <f t="shared" si="811"/>
        <v>5</v>
      </c>
      <c r="K350" t="s">
        <v>48</v>
      </c>
      <c r="M350">
        <f>VLOOKUP(F350,Treats!$A$1:$C$9,3,0)</f>
        <v>1</v>
      </c>
      <c r="N350">
        <v>8</v>
      </c>
      <c r="O350" t="s">
        <v>604</v>
      </c>
      <c r="P350" t="str">
        <f t="shared" si="812"/>
        <v>E:CER_P:P03_Tr1:CON_Tr2:_DK_1_D:5_M:7_Y:2022</v>
      </c>
      <c r="Q350">
        <v>12</v>
      </c>
      <c r="R350">
        <v>25</v>
      </c>
      <c r="S350">
        <v>0.7</v>
      </c>
      <c r="T350">
        <v>29.5</v>
      </c>
      <c r="U350">
        <v>31</v>
      </c>
      <c r="V350" t="s">
        <v>44</v>
      </c>
      <c r="W350" s="2">
        <v>0.41776620370370371</v>
      </c>
      <c r="X350">
        <v>0</v>
      </c>
      <c r="Y350" s="33"/>
      <c r="Z350" s="34"/>
      <c r="AA350" s="35"/>
      <c r="AB350">
        <v>31.1</v>
      </c>
      <c r="AC350" t="s">
        <v>610</v>
      </c>
      <c r="AD350">
        <f t="shared" si="814"/>
        <v>304.10000000000002</v>
      </c>
      <c r="AE350">
        <v>0.129</v>
      </c>
      <c r="AG350">
        <v>0.72</v>
      </c>
      <c r="AH350">
        <f t="shared" si="815"/>
        <v>9.2880000000000004E-2</v>
      </c>
      <c r="AI350" t="s">
        <v>643</v>
      </c>
      <c r="AJ350">
        <f t="shared" si="816"/>
        <v>480.89088402501818</v>
      </c>
      <c r="AK350">
        <f t="shared" si="817"/>
        <v>561.03936469585449</v>
      </c>
      <c r="AL350">
        <f t="shared" si="818"/>
        <v>0</v>
      </c>
      <c r="AM350">
        <f t="shared" si="819"/>
        <v>0</v>
      </c>
      <c r="AN350">
        <f t="shared" si="820"/>
        <v>0</v>
      </c>
      <c r="AO350">
        <f t="shared" si="821"/>
        <v>0</v>
      </c>
      <c r="AP350">
        <f t="shared" si="822"/>
        <v>0</v>
      </c>
      <c r="AQ350">
        <f t="shared" si="823"/>
        <v>0</v>
      </c>
      <c r="AR350" s="54">
        <f t="shared" ref="AR350" si="878">SLOPE(AM350:AM353,X350:X353)*60</f>
        <v>0</v>
      </c>
      <c r="AS350" s="55" t="e">
        <f t="shared" ref="AS350" si="879">RSQ(Y350:Y353,AM350:AM353)</f>
        <v>#DIV/0!</v>
      </c>
      <c r="AT350" s="55" t="e">
        <f t="shared" ref="AT350" si="880">IF(AS350&gt;=0.7,AR350,"REV")</f>
        <v>#DIV/0!</v>
      </c>
      <c r="AU350" s="56" t="e">
        <f t="shared" ref="AU350" si="881">SLOPE(AQ350:AQ353,Y350:Y353)*60</f>
        <v>#DIV/0!</v>
      </c>
      <c r="AV350" s="56" t="e">
        <f t="shared" ref="AV350" si="882">RSQ(Y350:Y353,AQ350:AQ353)</f>
        <v>#DIV/0!</v>
      </c>
      <c r="AW350" s="56" t="e">
        <f t="shared" ref="AW350" si="883">IF(AV350&gt;=0.7,AU350,"REV")</f>
        <v>#DIV/0!</v>
      </c>
      <c r="AX350" s="57" t="e">
        <f t="shared" ref="AX350" si="884">SLOPE(AO350:AO353,Y350:Y353)*60</f>
        <v>#DIV/0!</v>
      </c>
      <c r="AY350" s="57" t="e">
        <f t="shared" ref="AY350" si="885">RSQ(Y350:Y353,AO350:AO353)</f>
        <v>#DIV/0!</v>
      </c>
      <c r="AZ350" s="57" t="e">
        <f t="shared" ref="AZ350" si="886">IF(AY350&gt;=0.7,AX350,"REV")</f>
        <v>#DIV/0!</v>
      </c>
    </row>
    <row r="351" spans="1:52" x14ac:dyDescent="0.3">
      <c r="A351">
        <v>335</v>
      </c>
      <c r="B351" s="1">
        <v>44747</v>
      </c>
      <c r="C351" t="str">
        <f t="shared" si="808"/>
        <v>CER-CON_R1_t1_44747</v>
      </c>
      <c r="E351" t="s">
        <v>20</v>
      </c>
      <c r="F351" t="s">
        <v>39</v>
      </c>
      <c r="G351" t="s">
        <v>607</v>
      </c>
      <c r="H351">
        <f t="shared" si="809"/>
        <v>2022</v>
      </c>
      <c r="I351">
        <f t="shared" si="810"/>
        <v>7</v>
      </c>
      <c r="J351">
        <f t="shared" si="811"/>
        <v>5</v>
      </c>
      <c r="K351" t="s">
        <v>48</v>
      </c>
      <c r="M351">
        <f>VLOOKUP(F351,Treats!$A$1:$C$9,3,0)</f>
        <v>1</v>
      </c>
      <c r="N351">
        <v>8</v>
      </c>
      <c r="O351" t="s">
        <v>604</v>
      </c>
      <c r="P351" t="str">
        <f t="shared" si="812"/>
        <v>E:CER_P:P03_Tr1:CON_Tr2:_DK_1_D:5_M:7_Y:2022</v>
      </c>
      <c r="Q351">
        <v>12</v>
      </c>
      <c r="R351">
        <v>25</v>
      </c>
      <c r="S351">
        <v>0.7</v>
      </c>
      <c r="T351">
        <v>29.5</v>
      </c>
      <c r="U351">
        <v>31</v>
      </c>
      <c r="V351" t="s">
        <v>45</v>
      </c>
      <c r="W351" s="2">
        <f t="shared" si="813"/>
        <v>0.42471064814814813</v>
      </c>
      <c r="X351">
        <v>10</v>
      </c>
      <c r="Y351" s="33"/>
      <c r="Z351" s="34"/>
      <c r="AA351" s="35"/>
      <c r="AB351">
        <v>34.1</v>
      </c>
      <c r="AC351" t="s">
        <v>610</v>
      </c>
      <c r="AD351">
        <f t="shared" si="814"/>
        <v>307.10000000000002</v>
      </c>
      <c r="AE351">
        <v>0.129</v>
      </c>
      <c r="AG351">
        <v>0.72</v>
      </c>
      <c r="AH351">
        <f t="shared" si="815"/>
        <v>9.2880000000000004E-2</v>
      </c>
      <c r="AI351" t="s">
        <v>643</v>
      </c>
      <c r="AJ351">
        <f t="shared" si="816"/>
        <v>476.19315477697171</v>
      </c>
      <c r="AK351">
        <f t="shared" si="817"/>
        <v>555.55868057313376</v>
      </c>
      <c r="AL351">
        <f t="shared" si="818"/>
        <v>0</v>
      </c>
      <c r="AM351">
        <f t="shared" si="819"/>
        <v>0</v>
      </c>
      <c r="AN351">
        <f t="shared" si="820"/>
        <v>0</v>
      </c>
      <c r="AO351">
        <f t="shared" si="821"/>
        <v>0</v>
      </c>
      <c r="AP351">
        <f t="shared" si="822"/>
        <v>0</v>
      </c>
      <c r="AQ351">
        <f t="shared" si="823"/>
        <v>0</v>
      </c>
      <c r="AR351" s="54"/>
      <c r="AS351" s="55"/>
      <c r="AT351" s="55"/>
      <c r="AU351" s="56"/>
      <c r="AV351" s="56"/>
      <c r="AW351" s="56"/>
      <c r="AX351" s="57"/>
      <c r="AY351" s="57"/>
      <c r="AZ351" s="57"/>
    </row>
    <row r="352" spans="1:52" x14ac:dyDescent="0.3">
      <c r="A352">
        <v>336</v>
      </c>
      <c r="B352" s="1">
        <v>44747</v>
      </c>
      <c r="C352" t="str">
        <f t="shared" si="808"/>
        <v>CER-CON_R1_t2_44747</v>
      </c>
      <c r="E352" t="s">
        <v>20</v>
      </c>
      <c r="F352" t="s">
        <v>39</v>
      </c>
      <c r="G352" t="s">
        <v>607</v>
      </c>
      <c r="H352">
        <f t="shared" si="809"/>
        <v>2022</v>
      </c>
      <c r="I352">
        <f t="shared" si="810"/>
        <v>7</v>
      </c>
      <c r="J352">
        <f t="shared" si="811"/>
        <v>5</v>
      </c>
      <c r="K352" t="s">
        <v>48</v>
      </c>
      <c r="M352">
        <f>VLOOKUP(F352,Treats!$A$1:$C$9,3,0)</f>
        <v>1</v>
      </c>
      <c r="N352">
        <v>8</v>
      </c>
      <c r="O352" t="s">
        <v>604</v>
      </c>
      <c r="P352" t="str">
        <f t="shared" si="812"/>
        <v>E:CER_P:P03_Tr1:CON_Tr2:_DK_1_D:5_M:7_Y:2022</v>
      </c>
      <c r="Q352">
        <v>12</v>
      </c>
      <c r="R352">
        <v>25</v>
      </c>
      <c r="S352">
        <v>0.7</v>
      </c>
      <c r="T352">
        <v>29.5</v>
      </c>
      <c r="U352">
        <v>31</v>
      </c>
      <c r="V352" t="s">
        <v>46</v>
      </c>
      <c r="W352" s="2">
        <f t="shared" si="813"/>
        <v>0.43165509259259255</v>
      </c>
      <c r="X352">
        <v>20</v>
      </c>
      <c r="Y352" s="33"/>
      <c r="Z352" s="34"/>
      <c r="AA352" s="35"/>
      <c r="AB352">
        <v>35.299999999999997</v>
      </c>
      <c r="AC352" t="s">
        <v>610</v>
      </c>
      <c r="AD352">
        <f t="shared" si="814"/>
        <v>308.3</v>
      </c>
      <c r="AE352">
        <v>0.129</v>
      </c>
      <c r="AG352">
        <v>0.72</v>
      </c>
      <c r="AH352">
        <f t="shared" si="815"/>
        <v>9.2880000000000004E-2</v>
      </c>
      <c r="AI352" t="s">
        <v>643</v>
      </c>
      <c r="AJ352">
        <f t="shared" si="816"/>
        <v>474.33966212133646</v>
      </c>
      <c r="AK352">
        <f t="shared" si="817"/>
        <v>553.3962724748925</v>
      </c>
      <c r="AL352">
        <f t="shared" si="818"/>
        <v>0</v>
      </c>
      <c r="AM352">
        <f t="shared" si="819"/>
        <v>0</v>
      </c>
      <c r="AN352">
        <f t="shared" si="820"/>
        <v>0</v>
      </c>
      <c r="AO352">
        <f t="shared" si="821"/>
        <v>0</v>
      </c>
      <c r="AP352">
        <f t="shared" si="822"/>
        <v>0</v>
      </c>
      <c r="AQ352">
        <f t="shared" si="823"/>
        <v>0</v>
      </c>
      <c r="AR352" s="54"/>
      <c r="AS352" s="55"/>
      <c r="AT352" s="55"/>
      <c r="AU352" s="56"/>
      <c r="AV352" s="56"/>
      <c r="AW352" s="56"/>
      <c r="AX352" s="57"/>
      <c r="AY352" s="57"/>
      <c r="AZ352" s="57"/>
    </row>
    <row r="353" spans="1:52" x14ac:dyDescent="0.3">
      <c r="A353">
        <v>337</v>
      </c>
      <c r="B353" s="1">
        <v>44747</v>
      </c>
      <c r="C353" t="str">
        <f t="shared" si="808"/>
        <v>CER-CON_R1_t3_44747</v>
      </c>
      <c r="E353" t="s">
        <v>20</v>
      </c>
      <c r="F353" t="s">
        <v>39</v>
      </c>
      <c r="G353" t="s">
        <v>607</v>
      </c>
      <c r="H353">
        <f t="shared" si="809"/>
        <v>2022</v>
      </c>
      <c r="I353">
        <f t="shared" si="810"/>
        <v>7</v>
      </c>
      <c r="J353">
        <f t="shared" si="811"/>
        <v>5</v>
      </c>
      <c r="K353" t="s">
        <v>48</v>
      </c>
      <c r="M353">
        <f>VLOOKUP(F353,Treats!$A$1:$C$9,3,0)</f>
        <v>1</v>
      </c>
      <c r="N353">
        <v>8</v>
      </c>
      <c r="O353" t="s">
        <v>604</v>
      </c>
      <c r="P353" t="str">
        <f t="shared" si="812"/>
        <v>E:CER_P:P03_Tr1:CON_Tr2:_DK_1_D:5_M:7_Y:2022</v>
      </c>
      <c r="Q353">
        <v>12</v>
      </c>
      <c r="R353">
        <v>25</v>
      </c>
      <c r="S353">
        <v>0.7</v>
      </c>
      <c r="T353">
        <v>29.5</v>
      </c>
      <c r="U353">
        <v>31</v>
      </c>
      <c r="V353" t="s">
        <v>47</v>
      </c>
      <c r="W353" s="2">
        <f t="shared" si="813"/>
        <v>0.43859953703703697</v>
      </c>
      <c r="X353">
        <v>30</v>
      </c>
      <c r="Y353" s="33"/>
      <c r="Z353" s="34"/>
      <c r="AA353" s="35"/>
      <c r="AB353">
        <v>37.5</v>
      </c>
      <c r="AC353" t="s">
        <v>610</v>
      </c>
      <c r="AD353">
        <f t="shared" si="814"/>
        <v>310.5</v>
      </c>
      <c r="AE353">
        <v>0.129</v>
      </c>
      <c r="AG353">
        <v>0.72</v>
      </c>
      <c r="AH353">
        <f t="shared" si="815"/>
        <v>9.2880000000000004E-2</v>
      </c>
      <c r="AI353" t="s">
        <v>643</v>
      </c>
      <c r="AJ353">
        <f t="shared" si="816"/>
        <v>470.97880139133025</v>
      </c>
      <c r="AK353">
        <f t="shared" si="817"/>
        <v>549.47526828988521</v>
      </c>
      <c r="AL353">
        <f t="shared" si="818"/>
        <v>0</v>
      </c>
      <c r="AM353">
        <f t="shared" si="819"/>
        <v>0</v>
      </c>
      <c r="AN353">
        <f t="shared" si="820"/>
        <v>0</v>
      </c>
      <c r="AO353">
        <f t="shared" si="821"/>
        <v>0</v>
      </c>
      <c r="AP353">
        <f t="shared" si="822"/>
        <v>0</v>
      </c>
      <c r="AQ353">
        <f t="shared" si="823"/>
        <v>0</v>
      </c>
      <c r="AR353" s="54"/>
      <c r="AS353" s="55"/>
      <c r="AT353" s="55"/>
      <c r="AU353" s="56"/>
      <c r="AV353" s="56"/>
      <c r="AW353" s="56"/>
      <c r="AX353" s="57"/>
      <c r="AY353" s="57"/>
      <c r="AZ353" s="57"/>
    </row>
    <row r="354" spans="1:52" x14ac:dyDescent="0.3">
      <c r="A354">
        <v>338</v>
      </c>
      <c r="B354" s="1">
        <v>44747</v>
      </c>
      <c r="C354" t="str">
        <f t="shared" si="808"/>
        <v>CER-MSD_R2_t0_44747</v>
      </c>
      <c r="E354" t="s">
        <v>20</v>
      </c>
      <c r="F354" t="s">
        <v>34</v>
      </c>
      <c r="G354" t="s">
        <v>607</v>
      </c>
      <c r="H354">
        <f t="shared" si="809"/>
        <v>2022</v>
      </c>
      <c r="I354">
        <f t="shared" si="810"/>
        <v>7</v>
      </c>
      <c r="J354">
        <f t="shared" si="811"/>
        <v>5</v>
      </c>
      <c r="K354" t="s">
        <v>49</v>
      </c>
      <c r="M354">
        <f>VLOOKUP(F354,Treats!$A$1:$C$9,3,0)</f>
        <v>2</v>
      </c>
      <c r="N354">
        <v>6</v>
      </c>
      <c r="O354" t="s">
        <v>609</v>
      </c>
      <c r="P354" t="str">
        <f t="shared" si="812"/>
        <v>E:CER_P:P04_Tr1:MSD_Tr2:_DK_2_D:5_M:7_Y:2022</v>
      </c>
      <c r="Q354">
        <v>0</v>
      </c>
      <c r="R354">
        <v>25</v>
      </c>
      <c r="S354">
        <v>0.9</v>
      </c>
      <c r="T354">
        <v>31</v>
      </c>
      <c r="U354">
        <v>33.5</v>
      </c>
      <c r="V354" t="s">
        <v>44</v>
      </c>
      <c r="W354" s="2">
        <v>0.48130787037037037</v>
      </c>
      <c r="X354">
        <v>0</v>
      </c>
      <c r="Y354" s="33"/>
      <c r="Z354" s="34"/>
      <c r="AA354" s="35"/>
      <c r="AB354">
        <v>32.200000000000003</v>
      </c>
      <c r="AC354" t="s">
        <v>610</v>
      </c>
      <c r="AD354">
        <f t="shared" si="814"/>
        <v>305.2</v>
      </c>
      <c r="AE354">
        <v>0.129</v>
      </c>
      <c r="AG354">
        <v>0.72</v>
      </c>
      <c r="AH354">
        <f t="shared" si="815"/>
        <v>9.2880000000000004E-2</v>
      </c>
      <c r="AI354" t="s">
        <v>643</v>
      </c>
      <c r="AJ354">
        <f t="shared" si="816"/>
        <v>479.15766000002634</v>
      </c>
      <c r="AK354">
        <f t="shared" si="817"/>
        <v>559.01727000003075</v>
      </c>
      <c r="AL354">
        <f t="shared" si="818"/>
        <v>0</v>
      </c>
      <c r="AM354">
        <f t="shared" si="819"/>
        <v>0</v>
      </c>
      <c r="AN354">
        <f t="shared" si="820"/>
        <v>0</v>
      </c>
      <c r="AO354">
        <f t="shared" si="821"/>
        <v>0</v>
      </c>
      <c r="AP354">
        <f t="shared" si="822"/>
        <v>0</v>
      </c>
      <c r="AQ354">
        <f t="shared" si="823"/>
        <v>0</v>
      </c>
      <c r="AR354" s="54">
        <f t="shared" ref="AR354" si="887">SLOPE(AM354:AM357,X354:X357)*60</f>
        <v>0</v>
      </c>
      <c r="AS354" s="55" t="e">
        <f t="shared" ref="AS354" si="888">RSQ(Y354:Y357,AM354:AM357)</f>
        <v>#DIV/0!</v>
      </c>
      <c r="AT354" s="55" t="e">
        <f t="shared" ref="AT354" si="889">IF(AS354&gt;=0.7,AR354,"REV")</f>
        <v>#DIV/0!</v>
      </c>
      <c r="AU354" s="56" t="e">
        <f t="shared" ref="AU354" si="890">SLOPE(AQ354:AQ357,Y354:Y357)*60</f>
        <v>#DIV/0!</v>
      </c>
      <c r="AV354" s="56" t="e">
        <f t="shared" ref="AV354" si="891">RSQ(Y354:Y357,AQ354:AQ357)</f>
        <v>#DIV/0!</v>
      </c>
      <c r="AW354" s="56" t="e">
        <f t="shared" ref="AW354" si="892">IF(AV354&gt;=0.7,AU354,"REV")</f>
        <v>#DIV/0!</v>
      </c>
      <c r="AX354" s="57" t="e">
        <f t="shared" ref="AX354" si="893">SLOPE(AO354:AO357,Y354:Y357)*60</f>
        <v>#DIV/0!</v>
      </c>
      <c r="AY354" s="57" t="e">
        <f t="shared" ref="AY354" si="894">RSQ(Y354:Y357,AO354:AO357)</f>
        <v>#DIV/0!</v>
      </c>
      <c r="AZ354" s="57" t="e">
        <f t="shared" ref="AZ354" si="895">IF(AY354&gt;=0.7,AX354,"REV")</f>
        <v>#DIV/0!</v>
      </c>
    </row>
    <row r="355" spans="1:52" x14ac:dyDescent="0.3">
      <c r="A355">
        <v>339</v>
      </c>
      <c r="B355" s="1">
        <v>44747</v>
      </c>
      <c r="C355" t="str">
        <f t="shared" si="808"/>
        <v>CER-MSD_R2_t1_44747</v>
      </c>
      <c r="E355" t="s">
        <v>20</v>
      </c>
      <c r="F355" t="s">
        <v>34</v>
      </c>
      <c r="G355" t="s">
        <v>607</v>
      </c>
      <c r="H355">
        <f t="shared" si="809"/>
        <v>2022</v>
      </c>
      <c r="I355">
        <f t="shared" si="810"/>
        <v>7</v>
      </c>
      <c r="J355">
        <f t="shared" si="811"/>
        <v>5</v>
      </c>
      <c r="K355" t="s">
        <v>49</v>
      </c>
      <c r="M355">
        <f>VLOOKUP(F355,Treats!$A$1:$C$9,3,0)</f>
        <v>2</v>
      </c>
      <c r="N355">
        <v>6</v>
      </c>
      <c r="O355" t="s">
        <v>609</v>
      </c>
      <c r="P355" t="str">
        <f t="shared" si="812"/>
        <v>E:CER_P:P04_Tr1:MSD_Tr2:_DK_2_D:5_M:7_Y:2022</v>
      </c>
      <c r="Q355">
        <v>0</v>
      </c>
      <c r="R355">
        <v>25</v>
      </c>
      <c r="S355">
        <v>0.9</v>
      </c>
      <c r="T355">
        <v>31</v>
      </c>
      <c r="U355">
        <v>33.5</v>
      </c>
      <c r="V355" t="s">
        <v>45</v>
      </c>
      <c r="W355" s="2">
        <f t="shared" si="813"/>
        <v>0.48825231481481479</v>
      </c>
      <c r="X355">
        <v>10</v>
      </c>
      <c r="Y355" s="33"/>
      <c r="Z355" s="34"/>
      <c r="AA355" s="35"/>
      <c r="AB355">
        <v>34.5</v>
      </c>
      <c r="AC355" t="s">
        <v>610</v>
      </c>
      <c r="AD355">
        <f t="shared" si="814"/>
        <v>307.5</v>
      </c>
      <c r="AE355">
        <v>0.129</v>
      </c>
      <c r="AG355">
        <v>0.72</v>
      </c>
      <c r="AH355">
        <f t="shared" si="815"/>
        <v>9.2880000000000004E-2</v>
      </c>
      <c r="AI355" t="s">
        <v>643</v>
      </c>
      <c r="AJ355">
        <f t="shared" si="816"/>
        <v>475.57371652685538</v>
      </c>
      <c r="AK355">
        <f t="shared" si="817"/>
        <v>554.83600261466461</v>
      </c>
      <c r="AL355">
        <f t="shared" si="818"/>
        <v>0</v>
      </c>
      <c r="AM355">
        <f t="shared" si="819"/>
        <v>0</v>
      </c>
      <c r="AN355">
        <f t="shared" si="820"/>
        <v>0</v>
      </c>
      <c r="AO355">
        <f t="shared" si="821"/>
        <v>0</v>
      </c>
      <c r="AP355">
        <f t="shared" si="822"/>
        <v>0</v>
      </c>
      <c r="AQ355">
        <f t="shared" si="823"/>
        <v>0</v>
      </c>
      <c r="AR355" s="54"/>
      <c r="AS355" s="55"/>
      <c r="AT355" s="55"/>
      <c r="AU355" s="56"/>
      <c r="AV355" s="56"/>
      <c r="AW355" s="56"/>
      <c r="AX355" s="57"/>
      <c r="AY355" s="57"/>
      <c r="AZ355" s="57"/>
    </row>
    <row r="356" spans="1:52" x14ac:dyDescent="0.3">
      <c r="A356">
        <v>340</v>
      </c>
      <c r="B356" s="1">
        <v>44747</v>
      </c>
      <c r="C356" t="str">
        <f t="shared" si="808"/>
        <v>CER-MSD_R2_t2_44747</v>
      </c>
      <c r="E356" t="s">
        <v>20</v>
      </c>
      <c r="F356" t="s">
        <v>34</v>
      </c>
      <c r="G356" t="s">
        <v>607</v>
      </c>
      <c r="H356">
        <f t="shared" si="809"/>
        <v>2022</v>
      </c>
      <c r="I356">
        <f t="shared" si="810"/>
        <v>7</v>
      </c>
      <c r="J356">
        <f t="shared" si="811"/>
        <v>5</v>
      </c>
      <c r="K356" t="s">
        <v>49</v>
      </c>
      <c r="M356">
        <f>VLOOKUP(F356,Treats!$A$1:$C$9,3,0)</f>
        <v>2</v>
      </c>
      <c r="N356">
        <v>6</v>
      </c>
      <c r="O356" t="s">
        <v>609</v>
      </c>
      <c r="P356" t="str">
        <f t="shared" si="812"/>
        <v>E:CER_P:P04_Tr1:MSD_Tr2:_DK_2_D:5_M:7_Y:2022</v>
      </c>
      <c r="Q356">
        <v>0</v>
      </c>
      <c r="R356">
        <v>25</v>
      </c>
      <c r="S356">
        <v>0.9</v>
      </c>
      <c r="T356">
        <v>31</v>
      </c>
      <c r="U356">
        <v>33.5</v>
      </c>
      <c r="V356" t="s">
        <v>46</v>
      </c>
      <c r="W356" s="2">
        <f t="shared" si="813"/>
        <v>0.49519675925925921</v>
      </c>
      <c r="X356">
        <v>20</v>
      </c>
      <c r="Y356" s="33"/>
      <c r="Z356" s="34"/>
      <c r="AA356" s="35"/>
      <c r="AB356">
        <v>36.299999999999997</v>
      </c>
      <c r="AC356" t="s">
        <v>610</v>
      </c>
      <c r="AD356">
        <f t="shared" si="814"/>
        <v>309.3</v>
      </c>
      <c r="AE356">
        <v>0.129</v>
      </c>
      <c r="AG356">
        <v>0.72</v>
      </c>
      <c r="AH356">
        <f t="shared" si="815"/>
        <v>9.2880000000000004E-2</v>
      </c>
      <c r="AI356" t="s">
        <v>643</v>
      </c>
      <c r="AJ356">
        <f t="shared" si="816"/>
        <v>472.80607123183972</v>
      </c>
      <c r="AK356">
        <f t="shared" si="817"/>
        <v>551.60708310381312</v>
      </c>
      <c r="AL356">
        <f t="shared" si="818"/>
        <v>0</v>
      </c>
      <c r="AM356">
        <f t="shared" si="819"/>
        <v>0</v>
      </c>
      <c r="AN356">
        <f t="shared" si="820"/>
        <v>0</v>
      </c>
      <c r="AO356">
        <f t="shared" si="821"/>
        <v>0</v>
      </c>
      <c r="AP356">
        <f t="shared" si="822"/>
        <v>0</v>
      </c>
      <c r="AQ356">
        <f t="shared" si="823"/>
        <v>0</v>
      </c>
      <c r="AR356" s="54"/>
      <c r="AS356" s="55"/>
      <c r="AT356" s="55"/>
      <c r="AU356" s="56"/>
      <c r="AV356" s="56"/>
      <c r="AW356" s="56"/>
      <c r="AX356" s="57"/>
      <c r="AY356" s="57"/>
      <c r="AZ356" s="57"/>
    </row>
    <row r="357" spans="1:52" x14ac:dyDescent="0.3">
      <c r="A357">
        <v>341</v>
      </c>
      <c r="B357" s="1">
        <v>44747</v>
      </c>
      <c r="C357" t="str">
        <f t="shared" si="808"/>
        <v>CER-MSD_R2_t3_44747</v>
      </c>
      <c r="E357" t="s">
        <v>20</v>
      </c>
      <c r="F357" t="s">
        <v>34</v>
      </c>
      <c r="G357" t="s">
        <v>607</v>
      </c>
      <c r="H357">
        <f t="shared" si="809"/>
        <v>2022</v>
      </c>
      <c r="I357">
        <f t="shared" si="810"/>
        <v>7</v>
      </c>
      <c r="J357">
        <f t="shared" si="811"/>
        <v>5</v>
      </c>
      <c r="K357" t="s">
        <v>49</v>
      </c>
      <c r="M357">
        <f>VLOOKUP(F357,Treats!$A$1:$C$9,3,0)</f>
        <v>2</v>
      </c>
      <c r="N357">
        <v>6</v>
      </c>
      <c r="O357" t="s">
        <v>609</v>
      </c>
      <c r="P357" t="str">
        <f t="shared" si="812"/>
        <v>E:CER_P:P04_Tr1:MSD_Tr2:_DK_2_D:5_M:7_Y:2022</v>
      </c>
      <c r="Q357">
        <v>0</v>
      </c>
      <c r="R357">
        <v>25</v>
      </c>
      <c r="S357">
        <v>0.9</v>
      </c>
      <c r="T357">
        <v>31</v>
      </c>
      <c r="U357">
        <v>33.5</v>
      </c>
      <c r="V357" t="s">
        <v>47</v>
      </c>
      <c r="W357" s="2">
        <f t="shared" si="813"/>
        <v>0.50214120370370363</v>
      </c>
      <c r="X357">
        <v>30</v>
      </c>
      <c r="Y357" s="33"/>
      <c r="Z357" s="34"/>
      <c r="AA357" s="35"/>
      <c r="AB357">
        <v>37.5</v>
      </c>
      <c r="AC357" t="s">
        <v>610</v>
      </c>
      <c r="AD357">
        <f t="shared" si="814"/>
        <v>310.5</v>
      </c>
      <c r="AE357">
        <v>0.129</v>
      </c>
      <c r="AG357">
        <v>0.72</v>
      </c>
      <c r="AH357">
        <f t="shared" si="815"/>
        <v>9.2880000000000004E-2</v>
      </c>
      <c r="AI357" t="s">
        <v>643</v>
      </c>
      <c r="AJ357">
        <f t="shared" si="816"/>
        <v>470.97880139133025</v>
      </c>
      <c r="AK357">
        <f t="shared" si="817"/>
        <v>549.47526828988521</v>
      </c>
      <c r="AL357">
        <f t="shared" si="818"/>
        <v>0</v>
      </c>
      <c r="AM357">
        <f t="shared" si="819"/>
        <v>0</v>
      </c>
      <c r="AN357">
        <f t="shared" si="820"/>
        <v>0</v>
      </c>
      <c r="AO357">
        <f t="shared" si="821"/>
        <v>0</v>
      </c>
      <c r="AP357">
        <f t="shared" si="822"/>
        <v>0</v>
      </c>
      <c r="AQ357">
        <f t="shared" si="823"/>
        <v>0</v>
      </c>
      <c r="AR357" s="54"/>
      <c r="AS357" s="55"/>
      <c r="AT357" s="55"/>
      <c r="AU357" s="56"/>
      <c r="AV357" s="56"/>
      <c r="AW357" s="56"/>
      <c r="AX357" s="57"/>
      <c r="AY357" s="57"/>
      <c r="AZ357" s="57"/>
    </row>
    <row r="358" spans="1:52" x14ac:dyDescent="0.3">
      <c r="A358">
        <v>342</v>
      </c>
      <c r="B358" s="1">
        <v>44747</v>
      </c>
      <c r="C358" t="str">
        <f t="shared" si="808"/>
        <v>CER-AWD_R2_t0_44747</v>
      </c>
      <c r="E358" t="s">
        <v>20</v>
      </c>
      <c r="F358" t="s">
        <v>37</v>
      </c>
      <c r="G358" t="s">
        <v>18</v>
      </c>
      <c r="H358">
        <f t="shared" si="809"/>
        <v>2022</v>
      </c>
      <c r="I358">
        <f t="shared" si="810"/>
        <v>7</v>
      </c>
      <c r="J358">
        <f t="shared" si="811"/>
        <v>5</v>
      </c>
      <c r="K358" t="s">
        <v>50</v>
      </c>
      <c r="M358">
        <f>VLOOKUP(F358,Treats!$A$1:$C$9,3,0)</f>
        <v>2</v>
      </c>
      <c r="N358">
        <v>2</v>
      </c>
      <c r="O358" t="s">
        <v>604</v>
      </c>
      <c r="P358" t="str">
        <f t="shared" si="812"/>
        <v>E:CER_P:P05_Tr1:AWD_Tr2:_TRA_2_D:5_M:7_Y:2022</v>
      </c>
      <c r="Q358">
        <v>7</v>
      </c>
      <c r="R358">
        <v>27</v>
      </c>
      <c r="S358">
        <v>0.8</v>
      </c>
      <c r="T358">
        <v>31</v>
      </c>
      <c r="U358">
        <v>33</v>
      </c>
      <c r="V358" t="s">
        <v>44</v>
      </c>
      <c r="W358" s="2">
        <v>0.44826388888888885</v>
      </c>
      <c r="X358">
        <v>0</v>
      </c>
      <c r="Y358" s="33">
        <f>VLOOKUP(C358,JN!$A$2:$J$865,8,0)</f>
        <v>1.1325000000000001</v>
      </c>
      <c r="Z358" s="34">
        <f>VLOOKUP(C358,JN!$A$2:$J$865,9,0)</f>
        <v>79.21074626865672</v>
      </c>
      <c r="AA358" s="35">
        <f>VLOOKUP(C358,JN!$A$2:$J$865,10,0)</f>
        <v>0.58512000000000008</v>
      </c>
      <c r="AB358">
        <v>34.1</v>
      </c>
      <c r="AD358">
        <f t="shared" si="814"/>
        <v>307.10000000000002</v>
      </c>
      <c r="AE358">
        <v>0.129</v>
      </c>
      <c r="AG358">
        <v>0.72</v>
      </c>
      <c r="AH358">
        <f t="shared" si="815"/>
        <v>9.2880000000000004E-2</v>
      </c>
      <c r="AI358" t="s">
        <v>643</v>
      </c>
      <c r="AJ358">
        <f t="shared" si="816"/>
        <v>476.19315477697171</v>
      </c>
      <c r="AK358">
        <f t="shared" si="817"/>
        <v>555.55868057313376</v>
      </c>
      <c r="AL358">
        <f t="shared" si="818"/>
        <v>0.53928874778492042</v>
      </c>
      <c r="AM358">
        <f t="shared" si="819"/>
        <v>0.38828789840514272</v>
      </c>
      <c r="AN358">
        <f t="shared" si="820"/>
        <v>37.719615157909878</v>
      </c>
      <c r="AO358">
        <f t="shared" si="821"/>
        <v>27.158122913695113</v>
      </c>
      <c r="AP358">
        <f t="shared" si="822"/>
        <v>0.32506849517695208</v>
      </c>
      <c r="AQ358">
        <f t="shared" si="823"/>
        <v>0.23404931652740549</v>
      </c>
      <c r="AR358" s="54">
        <f t="shared" ref="AR358" si="896">SLOPE(AM358:AM361,X358:X361)*60</f>
        <v>6.0122466621513646E-2</v>
      </c>
      <c r="AS358" s="55">
        <f t="shared" ref="AS358" si="897">RSQ(Y358:Y361,AM358:AM361)</f>
        <v>0.93465622204319243</v>
      </c>
      <c r="AT358" s="55">
        <f t="shared" ref="AT358" si="898">IF(AS358&gt;=0.7,AR358,"REV")</f>
        <v>6.0122466621513646E-2</v>
      </c>
      <c r="AU358" s="56">
        <f t="shared" ref="AU358" si="899">SLOPE(AQ358:AQ361,Y358:Y361)*60</f>
        <v>-12.436447795394439</v>
      </c>
      <c r="AV358" s="56">
        <f t="shared" ref="AV358" si="900">RSQ(Y358:Y361,AQ358:AQ361)</f>
        <v>0.71849711214667844</v>
      </c>
      <c r="AW358" s="56">
        <f t="shared" ref="AW358" si="901">IF(AV358&gt;=0.7,AU358,"REV")</f>
        <v>-12.436447795394439</v>
      </c>
      <c r="AX358" s="57">
        <f t="shared" ref="AX358" si="902">SLOPE(AO358:AO361,Y358:Y361)*60</f>
        <v>-7869.6927121199578</v>
      </c>
      <c r="AY358" s="57">
        <f t="shared" ref="AY358" si="903">RSQ(Y358:Y361,AO358:AO361)</f>
        <v>0.94506720301858171</v>
      </c>
      <c r="AZ358" s="57">
        <f t="shared" ref="AZ358" si="904">IF(AY358&gt;=0.7,AX358,"REV")</f>
        <v>-7869.6927121199578</v>
      </c>
    </row>
    <row r="359" spans="1:52" x14ac:dyDescent="0.3">
      <c r="A359">
        <v>343</v>
      </c>
      <c r="B359" s="1">
        <v>44747</v>
      </c>
      <c r="C359" t="str">
        <f t="shared" si="808"/>
        <v>CER-AWD_R2_t1_44747</v>
      </c>
      <c r="E359" t="s">
        <v>20</v>
      </c>
      <c r="F359" t="s">
        <v>37</v>
      </c>
      <c r="G359" t="s">
        <v>18</v>
      </c>
      <c r="H359">
        <f t="shared" si="809"/>
        <v>2022</v>
      </c>
      <c r="I359">
        <f t="shared" si="810"/>
        <v>7</v>
      </c>
      <c r="J359">
        <f t="shared" si="811"/>
        <v>5</v>
      </c>
      <c r="K359" t="s">
        <v>50</v>
      </c>
      <c r="M359">
        <f>VLOOKUP(F359,Treats!$A$1:$C$9,3,0)</f>
        <v>2</v>
      </c>
      <c r="N359">
        <v>2</v>
      </c>
      <c r="O359" t="s">
        <v>604</v>
      </c>
      <c r="P359" t="str">
        <f t="shared" si="812"/>
        <v>E:CER_P:P05_Tr1:AWD_Tr2:_TRA_2_D:5_M:7_Y:2022</v>
      </c>
      <c r="Q359">
        <v>7</v>
      </c>
      <c r="R359">
        <v>27</v>
      </c>
      <c r="S359">
        <v>0.8</v>
      </c>
      <c r="T359">
        <v>31</v>
      </c>
      <c r="U359">
        <v>33</v>
      </c>
      <c r="V359" t="s">
        <v>45</v>
      </c>
      <c r="W359" s="2">
        <f t="shared" si="813"/>
        <v>0.45520833333333327</v>
      </c>
      <c r="X359">
        <v>10</v>
      </c>
      <c r="Y359" s="33">
        <f>VLOOKUP(C359,JN!$A$2:$J$865,8,0)</f>
        <v>1.2075</v>
      </c>
      <c r="Z359" s="34">
        <f>VLOOKUP(C359,JN!$A$2:$J$865,9,0)</f>
        <v>48.026268656716418</v>
      </c>
      <c r="AA359" s="35">
        <f>VLOOKUP(C359,JN!$A$2:$J$865,10,0)</f>
        <v>0.57876000000000005</v>
      </c>
      <c r="AB359">
        <v>44.2</v>
      </c>
      <c r="AD359">
        <f t="shared" si="814"/>
        <v>317.2</v>
      </c>
      <c r="AE359">
        <v>0.129</v>
      </c>
      <c r="AG359">
        <v>0.72</v>
      </c>
      <c r="AH359">
        <f t="shared" si="815"/>
        <v>9.2880000000000004E-2</v>
      </c>
      <c r="AI359" t="s">
        <v>643</v>
      </c>
      <c r="AJ359">
        <f t="shared" si="816"/>
        <v>461.03063629258526</v>
      </c>
      <c r="AK359">
        <f t="shared" si="817"/>
        <v>537.86907567468279</v>
      </c>
      <c r="AL359">
        <f t="shared" si="818"/>
        <v>0.55669449332329668</v>
      </c>
      <c r="AM359">
        <f t="shared" si="819"/>
        <v>0.40082003519277365</v>
      </c>
      <c r="AN359">
        <f t="shared" si="820"/>
        <v>22.141581197564612</v>
      </c>
      <c r="AO359">
        <f t="shared" si="821"/>
        <v>15.941938462246521</v>
      </c>
      <c r="AP359">
        <f t="shared" si="822"/>
        <v>0.31129710623747947</v>
      </c>
      <c r="AQ359">
        <f t="shared" si="823"/>
        <v>0.22413391649098524</v>
      </c>
      <c r="AR359" s="54"/>
      <c r="AS359" s="55"/>
      <c r="AT359" s="55"/>
      <c r="AU359" s="56"/>
      <c r="AV359" s="56"/>
      <c r="AW359" s="56"/>
      <c r="AX359" s="57"/>
      <c r="AY359" s="57"/>
      <c r="AZ359" s="57"/>
    </row>
    <row r="360" spans="1:52" x14ac:dyDescent="0.3">
      <c r="A360">
        <v>344</v>
      </c>
      <c r="B360" s="1">
        <v>44747</v>
      </c>
      <c r="C360" t="str">
        <f t="shared" si="808"/>
        <v>CER-AWD_R2_t2_44747</v>
      </c>
      <c r="E360" t="s">
        <v>20</v>
      </c>
      <c r="F360" t="s">
        <v>37</v>
      </c>
      <c r="G360" t="s">
        <v>18</v>
      </c>
      <c r="H360">
        <f t="shared" si="809"/>
        <v>2022</v>
      </c>
      <c r="I360">
        <f t="shared" si="810"/>
        <v>7</v>
      </c>
      <c r="J360">
        <f t="shared" si="811"/>
        <v>5</v>
      </c>
      <c r="K360" t="s">
        <v>50</v>
      </c>
      <c r="M360">
        <f>VLOOKUP(F360,Treats!$A$1:$C$9,3,0)</f>
        <v>2</v>
      </c>
      <c r="N360">
        <v>2</v>
      </c>
      <c r="O360" t="s">
        <v>604</v>
      </c>
      <c r="P360" t="str">
        <f t="shared" si="812"/>
        <v>E:CER_P:P05_Tr1:AWD_Tr2:_TRA_2_D:5_M:7_Y:2022</v>
      </c>
      <c r="Q360">
        <v>7</v>
      </c>
      <c r="R360">
        <v>27</v>
      </c>
      <c r="S360">
        <v>0.8</v>
      </c>
      <c r="T360">
        <v>31</v>
      </c>
      <c r="U360">
        <v>33</v>
      </c>
      <c r="V360" t="s">
        <v>46</v>
      </c>
      <c r="W360" s="2">
        <f t="shared" si="813"/>
        <v>0.46215277777777769</v>
      </c>
      <c r="X360">
        <v>20</v>
      </c>
      <c r="Y360" s="33">
        <f>VLOOKUP(C360,JN!$A$2:$J$865,8,0)</f>
        <v>1.2075</v>
      </c>
      <c r="Z360" s="34">
        <f>VLOOKUP(C360,JN!$A$2:$J$865,9,0)</f>
        <v>40.094328358208955</v>
      </c>
      <c r="AA360" s="35">
        <f>VLOOKUP(C360,JN!$A$2:$J$865,10,0)</f>
        <v>0.53424000000000005</v>
      </c>
      <c r="AB360">
        <v>46.5</v>
      </c>
      <c r="AD360">
        <f t="shared" si="814"/>
        <v>319.5</v>
      </c>
      <c r="AE360">
        <v>0.129</v>
      </c>
      <c r="AG360">
        <v>0.72</v>
      </c>
      <c r="AH360">
        <f t="shared" si="815"/>
        <v>9.2880000000000004E-2</v>
      </c>
      <c r="AI360" t="s">
        <v>643</v>
      </c>
      <c r="AJ360">
        <f t="shared" si="816"/>
        <v>457.71179290143363</v>
      </c>
      <c r="AK360">
        <f t="shared" si="817"/>
        <v>533.99709171833922</v>
      </c>
      <c r="AL360">
        <f t="shared" si="818"/>
        <v>0.55268698992848109</v>
      </c>
      <c r="AM360">
        <f t="shared" si="819"/>
        <v>0.39793463274850638</v>
      </c>
      <c r="AN360">
        <f t="shared" si="820"/>
        <v>18.351646918014616</v>
      </c>
      <c r="AO360">
        <f t="shared" si="821"/>
        <v>13.213185780970525</v>
      </c>
      <c r="AP360">
        <f t="shared" si="822"/>
        <v>0.28528260627960556</v>
      </c>
      <c r="AQ360">
        <f t="shared" si="823"/>
        <v>0.20540347652131599</v>
      </c>
      <c r="AR360" s="54"/>
      <c r="AS360" s="55"/>
      <c r="AT360" s="55"/>
      <c r="AU360" s="56"/>
      <c r="AV360" s="56"/>
      <c r="AW360" s="56"/>
      <c r="AX360" s="57"/>
      <c r="AY360" s="57"/>
      <c r="AZ360" s="57"/>
    </row>
    <row r="361" spans="1:52" x14ac:dyDescent="0.3">
      <c r="A361">
        <v>345</v>
      </c>
      <c r="B361" s="1">
        <v>44747</v>
      </c>
      <c r="C361" t="str">
        <f t="shared" si="808"/>
        <v>CER-AWD_R2_t3_44747</v>
      </c>
      <c r="E361" t="s">
        <v>20</v>
      </c>
      <c r="F361" t="s">
        <v>37</v>
      </c>
      <c r="G361" t="s">
        <v>18</v>
      </c>
      <c r="H361">
        <f t="shared" si="809"/>
        <v>2022</v>
      </c>
      <c r="I361">
        <f t="shared" si="810"/>
        <v>7</v>
      </c>
      <c r="J361">
        <f t="shared" si="811"/>
        <v>5</v>
      </c>
      <c r="K361" t="s">
        <v>50</v>
      </c>
      <c r="M361">
        <f>VLOOKUP(F361,Treats!$A$1:$C$9,3,0)</f>
        <v>2</v>
      </c>
      <c r="N361">
        <v>2</v>
      </c>
      <c r="O361" t="s">
        <v>604</v>
      </c>
      <c r="P361" t="str">
        <f t="shared" si="812"/>
        <v>E:CER_P:P05_Tr1:AWD_Tr2:_TRA_2_D:5_M:7_Y:2022</v>
      </c>
      <c r="Q361">
        <v>7</v>
      </c>
      <c r="R361">
        <v>27</v>
      </c>
      <c r="S361">
        <v>0.8</v>
      </c>
      <c r="T361">
        <v>31</v>
      </c>
      <c r="U361">
        <v>33</v>
      </c>
      <c r="V361" t="s">
        <v>47</v>
      </c>
      <c r="W361" s="2">
        <f t="shared" si="813"/>
        <v>0.46909722222222211</v>
      </c>
      <c r="X361">
        <v>30</v>
      </c>
      <c r="Y361" s="33">
        <f>VLOOKUP(C361,JN!$A$2:$J$865,8,0)</f>
        <v>1.2825</v>
      </c>
      <c r="Z361" s="34">
        <f>VLOOKUP(C361,JN!$A$2:$J$865,9,0)</f>
        <v>22.709253731343285</v>
      </c>
      <c r="AA361" s="35">
        <f>VLOOKUP(C361,JN!$A$2:$J$865,10,0)</f>
        <v>0.52788000000000002</v>
      </c>
      <c r="AB361">
        <v>46.5</v>
      </c>
      <c r="AD361">
        <f t="shared" si="814"/>
        <v>319.5</v>
      </c>
      <c r="AE361">
        <v>0.129</v>
      </c>
      <c r="AG361">
        <v>0.72</v>
      </c>
      <c r="AH361">
        <f t="shared" si="815"/>
        <v>9.2880000000000004E-2</v>
      </c>
      <c r="AI361" t="s">
        <v>643</v>
      </c>
      <c r="AJ361">
        <f t="shared" si="816"/>
        <v>457.71179290143363</v>
      </c>
      <c r="AK361">
        <f t="shared" si="817"/>
        <v>533.99709171833922</v>
      </c>
      <c r="AL361">
        <f t="shared" si="818"/>
        <v>0.58701537439608864</v>
      </c>
      <c r="AM361">
        <f t="shared" si="819"/>
        <v>0.42265106956518383</v>
      </c>
      <c r="AN361">
        <f t="shared" si="820"/>
        <v>10.394293240826705</v>
      </c>
      <c r="AO361">
        <f t="shared" si="821"/>
        <v>7.483891133395228</v>
      </c>
      <c r="AP361">
        <f t="shared" si="822"/>
        <v>0.28188638477627692</v>
      </c>
      <c r="AQ361">
        <f t="shared" si="823"/>
        <v>0.2029581970389194</v>
      </c>
      <c r="AR361" s="54"/>
      <c r="AS361" s="55"/>
      <c r="AT361" s="55"/>
      <c r="AU361" s="56"/>
      <c r="AV361" s="56"/>
      <c r="AW361" s="56"/>
      <c r="AX361" s="57"/>
      <c r="AY361" s="57"/>
      <c r="AZ361" s="57"/>
    </row>
    <row r="362" spans="1:52" x14ac:dyDescent="0.3">
      <c r="A362">
        <v>346</v>
      </c>
      <c r="B362" s="1">
        <v>44747</v>
      </c>
      <c r="C362" t="str">
        <f t="shared" si="808"/>
        <v>CER-CON_R2_t0_44747</v>
      </c>
      <c r="E362" t="s">
        <v>20</v>
      </c>
      <c r="F362" t="s">
        <v>40</v>
      </c>
      <c r="G362" t="s">
        <v>18</v>
      </c>
      <c r="H362">
        <f t="shared" si="809"/>
        <v>2022</v>
      </c>
      <c r="I362">
        <f t="shared" si="810"/>
        <v>7</v>
      </c>
      <c r="J362">
        <f t="shared" si="811"/>
        <v>5</v>
      </c>
      <c r="K362" t="s">
        <v>48</v>
      </c>
      <c r="M362">
        <f>VLOOKUP(F362,Treats!$A$1:$C$9,3,0)</f>
        <v>2</v>
      </c>
      <c r="N362">
        <v>2</v>
      </c>
      <c r="O362" t="s">
        <v>604</v>
      </c>
      <c r="P362" t="str">
        <f t="shared" si="812"/>
        <v>E:CER_P:P06_Tr1:CON_Tr2:_TRA_2_D:5_M:7_Y:2022</v>
      </c>
      <c r="Q362">
        <v>14</v>
      </c>
      <c r="R362">
        <v>26</v>
      </c>
      <c r="S362">
        <v>0.7</v>
      </c>
      <c r="T362">
        <v>31</v>
      </c>
      <c r="U362">
        <v>33.5</v>
      </c>
      <c r="V362" t="s">
        <v>44</v>
      </c>
      <c r="W362" s="2">
        <v>0.47957175925925927</v>
      </c>
      <c r="X362">
        <v>0</v>
      </c>
      <c r="Y362" s="33">
        <f>VLOOKUP(C362,JN!$A$2:$J$865,8,0)</f>
        <v>1.2825</v>
      </c>
      <c r="Z362" s="34">
        <f>VLOOKUP(C362,JN!$A$2:$J$865,9,0)</f>
        <v>88.12059701492538</v>
      </c>
      <c r="AA362" s="35">
        <f>VLOOKUP(C362,JN!$A$2:$J$865,10,0)</f>
        <v>0.55332000000000003</v>
      </c>
      <c r="AB362">
        <v>34</v>
      </c>
      <c r="AD362">
        <f t="shared" si="814"/>
        <v>307</v>
      </c>
      <c r="AE362">
        <v>0.129</v>
      </c>
      <c r="AG362">
        <v>0.72</v>
      </c>
      <c r="AH362">
        <f t="shared" si="815"/>
        <v>9.2880000000000004E-2</v>
      </c>
      <c r="AI362" t="s">
        <v>643</v>
      </c>
      <c r="AJ362">
        <f t="shared" si="816"/>
        <v>476.34826655377213</v>
      </c>
      <c r="AK362">
        <f t="shared" si="817"/>
        <v>555.73964431273407</v>
      </c>
      <c r="AL362">
        <f t="shared" si="818"/>
        <v>0.61091665185521271</v>
      </c>
      <c r="AM362">
        <f t="shared" si="819"/>
        <v>0.43985998933575315</v>
      </c>
      <c r="AN362">
        <f t="shared" si="820"/>
        <v>41.976093635743212</v>
      </c>
      <c r="AO362">
        <f t="shared" si="821"/>
        <v>30.222787417735113</v>
      </c>
      <c r="AP362">
        <f t="shared" si="822"/>
        <v>0.30750185999112206</v>
      </c>
      <c r="AQ362">
        <f t="shared" si="823"/>
        <v>0.22140133919360788</v>
      </c>
      <c r="AR362" s="54">
        <f t="shared" ref="AR362" si="905">SLOPE(AM362:AM365,X362:X365)*60</f>
        <v>1.6085046503838933</v>
      </c>
      <c r="AS362" s="55">
        <f t="shared" ref="AS362" si="906">RSQ(Y362:Y365,AM362:AM365)</f>
        <v>0.99991618486707656</v>
      </c>
      <c r="AT362" s="55">
        <f t="shared" ref="AT362" si="907">IF(AS362&gt;=0.7,AR362,"REV")</f>
        <v>1.6085046503838933</v>
      </c>
      <c r="AU362" s="56">
        <f t="shared" ref="AU362" si="908">SLOPE(AQ362:AQ365,Y362:Y365)*60</f>
        <v>-0.44515572019655547</v>
      </c>
      <c r="AV362" s="56">
        <f t="shared" ref="AV362" si="909">RSQ(Y362:Y365,AQ362:AQ365)</f>
        <v>0.78683914797790366</v>
      </c>
      <c r="AW362" s="56">
        <f t="shared" ref="AW362" si="910">IF(AV362&gt;=0.7,AU362,"REV")</f>
        <v>-0.44515572019655547</v>
      </c>
      <c r="AX362" s="57">
        <f t="shared" ref="AX362" si="911">SLOPE(AO362:AO365,Y362:Y365)*60</f>
        <v>-650.6307286717074</v>
      </c>
      <c r="AY362" s="57">
        <f t="shared" ref="AY362" si="912">RSQ(Y362:Y365,AO362:AO365)</f>
        <v>0.81892766263854722</v>
      </c>
      <c r="AZ362" s="57">
        <f t="shared" ref="AZ362" si="913">IF(AY362&gt;=0.7,AX362,"REV")</f>
        <v>-650.6307286717074</v>
      </c>
    </row>
    <row r="363" spans="1:52" x14ac:dyDescent="0.3">
      <c r="A363">
        <v>347</v>
      </c>
      <c r="B363" s="1">
        <v>44747</v>
      </c>
      <c r="C363" t="str">
        <f t="shared" si="808"/>
        <v>CER-CON_R2_t1_44747</v>
      </c>
      <c r="E363" t="s">
        <v>20</v>
      </c>
      <c r="F363" t="s">
        <v>40</v>
      </c>
      <c r="G363" t="s">
        <v>18</v>
      </c>
      <c r="H363">
        <f t="shared" si="809"/>
        <v>2022</v>
      </c>
      <c r="I363">
        <f t="shared" si="810"/>
        <v>7</v>
      </c>
      <c r="J363">
        <f t="shared" si="811"/>
        <v>5</v>
      </c>
      <c r="K363" t="s">
        <v>48</v>
      </c>
      <c r="M363">
        <f>VLOOKUP(F363,Treats!$A$1:$C$9,3,0)</f>
        <v>2</v>
      </c>
      <c r="N363">
        <v>2</v>
      </c>
      <c r="O363" t="s">
        <v>604</v>
      </c>
      <c r="P363" t="str">
        <f t="shared" si="812"/>
        <v>E:CER_P:P06_Tr1:CON_Tr2:_TRA_2_D:5_M:7_Y:2022</v>
      </c>
      <c r="Q363">
        <v>14</v>
      </c>
      <c r="R363">
        <v>26</v>
      </c>
      <c r="S363">
        <v>0.7</v>
      </c>
      <c r="T363">
        <v>31</v>
      </c>
      <c r="U363">
        <v>33.5</v>
      </c>
      <c r="V363" t="s">
        <v>45</v>
      </c>
      <c r="W363" s="2">
        <f t="shared" si="813"/>
        <v>0.48651620370370369</v>
      </c>
      <c r="X363">
        <v>10</v>
      </c>
      <c r="Y363" s="33">
        <f>VLOOKUP(C363,JN!$A$2:$J$865,8,0)</f>
        <v>2.1074999999999999</v>
      </c>
      <c r="Z363" s="34">
        <f>VLOOKUP(C363,JN!$A$2:$J$865,9,0)</f>
        <v>27.164179104477615</v>
      </c>
      <c r="AA363" s="35">
        <f>VLOOKUP(C363,JN!$A$2:$J$865,10,0)</f>
        <v>0.54060000000000008</v>
      </c>
      <c r="AB363">
        <v>43.2</v>
      </c>
      <c r="AD363">
        <f t="shared" si="814"/>
        <v>316.2</v>
      </c>
      <c r="AE363">
        <v>0.129</v>
      </c>
      <c r="AG363">
        <v>0.72</v>
      </c>
      <c r="AH363">
        <f t="shared" si="815"/>
        <v>9.2880000000000004E-2</v>
      </c>
      <c r="AI363" t="s">
        <v>643</v>
      </c>
      <c r="AJ363">
        <f t="shared" si="816"/>
        <v>462.4886711954714</v>
      </c>
      <c r="AK363">
        <f t="shared" si="817"/>
        <v>539.57011639471659</v>
      </c>
      <c r="AL363">
        <f t="shared" si="818"/>
        <v>0.97469487454445591</v>
      </c>
      <c r="AM363">
        <f t="shared" si="819"/>
        <v>0.70178030967200822</v>
      </c>
      <c r="AN363">
        <f t="shared" si="820"/>
        <v>12.563125098145642</v>
      </c>
      <c r="AO363">
        <f t="shared" si="821"/>
        <v>9.0454500706648631</v>
      </c>
      <c r="AP363">
        <f t="shared" si="822"/>
        <v>0.29169160492298385</v>
      </c>
      <c r="AQ363">
        <f t="shared" si="823"/>
        <v>0.21001795554454836</v>
      </c>
      <c r="AR363" s="54"/>
      <c r="AS363" s="55"/>
      <c r="AT363" s="55"/>
      <c r="AU363" s="56"/>
      <c r="AV363" s="56"/>
      <c r="AW363" s="56"/>
      <c r="AX363" s="57"/>
      <c r="AY363" s="57"/>
      <c r="AZ363" s="57"/>
    </row>
    <row r="364" spans="1:52" x14ac:dyDescent="0.3">
      <c r="A364">
        <v>348</v>
      </c>
      <c r="B364" s="1">
        <v>44747</v>
      </c>
      <c r="C364" t="str">
        <f t="shared" si="808"/>
        <v>CER-CON_R2_t2_44747</v>
      </c>
      <c r="E364" t="s">
        <v>20</v>
      </c>
      <c r="F364" t="s">
        <v>40</v>
      </c>
      <c r="G364" t="s">
        <v>18</v>
      </c>
      <c r="H364">
        <f t="shared" si="809"/>
        <v>2022</v>
      </c>
      <c r="I364">
        <f t="shared" si="810"/>
        <v>7</v>
      </c>
      <c r="J364">
        <f t="shared" si="811"/>
        <v>5</v>
      </c>
      <c r="K364" t="s">
        <v>48</v>
      </c>
      <c r="M364">
        <f>VLOOKUP(F364,Treats!$A$1:$C$9,3,0)</f>
        <v>2</v>
      </c>
      <c r="N364">
        <v>2</v>
      </c>
      <c r="O364" t="s">
        <v>604</v>
      </c>
      <c r="P364" t="str">
        <f t="shared" si="812"/>
        <v>E:CER_P:P06_Tr1:CON_Tr2:_TRA_2_D:5_M:7_Y:2022</v>
      </c>
      <c r="Q364">
        <v>14</v>
      </c>
      <c r="R364">
        <v>26</v>
      </c>
      <c r="S364">
        <v>0.7</v>
      </c>
      <c r="T364">
        <v>31</v>
      </c>
      <c r="U364">
        <v>33.5</v>
      </c>
      <c r="V364" t="s">
        <v>46</v>
      </c>
      <c r="W364" s="2">
        <f t="shared" si="813"/>
        <v>0.49346064814814811</v>
      </c>
      <c r="X364">
        <v>20</v>
      </c>
      <c r="Y364" s="33">
        <f>VLOOKUP(C364,JN!$A$2:$J$865,8,0)</f>
        <v>2.9325000000000001</v>
      </c>
      <c r="Z364" s="34">
        <f>VLOOKUP(C364,JN!$A$2:$J$865,9,0)</f>
        <v>17.928358208955224</v>
      </c>
      <c r="AA364" s="35">
        <f>VLOOKUP(C364,JN!$A$2:$J$865,10,0)</f>
        <v>0.52152000000000009</v>
      </c>
      <c r="AB364">
        <v>45</v>
      </c>
      <c r="AD364">
        <f t="shared" si="814"/>
        <v>318</v>
      </c>
      <c r="AE364">
        <v>0.129</v>
      </c>
      <c r="AG364">
        <v>0.72</v>
      </c>
      <c r="AH364">
        <f t="shared" si="815"/>
        <v>9.2880000000000004E-2</v>
      </c>
      <c r="AI364" t="s">
        <v>643</v>
      </c>
      <c r="AJ364">
        <f t="shared" si="816"/>
        <v>459.8708107924781</v>
      </c>
      <c r="AK364">
        <f t="shared" si="817"/>
        <v>536.51594592455785</v>
      </c>
      <c r="AL364">
        <f t="shared" si="818"/>
        <v>1.3485711526489419</v>
      </c>
      <c r="AM364">
        <f t="shared" si="819"/>
        <v>0.97097122990723816</v>
      </c>
      <c r="AN364">
        <f t="shared" si="820"/>
        <v>8.2447286257302181</v>
      </c>
      <c r="AO364">
        <f t="shared" si="821"/>
        <v>5.9362046105257571</v>
      </c>
      <c r="AP364">
        <f t="shared" si="822"/>
        <v>0.27980379611857548</v>
      </c>
      <c r="AQ364">
        <f t="shared" si="823"/>
        <v>0.20145873320537433</v>
      </c>
      <c r="AR364" s="54"/>
      <c r="AS364" s="55"/>
      <c r="AT364" s="55"/>
      <c r="AU364" s="56"/>
      <c r="AV364" s="56"/>
      <c r="AW364" s="56"/>
      <c r="AX364" s="57"/>
      <c r="AY364" s="57"/>
      <c r="AZ364" s="57"/>
    </row>
    <row r="365" spans="1:52" x14ac:dyDescent="0.3">
      <c r="A365">
        <v>349</v>
      </c>
      <c r="B365" s="1">
        <v>44747</v>
      </c>
      <c r="C365" t="str">
        <f t="shared" si="808"/>
        <v>CER-CON_R2_t3_44747</v>
      </c>
      <c r="E365" t="s">
        <v>20</v>
      </c>
      <c r="F365" t="s">
        <v>40</v>
      </c>
      <c r="G365" t="s">
        <v>18</v>
      </c>
      <c r="H365">
        <f t="shared" si="809"/>
        <v>2022</v>
      </c>
      <c r="I365">
        <f t="shared" si="810"/>
        <v>7</v>
      </c>
      <c r="J365">
        <f t="shared" si="811"/>
        <v>5</v>
      </c>
      <c r="K365" t="s">
        <v>48</v>
      </c>
      <c r="M365">
        <f>VLOOKUP(F365,Treats!$A$1:$C$9,3,0)</f>
        <v>2</v>
      </c>
      <c r="N365">
        <v>2</v>
      </c>
      <c r="O365" t="s">
        <v>604</v>
      </c>
      <c r="P365" t="str">
        <f t="shared" si="812"/>
        <v>E:CER_P:P06_Tr1:CON_Tr2:_TRA_2_D:5_M:7_Y:2022</v>
      </c>
      <c r="Q365">
        <v>14</v>
      </c>
      <c r="R365">
        <v>26</v>
      </c>
      <c r="S365">
        <v>0.7</v>
      </c>
      <c r="T365">
        <v>31</v>
      </c>
      <c r="U365">
        <v>33.5</v>
      </c>
      <c r="V365" t="s">
        <v>47</v>
      </c>
      <c r="W365" s="2">
        <f t="shared" si="813"/>
        <v>0.50040509259259258</v>
      </c>
      <c r="X365">
        <v>30</v>
      </c>
      <c r="Y365" s="33">
        <f>VLOOKUP(C365,JN!$A$2:$J$865,8,0)</f>
        <v>3.7574999999999998</v>
      </c>
      <c r="Z365" s="34">
        <f>VLOOKUP(C365,JN!$A$2:$J$865,9,0)</f>
        <v>4.3462686567164184</v>
      </c>
      <c r="AA365" s="35">
        <f>VLOOKUP(C365,JN!$A$2:$J$865,10,0)</f>
        <v>0.52788000000000002</v>
      </c>
      <c r="AB365">
        <v>45.1</v>
      </c>
      <c r="AD365">
        <f t="shared" si="814"/>
        <v>318.10000000000002</v>
      </c>
      <c r="AE365">
        <v>0.129</v>
      </c>
      <c r="AG365">
        <v>0.72</v>
      </c>
      <c r="AH365">
        <f t="shared" si="815"/>
        <v>9.2880000000000004E-2</v>
      </c>
      <c r="AI365" t="s">
        <v>643</v>
      </c>
      <c r="AJ365">
        <f t="shared" si="816"/>
        <v>459.72624279160016</v>
      </c>
      <c r="AK365">
        <f t="shared" si="817"/>
        <v>536.34728325686694</v>
      </c>
      <c r="AL365">
        <f t="shared" si="818"/>
        <v>1.7274213572894375</v>
      </c>
      <c r="AM365">
        <f t="shared" si="819"/>
        <v>1.243743377248395</v>
      </c>
      <c r="AN365">
        <f t="shared" si="820"/>
        <v>1.998093759715134</v>
      </c>
      <c r="AO365">
        <f t="shared" si="821"/>
        <v>1.4386275069948966</v>
      </c>
      <c r="AP365">
        <f t="shared" si="822"/>
        <v>0.28312700388563489</v>
      </c>
      <c r="AQ365">
        <f t="shared" si="823"/>
        <v>0.2038514427976571</v>
      </c>
      <c r="AR365" s="54"/>
      <c r="AS365" s="55"/>
      <c r="AT365" s="55"/>
      <c r="AU365" s="56"/>
      <c r="AV365" s="56"/>
      <c r="AW365" s="56"/>
      <c r="AX365" s="57"/>
      <c r="AY365" s="57"/>
      <c r="AZ365" s="57"/>
    </row>
    <row r="366" spans="1:52" x14ac:dyDescent="0.3">
      <c r="A366">
        <v>350</v>
      </c>
      <c r="B366" s="1">
        <v>44747</v>
      </c>
      <c r="C366" t="str">
        <f t="shared" si="808"/>
        <v>CER-AWD_R2_t0_44747</v>
      </c>
      <c r="E366" t="s">
        <v>20</v>
      </c>
      <c r="F366" t="s">
        <v>37</v>
      </c>
      <c r="G366" t="s">
        <v>607</v>
      </c>
      <c r="H366">
        <f t="shared" si="809"/>
        <v>2022</v>
      </c>
      <c r="I366">
        <f t="shared" si="810"/>
        <v>7</v>
      </c>
      <c r="J366">
        <f t="shared" si="811"/>
        <v>5</v>
      </c>
      <c r="K366" t="s">
        <v>50</v>
      </c>
      <c r="M366">
        <f>VLOOKUP(F366,Treats!$A$1:$C$9,3,0)</f>
        <v>2</v>
      </c>
      <c r="N366">
        <v>8</v>
      </c>
      <c r="O366" t="s">
        <v>604</v>
      </c>
      <c r="P366" t="str">
        <f t="shared" si="812"/>
        <v>E:CER_P:P05_Tr1:AWD_Tr2:_DK_2_D:5_M:7_Y:2022</v>
      </c>
      <c r="Q366">
        <v>6</v>
      </c>
      <c r="R366">
        <v>27</v>
      </c>
      <c r="S366">
        <v>0.9</v>
      </c>
      <c r="T366">
        <v>31</v>
      </c>
      <c r="U366">
        <v>33</v>
      </c>
      <c r="V366" t="s">
        <v>44</v>
      </c>
      <c r="W366" s="2">
        <v>0.44988425925925929</v>
      </c>
      <c r="X366">
        <v>0</v>
      </c>
      <c r="Y366" s="33"/>
      <c r="Z366" s="34"/>
      <c r="AA366" s="35"/>
      <c r="AB366">
        <v>31.6</v>
      </c>
      <c r="AC366" t="s">
        <v>610</v>
      </c>
      <c r="AD366">
        <f t="shared" si="814"/>
        <v>304.60000000000002</v>
      </c>
      <c r="AE366">
        <v>0.129</v>
      </c>
      <c r="AG366">
        <v>0.72</v>
      </c>
      <c r="AH366">
        <f t="shared" si="815"/>
        <v>9.2880000000000004E-2</v>
      </c>
      <c r="AI366" t="s">
        <v>643</v>
      </c>
      <c r="AJ366">
        <f t="shared" si="816"/>
        <v>480.10150305977686</v>
      </c>
      <c r="AK366">
        <f t="shared" si="817"/>
        <v>560.11842023640634</v>
      </c>
      <c r="AL366">
        <f t="shared" si="818"/>
        <v>0</v>
      </c>
      <c r="AM366">
        <f t="shared" si="819"/>
        <v>0</v>
      </c>
      <c r="AN366">
        <f t="shared" si="820"/>
        <v>0</v>
      </c>
      <c r="AO366">
        <f t="shared" si="821"/>
        <v>0</v>
      </c>
      <c r="AP366">
        <f t="shared" si="822"/>
        <v>0</v>
      </c>
      <c r="AQ366">
        <f t="shared" si="823"/>
        <v>0</v>
      </c>
      <c r="AR366" s="54">
        <f t="shared" ref="AR366" si="914">SLOPE(AM366:AM369,X366:X369)*60</f>
        <v>0</v>
      </c>
      <c r="AS366" s="55" t="e">
        <f t="shared" ref="AS366" si="915">RSQ(Y366:Y369,AM366:AM369)</f>
        <v>#DIV/0!</v>
      </c>
      <c r="AT366" s="55" t="e">
        <f t="shared" ref="AT366" si="916">IF(AS366&gt;=0.7,AR366,"REV")</f>
        <v>#DIV/0!</v>
      </c>
      <c r="AU366" s="56" t="e">
        <f t="shared" ref="AU366" si="917">SLOPE(AQ366:AQ369,Y366:Y369)*60</f>
        <v>#DIV/0!</v>
      </c>
      <c r="AV366" s="56" t="e">
        <f t="shared" ref="AV366" si="918">RSQ(Y366:Y369,AQ366:AQ369)</f>
        <v>#DIV/0!</v>
      </c>
      <c r="AW366" s="56" t="e">
        <f t="shared" ref="AW366" si="919">IF(AV366&gt;=0.7,AU366,"REV")</f>
        <v>#DIV/0!</v>
      </c>
      <c r="AX366" s="57" t="e">
        <f t="shared" ref="AX366" si="920">SLOPE(AO366:AO369,Y366:Y369)*60</f>
        <v>#DIV/0!</v>
      </c>
      <c r="AY366" s="57" t="e">
        <f t="shared" ref="AY366" si="921">RSQ(Y366:Y369,AO366:AO369)</f>
        <v>#DIV/0!</v>
      </c>
      <c r="AZ366" s="57" t="e">
        <f t="shared" ref="AZ366" si="922">IF(AY366&gt;=0.7,AX366,"REV")</f>
        <v>#DIV/0!</v>
      </c>
    </row>
    <row r="367" spans="1:52" x14ac:dyDescent="0.3">
      <c r="A367">
        <v>351</v>
      </c>
      <c r="B367" s="1">
        <v>44747</v>
      </c>
      <c r="C367" t="str">
        <f t="shared" si="808"/>
        <v>CER-AWD_R2_t1_44747</v>
      </c>
      <c r="E367" t="s">
        <v>20</v>
      </c>
      <c r="F367" t="s">
        <v>37</v>
      </c>
      <c r="G367" t="s">
        <v>607</v>
      </c>
      <c r="H367">
        <f t="shared" si="809"/>
        <v>2022</v>
      </c>
      <c r="I367">
        <f t="shared" si="810"/>
        <v>7</v>
      </c>
      <c r="J367">
        <f t="shared" si="811"/>
        <v>5</v>
      </c>
      <c r="K367" t="s">
        <v>50</v>
      </c>
      <c r="M367">
        <f>VLOOKUP(F367,Treats!$A$1:$C$9,3,0)</f>
        <v>2</v>
      </c>
      <c r="N367">
        <v>8</v>
      </c>
      <c r="O367" t="s">
        <v>604</v>
      </c>
      <c r="P367" t="str">
        <f t="shared" si="812"/>
        <v>E:CER_P:P05_Tr1:AWD_Tr2:_DK_2_D:5_M:7_Y:2022</v>
      </c>
      <c r="Q367">
        <v>6</v>
      </c>
      <c r="R367">
        <v>27</v>
      </c>
      <c r="S367">
        <v>0.9</v>
      </c>
      <c r="T367">
        <v>31</v>
      </c>
      <c r="U367">
        <v>33</v>
      </c>
      <c r="V367" t="s">
        <v>45</v>
      </c>
      <c r="W367" s="2">
        <f t="shared" si="813"/>
        <v>0.45682870370370371</v>
      </c>
      <c r="X367">
        <v>10</v>
      </c>
      <c r="Y367" s="33"/>
      <c r="Z367" s="34"/>
      <c r="AA367" s="35"/>
      <c r="AB367">
        <v>34.5</v>
      </c>
      <c r="AC367" t="s">
        <v>610</v>
      </c>
      <c r="AD367">
        <f t="shared" si="814"/>
        <v>307.5</v>
      </c>
      <c r="AE367">
        <v>0.129</v>
      </c>
      <c r="AG367">
        <v>0.72</v>
      </c>
      <c r="AH367">
        <f t="shared" si="815"/>
        <v>9.2880000000000004E-2</v>
      </c>
      <c r="AI367" t="s">
        <v>643</v>
      </c>
      <c r="AJ367">
        <f t="shared" si="816"/>
        <v>475.57371652685538</v>
      </c>
      <c r="AK367">
        <f t="shared" si="817"/>
        <v>554.83600261466461</v>
      </c>
      <c r="AL367">
        <f t="shared" si="818"/>
        <v>0</v>
      </c>
      <c r="AM367">
        <f t="shared" si="819"/>
        <v>0</v>
      </c>
      <c r="AN367">
        <f t="shared" si="820"/>
        <v>0</v>
      </c>
      <c r="AO367">
        <f t="shared" si="821"/>
        <v>0</v>
      </c>
      <c r="AP367">
        <f t="shared" si="822"/>
        <v>0</v>
      </c>
      <c r="AQ367">
        <f t="shared" si="823"/>
        <v>0</v>
      </c>
      <c r="AR367" s="54"/>
      <c r="AS367" s="55"/>
      <c r="AT367" s="55"/>
      <c r="AU367" s="56"/>
      <c r="AV367" s="56"/>
      <c r="AW367" s="56"/>
      <c r="AX367" s="57"/>
      <c r="AY367" s="57"/>
      <c r="AZ367" s="57"/>
    </row>
    <row r="368" spans="1:52" x14ac:dyDescent="0.3">
      <c r="A368">
        <v>352</v>
      </c>
      <c r="B368" s="1">
        <v>44747</v>
      </c>
      <c r="C368" t="str">
        <f t="shared" si="808"/>
        <v>CER-AWD_R2_t2_44747</v>
      </c>
      <c r="E368" t="s">
        <v>20</v>
      </c>
      <c r="F368" t="s">
        <v>37</v>
      </c>
      <c r="G368" t="s">
        <v>607</v>
      </c>
      <c r="H368">
        <f t="shared" si="809"/>
        <v>2022</v>
      </c>
      <c r="I368">
        <f t="shared" si="810"/>
        <v>7</v>
      </c>
      <c r="J368">
        <f t="shared" si="811"/>
        <v>5</v>
      </c>
      <c r="K368" t="s">
        <v>50</v>
      </c>
      <c r="M368">
        <f>VLOOKUP(F368,Treats!$A$1:$C$9,3,0)</f>
        <v>2</v>
      </c>
      <c r="N368">
        <v>8</v>
      </c>
      <c r="O368" t="s">
        <v>604</v>
      </c>
      <c r="P368" t="str">
        <f t="shared" si="812"/>
        <v>E:CER_P:P05_Tr1:AWD_Tr2:_DK_2_D:5_M:7_Y:2022</v>
      </c>
      <c r="Q368">
        <v>6</v>
      </c>
      <c r="R368">
        <v>27</v>
      </c>
      <c r="S368">
        <v>0.9</v>
      </c>
      <c r="T368">
        <v>31</v>
      </c>
      <c r="U368">
        <v>33</v>
      </c>
      <c r="V368" t="s">
        <v>46</v>
      </c>
      <c r="W368" s="2">
        <f t="shared" si="813"/>
        <v>0.46377314814814813</v>
      </c>
      <c r="X368">
        <v>20</v>
      </c>
      <c r="Y368" s="33"/>
      <c r="Z368" s="34"/>
      <c r="AA368" s="35"/>
      <c r="AB368">
        <v>36</v>
      </c>
      <c r="AC368" t="s">
        <v>610</v>
      </c>
      <c r="AD368">
        <f t="shared" si="814"/>
        <v>309</v>
      </c>
      <c r="AE368">
        <v>0.129</v>
      </c>
      <c r="AG368">
        <v>0.72</v>
      </c>
      <c r="AH368">
        <f t="shared" si="815"/>
        <v>9.2880000000000004E-2</v>
      </c>
      <c r="AI368" t="s">
        <v>643</v>
      </c>
      <c r="AJ368">
        <f t="shared" si="816"/>
        <v>473.26510625245317</v>
      </c>
      <c r="AK368">
        <f t="shared" si="817"/>
        <v>552.14262396119534</v>
      </c>
      <c r="AL368">
        <f t="shared" si="818"/>
        <v>0</v>
      </c>
      <c r="AM368">
        <f t="shared" si="819"/>
        <v>0</v>
      </c>
      <c r="AN368">
        <f t="shared" si="820"/>
        <v>0</v>
      </c>
      <c r="AO368">
        <f t="shared" si="821"/>
        <v>0</v>
      </c>
      <c r="AP368">
        <f t="shared" si="822"/>
        <v>0</v>
      </c>
      <c r="AQ368">
        <f t="shared" si="823"/>
        <v>0</v>
      </c>
      <c r="AR368" s="54"/>
      <c r="AS368" s="55"/>
      <c r="AT368" s="55"/>
      <c r="AU368" s="56"/>
      <c r="AV368" s="56"/>
      <c r="AW368" s="56"/>
      <c r="AX368" s="57"/>
      <c r="AY368" s="57"/>
      <c r="AZ368" s="57"/>
    </row>
    <row r="369" spans="1:52" x14ac:dyDescent="0.3">
      <c r="A369">
        <v>353</v>
      </c>
      <c r="B369" s="1">
        <v>44747</v>
      </c>
      <c r="C369" t="str">
        <f t="shared" si="808"/>
        <v>CER-AWD_R2_t3_44747</v>
      </c>
      <c r="E369" t="s">
        <v>20</v>
      </c>
      <c r="F369" t="s">
        <v>37</v>
      </c>
      <c r="G369" t="s">
        <v>607</v>
      </c>
      <c r="H369">
        <f t="shared" si="809"/>
        <v>2022</v>
      </c>
      <c r="I369">
        <f t="shared" si="810"/>
        <v>7</v>
      </c>
      <c r="J369">
        <f t="shared" si="811"/>
        <v>5</v>
      </c>
      <c r="K369" t="s">
        <v>50</v>
      </c>
      <c r="M369">
        <f>VLOOKUP(F369,Treats!$A$1:$C$9,3,0)</f>
        <v>2</v>
      </c>
      <c r="N369">
        <v>8</v>
      </c>
      <c r="O369" t="s">
        <v>604</v>
      </c>
      <c r="P369" t="str">
        <f t="shared" si="812"/>
        <v>E:CER_P:P05_Tr1:AWD_Tr2:_DK_2_D:5_M:7_Y:2022</v>
      </c>
      <c r="Q369">
        <v>6</v>
      </c>
      <c r="R369">
        <v>27</v>
      </c>
      <c r="S369">
        <v>0.9</v>
      </c>
      <c r="T369">
        <v>31</v>
      </c>
      <c r="U369">
        <v>33</v>
      </c>
      <c r="V369" t="s">
        <v>47</v>
      </c>
      <c r="W369" s="2">
        <f t="shared" si="813"/>
        <v>0.47071759259259255</v>
      </c>
      <c r="X369">
        <v>30</v>
      </c>
      <c r="Y369" s="33"/>
      <c r="Z369" s="34"/>
      <c r="AA369" s="35"/>
      <c r="AB369">
        <v>36.299999999999997</v>
      </c>
      <c r="AC369" t="s">
        <v>610</v>
      </c>
      <c r="AD369">
        <f t="shared" si="814"/>
        <v>309.3</v>
      </c>
      <c r="AE369">
        <v>0.129</v>
      </c>
      <c r="AG369">
        <v>0.72</v>
      </c>
      <c r="AH369">
        <f t="shared" si="815"/>
        <v>9.2880000000000004E-2</v>
      </c>
      <c r="AI369" t="s">
        <v>643</v>
      </c>
      <c r="AJ369">
        <f t="shared" si="816"/>
        <v>472.80607123183972</v>
      </c>
      <c r="AK369">
        <f t="shared" si="817"/>
        <v>551.60708310381312</v>
      </c>
      <c r="AL369">
        <f t="shared" si="818"/>
        <v>0</v>
      </c>
      <c r="AM369">
        <f t="shared" si="819"/>
        <v>0</v>
      </c>
      <c r="AN369">
        <f t="shared" si="820"/>
        <v>0</v>
      </c>
      <c r="AO369">
        <f t="shared" si="821"/>
        <v>0</v>
      </c>
      <c r="AP369">
        <f t="shared" si="822"/>
        <v>0</v>
      </c>
      <c r="AQ369">
        <f t="shared" si="823"/>
        <v>0</v>
      </c>
      <c r="AR369" s="54"/>
      <c r="AS369" s="55"/>
      <c r="AT369" s="55"/>
      <c r="AU369" s="56"/>
      <c r="AV369" s="56"/>
      <c r="AW369" s="56"/>
      <c r="AX369" s="57"/>
      <c r="AY369" s="57"/>
      <c r="AZ369" s="57"/>
    </row>
    <row r="370" spans="1:52" x14ac:dyDescent="0.3">
      <c r="A370">
        <v>354</v>
      </c>
      <c r="B370" s="1">
        <v>44747</v>
      </c>
      <c r="C370" t="str">
        <f t="shared" si="808"/>
        <v>CER-CON_R2_t0_44747</v>
      </c>
      <c r="E370" t="s">
        <v>20</v>
      </c>
      <c r="F370" t="s">
        <v>40</v>
      </c>
      <c r="G370" t="s">
        <v>607</v>
      </c>
      <c r="H370">
        <f t="shared" si="809"/>
        <v>2022</v>
      </c>
      <c r="I370">
        <f t="shared" si="810"/>
        <v>7</v>
      </c>
      <c r="J370">
        <f t="shared" si="811"/>
        <v>5</v>
      </c>
      <c r="K370" t="s">
        <v>48</v>
      </c>
      <c r="M370">
        <f>VLOOKUP(F370,Treats!$A$1:$C$9,3,0)</f>
        <v>2</v>
      </c>
      <c r="N370">
        <v>8</v>
      </c>
      <c r="O370" t="s">
        <v>609</v>
      </c>
      <c r="P370" t="str">
        <f t="shared" si="812"/>
        <v>E:CER_P:P06_Tr1:CON_Tr2:_DK_2_D:5_M:7_Y:2022</v>
      </c>
      <c r="Q370">
        <v>14</v>
      </c>
      <c r="R370">
        <v>26</v>
      </c>
      <c r="S370">
        <v>0.8</v>
      </c>
      <c r="T370">
        <v>31</v>
      </c>
      <c r="U370">
        <v>33.5</v>
      </c>
      <c r="V370" t="s">
        <v>44</v>
      </c>
      <c r="W370" s="2">
        <v>0.48130787037037037</v>
      </c>
      <c r="X370">
        <v>0</v>
      </c>
      <c r="Y370" s="33"/>
      <c r="Z370" s="34"/>
      <c r="AA370" s="35"/>
      <c r="AB370">
        <v>31</v>
      </c>
      <c r="AC370" t="s">
        <v>610</v>
      </c>
      <c r="AD370">
        <f t="shared" si="814"/>
        <v>304</v>
      </c>
      <c r="AE370">
        <v>0.129</v>
      </c>
      <c r="AG370">
        <v>0.72</v>
      </c>
      <c r="AH370">
        <f t="shared" si="815"/>
        <v>9.2880000000000004E-2</v>
      </c>
      <c r="AI370" t="s">
        <v>643</v>
      </c>
      <c r="AJ370">
        <f t="shared" si="816"/>
        <v>481.04907181581586</v>
      </c>
      <c r="AK370">
        <f t="shared" si="817"/>
        <v>561.22391711845182</v>
      </c>
      <c r="AL370">
        <f t="shared" si="818"/>
        <v>0</v>
      </c>
      <c r="AM370">
        <f t="shared" si="819"/>
        <v>0</v>
      </c>
      <c r="AN370">
        <f t="shared" si="820"/>
        <v>0</v>
      </c>
      <c r="AO370">
        <f t="shared" si="821"/>
        <v>0</v>
      </c>
      <c r="AP370">
        <f t="shared" si="822"/>
        <v>0</v>
      </c>
      <c r="AQ370">
        <f t="shared" si="823"/>
        <v>0</v>
      </c>
      <c r="AR370" s="54">
        <f t="shared" ref="AR370" si="923">SLOPE(AM370:AM373,X370:X373)*60</f>
        <v>0</v>
      </c>
      <c r="AS370" s="55" t="e">
        <f t="shared" ref="AS370" si="924">RSQ(Y370:Y373,AM370:AM373)</f>
        <v>#DIV/0!</v>
      </c>
      <c r="AT370" s="55" t="e">
        <f t="shared" ref="AT370" si="925">IF(AS370&gt;=0.7,AR370,"REV")</f>
        <v>#DIV/0!</v>
      </c>
      <c r="AU370" s="56" t="e">
        <f t="shared" ref="AU370" si="926">SLOPE(AQ370:AQ373,Y370:Y373)*60</f>
        <v>#DIV/0!</v>
      </c>
      <c r="AV370" s="56" t="e">
        <f t="shared" ref="AV370" si="927">RSQ(Y370:Y373,AQ370:AQ373)</f>
        <v>#DIV/0!</v>
      </c>
      <c r="AW370" s="56" t="e">
        <f t="shared" ref="AW370" si="928">IF(AV370&gt;=0.7,AU370,"REV")</f>
        <v>#DIV/0!</v>
      </c>
      <c r="AX370" s="57" t="e">
        <f t="shared" ref="AX370" si="929">SLOPE(AO370:AO373,Y370:Y373)*60</f>
        <v>#DIV/0!</v>
      </c>
      <c r="AY370" s="57" t="e">
        <f t="shared" ref="AY370" si="930">RSQ(Y370:Y373,AO370:AO373)</f>
        <v>#DIV/0!</v>
      </c>
      <c r="AZ370" s="57" t="e">
        <f t="shared" ref="AZ370" si="931">IF(AY370&gt;=0.7,AX370,"REV")</f>
        <v>#DIV/0!</v>
      </c>
    </row>
    <row r="371" spans="1:52" x14ac:dyDescent="0.3">
      <c r="A371">
        <v>355</v>
      </c>
      <c r="B371" s="1">
        <v>44747</v>
      </c>
      <c r="C371" t="str">
        <f t="shared" si="808"/>
        <v>CER-CON_R2_t1_44747</v>
      </c>
      <c r="E371" t="s">
        <v>20</v>
      </c>
      <c r="F371" t="s">
        <v>40</v>
      </c>
      <c r="G371" t="s">
        <v>607</v>
      </c>
      <c r="H371">
        <f t="shared" si="809"/>
        <v>2022</v>
      </c>
      <c r="I371">
        <f t="shared" si="810"/>
        <v>7</v>
      </c>
      <c r="J371">
        <f t="shared" si="811"/>
        <v>5</v>
      </c>
      <c r="K371" t="s">
        <v>48</v>
      </c>
      <c r="M371">
        <f>VLOOKUP(F371,Treats!$A$1:$C$9,3,0)</f>
        <v>2</v>
      </c>
      <c r="N371">
        <v>8</v>
      </c>
      <c r="O371" t="s">
        <v>609</v>
      </c>
      <c r="P371" t="str">
        <f t="shared" si="812"/>
        <v>E:CER_P:P06_Tr1:CON_Tr2:_DK_2_D:5_M:7_Y:2022</v>
      </c>
      <c r="Q371">
        <v>14</v>
      </c>
      <c r="R371">
        <v>26</v>
      </c>
      <c r="S371">
        <v>0.8</v>
      </c>
      <c r="T371">
        <v>31</v>
      </c>
      <c r="U371">
        <v>33.5</v>
      </c>
      <c r="V371" t="s">
        <v>45</v>
      </c>
      <c r="W371" s="2">
        <f t="shared" si="813"/>
        <v>0.48825231481481479</v>
      </c>
      <c r="X371">
        <v>10</v>
      </c>
      <c r="Y371" s="33"/>
      <c r="Z371" s="34"/>
      <c r="AA371" s="35"/>
      <c r="AB371">
        <v>35.200000000000003</v>
      </c>
      <c r="AC371" t="s">
        <v>610</v>
      </c>
      <c r="AD371">
        <f t="shared" si="814"/>
        <v>308.2</v>
      </c>
      <c r="AE371">
        <v>0.129</v>
      </c>
      <c r="AG371">
        <v>0.72</v>
      </c>
      <c r="AH371">
        <f t="shared" si="815"/>
        <v>9.2880000000000004E-2</v>
      </c>
      <c r="AI371" t="s">
        <v>643</v>
      </c>
      <c r="AJ371">
        <f t="shared" si="816"/>
        <v>474.49356856589236</v>
      </c>
      <c r="AK371">
        <f t="shared" si="817"/>
        <v>553.57582999354122</v>
      </c>
      <c r="AL371">
        <f t="shared" si="818"/>
        <v>0</v>
      </c>
      <c r="AM371">
        <f t="shared" si="819"/>
        <v>0</v>
      </c>
      <c r="AN371">
        <f t="shared" si="820"/>
        <v>0</v>
      </c>
      <c r="AO371">
        <f t="shared" si="821"/>
        <v>0</v>
      </c>
      <c r="AP371">
        <f t="shared" si="822"/>
        <v>0</v>
      </c>
      <c r="AQ371">
        <f t="shared" si="823"/>
        <v>0</v>
      </c>
      <c r="AR371" s="54"/>
      <c r="AS371" s="55"/>
      <c r="AT371" s="55"/>
      <c r="AU371" s="56"/>
      <c r="AV371" s="56"/>
      <c r="AW371" s="56"/>
      <c r="AX371" s="57"/>
      <c r="AY371" s="57"/>
      <c r="AZ371" s="57"/>
    </row>
    <row r="372" spans="1:52" x14ac:dyDescent="0.3">
      <c r="A372">
        <v>356</v>
      </c>
      <c r="B372" s="1">
        <v>44747</v>
      </c>
      <c r="C372" t="str">
        <f t="shared" si="808"/>
        <v>CER-CON_R2_t2_44747</v>
      </c>
      <c r="E372" t="s">
        <v>20</v>
      </c>
      <c r="F372" t="s">
        <v>40</v>
      </c>
      <c r="G372" t="s">
        <v>607</v>
      </c>
      <c r="H372">
        <f t="shared" si="809"/>
        <v>2022</v>
      </c>
      <c r="I372">
        <f t="shared" si="810"/>
        <v>7</v>
      </c>
      <c r="J372">
        <f t="shared" si="811"/>
        <v>5</v>
      </c>
      <c r="K372" t="s">
        <v>48</v>
      </c>
      <c r="M372">
        <f>VLOOKUP(F372,Treats!$A$1:$C$9,3,0)</f>
        <v>2</v>
      </c>
      <c r="N372">
        <v>8</v>
      </c>
      <c r="O372" t="s">
        <v>609</v>
      </c>
      <c r="P372" t="str">
        <f t="shared" si="812"/>
        <v>E:CER_P:P06_Tr1:CON_Tr2:_DK_2_D:5_M:7_Y:2022</v>
      </c>
      <c r="Q372">
        <v>14</v>
      </c>
      <c r="R372">
        <v>26</v>
      </c>
      <c r="S372">
        <v>0.8</v>
      </c>
      <c r="T372">
        <v>31</v>
      </c>
      <c r="U372">
        <v>33.5</v>
      </c>
      <c r="V372" t="s">
        <v>46</v>
      </c>
      <c r="W372" s="2">
        <f t="shared" si="813"/>
        <v>0.49519675925925921</v>
      </c>
      <c r="X372">
        <v>20</v>
      </c>
      <c r="Y372" s="33"/>
      <c r="Z372" s="34"/>
      <c r="AA372" s="35"/>
      <c r="AB372">
        <v>31.5</v>
      </c>
      <c r="AC372" t="s">
        <v>610</v>
      </c>
      <c r="AD372">
        <f t="shared" si="814"/>
        <v>304.5</v>
      </c>
      <c r="AE372">
        <v>0.129</v>
      </c>
      <c r="AG372">
        <v>0.72</v>
      </c>
      <c r="AH372">
        <f t="shared" si="815"/>
        <v>9.2880000000000004E-2</v>
      </c>
      <c r="AI372" t="s">
        <v>643</v>
      </c>
      <c r="AJ372">
        <f t="shared" si="816"/>
        <v>480.2591718620954</v>
      </c>
      <c r="AK372">
        <f t="shared" si="817"/>
        <v>560.30236717244463</v>
      </c>
      <c r="AL372">
        <f t="shared" si="818"/>
        <v>0</v>
      </c>
      <c r="AM372">
        <f t="shared" si="819"/>
        <v>0</v>
      </c>
      <c r="AN372">
        <f t="shared" si="820"/>
        <v>0</v>
      </c>
      <c r="AO372">
        <f t="shared" si="821"/>
        <v>0</v>
      </c>
      <c r="AP372">
        <f t="shared" si="822"/>
        <v>0</v>
      </c>
      <c r="AQ372">
        <f t="shared" si="823"/>
        <v>0</v>
      </c>
      <c r="AR372" s="54"/>
      <c r="AS372" s="55"/>
      <c r="AT372" s="55"/>
      <c r="AU372" s="56"/>
      <c r="AV372" s="56"/>
      <c r="AW372" s="56"/>
      <c r="AX372" s="57"/>
      <c r="AY372" s="57"/>
      <c r="AZ372" s="57"/>
    </row>
    <row r="373" spans="1:52" x14ac:dyDescent="0.3">
      <c r="A373">
        <v>357</v>
      </c>
      <c r="B373" s="1">
        <v>44747</v>
      </c>
      <c r="C373" t="str">
        <f t="shared" si="808"/>
        <v>CER-CON_R2_t3_44747</v>
      </c>
      <c r="E373" t="s">
        <v>20</v>
      </c>
      <c r="F373" t="s">
        <v>40</v>
      </c>
      <c r="G373" t="s">
        <v>607</v>
      </c>
      <c r="H373">
        <f t="shared" si="809"/>
        <v>2022</v>
      </c>
      <c r="I373">
        <f t="shared" si="810"/>
        <v>7</v>
      </c>
      <c r="J373">
        <f t="shared" si="811"/>
        <v>5</v>
      </c>
      <c r="K373" t="s">
        <v>48</v>
      </c>
      <c r="M373">
        <f>VLOOKUP(F373,Treats!$A$1:$C$9,3,0)</f>
        <v>2</v>
      </c>
      <c r="N373">
        <v>8</v>
      </c>
      <c r="O373" t="s">
        <v>609</v>
      </c>
      <c r="P373" t="str">
        <f t="shared" si="812"/>
        <v>E:CER_P:P06_Tr1:CON_Tr2:_DK_2_D:5_M:7_Y:2022</v>
      </c>
      <c r="Q373">
        <v>14</v>
      </c>
      <c r="R373">
        <v>26</v>
      </c>
      <c r="S373">
        <v>0.8</v>
      </c>
      <c r="T373">
        <v>31</v>
      </c>
      <c r="U373">
        <v>33.5</v>
      </c>
      <c r="V373" t="s">
        <v>47</v>
      </c>
      <c r="W373" s="2">
        <f t="shared" si="813"/>
        <v>0.50214120370370363</v>
      </c>
      <c r="X373">
        <v>30</v>
      </c>
      <c r="Y373" s="33"/>
      <c r="Z373" s="34"/>
      <c r="AA373" s="35"/>
      <c r="AB373">
        <v>38.299999999999997</v>
      </c>
      <c r="AC373" t="s">
        <v>610</v>
      </c>
      <c r="AD373">
        <f t="shared" si="814"/>
        <v>311.3</v>
      </c>
      <c r="AE373">
        <v>0.129</v>
      </c>
      <c r="AG373">
        <v>0.72</v>
      </c>
      <c r="AH373">
        <f t="shared" si="815"/>
        <v>9.2880000000000004E-2</v>
      </c>
      <c r="AI373" t="s">
        <v>643</v>
      </c>
      <c r="AJ373">
        <f t="shared" si="816"/>
        <v>469.76844790237084</v>
      </c>
      <c r="AK373">
        <f t="shared" si="817"/>
        <v>548.0631892194325</v>
      </c>
      <c r="AL373">
        <f t="shared" si="818"/>
        <v>0</v>
      </c>
      <c r="AM373">
        <f t="shared" si="819"/>
        <v>0</v>
      </c>
      <c r="AN373">
        <f t="shared" si="820"/>
        <v>0</v>
      </c>
      <c r="AO373">
        <f t="shared" si="821"/>
        <v>0</v>
      </c>
      <c r="AP373">
        <f t="shared" si="822"/>
        <v>0</v>
      </c>
      <c r="AQ373">
        <f t="shared" si="823"/>
        <v>0</v>
      </c>
      <c r="AR373" s="54"/>
      <c r="AS373" s="55"/>
      <c r="AT373" s="55"/>
      <c r="AU373" s="56"/>
      <c r="AV373" s="56"/>
      <c r="AW373" s="56"/>
      <c r="AX373" s="57"/>
      <c r="AY373" s="57"/>
      <c r="AZ373" s="57"/>
    </row>
    <row r="374" spans="1:52" x14ac:dyDescent="0.3">
      <c r="A374">
        <v>358</v>
      </c>
      <c r="B374" s="1">
        <v>44747</v>
      </c>
      <c r="C374" t="str">
        <f t="shared" si="808"/>
        <v>CER-MSD_R3_t0_44747</v>
      </c>
      <c r="E374" t="s">
        <v>20</v>
      </c>
      <c r="F374" t="s">
        <v>35</v>
      </c>
      <c r="G374" t="s">
        <v>18</v>
      </c>
      <c r="H374">
        <f t="shared" si="809"/>
        <v>2022</v>
      </c>
      <c r="I374">
        <f t="shared" si="810"/>
        <v>7</v>
      </c>
      <c r="J374">
        <f t="shared" si="811"/>
        <v>5</v>
      </c>
      <c r="K374" t="s">
        <v>49</v>
      </c>
      <c r="M374">
        <f>VLOOKUP(F374,Treats!$A$1:$C$9,3,0)</f>
        <v>3</v>
      </c>
      <c r="N374">
        <v>1</v>
      </c>
      <c r="O374" t="s">
        <v>36</v>
      </c>
      <c r="P374" t="str">
        <f t="shared" si="812"/>
        <v>E:CER_P:P07_Tr1:MSD_Tr2:_TRA_3_D:5_M:7_Y:2022</v>
      </c>
      <c r="Q374">
        <v>0</v>
      </c>
      <c r="R374">
        <v>26</v>
      </c>
      <c r="S374">
        <v>0.9</v>
      </c>
      <c r="T374">
        <v>29.5</v>
      </c>
      <c r="U374">
        <v>31</v>
      </c>
      <c r="V374" t="s">
        <v>44</v>
      </c>
      <c r="W374" s="2">
        <v>0.41562499999999997</v>
      </c>
      <c r="X374">
        <v>0</v>
      </c>
      <c r="Y374" s="33">
        <f>VLOOKUP(C374,JN!$A$2:$J$865,8,0)</f>
        <v>1.2075</v>
      </c>
      <c r="Z374" s="34">
        <f>VLOOKUP(C374,JN!$A$2:$J$865,9,0)</f>
        <v>83.66567164179105</v>
      </c>
      <c r="AA374" s="35">
        <f>VLOOKUP(C374,JN!$A$2:$J$865,10,0)</f>
        <v>0.52788000000000002</v>
      </c>
      <c r="AB374">
        <v>33.6</v>
      </c>
      <c r="AD374">
        <f t="shared" si="814"/>
        <v>306.60000000000002</v>
      </c>
      <c r="AE374">
        <v>0.129</v>
      </c>
      <c r="AG374">
        <v>0.72</v>
      </c>
      <c r="AH374">
        <f t="shared" si="815"/>
        <v>9.2880000000000004E-2</v>
      </c>
      <c r="AI374" t="s">
        <v>643</v>
      </c>
      <c r="AJ374">
        <f t="shared" si="816"/>
        <v>476.96972547947826</v>
      </c>
      <c r="AK374">
        <f t="shared" si="817"/>
        <v>556.46467972605785</v>
      </c>
      <c r="AL374">
        <f t="shared" si="818"/>
        <v>0.57594094351647007</v>
      </c>
      <c r="AM374">
        <f t="shared" si="819"/>
        <v>0.41467747933185845</v>
      </c>
      <c r="AN374">
        <f t="shared" si="820"/>
        <v>39.905992435041249</v>
      </c>
      <c r="AO374">
        <f t="shared" si="821"/>
        <v>28.732314553229699</v>
      </c>
      <c r="AP374">
        <f t="shared" si="822"/>
        <v>0.29374657513379143</v>
      </c>
      <c r="AQ374">
        <f t="shared" si="823"/>
        <v>0.21149753409632982</v>
      </c>
      <c r="AR374" s="54">
        <f t="shared" ref="AR374" si="932">SLOPE(AM374:AM377,X374:X377)*60</f>
        <v>-4.6164759307200324E-3</v>
      </c>
      <c r="AS374" s="55">
        <f t="shared" ref="AS374" si="933">RSQ(Y374:Y377,AM374:AM377)</f>
        <v>0.88631423409686305</v>
      </c>
      <c r="AT374" s="55">
        <f t="shared" ref="AT374" si="934">IF(AS374&gt;=0.7,AR374,"REV")</f>
        <v>-4.6164759307200324E-3</v>
      </c>
      <c r="AU374" s="56">
        <f t="shared" ref="AU374" si="935">SLOPE(AQ374:AQ377,Y374:Y377)*60</f>
        <v>15.169062867082477</v>
      </c>
      <c r="AV374" s="56">
        <f t="shared" ref="AV374" si="936">RSQ(Y374:Y377,AQ374:AQ377)</f>
        <v>0.98892582015117902</v>
      </c>
      <c r="AW374" s="56">
        <f t="shared" ref="AW374" si="937">IF(AV374&gt;=0.7,AU374,"REV")</f>
        <v>15.169062867082477</v>
      </c>
      <c r="AX374" s="57">
        <f t="shared" ref="AX374" si="938">SLOPE(AO374:AO377,Y374:Y377)*60</f>
        <v>-47.303247478206103</v>
      </c>
      <c r="AY374" s="57">
        <f t="shared" ref="AY374" si="939">RSQ(Y374:Y377,AO374:AO377)</f>
        <v>2.0892455723558817E-5</v>
      </c>
      <c r="AZ374" s="57" t="str">
        <f t="shared" ref="AZ374" si="940">IF(AY374&gt;=0.7,AX374,"REV")</f>
        <v>REV</v>
      </c>
    </row>
    <row r="375" spans="1:52" x14ac:dyDescent="0.3">
      <c r="A375">
        <v>359</v>
      </c>
      <c r="B375" s="1">
        <v>44747</v>
      </c>
      <c r="C375" t="str">
        <f t="shared" si="808"/>
        <v>CER-MSD_R3_t1_44747</v>
      </c>
      <c r="E375" t="s">
        <v>20</v>
      </c>
      <c r="F375" t="s">
        <v>35</v>
      </c>
      <c r="G375" t="s">
        <v>18</v>
      </c>
      <c r="H375">
        <f t="shared" si="809"/>
        <v>2022</v>
      </c>
      <c r="I375">
        <f t="shared" si="810"/>
        <v>7</v>
      </c>
      <c r="J375">
        <f t="shared" si="811"/>
        <v>5</v>
      </c>
      <c r="K375" t="s">
        <v>49</v>
      </c>
      <c r="M375">
        <f>VLOOKUP(F375,Treats!$A$1:$C$9,3,0)</f>
        <v>3</v>
      </c>
      <c r="N375">
        <v>1</v>
      </c>
      <c r="O375" t="s">
        <v>36</v>
      </c>
      <c r="P375" t="str">
        <f t="shared" si="812"/>
        <v>E:CER_P:P07_Tr1:MSD_Tr2:_TRA_3_D:5_M:7_Y:2022</v>
      </c>
      <c r="Q375">
        <v>0</v>
      </c>
      <c r="R375">
        <v>26</v>
      </c>
      <c r="S375">
        <v>0.9</v>
      </c>
      <c r="T375">
        <v>29.5</v>
      </c>
      <c r="U375">
        <v>31</v>
      </c>
      <c r="V375" t="s">
        <v>45</v>
      </c>
      <c r="W375" s="2">
        <f t="shared" si="813"/>
        <v>0.42256944444444439</v>
      </c>
      <c r="X375">
        <v>10</v>
      </c>
      <c r="Y375" s="33">
        <f>VLOOKUP(C375,JN!$A$2:$J$865,8,0)</f>
        <v>1.1325000000000001</v>
      </c>
      <c r="Z375" s="34">
        <f>VLOOKUP(C375,JN!$A$2:$J$865,9,0)</f>
        <v>60.195820895522388</v>
      </c>
      <c r="AA375" s="35">
        <f>VLOOKUP(C375,JN!$A$2:$J$865,10,0)</f>
        <v>0.48972000000000004</v>
      </c>
      <c r="AB375">
        <v>37.9</v>
      </c>
      <c r="AD375">
        <f t="shared" si="814"/>
        <v>310.89999999999998</v>
      </c>
      <c r="AE375">
        <v>0.129</v>
      </c>
      <c r="AG375">
        <v>0.72</v>
      </c>
      <c r="AH375">
        <f t="shared" si="815"/>
        <v>9.2880000000000004E-2</v>
      </c>
      <c r="AI375" t="s">
        <v>643</v>
      </c>
      <c r="AJ375">
        <f t="shared" si="816"/>
        <v>470.37284603412047</v>
      </c>
      <c r="AK375">
        <f t="shared" si="817"/>
        <v>548.76832037314045</v>
      </c>
      <c r="AL375">
        <f t="shared" si="818"/>
        <v>0.53269724813364139</v>
      </c>
      <c r="AM375">
        <f t="shared" si="819"/>
        <v>0.38354201865622178</v>
      </c>
      <c r="AN375">
        <f t="shared" si="820"/>
        <v>28.314479593987045</v>
      </c>
      <c r="AO375">
        <f t="shared" si="821"/>
        <v>20.386425307670674</v>
      </c>
      <c r="AP375">
        <f t="shared" si="822"/>
        <v>0.26874282185313436</v>
      </c>
      <c r="AQ375">
        <f t="shared" si="823"/>
        <v>0.19349483173425674</v>
      </c>
      <c r="AR375" s="54"/>
      <c r="AS375" s="55"/>
      <c r="AT375" s="55"/>
      <c r="AU375" s="56"/>
      <c r="AV375" s="56"/>
      <c r="AW375" s="56"/>
      <c r="AX375" s="57"/>
      <c r="AY375" s="57"/>
      <c r="AZ375" s="57"/>
    </row>
    <row r="376" spans="1:52" x14ac:dyDescent="0.3">
      <c r="A376">
        <v>360</v>
      </c>
      <c r="B376" s="1">
        <v>44747</v>
      </c>
      <c r="C376" t="str">
        <f t="shared" si="808"/>
        <v>CER-MSD_R3_t2_44747</v>
      </c>
      <c r="E376" t="s">
        <v>20</v>
      </c>
      <c r="F376" t="s">
        <v>35</v>
      </c>
      <c r="G376" t="s">
        <v>18</v>
      </c>
      <c r="H376">
        <f t="shared" si="809"/>
        <v>2022</v>
      </c>
      <c r="I376">
        <f t="shared" si="810"/>
        <v>7</v>
      </c>
      <c r="J376">
        <f t="shared" si="811"/>
        <v>5</v>
      </c>
      <c r="K376" t="s">
        <v>49</v>
      </c>
      <c r="M376">
        <f>VLOOKUP(F376,Treats!$A$1:$C$9,3,0)</f>
        <v>3</v>
      </c>
      <c r="N376">
        <v>1</v>
      </c>
      <c r="O376" t="s">
        <v>36</v>
      </c>
      <c r="P376" t="str">
        <f t="shared" si="812"/>
        <v>E:CER_P:P07_Tr1:MSD_Tr2:_TRA_3_D:5_M:7_Y:2022</v>
      </c>
      <c r="Q376">
        <v>0</v>
      </c>
      <c r="R376">
        <v>26</v>
      </c>
      <c r="S376">
        <v>0.9</v>
      </c>
      <c r="T376">
        <v>29.5</v>
      </c>
      <c r="U376">
        <v>31</v>
      </c>
      <c r="V376" t="s">
        <v>46</v>
      </c>
      <c r="W376" s="2">
        <f t="shared" si="813"/>
        <v>0.42951388888888881</v>
      </c>
      <c r="X376">
        <v>20</v>
      </c>
      <c r="Y376" s="33">
        <f>VLOOKUP(C376,JN!$A$2:$J$865,8,0)</f>
        <v>1.2075</v>
      </c>
      <c r="Z376" s="34">
        <f>VLOOKUP(C376,JN!$A$2:$J$865,9,0)</f>
        <v>57.262089552238812</v>
      </c>
      <c r="AA376" s="35">
        <f>VLOOKUP(C376,JN!$A$2:$J$865,10,0)</f>
        <v>0.54060000000000008</v>
      </c>
      <c r="AB376">
        <v>40.200000000000003</v>
      </c>
      <c r="AD376">
        <f t="shared" si="814"/>
        <v>313.2</v>
      </c>
      <c r="AE376">
        <v>0.129</v>
      </c>
      <c r="AG376">
        <v>0.72</v>
      </c>
      <c r="AH376">
        <f t="shared" si="815"/>
        <v>9.2880000000000004E-2</v>
      </c>
      <c r="AI376" t="s">
        <v>643</v>
      </c>
      <c r="AJ376">
        <f t="shared" si="816"/>
        <v>466.91863931037051</v>
      </c>
      <c r="AK376">
        <f t="shared" si="817"/>
        <v>544.73841252876559</v>
      </c>
      <c r="AL376">
        <f t="shared" si="818"/>
        <v>0.56380425696727243</v>
      </c>
      <c r="AM376">
        <f t="shared" si="819"/>
        <v>0.40593906501643617</v>
      </c>
      <c r="AN376">
        <f t="shared" si="820"/>
        <v>26.736736937799932</v>
      </c>
      <c r="AO376">
        <f t="shared" si="821"/>
        <v>19.250450595215948</v>
      </c>
      <c r="AP376">
        <f t="shared" si="822"/>
        <v>0.29448558581305073</v>
      </c>
      <c r="AQ376">
        <f t="shared" si="823"/>
        <v>0.21202962178539653</v>
      </c>
      <c r="AR376" s="54"/>
      <c r="AS376" s="55"/>
      <c r="AT376" s="55"/>
      <c r="AU376" s="56"/>
      <c r="AV376" s="56"/>
      <c r="AW376" s="56"/>
      <c r="AX376" s="57"/>
      <c r="AY376" s="57"/>
      <c r="AZ376" s="57"/>
    </row>
    <row r="377" spans="1:52" x14ac:dyDescent="0.3">
      <c r="A377">
        <v>361</v>
      </c>
      <c r="B377" s="1">
        <v>44747</v>
      </c>
      <c r="C377" t="str">
        <f t="shared" si="808"/>
        <v>CER-MSD_R3_t3_44747</v>
      </c>
      <c r="E377" t="s">
        <v>20</v>
      </c>
      <c r="F377" t="s">
        <v>35</v>
      </c>
      <c r="G377" t="s">
        <v>18</v>
      </c>
      <c r="H377">
        <f t="shared" si="809"/>
        <v>2022</v>
      </c>
      <c r="I377">
        <f t="shared" si="810"/>
        <v>7</v>
      </c>
      <c r="J377">
        <f t="shared" si="811"/>
        <v>5</v>
      </c>
      <c r="K377" t="s">
        <v>49</v>
      </c>
      <c r="M377">
        <f>VLOOKUP(F377,Treats!$A$1:$C$9,3,0)</f>
        <v>3</v>
      </c>
      <c r="N377">
        <v>1</v>
      </c>
      <c r="O377" t="s">
        <v>36</v>
      </c>
      <c r="P377" t="str">
        <f t="shared" si="812"/>
        <v>E:CER_P:P07_Tr1:MSD_Tr2:_TRA_3_D:5_M:7_Y:2022</v>
      </c>
      <c r="Q377">
        <v>0</v>
      </c>
      <c r="R377">
        <v>26</v>
      </c>
      <c r="S377">
        <v>0.9</v>
      </c>
      <c r="T377">
        <v>29.5</v>
      </c>
      <c r="U377">
        <v>31</v>
      </c>
      <c r="V377" t="s">
        <v>47</v>
      </c>
      <c r="W377" s="2">
        <f t="shared" si="813"/>
        <v>0.43645833333333323</v>
      </c>
      <c r="X377">
        <v>30</v>
      </c>
      <c r="Y377" s="33">
        <f>VLOOKUP(C377,JN!$A$2:$J$865,8,0)</f>
        <v>1.2075</v>
      </c>
      <c r="Z377" s="34">
        <f>VLOOKUP(C377,JN!$A$2:$J$865,9,0)</f>
        <v>38.790447761194031</v>
      </c>
      <c r="AA377" s="35">
        <f>VLOOKUP(C377,JN!$A$2:$J$865,10,0)</f>
        <v>0.54696000000000011</v>
      </c>
      <c r="AB377">
        <v>41.2</v>
      </c>
      <c r="AD377">
        <f t="shared" si="814"/>
        <v>314.2</v>
      </c>
      <c r="AE377">
        <v>0.129</v>
      </c>
      <c r="AG377">
        <v>0.72</v>
      </c>
      <c r="AH377">
        <f t="shared" si="815"/>
        <v>9.2880000000000004E-2</v>
      </c>
      <c r="AI377" t="s">
        <v>643</v>
      </c>
      <c r="AJ377">
        <f t="shared" si="816"/>
        <v>465.43258380651827</v>
      </c>
      <c r="AK377">
        <f t="shared" si="817"/>
        <v>543.0046811076046</v>
      </c>
      <c r="AL377">
        <f t="shared" si="818"/>
        <v>0.56200984494637074</v>
      </c>
      <c r="AM377">
        <f t="shared" si="819"/>
        <v>0.40464708836138696</v>
      </c>
      <c r="AN377">
        <f t="shared" si="820"/>
        <v>18.054338328504308</v>
      </c>
      <c r="AO377">
        <f t="shared" si="821"/>
        <v>12.999123596523102</v>
      </c>
      <c r="AP377">
        <f t="shared" si="822"/>
        <v>0.29700184037861549</v>
      </c>
      <c r="AQ377">
        <f t="shared" si="823"/>
        <v>0.21384132507260314</v>
      </c>
      <c r="AR377" s="54"/>
      <c r="AS377" s="55"/>
      <c r="AT377" s="55"/>
      <c r="AU377" s="56"/>
      <c r="AV377" s="56"/>
      <c r="AW377" s="56"/>
      <c r="AX377" s="57"/>
      <c r="AY377" s="57"/>
      <c r="AZ377" s="57"/>
    </row>
    <row r="378" spans="1:52" x14ac:dyDescent="0.3">
      <c r="A378">
        <v>362</v>
      </c>
      <c r="B378" s="1">
        <v>44747</v>
      </c>
      <c r="C378" t="str">
        <f t="shared" si="808"/>
        <v>CER-CON_R3_t0_44747</v>
      </c>
      <c r="E378" t="s">
        <v>20</v>
      </c>
      <c r="F378" t="s">
        <v>33</v>
      </c>
      <c r="G378" t="s">
        <v>18</v>
      </c>
      <c r="H378">
        <f t="shared" si="809"/>
        <v>2022</v>
      </c>
      <c r="I378">
        <f t="shared" si="810"/>
        <v>7</v>
      </c>
      <c r="J378">
        <f t="shared" si="811"/>
        <v>5</v>
      </c>
      <c r="K378" t="s">
        <v>48</v>
      </c>
      <c r="M378">
        <f>VLOOKUP(F378,Treats!$A$1:$C$9,3,0)</f>
        <v>3</v>
      </c>
      <c r="N378">
        <v>9</v>
      </c>
      <c r="O378" t="s">
        <v>36</v>
      </c>
      <c r="P378" t="str">
        <f t="shared" si="812"/>
        <v>E:CER_P:P08_Tr1:CON_Tr2:_TRA_3_D:5_M:7_Y:2022</v>
      </c>
      <c r="Q378">
        <v>12</v>
      </c>
      <c r="R378">
        <v>27</v>
      </c>
      <c r="S378">
        <v>0.9</v>
      </c>
      <c r="T378">
        <v>31</v>
      </c>
      <c r="U378">
        <v>33.5</v>
      </c>
      <c r="V378" t="s">
        <v>44</v>
      </c>
      <c r="W378" s="2">
        <v>0.47957175925925927</v>
      </c>
      <c r="X378">
        <v>0</v>
      </c>
      <c r="Y378" s="33">
        <f>VLOOKUP(C378,JN!$A$2:$J$865,8,0)</f>
        <v>1.2825</v>
      </c>
      <c r="Z378" s="34">
        <f>VLOOKUP(C378,JN!$A$2:$J$865,9,0)</f>
        <v>108.1134328358209</v>
      </c>
      <c r="AA378" s="35">
        <f>VLOOKUP(C378,JN!$A$2:$J$865,10,0)</f>
        <v>0.54060000000000008</v>
      </c>
      <c r="AB378">
        <v>35.9</v>
      </c>
      <c r="AD378">
        <f t="shared" si="814"/>
        <v>308.89999999999998</v>
      </c>
      <c r="AE378">
        <v>0.129</v>
      </c>
      <c r="AG378">
        <v>0.72</v>
      </c>
      <c r="AH378">
        <f t="shared" si="815"/>
        <v>9.2880000000000004E-2</v>
      </c>
      <c r="AI378" t="s">
        <v>643</v>
      </c>
      <c r="AJ378">
        <f t="shared" si="816"/>
        <v>473.41831606347694</v>
      </c>
      <c r="AK378">
        <f t="shared" si="817"/>
        <v>552.32136874072307</v>
      </c>
      <c r="AL378">
        <f t="shared" si="818"/>
        <v>0.60715899035140908</v>
      </c>
      <c r="AM378">
        <f t="shared" si="819"/>
        <v>0.43715447305301453</v>
      </c>
      <c r="AN378">
        <f t="shared" si="820"/>
        <v>51.182879316976148</v>
      </c>
      <c r="AO378">
        <f t="shared" si="821"/>
        <v>36.851673108222826</v>
      </c>
      <c r="AP378">
        <f t="shared" si="822"/>
        <v>0.29858493194123492</v>
      </c>
      <c r="AQ378">
        <f t="shared" si="823"/>
        <v>0.21498115099768914</v>
      </c>
      <c r="AR378" s="54">
        <f t="shared" ref="AR378" si="941">SLOPE(AM378:AM381,X378:X381)*60</f>
        <v>3.0538846111319118</v>
      </c>
      <c r="AS378" s="55">
        <f t="shared" ref="AS378" si="942">RSQ(Y378:Y381,AM378:AM381)</f>
        <v>0.99999888825875483</v>
      </c>
      <c r="AT378" s="55">
        <f t="shared" ref="AT378" si="943">IF(AS378&gt;=0.7,AR378,"REV")</f>
        <v>3.0538846111319118</v>
      </c>
      <c r="AU378" s="56">
        <f t="shared" ref="AU378" si="944">SLOPE(AQ378:AQ381,Y378:Y381)*60</f>
        <v>-9.8784451759437661E-2</v>
      </c>
      <c r="AV378" s="56">
        <f t="shared" ref="AV378" si="945">RSQ(Y378:Y381,AQ378:AQ381)</f>
        <v>0.95299184893859978</v>
      </c>
      <c r="AW378" s="56">
        <f t="shared" ref="AW378" si="946">IF(AV378&gt;=0.7,AU378,"REV")</f>
        <v>-9.8784451759437661E-2</v>
      </c>
      <c r="AX378" s="57">
        <f t="shared" ref="AX378" si="947">SLOPE(AO378:AO381,Y378:Y381)*60</f>
        <v>-371.76920495803171</v>
      </c>
      <c r="AY378" s="57">
        <f t="shared" ref="AY378" si="948">RSQ(Y378:Y381,AO378:AO381)</f>
        <v>0.55368351040180996</v>
      </c>
      <c r="AZ378" s="57" t="str">
        <f t="shared" ref="AZ378" si="949">IF(AY378&gt;=0.7,AX378,"REV")</f>
        <v>REV</v>
      </c>
    </row>
    <row r="379" spans="1:52" x14ac:dyDescent="0.3">
      <c r="A379">
        <v>363</v>
      </c>
      <c r="B379" s="1">
        <v>44747</v>
      </c>
      <c r="C379" t="str">
        <f t="shared" si="808"/>
        <v>CER-CON_R3_t1_44747</v>
      </c>
      <c r="E379" t="s">
        <v>20</v>
      </c>
      <c r="F379" t="s">
        <v>33</v>
      </c>
      <c r="G379" t="s">
        <v>18</v>
      </c>
      <c r="H379">
        <f t="shared" si="809"/>
        <v>2022</v>
      </c>
      <c r="I379">
        <f t="shared" si="810"/>
        <v>7</v>
      </c>
      <c r="J379">
        <f t="shared" si="811"/>
        <v>5</v>
      </c>
      <c r="K379" t="s">
        <v>48</v>
      </c>
      <c r="M379">
        <f>VLOOKUP(F379,Treats!$A$1:$C$9,3,0)</f>
        <v>3</v>
      </c>
      <c r="N379">
        <v>9</v>
      </c>
      <c r="O379" t="s">
        <v>36</v>
      </c>
      <c r="P379" t="str">
        <f t="shared" si="812"/>
        <v>E:CER_P:P08_Tr1:CON_Tr2:_TRA_3_D:5_M:7_Y:2022</v>
      </c>
      <c r="Q379">
        <v>12</v>
      </c>
      <c r="R379">
        <v>27</v>
      </c>
      <c r="S379">
        <v>0.9</v>
      </c>
      <c r="T379">
        <v>31</v>
      </c>
      <c r="U379">
        <v>33.5</v>
      </c>
      <c r="V379" t="s">
        <v>45</v>
      </c>
      <c r="W379" s="2">
        <f t="shared" si="813"/>
        <v>0.48651620370370369</v>
      </c>
      <c r="X379">
        <v>10</v>
      </c>
      <c r="Y379" s="33">
        <f>VLOOKUP(C379,JN!$A$2:$J$865,8,0)</f>
        <v>2.8574999999999999</v>
      </c>
      <c r="Z379" s="34">
        <f>VLOOKUP(C379,JN!$A$2:$J$865,9,0)</f>
        <v>4.4549253731343281</v>
      </c>
      <c r="AA379" s="35">
        <f>VLOOKUP(C379,JN!$A$2:$J$865,10,0)</f>
        <v>0.54696000000000011</v>
      </c>
      <c r="AB379">
        <v>40.9</v>
      </c>
      <c r="AD379">
        <f t="shared" si="814"/>
        <v>313.89999999999998</v>
      </c>
      <c r="AE379">
        <v>0.129</v>
      </c>
      <c r="AG379">
        <v>0.72</v>
      </c>
      <c r="AH379">
        <f t="shared" si="815"/>
        <v>9.2880000000000004E-2</v>
      </c>
      <c r="AI379" t="s">
        <v>643</v>
      </c>
      <c r="AJ379">
        <f t="shared" si="816"/>
        <v>465.87740628228113</v>
      </c>
      <c r="AK379">
        <f t="shared" si="817"/>
        <v>543.52364066266136</v>
      </c>
      <c r="AL379">
        <f t="shared" si="818"/>
        <v>1.3312446884516183</v>
      </c>
      <c r="AM379">
        <f t="shared" si="819"/>
        <v>0.9584961756851651</v>
      </c>
      <c r="AN379">
        <f t="shared" si="820"/>
        <v>2.0754490780169443</v>
      </c>
      <c r="AO379">
        <f t="shared" si="821"/>
        <v>1.4943233361721999</v>
      </c>
      <c r="AP379">
        <f t="shared" si="822"/>
        <v>0.29728569049684933</v>
      </c>
      <c r="AQ379">
        <f t="shared" si="823"/>
        <v>0.2140456971577315</v>
      </c>
      <c r="AR379" s="54"/>
      <c r="AS379" s="55"/>
      <c r="AT379" s="55"/>
      <c r="AU379" s="56"/>
      <c r="AV379" s="56"/>
      <c r="AW379" s="56"/>
      <c r="AX379" s="57"/>
      <c r="AY379" s="57"/>
      <c r="AZ379" s="57"/>
    </row>
    <row r="380" spans="1:52" x14ac:dyDescent="0.3">
      <c r="A380">
        <v>364</v>
      </c>
      <c r="B380" s="1">
        <v>44747</v>
      </c>
      <c r="C380" t="str">
        <f t="shared" si="808"/>
        <v>CER-CON_R3_t2_44747</v>
      </c>
      <c r="E380" t="s">
        <v>20</v>
      </c>
      <c r="F380" t="s">
        <v>33</v>
      </c>
      <c r="G380" t="s">
        <v>18</v>
      </c>
      <c r="H380">
        <f t="shared" si="809"/>
        <v>2022</v>
      </c>
      <c r="I380">
        <f t="shared" si="810"/>
        <v>7</v>
      </c>
      <c r="J380">
        <f t="shared" si="811"/>
        <v>5</v>
      </c>
      <c r="K380" t="s">
        <v>48</v>
      </c>
      <c r="M380">
        <f>VLOOKUP(F380,Treats!$A$1:$C$9,3,0)</f>
        <v>3</v>
      </c>
      <c r="N380">
        <v>9</v>
      </c>
      <c r="O380" t="s">
        <v>36</v>
      </c>
      <c r="P380" t="str">
        <f t="shared" si="812"/>
        <v>E:CER_P:P08_Tr1:CON_Tr2:_TRA_3_D:5_M:7_Y:2022</v>
      </c>
      <c r="Q380">
        <v>12</v>
      </c>
      <c r="R380">
        <v>27</v>
      </c>
      <c r="S380">
        <v>0.9</v>
      </c>
      <c r="T380">
        <v>31</v>
      </c>
      <c r="U380">
        <v>33.5</v>
      </c>
      <c r="V380" t="s">
        <v>46</v>
      </c>
      <c r="W380" s="2">
        <f t="shared" si="813"/>
        <v>0.49346064814814811</v>
      </c>
      <c r="X380">
        <v>20</v>
      </c>
      <c r="Y380" s="33">
        <f>VLOOKUP(C380,JN!$A$2:$J$865,8,0)</f>
        <v>4.2824999999999998</v>
      </c>
      <c r="Z380" s="34">
        <f>VLOOKUP(C380,JN!$A$2:$J$865,9,0)</f>
        <v>28.468059701492543</v>
      </c>
      <c r="AA380" s="35">
        <f>VLOOKUP(C380,JN!$A$2:$J$865,10,0)</f>
        <v>0.54060000000000008</v>
      </c>
      <c r="AB380">
        <v>42</v>
      </c>
      <c r="AD380">
        <f t="shared" si="814"/>
        <v>315</v>
      </c>
      <c r="AE380">
        <v>0.129</v>
      </c>
      <c r="AG380">
        <v>0.72</v>
      </c>
      <c r="AH380">
        <f t="shared" si="815"/>
        <v>9.2880000000000004E-2</v>
      </c>
      <c r="AI380" t="s">
        <v>643</v>
      </c>
      <c r="AJ380">
        <f t="shared" si="816"/>
        <v>464.2505328000255</v>
      </c>
      <c r="AK380">
        <f t="shared" si="817"/>
        <v>541.62562160002972</v>
      </c>
      <c r="AL380">
        <f t="shared" si="818"/>
        <v>1.988152906716109</v>
      </c>
      <c r="AM380">
        <f t="shared" si="819"/>
        <v>1.4314700928355986</v>
      </c>
      <c r="AN380">
        <f t="shared" si="820"/>
        <v>13.216311884200849</v>
      </c>
      <c r="AO380">
        <f t="shared" si="821"/>
        <v>9.5157445566246111</v>
      </c>
      <c r="AP380">
        <f t="shared" si="822"/>
        <v>0.29280281103697609</v>
      </c>
      <c r="AQ380">
        <f t="shared" si="823"/>
        <v>0.21081802394662277</v>
      </c>
      <c r="AR380" s="54"/>
      <c r="AS380" s="55"/>
      <c r="AT380" s="55"/>
      <c r="AU380" s="56"/>
      <c r="AV380" s="56"/>
      <c r="AW380" s="56"/>
      <c r="AX380" s="57"/>
      <c r="AY380" s="57"/>
      <c r="AZ380" s="57"/>
    </row>
    <row r="381" spans="1:52" x14ac:dyDescent="0.3">
      <c r="A381">
        <v>365</v>
      </c>
      <c r="B381" s="1">
        <v>44747</v>
      </c>
      <c r="C381" t="str">
        <f t="shared" si="808"/>
        <v>CER-CON_R3_t3_44747</v>
      </c>
      <c r="E381" t="s">
        <v>20</v>
      </c>
      <c r="F381" t="s">
        <v>33</v>
      </c>
      <c r="G381" t="s">
        <v>18</v>
      </c>
      <c r="H381">
        <f t="shared" si="809"/>
        <v>2022</v>
      </c>
      <c r="I381">
        <f t="shared" si="810"/>
        <v>7</v>
      </c>
      <c r="J381">
        <f t="shared" si="811"/>
        <v>5</v>
      </c>
      <c r="K381" t="s">
        <v>48</v>
      </c>
      <c r="M381">
        <f>VLOOKUP(F381,Treats!$A$1:$C$9,3,0)</f>
        <v>3</v>
      </c>
      <c r="N381">
        <v>9</v>
      </c>
      <c r="O381" t="s">
        <v>36</v>
      </c>
      <c r="P381" t="str">
        <f t="shared" si="812"/>
        <v>E:CER_P:P08_Tr1:CON_Tr2:_TRA_3_D:5_M:7_Y:2022</v>
      </c>
      <c r="Q381">
        <v>12</v>
      </c>
      <c r="R381">
        <v>27</v>
      </c>
      <c r="S381">
        <v>0.9</v>
      </c>
      <c r="T381">
        <v>31</v>
      </c>
      <c r="U381">
        <v>33.5</v>
      </c>
      <c r="V381" t="s">
        <v>47</v>
      </c>
      <c r="W381" s="2">
        <f t="shared" si="813"/>
        <v>0.50040509259259258</v>
      </c>
      <c r="X381">
        <v>30</v>
      </c>
      <c r="Y381" s="33">
        <f>VLOOKUP(C381,JN!$A$2:$J$865,8,0)</f>
        <v>5.9324999999999992</v>
      </c>
      <c r="Z381" s="34">
        <f>VLOOKUP(C381,JN!$A$2:$J$865,9,0)</f>
        <v>7.9319402985074632</v>
      </c>
      <c r="AA381" s="35">
        <f>VLOOKUP(C381,JN!$A$2:$J$865,10,0)</f>
        <v>0.53424000000000005</v>
      </c>
      <c r="AB381">
        <f>AB380+(AB380-AB379)</f>
        <v>43.1</v>
      </c>
      <c r="AD381">
        <f t="shared" si="814"/>
        <v>316.10000000000002</v>
      </c>
      <c r="AE381">
        <v>0.129</v>
      </c>
      <c r="AG381">
        <v>0.72</v>
      </c>
      <c r="AH381">
        <f t="shared" si="815"/>
        <v>9.2880000000000004E-2</v>
      </c>
      <c r="AI381" t="s">
        <v>643</v>
      </c>
      <c r="AJ381">
        <f t="shared" si="816"/>
        <v>462.63498206899095</v>
      </c>
      <c r="AK381">
        <f t="shared" si="817"/>
        <v>539.74081241382282</v>
      </c>
      <c r="AL381">
        <f t="shared" si="818"/>
        <v>2.7445820311242883</v>
      </c>
      <c r="AM381">
        <f t="shared" si="819"/>
        <v>1.9760990624094878</v>
      </c>
      <c r="AN381">
        <f t="shared" si="820"/>
        <v>3.6695930577723068</v>
      </c>
      <c r="AO381">
        <f t="shared" si="821"/>
        <v>2.6421070015960608</v>
      </c>
      <c r="AP381">
        <f t="shared" si="822"/>
        <v>0.2883511316239607</v>
      </c>
      <c r="AQ381">
        <f t="shared" si="823"/>
        <v>0.2076128147692517</v>
      </c>
      <c r="AR381" s="54"/>
      <c r="AS381" s="55"/>
      <c r="AT381" s="55"/>
      <c r="AU381" s="56"/>
      <c r="AV381" s="56"/>
      <c r="AW381" s="56"/>
      <c r="AX381" s="57"/>
      <c r="AY381" s="57"/>
      <c r="AZ381" s="57"/>
    </row>
    <row r="382" spans="1:52" x14ac:dyDescent="0.3">
      <c r="A382">
        <v>366</v>
      </c>
      <c r="B382" s="1">
        <v>44747</v>
      </c>
      <c r="C382" t="str">
        <f t="shared" si="808"/>
        <v>CER-MSD_R3_t0_44747</v>
      </c>
      <c r="E382" t="s">
        <v>20</v>
      </c>
      <c r="F382" t="s">
        <v>35</v>
      </c>
      <c r="G382" t="s">
        <v>607</v>
      </c>
      <c r="H382">
        <f t="shared" si="809"/>
        <v>2022</v>
      </c>
      <c r="I382">
        <f t="shared" si="810"/>
        <v>7</v>
      </c>
      <c r="J382">
        <f t="shared" si="811"/>
        <v>5</v>
      </c>
      <c r="K382" t="s">
        <v>49</v>
      </c>
      <c r="M382">
        <f>VLOOKUP(F382,Treats!$A$1:$C$9,3,0)</f>
        <v>3</v>
      </c>
      <c r="N382">
        <v>5</v>
      </c>
      <c r="O382" t="s">
        <v>36</v>
      </c>
      <c r="P382" t="str">
        <f t="shared" si="812"/>
        <v>E:CER_P:P07_Tr1:MSD_Tr2:_DK_3_D:5_M:7_Y:2022</v>
      </c>
      <c r="Q382">
        <v>0</v>
      </c>
      <c r="R382">
        <v>26</v>
      </c>
      <c r="S382">
        <v>0.9</v>
      </c>
      <c r="T382">
        <v>29.5</v>
      </c>
      <c r="U382">
        <v>31</v>
      </c>
      <c r="V382" t="s">
        <v>44</v>
      </c>
      <c r="W382" s="2">
        <v>0.41776620370370371</v>
      </c>
      <c r="X382">
        <v>0</v>
      </c>
      <c r="Y382" s="33"/>
      <c r="Z382" s="34"/>
      <c r="AA382" s="35"/>
      <c r="AB382">
        <v>29.7</v>
      </c>
      <c r="AC382" t="s">
        <v>610</v>
      </c>
      <c r="AD382">
        <f t="shared" si="814"/>
        <v>302.7</v>
      </c>
      <c r="AE382">
        <v>0.129</v>
      </c>
      <c r="AG382">
        <v>0.72</v>
      </c>
      <c r="AH382">
        <f t="shared" si="815"/>
        <v>9.2880000000000004E-2</v>
      </c>
      <c r="AI382" t="s">
        <v>643</v>
      </c>
      <c r="AJ382">
        <f t="shared" si="816"/>
        <v>483.11502422202852</v>
      </c>
      <c r="AK382">
        <f t="shared" si="817"/>
        <v>563.63419492569994</v>
      </c>
      <c r="AL382">
        <f t="shared" si="818"/>
        <v>0</v>
      </c>
      <c r="AM382">
        <f t="shared" si="819"/>
        <v>0</v>
      </c>
      <c r="AN382">
        <f t="shared" si="820"/>
        <v>0</v>
      </c>
      <c r="AO382">
        <f t="shared" si="821"/>
        <v>0</v>
      </c>
      <c r="AP382">
        <f t="shared" si="822"/>
        <v>0</v>
      </c>
      <c r="AQ382">
        <f t="shared" si="823"/>
        <v>0</v>
      </c>
      <c r="AR382" s="54">
        <f t="shared" ref="AR382" si="950">SLOPE(AM382:AM385,X382:X385)*60</f>
        <v>0</v>
      </c>
      <c r="AS382" s="55" t="e">
        <f t="shared" ref="AS382" si="951">RSQ(Y382:Y385,AM382:AM385)</f>
        <v>#DIV/0!</v>
      </c>
      <c r="AT382" s="55" t="e">
        <f t="shared" ref="AT382" si="952">IF(AS382&gt;=0.7,AR382,"REV")</f>
        <v>#DIV/0!</v>
      </c>
      <c r="AU382" s="56" t="e">
        <f t="shared" ref="AU382" si="953">SLOPE(AQ382:AQ385,Y382:Y385)*60</f>
        <v>#DIV/0!</v>
      </c>
      <c r="AV382" s="56" t="e">
        <f t="shared" ref="AV382" si="954">RSQ(Y382:Y385,AQ382:AQ385)</f>
        <v>#DIV/0!</v>
      </c>
      <c r="AW382" s="56" t="e">
        <f t="shared" ref="AW382" si="955">IF(AV382&gt;=0.7,AU382,"REV")</f>
        <v>#DIV/0!</v>
      </c>
      <c r="AX382" s="57" t="e">
        <f t="shared" ref="AX382" si="956">SLOPE(AO382:AO385,Y382:Y385)*60</f>
        <v>#DIV/0!</v>
      </c>
      <c r="AY382" s="57" t="e">
        <f t="shared" ref="AY382" si="957">RSQ(Y382:Y385,AO382:AO385)</f>
        <v>#DIV/0!</v>
      </c>
      <c r="AZ382" s="57" t="e">
        <f t="shared" ref="AZ382" si="958">IF(AY382&gt;=0.7,AX382,"REV")</f>
        <v>#DIV/0!</v>
      </c>
    </row>
    <row r="383" spans="1:52" x14ac:dyDescent="0.3">
      <c r="A383">
        <v>367</v>
      </c>
      <c r="B383" s="1">
        <v>44747</v>
      </c>
      <c r="C383" t="str">
        <f t="shared" si="808"/>
        <v>CER-MSD_R3_t1_44747</v>
      </c>
      <c r="E383" t="s">
        <v>20</v>
      </c>
      <c r="F383" t="s">
        <v>35</v>
      </c>
      <c r="G383" t="s">
        <v>607</v>
      </c>
      <c r="H383">
        <f t="shared" si="809"/>
        <v>2022</v>
      </c>
      <c r="I383">
        <f t="shared" si="810"/>
        <v>7</v>
      </c>
      <c r="J383">
        <f t="shared" si="811"/>
        <v>5</v>
      </c>
      <c r="K383" t="s">
        <v>49</v>
      </c>
      <c r="M383">
        <f>VLOOKUP(F383,Treats!$A$1:$C$9,3,0)</f>
        <v>3</v>
      </c>
      <c r="N383">
        <v>5</v>
      </c>
      <c r="O383" t="s">
        <v>36</v>
      </c>
      <c r="P383" t="str">
        <f t="shared" si="812"/>
        <v>E:CER_P:P07_Tr1:MSD_Tr2:_DK_3_D:5_M:7_Y:2022</v>
      </c>
      <c r="Q383">
        <v>0</v>
      </c>
      <c r="R383">
        <v>26</v>
      </c>
      <c r="S383">
        <v>0.9</v>
      </c>
      <c r="T383">
        <v>29.5</v>
      </c>
      <c r="U383">
        <v>31</v>
      </c>
      <c r="V383" t="s">
        <v>45</v>
      </c>
      <c r="W383" s="2">
        <f t="shared" si="813"/>
        <v>0.42471064814814813</v>
      </c>
      <c r="X383">
        <v>10</v>
      </c>
      <c r="Y383" s="33"/>
      <c r="Z383" s="34"/>
      <c r="AA383" s="35"/>
      <c r="AB383">
        <v>33.200000000000003</v>
      </c>
      <c r="AC383" t="s">
        <v>610</v>
      </c>
      <c r="AD383">
        <f t="shared" si="814"/>
        <v>306.2</v>
      </c>
      <c r="AE383">
        <v>0.129</v>
      </c>
      <c r="AG383">
        <v>0.72</v>
      </c>
      <c r="AH383">
        <f t="shared" si="815"/>
        <v>9.2880000000000004E-2</v>
      </c>
      <c r="AI383" t="s">
        <v>643</v>
      </c>
      <c r="AJ383">
        <f t="shared" si="816"/>
        <v>477.59280807318106</v>
      </c>
      <c r="AK383">
        <f t="shared" si="817"/>
        <v>557.19160941871132</v>
      </c>
      <c r="AL383">
        <f t="shared" si="818"/>
        <v>0</v>
      </c>
      <c r="AM383">
        <f t="shared" si="819"/>
        <v>0</v>
      </c>
      <c r="AN383">
        <f t="shared" si="820"/>
        <v>0</v>
      </c>
      <c r="AO383">
        <f t="shared" si="821"/>
        <v>0</v>
      </c>
      <c r="AP383">
        <f t="shared" si="822"/>
        <v>0</v>
      </c>
      <c r="AQ383">
        <f t="shared" si="823"/>
        <v>0</v>
      </c>
      <c r="AR383" s="54"/>
      <c r="AS383" s="55"/>
      <c r="AT383" s="55"/>
      <c r="AU383" s="56"/>
      <c r="AV383" s="56"/>
      <c r="AW383" s="56"/>
      <c r="AX383" s="57"/>
      <c r="AY383" s="57"/>
      <c r="AZ383" s="57"/>
    </row>
    <row r="384" spans="1:52" x14ac:dyDescent="0.3">
      <c r="A384">
        <v>368</v>
      </c>
      <c r="B384" s="1">
        <v>44747</v>
      </c>
      <c r="C384" t="str">
        <f t="shared" si="808"/>
        <v>CER-MSD_R3_t2_44747</v>
      </c>
      <c r="E384" t="s">
        <v>20</v>
      </c>
      <c r="F384" t="s">
        <v>35</v>
      </c>
      <c r="G384" t="s">
        <v>607</v>
      </c>
      <c r="H384">
        <f t="shared" si="809"/>
        <v>2022</v>
      </c>
      <c r="I384">
        <f t="shared" si="810"/>
        <v>7</v>
      </c>
      <c r="J384">
        <f t="shared" si="811"/>
        <v>5</v>
      </c>
      <c r="K384" t="s">
        <v>49</v>
      </c>
      <c r="M384">
        <f>VLOOKUP(F384,Treats!$A$1:$C$9,3,0)</f>
        <v>3</v>
      </c>
      <c r="N384">
        <v>5</v>
      </c>
      <c r="O384" t="s">
        <v>36</v>
      </c>
      <c r="P384" t="str">
        <f t="shared" si="812"/>
        <v>E:CER_P:P07_Tr1:MSD_Tr2:_DK_3_D:5_M:7_Y:2022</v>
      </c>
      <c r="Q384">
        <v>0</v>
      </c>
      <c r="R384">
        <v>26</v>
      </c>
      <c r="S384">
        <v>0.9</v>
      </c>
      <c r="T384">
        <v>29.5</v>
      </c>
      <c r="U384">
        <v>31</v>
      </c>
      <c r="V384" t="s">
        <v>46</v>
      </c>
      <c r="W384" s="2">
        <f t="shared" si="813"/>
        <v>0.43165509259259255</v>
      </c>
      <c r="X384">
        <v>20</v>
      </c>
      <c r="Y384" s="33"/>
      <c r="Z384" s="34"/>
      <c r="AA384" s="35"/>
      <c r="AB384">
        <v>34.5</v>
      </c>
      <c r="AC384" t="s">
        <v>610</v>
      </c>
      <c r="AD384">
        <f t="shared" si="814"/>
        <v>307.5</v>
      </c>
      <c r="AE384">
        <v>0.129</v>
      </c>
      <c r="AG384">
        <v>0.72</v>
      </c>
      <c r="AH384">
        <f t="shared" si="815"/>
        <v>9.2880000000000004E-2</v>
      </c>
      <c r="AI384" t="s">
        <v>643</v>
      </c>
      <c r="AJ384">
        <f t="shared" si="816"/>
        <v>475.57371652685538</v>
      </c>
      <c r="AK384">
        <f t="shared" si="817"/>
        <v>554.83600261466461</v>
      </c>
      <c r="AL384">
        <f t="shared" si="818"/>
        <v>0</v>
      </c>
      <c r="AM384">
        <f t="shared" si="819"/>
        <v>0</v>
      </c>
      <c r="AN384">
        <f t="shared" si="820"/>
        <v>0</v>
      </c>
      <c r="AO384">
        <f t="shared" si="821"/>
        <v>0</v>
      </c>
      <c r="AP384">
        <f t="shared" si="822"/>
        <v>0</v>
      </c>
      <c r="AQ384">
        <f t="shared" si="823"/>
        <v>0</v>
      </c>
      <c r="AR384" s="54"/>
      <c r="AS384" s="55"/>
      <c r="AT384" s="55"/>
      <c r="AU384" s="56"/>
      <c r="AV384" s="56"/>
      <c r="AW384" s="56"/>
      <c r="AX384" s="57"/>
      <c r="AY384" s="57"/>
      <c r="AZ384" s="57"/>
    </row>
    <row r="385" spans="1:52" x14ac:dyDescent="0.3">
      <c r="A385">
        <v>369</v>
      </c>
      <c r="B385" s="1">
        <v>44747</v>
      </c>
      <c r="C385" t="str">
        <f t="shared" si="808"/>
        <v>CER-MSD_R3_t3_44747</v>
      </c>
      <c r="E385" t="s">
        <v>20</v>
      </c>
      <c r="F385" t="s">
        <v>35</v>
      </c>
      <c r="G385" t="s">
        <v>607</v>
      </c>
      <c r="H385">
        <f t="shared" si="809"/>
        <v>2022</v>
      </c>
      <c r="I385">
        <f t="shared" si="810"/>
        <v>7</v>
      </c>
      <c r="J385">
        <f t="shared" si="811"/>
        <v>5</v>
      </c>
      <c r="K385" t="s">
        <v>49</v>
      </c>
      <c r="M385">
        <f>VLOOKUP(F385,Treats!$A$1:$C$9,3,0)</f>
        <v>3</v>
      </c>
      <c r="N385">
        <v>5</v>
      </c>
      <c r="O385" t="s">
        <v>36</v>
      </c>
      <c r="P385" t="str">
        <f t="shared" si="812"/>
        <v>E:CER_P:P07_Tr1:MSD_Tr2:_DK_3_D:5_M:7_Y:2022</v>
      </c>
      <c r="Q385">
        <v>0</v>
      </c>
      <c r="R385">
        <v>26</v>
      </c>
      <c r="S385">
        <v>0.9</v>
      </c>
      <c r="T385">
        <v>29.5</v>
      </c>
      <c r="U385">
        <v>31</v>
      </c>
      <c r="V385" t="s">
        <v>47</v>
      </c>
      <c r="W385" s="2">
        <f t="shared" si="813"/>
        <v>0.43859953703703697</v>
      </c>
      <c r="X385">
        <v>30</v>
      </c>
      <c r="Y385" s="33"/>
      <c r="Z385" s="34"/>
      <c r="AA385" s="35"/>
      <c r="AB385">
        <v>36.299999999999997</v>
      </c>
      <c r="AC385" t="s">
        <v>610</v>
      </c>
      <c r="AD385">
        <f t="shared" si="814"/>
        <v>309.3</v>
      </c>
      <c r="AE385">
        <v>0.129</v>
      </c>
      <c r="AG385">
        <v>0.72</v>
      </c>
      <c r="AH385">
        <f t="shared" si="815"/>
        <v>9.2880000000000004E-2</v>
      </c>
      <c r="AI385" t="s">
        <v>643</v>
      </c>
      <c r="AJ385">
        <f t="shared" si="816"/>
        <v>472.80607123183972</v>
      </c>
      <c r="AK385">
        <f t="shared" si="817"/>
        <v>551.60708310381312</v>
      </c>
      <c r="AL385">
        <f t="shared" si="818"/>
        <v>0</v>
      </c>
      <c r="AM385">
        <f t="shared" si="819"/>
        <v>0</v>
      </c>
      <c r="AN385">
        <f t="shared" si="820"/>
        <v>0</v>
      </c>
      <c r="AO385">
        <f t="shared" si="821"/>
        <v>0</v>
      </c>
      <c r="AP385">
        <f t="shared" si="822"/>
        <v>0</v>
      </c>
      <c r="AQ385">
        <f t="shared" si="823"/>
        <v>0</v>
      </c>
      <c r="AR385" s="54"/>
      <c r="AS385" s="55"/>
      <c r="AT385" s="55"/>
      <c r="AU385" s="56"/>
      <c r="AV385" s="56"/>
      <c r="AW385" s="56"/>
      <c r="AX385" s="57"/>
      <c r="AY385" s="57"/>
      <c r="AZ385" s="57"/>
    </row>
    <row r="386" spans="1:52" x14ac:dyDescent="0.3">
      <c r="A386">
        <v>370</v>
      </c>
      <c r="B386" s="1">
        <v>44747</v>
      </c>
      <c r="C386" t="str">
        <f t="shared" si="808"/>
        <v>CER-CON_R3_t0_44747</v>
      </c>
      <c r="E386" t="s">
        <v>20</v>
      </c>
      <c r="F386" t="s">
        <v>33</v>
      </c>
      <c r="G386" t="s">
        <v>607</v>
      </c>
      <c r="H386">
        <f t="shared" si="809"/>
        <v>2022</v>
      </c>
      <c r="I386">
        <f t="shared" si="810"/>
        <v>7</v>
      </c>
      <c r="J386">
        <f t="shared" si="811"/>
        <v>5</v>
      </c>
      <c r="K386" t="s">
        <v>48</v>
      </c>
      <c r="M386">
        <f>VLOOKUP(F386,Treats!$A$1:$C$9,3,0)</f>
        <v>3</v>
      </c>
      <c r="N386">
        <v>5</v>
      </c>
      <c r="O386" t="s">
        <v>36</v>
      </c>
      <c r="P386" t="str">
        <f t="shared" si="812"/>
        <v>E:CER_P:P08_Tr1:CON_Tr2:_DK_3_D:5_M:7_Y:2022</v>
      </c>
      <c r="Q386">
        <v>12</v>
      </c>
      <c r="R386">
        <v>27</v>
      </c>
      <c r="S386">
        <v>0.9</v>
      </c>
      <c r="T386">
        <v>31</v>
      </c>
      <c r="U386">
        <v>33.5</v>
      </c>
      <c r="V386" t="s">
        <v>44</v>
      </c>
      <c r="W386" s="2">
        <v>0.48130787037037037</v>
      </c>
      <c r="X386">
        <v>0</v>
      </c>
      <c r="Y386" s="33"/>
      <c r="Z386" s="34"/>
      <c r="AA386" s="35"/>
      <c r="AB386">
        <v>35.9</v>
      </c>
      <c r="AC386" t="s">
        <v>610</v>
      </c>
      <c r="AD386">
        <f t="shared" si="814"/>
        <v>308.89999999999998</v>
      </c>
      <c r="AE386">
        <v>0.129</v>
      </c>
      <c r="AG386">
        <v>0.72</v>
      </c>
      <c r="AH386">
        <f t="shared" si="815"/>
        <v>9.2880000000000004E-2</v>
      </c>
      <c r="AI386" t="s">
        <v>643</v>
      </c>
      <c r="AJ386">
        <f t="shared" si="816"/>
        <v>473.41831606347694</v>
      </c>
      <c r="AK386">
        <f t="shared" si="817"/>
        <v>552.32136874072307</v>
      </c>
      <c r="AL386">
        <f t="shared" si="818"/>
        <v>0</v>
      </c>
      <c r="AM386">
        <f t="shared" si="819"/>
        <v>0</v>
      </c>
      <c r="AN386">
        <f t="shared" si="820"/>
        <v>0</v>
      </c>
      <c r="AO386">
        <f t="shared" si="821"/>
        <v>0</v>
      </c>
      <c r="AP386">
        <f t="shared" si="822"/>
        <v>0</v>
      </c>
      <c r="AQ386">
        <f t="shared" si="823"/>
        <v>0</v>
      </c>
      <c r="AR386" s="54">
        <f t="shared" ref="AR386" si="959">SLOPE(AM386:AM389,X386:X389)*60</f>
        <v>0</v>
      </c>
      <c r="AS386" s="55" t="e">
        <f t="shared" ref="AS386" si="960">RSQ(Y386:Y389,AM386:AM389)</f>
        <v>#DIV/0!</v>
      </c>
      <c r="AT386" s="55" t="e">
        <f t="shared" ref="AT386" si="961">IF(AS386&gt;=0.7,AR386,"REV")</f>
        <v>#DIV/0!</v>
      </c>
      <c r="AU386" s="56" t="e">
        <f t="shared" ref="AU386" si="962">SLOPE(AQ386:AQ389,Y386:Y389)*60</f>
        <v>#DIV/0!</v>
      </c>
      <c r="AV386" s="56" t="e">
        <f t="shared" ref="AV386" si="963">RSQ(Y386:Y389,AQ386:AQ389)</f>
        <v>#DIV/0!</v>
      </c>
      <c r="AW386" s="56" t="e">
        <f t="shared" ref="AW386" si="964">IF(AV386&gt;=0.7,AU386,"REV")</f>
        <v>#DIV/0!</v>
      </c>
      <c r="AX386" s="57" t="e">
        <f t="shared" ref="AX386" si="965">SLOPE(AO386:AO389,Y386:Y389)*60</f>
        <v>#DIV/0!</v>
      </c>
      <c r="AY386" s="57" t="e">
        <f t="shared" ref="AY386" si="966">RSQ(Y386:Y389,AO386:AO389)</f>
        <v>#DIV/0!</v>
      </c>
      <c r="AZ386" s="57" t="e">
        <f t="shared" ref="AZ386" si="967">IF(AY386&gt;=0.7,AX386,"REV")</f>
        <v>#DIV/0!</v>
      </c>
    </row>
    <row r="387" spans="1:52" x14ac:dyDescent="0.3">
      <c r="A387">
        <v>371</v>
      </c>
      <c r="B387" s="1">
        <v>44747</v>
      </c>
      <c r="C387" t="str">
        <f t="shared" ref="C387:C433" si="968">E387&amp;"-"&amp;K387&amp;"_"&amp;"R"&amp;M387&amp;"_"&amp;V387&amp;"_"&amp;B387</f>
        <v>CER-CON_R3_t1_44747</v>
      </c>
      <c r="E387" t="s">
        <v>20</v>
      </c>
      <c r="F387" t="s">
        <v>33</v>
      </c>
      <c r="G387" t="s">
        <v>607</v>
      </c>
      <c r="H387">
        <f t="shared" ref="H387:H450" si="969">YEAR(B387)</f>
        <v>2022</v>
      </c>
      <c r="I387">
        <f t="shared" ref="I387:I450" si="970">MONTH(B387)</f>
        <v>7</v>
      </c>
      <c r="J387">
        <f t="shared" ref="J387:J450" si="971">DAY(B387)</f>
        <v>5</v>
      </c>
      <c r="K387" t="s">
        <v>48</v>
      </c>
      <c r="M387">
        <f>VLOOKUP(F387,Treats!$A$1:$C$9,3,0)</f>
        <v>3</v>
      </c>
      <c r="N387">
        <v>5</v>
      </c>
      <c r="O387" t="s">
        <v>36</v>
      </c>
      <c r="P387" t="str">
        <f t="shared" ref="P387:P450" si="972">"E:"&amp;E387&amp;"_P:"&amp;F387&amp;"_Tr1:"&amp;K387&amp;"_Tr2:"&amp;L387&amp;"_"&amp;G387&amp;"_"&amp;M387&amp;"_D:"&amp;J387&amp;"_M:"&amp;I387&amp;"_Y:"&amp;H387</f>
        <v>E:CER_P:P08_Tr1:CON_Tr2:_DK_3_D:5_M:7_Y:2022</v>
      </c>
      <c r="Q387">
        <v>12</v>
      </c>
      <c r="R387">
        <v>27</v>
      </c>
      <c r="S387">
        <v>0.9</v>
      </c>
      <c r="T387">
        <v>31</v>
      </c>
      <c r="U387">
        <v>33.5</v>
      </c>
      <c r="V387" t="s">
        <v>45</v>
      </c>
      <c r="W387" s="2">
        <f t="shared" ref="W387:W389" si="973">W386+TIME(0,10,0)</f>
        <v>0.48825231481481479</v>
      </c>
      <c r="X387">
        <v>10</v>
      </c>
      <c r="Y387" s="33"/>
      <c r="Z387" s="34"/>
      <c r="AA387" s="35"/>
      <c r="AB387">
        <v>36.799999999999997</v>
      </c>
      <c r="AC387" t="s">
        <v>610</v>
      </c>
      <c r="AD387">
        <f t="shared" ref="AD387:AD450" si="974">AB387+273</f>
        <v>309.8</v>
      </c>
      <c r="AE387">
        <v>0.129</v>
      </c>
      <c r="AG387">
        <v>0.72</v>
      </c>
      <c r="AH387">
        <f t="shared" ref="AH387:AH450" si="975">AE387*AG387</f>
        <v>9.2880000000000004E-2</v>
      </c>
      <c r="AI387" t="s">
        <v>643</v>
      </c>
      <c r="AJ387">
        <f t="shared" ref="AJ387:AJ450" si="976">(12/(82.0575*AD387))*1000000</f>
        <v>472.04298848291813</v>
      </c>
      <c r="AK387">
        <f t="shared" ref="AK387:AK450" si="977">(14/(82.0575*AD387))*1000000</f>
        <v>550.71681989673777</v>
      </c>
      <c r="AL387">
        <f t="shared" ref="AL387:AL450" si="978">(Y387*AJ387)/1000</f>
        <v>0</v>
      </c>
      <c r="AM387">
        <f t="shared" ref="AM387:AM450" si="979">AL387*AH387/AE387</f>
        <v>0</v>
      </c>
      <c r="AN387">
        <f t="shared" ref="AN387:AN450" si="980">(Z387*AJ387)/1000</f>
        <v>0</v>
      </c>
      <c r="AO387">
        <f t="shared" ref="AO387:AO450" si="981">AN387*AH387/AE387</f>
        <v>0</v>
      </c>
      <c r="AP387">
        <f t="shared" ref="AP387:AP450" si="982">AA387*AK387/1000</f>
        <v>0</v>
      </c>
      <c r="AQ387">
        <f t="shared" ref="AQ387:AQ450" si="983">AP387*AH387/AE387</f>
        <v>0</v>
      </c>
      <c r="AR387" s="54"/>
      <c r="AS387" s="55"/>
      <c r="AT387" s="55"/>
      <c r="AU387" s="56"/>
      <c r="AV387" s="56"/>
      <c r="AW387" s="56"/>
      <c r="AX387" s="57"/>
      <c r="AY387" s="57"/>
      <c r="AZ387" s="57"/>
    </row>
    <row r="388" spans="1:52" x14ac:dyDescent="0.3">
      <c r="A388">
        <v>372</v>
      </c>
      <c r="B388" s="1">
        <v>44747</v>
      </c>
      <c r="C388" t="str">
        <f t="shared" si="968"/>
        <v>CER-CON_R3_t2_44747</v>
      </c>
      <c r="E388" t="s">
        <v>20</v>
      </c>
      <c r="F388" t="s">
        <v>33</v>
      </c>
      <c r="G388" t="s">
        <v>607</v>
      </c>
      <c r="H388">
        <f t="shared" si="969"/>
        <v>2022</v>
      </c>
      <c r="I388">
        <f t="shared" si="970"/>
        <v>7</v>
      </c>
      <c r="J388">
        <f t="shared" si="971"/>
        <v>5</v>
      </c>
      <c r="K388" t="s">
        <v>48</v>
      </c>
      <c r="M388">
        <f>VLOOKUP(F388,Treats!$A$1:$C$9,3,0)</f>
        <v>3</v>
      </c>
      <c r="N388">
        <v>5</v>
      </c>
      <c r="O388" t="s">
        <v>36</v>
      </c>
      <c r="P388" t="str">
        <f t="shared" si="972"/>
        <v>E:CER_P:P08_Tr1:CON_Tr2:_DK_3_D:5_M:7_Y:2022</v>
      </c>
      <c r="Q388">
        <v>12</v>
      </c>
      <c r="R388">
        <v>27</v>
      </c>
      <c r="S388">
        <v>0.9</v>
      </c>
      <c r="T388">
        <v>31</v>
      </c>
      <c r="U388">
        <v>33.5</v>
      </c>
      <c r="V388" t="s">
        <v>46</v>
      </c>
      <c r="W388" s="2">
        <f t="shared" si="973"/>
        <v>0.49519675925925921</v>
      </c>
      <c r="X388">
        <v>20</v>
      </c>
      <c r="Y388" s="33"/>
      <c r="Z388" s="34"/>
      <c r="AA388" s="35"/>
      <c r="AB388">
        <v>38.299999999999997</v>
      </c>
      <c r="AC388" t="s">
        <v>610</v>
      </c>
      <c r="AD388">
        <f t="shared" si="974"/>
        <v>311.3</v>
      </c>
      <c r="AE388">
        <v>0.129</v>
      </c>
      <c r="AG388">
        <v>0.72</v>
      </c>
      <c r="AH388">
        <f t="shared" si="975"/>
        <v>9.2880000000000004E-2</v>
      </c>
      <c r="AI388" t="s">
        <v>643</v>
      </c>
      <c r="AJ388">
        <f t="shared" si="976"/>
        <v>469.76844790237084</v>
      </c>
      <c r="AK388">
        <f t="shared" si="977"/>
        <v>548.0631892194325</v>
      </c>
      <c r="AL388">
        <f t="shared" si="978"/>
        <v>0</v>
      </c>
      <c r="AM388">
        <f t="shared" si="979"/>
        <v>0</v>
      </c>
      <c r="AN388">
        <f t="shared" si="980"/>
        <v>0</v>
      </c>
      <c r="AO388">
        <f t="shared" si="981"/>
        <v>0</v>
      </c>
      <c r="AP388">
        <f t="shared" si="982"/>
        <v>0</v>
      </c>
      <c r="AQ388">
        <f t="shared" si="983"/>
        <v>0</v>
      </c>
      <c r="AR388" s="54"/>
      <c r="AS388" s="55"/>
      <c r="AT388" s="55"/>
      <c r="AU388" s="56"/>
      <c r="AV388" s="56"/>
      <c r="AW388" s="56"/>
      <c r="AX388" s="57"/>
      <c r="AY388" s="57"/>
      <c r="AZ388" s="57"/>
    </row>
    <row r="389" spans="1:52" x14ac:dyDescent="0.3">
      <c r="A389">
        <v>373</v>
      </c>
      <c r="B389" s="1">
        <v>44747</v>
      </c>
      <c r="C389" t="str">
        <f t="shared" si="968"/>
        <v>CER-CON_R3_t3_44747</v>
      </c>
      <c r="E389" t="s">
        <v>20</v>
      </c>
      <c r="F389" t="s">
        <v>33</v>
      </c>
      <c r="G389" t="s">
        <v>607</v>
      </c>
      <c r="H389">
        <f t="shared" si="969"/>
        <v>2022</v>
      </c>
      <c r="I389">
        <f t="shared" si="970"/>
        <v>7</v>
      </c>
      <c r="J389">
        <f t="shared" si="971"/>
        <v>5</v>
      </c>
      <c r="K389" t="s">
        <v>48</v>
      </c>
      <c r="M389">
        <f>VLOOKUP(F389,Treats!$A$1:$C$9,3,0)</f>
        <v>3</v>
      </c>
      <c r="N389">
        <v>5</v>
      </c>
      <c r="O389" t="s">
        <v>36</v>
      </c>
      <c r="P389" t="str">
        <f t="shared" si="972"/>
        <v>E:CER_P:P08_Tr1:CON_Tr2:_DK_3_D:5_M:7_Y:2022</v>
      </c>
      <c r="Q389">
        <v>12</v>
      </c>
      <c r="R389">
        <v>27</v>
      </c>
      <c r="S389">
        <v>0.9</v>
      </c>
      <c r="T389">
        <v>31</v>
      </c>
      <c r="U389">
        <v>33.5</v>
      </c>
      <c r="V389" t="s">
        <v>47</v>
      </c>
      <c r="W389" s="2">
        <f t="shared" si="973"/>
        <v>0.50214120370370363</v>
      </c>
      <c r="X389">
        <v>30</v>
      </c>
      <c r="Y389" s="33"/>
      <c r="Z389" s="34"/>
      <c r="AA389" s="35"/>
      <c r="AB389">
        <v>39.299999999999997</v>
      </c>
      <c r="AC389" t="s">
        <v>610</v>
      </c>
      <c r="AD389">
        <f t="shared" si="974"/>
        <v>312.3</v>
      </c>
      <c r="AE389">
        <v>0.129</v>
      </c>
      <c r="AG389">
        <v>0.72</v>
      </c>
      <c r="AH389">
        <f t="shared" si="975"/>
        <v>9.2880000000000004E-2</v>
      </c>
      <c r="AI389" t="s">
        <v>643</v>
      </c>
      <c r="AJ389">
        <f t="shared" si="976"/>
        <v>468.26422616717269</v>
      </c>
      <c r="AK389">
        <f t="shared" si="977"/>
        <v>546.30826386170145</v>
      </c>
      <c r="AL389">
        <f t="shared" si="978"/>
        <v>0</v>
      </c>
      <c r="AM389">
        <f t="shared" si="979"/>
        <v>0</v>
      </c>
      <c r="AN389">
        <f t="shared" si="980"/>
        <v>0</v>
      </c>
      <c r="AO389">
        <f t="shared" si="981"/>
        <v>0</v>
      </c>
      <c r="AP389">
        <f t="shared" si="982"/>
        <v>0</v>
      </c>
      <c r="AQ389">
        <f t="shared" si="983"/>
        <v>0</v>
      </c>
      <c r="AR389" s="54"/>
      <c r="AS389" s="55"/>
      <c r="AT389" s="55"/>
      <c r="AU389" s="56"/>
      <c r="AV389" s="56"/>
      <c r="AW389" s="56"/>
      <c r="AX389" s="57"/>
      <c r="AY389" s="57"/>
      <c r="AZ389" s="57"/>
    </row>
    <row r="390" spans="1:52" x14ac:dyDescent="0.3">
      <c r="A390">
        <v>374</v>
      </c>
      <c r="B390" s="1">
        <v>44747</v>
      </c>
      <c r="C390" t="str">
        <f t="shared" si="968"/>
        <v>CER-AWD_R3_t0_44747</v>
      </c>
      <c r="E390" t="s">
        <v>20</v>
      </c>
      <c r="F390" t="s">
        <v>38</v>
      </c>
      <c r="G390" t="s">
        <v>607</v>
      </c>
      <c r="H390">
        <f t="shared" si="969"/>
        <v>2022</v>
      </c>
      <c r="I390">
        <f t="shared" si="970"/>
        <v>7</v>
      </c>
      <c r="J390">
        <f t="shared" si="971"/>
        <v>5</v>
      </c>
      <c r="K390" t="s">
        <v>50</v>
      </c>
      <c r="M390">
        <f>VLOOKUP(F390,Treats!$A$1:$C$9,3,0)</f>
        <v>3</v>
      </c>
      <c r="N390">
        <v>5</v>
      </c>
      <c r="O390" t="s">
        <v>36</v>
      </c>
      <c r="P390" t="str">
        <f t="shared" si="972"/>
        <v>E:CER_P:P09_Tr1:AWD_Tr2:_DK_3_D:5_M:7_Y:2022</v>
      </c>
      <c r="Q390">
        <v>1</v>
      </c>
      <c r="R390">
        <v>27</v>
      </c>
      <c r="S390">
        <v>0.9</v>
      </c>
      <c r="T390">
        <v>31</v>
      </c>
      <c r="U390">
        <v>33.5</v>
      </c>
      <c r="V390" t="s">
        <v>44</v>
      </c>
      <c r="W390" s="2">
        <v>0.44988425925925929</v>
      </c>
      <c r="X390">
        <v>0</v>
      </c>
      <c r="Y390" s="33"/>
      <c r="Z390" s="34"/>
      <c r="AA390" s="35"/>
      <c r="AB390">
        <v>34.1</v>
      </c>
      <c r="AC390" t="s">
        <v>610</v>
      </c>
      <c r="AD390">
        <f t="shared" si="974"/>
        <v>307.10000000000002</v>
      </c>
      <c r="AE390">
        <v>0.129</v>
      </c>
      <c r="AG390">
        <v>0.72</v>
      </c>
      <c r="AH390">
        <f t="shared" si="975"/>
        <v>9.2880000000000004E-2</v>
      </c>
      <c r="AI390" t="s">
        <v>643</v>
      </c>
      <c r="AJ390">
        <f t="shared" si="976"/>
        <v>476.19315477697171</v>
      </c>
      <c r="AK390">
        <f t="shared" si="977"/>
        <v>555.55868057313376</v>
      </c>
      <c r="AL390">
        <f t="shared" si="978"/>
        <v>0</v>
      </c>
      <c r="AM390">
        <f t="shared" si="979"/>
        <v>0</v>
      </c>
      <c r="AN390">
        <f t="shared" si="980"/>
        <v>0</v>
      </c>
      <c r="AO390">
        <f t="shared" si="981"/>
        <v>0</v>
      </c>
      <c r="AP390">
        <f t="shared" si="982"/>
        <v>0</v>
      </c>
      <c r="AQ390">
        <f t="shared" si="983"/>
        <v>0</v>
      </c>
      <c r="AR390" s="54">
        <f t="shared" ref="AR390" si="984">SLOPE(AM390:AM393,X390:X393)*60</f>
        <v>0</v>
      </c>
      <c r="AS390" s="55" t="e">
        <f t="shared" ref="AS390" si="985">RSQ(Y390:Y393,AM390:AM393)</f>
        <v>#DIV/0!</v>
      </c>
      <c r="AT390" s="55" t="e">
        <f t="shared" ref="AT390" si="986">IF(AS390&gt;=0.7,AR390,"REV")</f>
        <v>#DIV/0!</v>
      </c>
      <c r="AU390" s="56" t="e">
        <f t="shared" ref="AU390" si="987">SLOPE(AQ390:AQ393,Y390:Y393)*60</f>
        <v>#DIV/0!</v>
      </c>
      <c r="AV390" s="56" t="e">
        <f t="shared" ref="AV390" si="988">RSQ(Y390:Y393,AQ390:AQ393)</f>
        <v>#DIV/0!</v>
      </c>
      <c r="AW390" s="56" t="e">
        <f t="shared" ref="AW390" si="989">IF(AV390&gt;=0.7,AU390,"REV")</f>
        <v>#DIV/0!</v>
      </c>
      <c r="AX390" s="57" t="e">
        <f t="shared" ref="AX390" si="990">SLOPE(AO390:AO393,Y390:Y393)*60</f>
        <v>#DIV/0!</v>
      </c>
      <c r="AY390" s="57" t="e">
        <f t="shared" ref="AY390" si="991">RSQ(Y390:Y393,AO390:AO393)</f>
        <v>#DIV/0!</v>
      </c>
      <c r="AZ390" s="57" t="e">
        <f t="shared" ref="AZ390" si="992">IF(AY390&gt;=0.7,AX390,"REV")</f>
        <v>#DIV/0!</v>
      </c>
    </row>
    <row r="391" spans="1:52" x14ac:dyDescent="0.3">
      <c r="A391">
        <v>375</v>
      </c>
      <c r="B391" s="1">
        <v>44747</v>
      </c>
      <c r="C391" t="str">
        <f t="shared" si="968"/>
        <v>CER-AWD_R3_t1_44747</v>
      </c>
      <c r="E391" t="s">
        <v>20</v>
      </c>
      <c r="F391" t="s">
        <v>38</v>
      </c>
      <c r="G391" t="s">
        <v>607</v>
      </c>
      <c r="H391">
        <f t="shared" si="969"/>
        <v>2022</v>
      </c>
      <c r="I391">
        <f t="shared" si="970"/>
        <v>7</v>
      </c>
      <c r="J391">
        <f t="shared" si="971"/>
        <v>5</v>
      </c>
      <c r="K391" t="s">
        <v>50</v>
      </c>
      <c r="M391">
        <f>VLOOKUP(F391,Treats!$A$1:$C$9,3,0)</f>
        <v>3</v>
      </c>
      <c r="N391">
        <v>5</v>
      </c>
      <c r="O391" t="s">
        <v>36</v>
      </c>
      <c r="P391" t="str">
        <f t="shared" si="972"/>
        <v>E:CER_P:P09_Tr1:AWD_Tr2:_DK_3_D:5_M:7_Y:2022</v>
      </c>
      <c r="Q391">
        <v>1</v>
      </c>
      <c r="R391">
        <v>27</v>
      </c>
      <c r="S391">
        <v>0.9</v>
      </c>
      <c r="T391">
        <v>31</v>
      </c>
      <c r="U391">
        <v>33.5</v>
      </c>
      <c r="V391" t="s">
        <v>45</v>
      </c>
      <c r="W391" s="2">
        <f t="shared" ref="W391:W393" si="993">W390+TIME(0,10,0)</f>
        <v>0.45682870370370371</v>
      </c>
      <c r="X391">
        <v>10</v>
      </c>
      <c r="Y391" s="33"/>
      <c r="Z391" s="34"/>
      <c r="AA391" s="35"/>
      <c r="AB391">
        <v>36.9</v>
      </c>
      <c r="AC391" t="s">
        <v>610</v>
      </c>
      <c r="AD391">
        <f t="shared" si="974"/>
        <v>309.89999999999998</v>
      </c>
      <c r="AE391">
        <v>0.129</v>
      </c>
      <c r="AG391">
        <v>0.72</v>
      </c>
      <c r="AH391">
        <f t="shared" si="975"/>
        <v>9.2880000000000004E-2</v>
      </c>
      <c r="AI391" t="s">
        <v>643</v>
      </c>
      <c r="AJ391">
        <f t="shared" si="976"/>
        <v>471.89066741532122</v>
      </c>
      <c r="AK391">
        <f t="shared" si="977"/>
        <v>550.53911198454136</v>
      </c>
      <c r="AL391">
        <f t="shared" si="978"/>
        <v>0</v>
      </c>
      <c r="AM391">
        <f t="shared" si="979"/>
        <v>0</v>
      </c>
      <c r="AN391">
        <f t="shared" si="980"/>
        <v>0</v>
      </c>
      <c r="AO391">
        <f t="shared" si="981"/>
        <v>0</v>
      </c>
      <c r="AP391">
        <f t="shared" si="982"/>
        <v>0</v>
      </c>
      <c r="AQ391">
        <f t="shared" si="983"/>
        <v>0</v>
      </c>
      <c r="AR391" s="54"/>
      <c r="AS391" s="55"/>
      <c r="AT391" s="55"/>
      <c r="AU391" s="56"/>
      <c r="AV391" s="56"/>
      <c r="AW391" s="56"/>
      <c r="AX391" s="57"/>
      <c r="AY391" s="57"/>
      <c r="AZ391" s="57"/>
    </row>
    <row r="392" spans="1:52" x14ac:dyDescent="0.3">
      <c r="A392">
        <v>376</v>
      </c>
      <c r="B392" s="1">
        <v>44747</v>
      </c>
      <c r="C392" t="str">
        <f t="shared" si="968"/>
        <v>CER-AWD_R3_t2_44747</v>
      </c>
      <c r="E392" t="s">
        <v>20</v>
      </c>
      <c r="F392" t="s">
        <v>38</v>
      </c>
      <c r="G392" t="s">
        <v>607</v>
      </c>
      <c r="H392">
        <f t="shared" si="969"/>
        <v>2022</v>
      </c>
      <c r="I392">
        <f t="shared" si="970"/>
        <v>7</v>
      </c>
      <c r="J392">
        <f t="shared" si="971"/>
        <v>5</v>
      </c>
      <c r="K392" t="s">
        <v>50</v>
      </c>
      <c r="M392">
        <f>VLOOKUP(F392,Treats!$A$1:$C$9,3,0)</f>
        <v>3</v>
      </c>
      <c r="N392">
        <v>5</v>
      </c>
      <c r="O392" t="s">
        <v>36</v>
      </c>
      <c r="P392" t="str">
        <f t="shared" si="972"/>
        <v>E:CER_P:P09_Tr1:AWD_Tr2:_DK_3_D:5_M:7_Y:2022</v>
      </c>
      <c r="Q392">
        <v>1</v>
      </c>
      <c r="R392">
        <v>27</v>
      </c>
      <c r="S392">
        <v>0.9</v>
      </c>
      <c r="T392">
        <v>31</v>
      </c>
      <c r="U392">
        <v>33.5</v>
      </c>
      <c r="V392" t="s">
        <v>46</v>
      </c>
      <c r="W392" s="2">
        <f t="shared" si="993"/>
        <v>0.46377314814814813</v>
      </c>
      <c r="X392">
        <v>20</v>
      </c>
      <c r="Y392" s="33"/>
      <c r="Z392" s="34"/>
      <c r="AA392" s="35"/>
      <c r="AB392">
        <v>37.5</v>
      </c>
      <c r="AC392" t="s">
        <v>610</v>
      </c>
      <c r="AD392">
        <f t="shared" si="974"/>
        <v>310.5</v>
      </c>
      <c r="AE392">
        <v>0.129</v>
      </c>
      <c r="AG392">
        <v>0.72</v>
      </c>
      <c r="AH392">
        <f t="shared" si="975"/>
        <v>9.2880000000000004E-2</v>
      </c>
      <c r="AI392" t="s">
        <v>643</v>
      </c>
      <c r="AJ392">
        <f t="shared" si="976"/>
        <v>470.97880139133025</v>
      </c>
      <c r="AK392">
        <f t="shared" si="977"/>
        <v>549.47526828988521</v>
      </c>
      <c r="AL392">
        <f t="shared" si="978"/>
        <v>0</v>
      </c>
      <c r="AM392">
        <f t="shared" si="979"/>
        <v>0</v>
      </c>
      <c r="AN392">
        <f t="shared" si="980"/>
        <v>0</v>
      </c>
      <c r="AO392">
        <f t="shared" si="981"/>
        <v>0</v>
      </c>
      <c r="AP392">
        <f t="shared" si="982"/>
        <v>0</v>
      </c>
      <c r="AQ392">
        <f t="shared" si="983"/>
        <v>0</v>
      </c>
      <c r="AR392" s="54"/>
      <c r="AS392" s="55"/>
      <c r="AT392" s="55"/>
      <c r="AU392" s="56"/>
      <c r="AV392" s="56"/>
      <c r="AW392" s="56"/>
      <c r="AX392" s="57"/>
      <c r="AY392" s="57"/>
      <c r="AZ392" s="57"/>
    </row>
    <row r="393" spans="1:52" x14ac:dyDescent="0.3">
      <c r="A393">
        <v>377</v>
      </c>
      <c r="B393" s="1">
        <v>44747</v>
      </c>
      <c r="C393" t="str">
        <f t="shared" si="968"/>
        <v>CER-AWD_R3_t3_44747</v>
      </c>
      <c r="E393" t="s">
        <v>20</v>
      </c>
      <c r="F393" t="s">
        <v>38</v>
      </c>
      <c r="G393" t="s">
        <v>607</v>
      </c>
      <c r="H393">
        <f t="shared" si="969"/>
        <v>2022</v>
      </c>
      <c r="I393">
        <f t="shared" si="970"/>
        <v>7</v>
      </c>
      <c r="J393">
        <f t="shared" si="971"/>
        <v>5</v>
      </c>
      <c r="K393" t="s">
        <v>50</v>
      </c>
      <c r="M393">
        <f>VLOOKUP(F393,Treats!$A$1:$C$9,3,0)</f>
        <v>3</v>
      </c>
      <c r="N393">
        <v>5</v>
      </c>
      <c r="O393" t="s">
        <v>36</v>
      </c>
      <c r="P393" t="str">
        <f t="shared" si="972"/>
        <v>E:CER_P:P09_Tr1:AWD_Tr2:_DK_3_D:5_M:7_Y:2022</v>
      </c>
      <c r="Q393">
        <v>1</v>
      </c>
      <c r="R393">
        <v>27</v>
      </c>
      <c r="S393">
        <v>0.9</v>
      </c>
      <c r="T393">
        <v>31</v>
      </c>
      <c r="U393">
        <v>33.5</v>
      </c>
      <c r="V393" t="s">
        <v>47</v>
      </c>
      <c r="W393" s="2">
        <f t="shared" si="993"/>
        <v>0.47071759259259255</v>
      </c>
      <c r="X393">
        <v>30</v>
      </c>
      <c r="Y393" s="33"/>
      <c r="Z393" s="34"/>
      <c r="AA393" s="35"/>
      <c r="AB393">
        <v>37.4</v>
      </c>
      <c r="AC393" t="s">
        <v>610</v>
      </c>
      <c r="AD393">
        <f t="shared" si="974"/>
        <v>310.39999999999998</v>
      </c>
      <c r="AE393">
        <v>0.129</v>
      </c>
      <c r="AG393">
        <v>0.72</v>
      </c>
      <c r="AH393">
        <f t="shared" si="975"/>
        <v>9.2880000000000004E-2</v>
      </c>
      <c r="AI393" t="s">
        <v>643</v>
      </c>
      <c r="AJ393">
        <f t="shared" si="976"/>
        <v>471.13053425260318</v>
      </c>
      <c r="AK393">
        <f t="shared" si="977"/>
        <v>549.65228996137046</v>
      </c>
      <c r="AL393">
        <f t="shared" si="978"/>
        <v>0</v>
      </c>
      <c r="AM393">
        <f t="shared" si="979"/>
        <v>0</v>
      </c>
      <c r="AN393">
        <f t="shared" si="980"/>
        <v>0</v>
      </c>
      <c r="AO393">
        <f t="shared" si="981"/>
        <v>0</v>
      </c>
      <c r="AP393">
        <f t="shared" si="982"/>
        <v>0</v>
      </c>
      <c r="AQ393">
        <f t="shared" si="983"/>
        <v>0</v>
      </c>
      <c r="AR393" s="54"/>
      <c r="AS393" s="55"/>
      <c r="AT393" s="55"/>
      <c r="AU393" s="56"/>
      <c r="AV393" s="56"/>
      <c r="AW393" s="56"/>
      <c r="AX393" s="57"/>
      <c r="AY393" s="57"/>
      <c r="AZ393" s="57"/>
    </row>
    <row r="394" spans="1:52" x14ac:dyDescent="0.3">
      <c r="A394">
        <v>378</v>
      </c>
      <c r="B394" s="1">
        <v>44747</v>
      </c>
      <c r="C394" t="str">
        <f t="shared" si="968"/>
        <v>CER-AWD_R3_t0_44747</v>
      </c>
      <c r="E394" t="s">
        <v>20</v>
      </c>
      <c r="F394" t="s">
        <v>38</v>
      </c>
      <c r="G394" t="s">
        <v>18</v>
      </c>
      <c r="H394">
        <f t="shared" si="969"/>
        <v>2022</v>
      </c>
      <c r="I394">
        <f t="shared" si="970"/>
        <v>7</v>
      </c>
      <c r="J394">
        <f t="shared" si="971"/>
        <v>5</v>
      </c>
      <c r="K394" t="s">
        <v>50</v>
      </c>
      <c r="M394">
        <f>VLOOKUP(F394,Treats!$A$1:$C$9,3,0)</f>
        <v>3</v>
      </c>
      <c r="N394">
        <v>9</v>
      </c>
      <c r="O394" t="s">
        <v>36</v>
      </c>
      <c r="P394" t="str">
        <f t="shared" si="972"/>
        <v>E:CER_P:P09_Tr1:AWD_Tr2:_TRA_3_D:5_M:7_Y:2022</v>
      </c>
      <c r="Q394">
        <v>1</v>
      </c>
      <c r="R394">
        <v>27</v>
      </c>
      <c r="S394">
        <v>0.9</v>
      </c>
      <c r="T394">
        <v>31</v>
      </c>
      <c r="U394">
        <v>33.5</v>
      </c>
      <c r="V394" t="s">
        <v>44</v>
      </c>
      <c r="W394" s="2">
        <v>0.44826388888888885</v>
      </c>
      <c r="X394">
        <v>0</v>
      </c>
      <c r="Y394" s="33">
        <f>VLOOKUP(C394,JN!$A$2:$J$865,8,0)</f>
        <v>1.1325000000000001</v>
      </c>
      <c r="Z394" s="34">
        <f>VLOOKUP(C394,JN!$A$2:$J$865,9,0)</f>
        <v>91.380298507462683</v>
      </c>
      <c r="AA394" s="35">
        <f>VLOOKUP(C394,JN!$A$2:$J$865,10,0)</f>
        <v>0.53424000000000005</v>
      </c>
      <c r="AB394">
        <v>35.5</v>
      </c>
      <c r="AD394">
        <f t="shared" si="974"/>
        <v>308.5</v>
      </c>
      <c r="AE394">
        <v>0.129</v>
      </c>
      <c r="AG394">
        <v>0.72</v>
      </c>
      <c r="AH394">
        <f t="shared" si="975"/>
        <v>9.2880000000000004E-2</v>
      </c>
      <c r="AI394" t="s">
        <v>643</v>
      </c>
      <c r="AJ394">
        <f t="shared" si="976"/>
        <v>474.03214856404549</v>
      </c>
      <c r="AK394">
        <f t="shared" si="977"/>
        <v>553.03750665805308</v>
      </c>
      <c r="AL394">
        <f t="shared" si="978"/>
        <v>0.53684140824878157</v>
      </c>
      <c r="AM394">
        <f t="shared" si="979"/>
        <v>0.38652581393912272</v>
      </c>
      <c r="AN394">
        <f t="shared" si="980"/>
        <v>43.31719923791637</v>
      </c>
      <c r="AO394">
        <f t="shared" si="981"/>
        <v>31.188383451299785</v>
      </c>
      <c r="AP394">
        <f t="shared" si="982"/>
        <v>0.29545475755699829</v>
      </c>
      <c r="AQ394">
        <f t="shared" si="983"/>
        <v>0.21272742544103879</v>
      </c>
      <c r="AR394" s="54">
        <f t="shared" ref="AR394" si="994">SLOPE(AM394:AM397,X394:X397)*60</f>
        <v>0.12825567004130334</v>
      </c>
      <c r="AS394" s="55">
        <f t="shared" ref="AS394" si="995">RSQ(Y394:Y397,AM394:AM397)</f>
        <v>0.98848431893155553</v>
      </c>
      <c r="AT394" s="55">
        <f t="shared" ref="AT394" si="996">IF(AS394&gt;=0.7,AR394,"REV")</f>
        <v>0.12825567004130334</v>
      </c>
      <c r="AU394" s="56">
        <f t="shared" ref="AU394" si="997">SLOPE(AQ394:AQ397,Y394:Y397)*60</f>
        <v>-6.6450652351349326</v>
      </c>
      <c r="AV394" s="56">
        <f t="shared" ref="AV394" si="998">RSQ(Y394:Y397,AQ394:AQ397)</f>
        <v>0.89590096579026024</v>
      </c>
      <c r="AW394" s="56">
        <f t="shared" ref="AW394" si="999">IF(AV394&gt;=0.7,AU394,"REV")</f>
        <v>-6.6450652351349326</v>
      </c>
      <c r="AX394" s="57">
        <f t="shared" ref="AX394" si="1000">SLOPE(AO394:AO397,Y394:Y397)*60</f>
        <v>-6272.1663094165469</v>
      </c>
      <c r="AY394" s="57">
        <f t="shared" ref="AY394" si="1001">RSQ(Y394:Y397,AO394:AO397)</f>
        <v>0.96627997468616078</v>
      </c>
      <c r="AZ394" s="57">
        <f t="shared" ref="AZ394" si="1002">IF(AY394&gt;=0.7,AX394,"REV")</f>
        <v>-6272.1663094165469</v>
      </c>
    </row>
    <row r="395" spans="1:52" x14ac:dyDescent="0.3">
      <c r="A395">
        <v>379</v>
      </c>
      <c r="B395" s="1">
        <v>44747</v>
      </c>
      <c r="C395" t="str">
        <f t="shared" si="968"/>
        <v>CER-AWD_R3_t1_44747</v>
      </c>
      <c r="E395" t="s">
        <v>20</v>
      </c>
      <c r="F395" t="s">
        <v>38</v>
      </c>
      <c r="G395" t="s">
        <v>18</v>
      </c>
      <c r="H395">
        <f t="shared" si="969"/>
        <v>2022</v>
      </c>
      <c r="I395">
        <f t="shared" si="970"/>
        <v>7</v>
      </c>
      <c r="J395">
        <f t="shared" si="971"/>
        <v>5</v>
      </c>
      <c r="K395" t="s">
        <v>50</v>
      </c>
      <c r="M395">
        <f>VLOOKUP(F395,Treats!$A$1:$C$9,3,0)</f>
        <v>3</v>
      </c>
      <c r="N395">
        <v>9</v>
      </c>
      <c r="O395" t="s">
        <v>36</v>
      </c>
      <c r="P395" t="str">
        <f t="shared" si="972"/>
        <v>E:CER_P:P09_Tr1:AWD_Tr2:_TRA_3_D:5_M:7_Y:2022</v>
      </c>
      <c r="Q395">
        <v>1</v>
      </c>
      <c r="R395">
        <v>27</v>
      </c>
      <c r="S395">
        <v>0.9</v>
      </c>
      <c r="T395">
        <v>31</v>
      </c>
      <c r="U395">
        <v>33.5</v>
      </c>
      <c r="V395" t="s">
        <v>45</v>
      </c>
      <c r="W395" s="2">
        <f t="shared" ref="W395:W457" si="1003">W394+TIME(0,10,0)</f>
        <v>0.45520833333333327</v>
      </c>
      <c r="X395">
        <v>10</v>
      </c>
      <c r="Y395" s="33">
        <f>VLOOKUP(C395,JN!$A$2:$J$865,8,0)</f>
        <v>1.2075</v>
      </c>
      <c r="Z395" s="34">
        <f>VLOOKUP(C395,JN!$A$2:$J$865,9,0)</f>
        <v>57.044776119402989</v>
      </c>
      <c r="AA395" s="35">
        <f>VLOOKUP(C395,JN!$A$2:$J$865,10,0)</f>
        <v>0.52152000000000009</v>
      </c>
      <c r="AB395">
        <v>43.5</v>
      </c>
      <c r="AD395">
        <f t="shared" si="974"/>
        <v>316.5</v>
      </c>
      <c r="AE395">
        <v>0.129</v>
      </c>
      <c r="AG395">
        <v>0.72</v>
      </c>
      <c r="AH395">
        <f t="shared" si="975"/>
        <v>9.2880000000000004E-2</v>
      </c>
      <c r="AI395" t="s">
        <v>643</v>
      </c>
      <c r="AJ395">
        <f t="shared" si="976"/>
        <v>462.05029330808225</v>
      </c>
      <c r="AK395">
        <f t="shared" si="977"/>
        <v>539.05867552609595</v>
      </c>
      <c r="AL395">
        <f t="shared" si="978"/>
        <v>0.55792572916950933</v>
      </c>
      <c r="AM395">
        <f t="shared" si="979"/>
        <v>0.40170652500204673</v>
      </c>
      <c r="AN395">
        <f t="shared" si="980"/>
        <v>26.357555537664037</v>
      </c>
      <c r="AO395">
        <f t="shared" si="981"/>
        <v>18.977439987118107</v>
      </c>
      <c r="AP395">
        <f t="shared" si="982"/>
        <v>0.28112988046036963</v>
      </c>
      <c r="AQ395">
        <f t="shared" si="983"/>
        <v>0.20241351393146614</v>
      </c>
      <c r="AR395" s="54"/>
      <c r="AS395" s="55"/>
      <c r="AT395" s="55"/>
      <c r="AU395" s="56"/>
      <c r="AV395" s="56"/>
      <c r="AW395" s="56"/>
      <c r="AX395" s="57"/>
      <c r="AY395" s="57"/>
      <c r="AZ395" s="57"/>
    </row>
    <row r="396" spans="1:52" x14ac:dyDescent="0.3">
      <c r="A396">
        <v>380</v>
      </c>
      <c r="B396" s="1">
        <v>44747</v>
      </c>
      <c r="C396" t="str">
        <f t="shared" si="968"/>
        <v>CER-AWD_R3_t2_44747</v>
      </c>
      <c r="E396" t="s">
        <v>20</v>
      </c>
      <c r="F396" t="s">
        <v>38</v>
      </c>
      <c r="G396" t="s">
        <v>18</v>
      </c>
      <c r="H396">
        <f t="shared" si="969"/>
        <v>2022</v>
      </c>
      <c r="I396">
        <f t="shared" si="970"/>
        <v>7</v>
      </c>
      <c r="J396">
        <f t="shared" si="971"/>
        <v>5</v>
      </c>
      <c r="K396" t="s">
        <v>50</v>
      </c>
      <c r="M396">
        <f>VLOOKUP(F396,Treats!$A$1:$C$9,3,0)</f>
        <v>3</v>
      </c>
      <c r="N396">
        <v>9</v>
      </c>
      <c r="O396" t="s">
        <v>36</v>
      </c>
      <c r="P396" t="str">
        <f t="shared" si="972"/>
        <v>E:CER_P:P09_Tr1:AWD_Tr2:_TRA_3_D:5_M:7_Y:2022</v>
      </c>
      <c r="Q396">
        <v>1</v>
      </c>
      <c r="R396">
        <v>27</v>
      </c>
      <c r="S396">
        <v>0.9</v>
      </c>
      <c r="T396">
        <v>31</v>
      </c>
      <c r="U396">
        <v>33.5</v>
      </c>
      <c r="V396" t="s">
        <v>46</v>
      </c>
      <c r="W396" s="2">
        <f t="shared" si="1003"/>
        <v>0.46215277777777769</v>
      </c>
      <c r="X396">
        <v>20</v>
      </c>
      <c r="Y396" s="33">
        <f>VLOOKUP(C396,JN!$A$2:$J$865,8,0)</f>
        <v>1.2825</v>
      </c>
      <c r="Z396" s="34">
        <f>VLOOKUP(C396,JN!$A$2:$J$865,9,0)</f>
        <v>41.398208955223879</v>
      </c>
      <c r="AA396" s="35">
        <f>VLOOKUP(C396,JN!$A$2:$J$865,10,0)</f>
        <v>0.48972000000000004</v>
      </c>
      <c r="AB396">
        <v>44.8</v>
      </c>
      <c r="AD396">
        <f t="shared" si="974"/>
        <v>317.8</v>
      </c>
      <c r="AE396">
        <v>0.129</v>
      </c>
      <c r="AG396">
        <v>0.72</v>
      </c>
      <c r="AH396">
        <f t="shared" si="975"/>
        <v>9.2880000000000004E-2</v>
      </c>
      <c r="AI396" t="s">
        <v>643</v>
      </c>
      <c r="AJ396">
        <f t="shared" si="976"/>
        <v>460.1602197357081</v>
      </c>
      <c r="AK396">
        <f t="shared" si="977"/>
        <v>536.85358969165941</v>
      </c>
      <c r="AL396">
        <f t="shared" si="978"/>
        <v>0.59015548181104571</v>
      </c>
      <c r="AM396">
        <f t="shared" si="979"/>
        <v>0.42491194690395295</v>
      </c>
      <c r="AN396">
        <f t="shared" si="980"/>
        <v>19.049808929500578</v>
      </c>
      <c r="AO396">
        <f t="shared" si="981"/>
        <v>13.715862429240417</v>
      </c>
      <c r="AP396">
        <f t="shared" si="982"/>
        <v>0.26290793994379946</v>
      </c>
      <c r="AQ396">
        <f t="shared" si="983"/>
        <v>0.18929371675953563</v>
      </c>
      <c r="AR396" s="54"/>
      <c r="AS396" s="55"/>
      <c r="AT396" s="55"/>
      <c r="AU396" s="56"/>
      <c r="AV396" s="56"/>
      <c r="AW396" s="56"/>
      <c r="AX396" s="57"/>
      <c r="AY396" s="57"/>
      <c r="AZ396" s="57"/>
    </row>
    <row r="397" spans="1:52" x14ac:dyDescent="0.3">
      <c r="A397">
        <v>381</v>
      </c>
      <c r="B397" s="1">
        <v>44747</v>
      </c>
      <c r="C397" t="str">
        <f t="shared" si="968"/>
        <v>CER-AWD_R3_t3_44747</v>
      </c>
      <c r="E397" t="s">
        <v>20</v>
      </c>
      <c r="F397" t="s">
        <v>38</v>
      </c>
      <c r="G397" t="s">
        <v>18</v>
      </c>
      <c r="H397">
        <f t="shared" si="969"/>
        <v>2022</v>
      </c>
      <c r="I397">
        <f t="shared" si="970"/>
        <v>7</v>
      </c>
      <c r="J397">
        <f t="shared" si="971"/>
        <v>5</v>
      </c>
      <c r="K397" t="s">
        <v>50</v>
      </c>
      <c r="M397">
        <f>VLOOKUP(F397,Treats!$A$1:$C$9,3,0)</f>
        <v>3</v>
      </c>
      <c r="N397">
        <v>9</v>
      </c>
      <c r="O397" t="s">
        <v>36</v>
      </c>
      <c r="P397" t="str">
        <f t="shared" si="972"/>
        <v>E:CER_P:P09_Tr1:AWD_Tr2:_TRA_3_D:5_M:7_Y:2022</v>
      </c>
      <c r="Q397">
        <v>1</v>
      </c>
      <c r="R397">
        <v>27</v>
      </c>
      <c r="S397">
        <v>0.9</v>
      </c>
      <c r="T397">
        <v>31</v>
      </c>
      <c r="U397">
        <v>33.5</v>
      </c>
      <c r="V397" t="s">
        <v>47</v>
      </c>
      <c r="W397" s="2">
        <f t="shared" si="1003"/>
        <v>0.46909722222222211</v>
      </c>
      <c r="X397">
        <v>30</v>
      </c>
      <c r="Y397" s="33">
        <f>VLOOKUP(C397,JN!$A$2:$J$865,8,0)</f>
        <v>1.3574999999999999</v>
      </c>
      <c r="Z397" s="34">
        <f>VLOOKUP(C397,JN!$A$2:$J$865,9,0)</f>
        <v>20.536119402985076</v>
      </c>
      <c r="AA397" s="35">
        <f>VLOOKUP(C397,JN!$A$2:$J$865,10,0)</f>
        <v>0.48972000000000004</v>
      </c>
      <c r="AB397">
        <v>44.6</v>
      </c>
      <c r="AD397">
        <f t="shared" si="974"/>
        <v>317.60000000000002</v>
      </c>
      <c r="AE397">
        <v>0.129</v>
      </c>
      <c r="AG397">
        <v>0.72</v>
      </c>
      <c r="AH397">
        <f t="shared" si="975"/>
        <v>9.2880000000000004E-2</v>
      </c>
      <c r="AI397" t="s">
        <v>643</v>
      </c>
      <c r="AJ397">
        <f t="shared" si="976"/>
        <v>460.44999317382883</v>
      </c>
      <c r="AK397">
        <f t="shared" si="977"/>
        <v>537.19165870280017</v>
      </c>
      <c r="AL397">
        <f t="shared" si="978"/>
        <v>0.62506086573347264</v>
      </c>
      <c r="AM397">
        <f t="shared" si="979"/>
        <v>0.45004382332810028</v>
      </c>
      <c r="AN397">
        <f t="shared" si="980"/>
        <v>9.4558560389214126</v>
      </c>
      <c r="AO397">
        <f t="shared" si="981"/>
        <v>6.808216348023417</v>
      </c>
      <c r="AP397">
        <f t="shared" si="982"/>
        <v>0.26307349909993533</v>
      </c>
      <c r="AQ397">
        <f t="shared" si="983"/>
        <v>0.18941291935195342</v>
      </c>
      <c r="AR397" s="54"/>
      <c r="AS397" s="55"/>
      <c r="AT397" s="55"/>
      <c r="AU397" s="56"/>
      <c r="AV397" s="56"/>
      <c r="AW397" s="56"/>
      <c r="AX397" s="57"/>
      <c r="AY397" s="57"/>
      <c r="AZ397" s="57"/>
    </row>
    <row r="398" spans="1:52" x14ac:dyDescent="0.3">
      <c r="A398">
        <v>382</v>
      </c>
      <c r="B398" s="1">
        <v>44749</v>
      </c>
      <c r="C398" t="str">
        <f t="shared" si="968"/>
        <v>CER-AWD_R1_t0_44749</v>
      </c>
      <c r="E398" t="s">
        <v>20</v>
      </c>
      <c r="F398" t="s">
        <v>21</v>
      </c>
      <c r="G398" t="s">
        <v>18</v>
      </c>
      <c r="H398">
        <f t="shared" si="969"/>
        <v>2022</v>
      </c>
      <c r="I398">
        <f t="shared" si="970"/>
        <v>7</v>
      </c>
      <c r="J398">
        <f t="shared" si="971"/>
        <v>7</v>
      </c>
      <c r="K398" t="s">
        <v>50</v>
      </c>
      <c r="M398">
        <f>VLOOKUP(F398,Treats!$A$1:$C$9,3,0)</f>
        <v>1</v>
      </c>
      <c r="N398">
        <v>14</v>
      </c>
      <c r="O398" t="s">
        <v>19</v>
      </c>
      <c r="P398" t="str">
        <f t="shared" si="972"/>
        <v>E:CER_P:P01_Tr1:AWD_Tr2:_TRA_1_D:7_M:7_Y:2022</v>
      </c>
      <c r="Q398">
        <v>0</v>
      </c>
      <c r="R398">
        <v>24</v>
      </c>
      <c r="S398">
        <v>0.55000000000000004</v>
      </c>
      <c r="T398">
        <v>24</v>
      </c>
      <c r="U398">
        <v>25.5</v>
      </c>
      <c r="V398" t="s">
        <v>44</v>
      </c>
      <c r="W398" s="2">
        <v>0.42204861111111108</v>
      </c>
      <c r="X398">
        <v>0</v>
      </c>
      <c r="Y398" s="33">
        <f>VLOOKUP(C398,JN!$A$2:$J$865,8,0)</f>
        <v>1.1325000000000001</v>
      </c>
      <c r="Z398" s="34">
        <f>VLOOKUP(C398,JN!$A$2:$J$865,9,0)</f>
        <v>109.74328358208956</v>
      </c>
      <c r="AA398" s="35">
        <f>VLOOKUP(C398,JN!$A$2:$J$865,10,0)</f>
        <v>0.54060000000000008</v>
      </c>
      <c r="AB398">
        <v>30.1</v>
      </c>
      <c r="AD398">
        <f t="shared" si="974"/>
        <v>303.10000000000002</v>
      </c>
      <c r="AE398">
        <v>0.129</v>
      </c>
      <c r="AG398">
        <v>0.72</v>
      </c>
      <c r="AH398">
        <f t="shared" si="975"/>
        <v>9.2880000000000004E-2</v>
      </c>
      <c r="AI398" t="s">
        <v>643</v>
      </c>
      <c r="AJ398">
        <f t="shared" si="976"/>
        <v>482.4774590300496</v>
      </c>
      <c r="AK398">
        <f t="shared" si="977"/>
        <v>562.89036886839119</v>
      </c>
      <c r="AL398">
        <f t="shared" si="978"/>
        <v>0.54640572235153118</v>
      </c>
      <c r="AM398">
        <f t="shared" si="979"/>
        <v>0.39341212009310245</v>
      </c>
      <c r="AN398">
        <f t="shared" si="980"/>
        <v>52.948660608300727</v>
      </c>
      <c r="AO398">
        <f t="shared" si="981"/>
        <v>38.123035637976528</v>
      </c>
      <c r="AP398">
        <f t="shared" si="982"/>
        <v>0.30429853341025231</v>
      </c>
      <c r="AQ398">
        <f t="shared" si="983"/>
        <v>0.21909494405538166</v>
      </c>
      <c r="AR398" s="54">
        <f t="shared" ref="AR398" si="1004">SLOPE(AM398:AM401,X398:X401)*60</f>
        <v>3.8260547582053155E-2</v>
      </c>
      <c r="AS398" s="55">
        <f t="shared" ref="AS398" si="1005">RSQ(Y398:Y401,AM398:AM401)</f>
        <v>0.88314604254984008</v>
      </c>
      <c r="AT398" s="55">
        <f t="shared" ref="AT398" si="1006">IF(AS398&gt;=0.7,AR398,"REV")</f>
        <v>3.8260547582053155E-2</v>
      </c>
      <c r="AU398" s="56">
        <f t="shared" ref="AU398" si="1007">SLOPE(AQ398:AQ401,Y398:Y401)*60</f>
        <v>-23.058532770880205</v>
      </c>
      <c r="AV398" s="56">
        <f t="shared" ref="AV398" si="1008">RSQ(Y398:Y401,AQ398:AQ401)</f>
        <v>0.84263081551387864</v>
      </c>
      <c r="AW398" s="56">
        <f t="shared" ref="AW398" si="1009">IF(AV398&gt;=0.7,AU398,"REV")</f>
        <v>-23.058532770880205</v>
      </c>
      <c r="AX398" s="57">
        <f t="shared" ref="AX398" si="1010">SLOPE(AO398:AO401,Y398:Y401)*60</f>
        <v>-18691.696760314862</v>
      </c>
      <c r="AY398" s="57">
        <f t="shared" ref="AY398" si="1011">RSQ(Y398:Y401,AO398:AO401)</f>
        <v>0.90822856318067213</v>
      </c>
      <c r="AZ398" s="57">
        <f t="shared" ref="AZ398" si="1012">IF(AY398&gt;=0.7,AX398,"REV")</f>
        <v>-18691.696760314862</v>
      </c>
    </row>
    <row r="399" spans="1:52" x14ac:dyDescent="0.3">
      <c r="A399">
        <v>383</v>
      </c>
      <c r="B399" s="1">
        <v>44749</v>
      </c>
      <c r="C399" t="str">
        <f t="shared" si="968"/>
        <v>CER-AWD_R1_t1_44749</v>
      </c>
      <c r="E399" t="s">
        <v>20</v>
      </c>
      <c r="F399" t="s">
        <v>21</v>
      </c>
      <c r="G399" t="s">
        <v>18</v>
      </c>
      <c r="H399">
        <f t="shared" si="969"/>
        <v>2022</v>
      </c>
      <c r="I399">
        <f t="shared" si="970"/>
        <v>7</v>
      </c>
      <c r="J399">
        <f t="shared" si="971"/>
        <v>7</v>
      </c>
      <c r="K399" t="s">
        <v>50</v>
      </c>
      <c r="M399">
        <f>VLOOKUP(F399,Treats!$A$1:$C$9,3,0)</f>
        <v>1</v>
      </c>
      <c r="N399">
        <v>14</v>
      </c>
      <c r="O399" t="s">
        <v>19</v>
      </c>
      <c r="P399" t="str">
        <f t="shared" si="972"/>
        <v>E:CER_P:P01_Tr1:AWD_Tr2:_TRA_1_D:7_M:7_Y:2022</v>
      </c>
      <c r="Q399">
        <v>0</v>
      </c>
      <c r="R399">
        <v>24</v>
      </c>
      <c r="S399">
        <v>0.55000000000000004</v>
      </c>
      <c r="T399">
        <v>24</v>
      </c>
      <c r="U399">
        <v>25.5</v>
      </c>
      <c r="V399" t="s">
        <v>45</v>
      </c>
      <c r="W399" s="2">
        <f t="shared" si="1003"/>
        <v>0.4289930555555555</v>
      </c>
      <c r="X399">
        <v>10</v>
      </c>
      <c r="Y399" s="33">
        <f>VLOOKUP(C399,JN!$A$2:$J$865,8,0)</f>
        <v>1.1325000000000001</v>
      </c>
      <c r="Z399" s="34">
        <f>VLOOKUP(C399,JN!$A$2:$J$865,9,0)</f>
        <v>81.492537313432848</v>
      </c>
      <c r="AA399" s="35">
        <f>VLOOKUP(C399,JN!$A$2:$J$865,10,0)</f>
        <v>0.59148000000000012</v>
      </c>
      <c r="AB399">
        <v>37.6</v>
      </c>
      <c r="AD399">
        <f t="shared" si="974"/>
        <v>310.60000000000002</v>
      </c>
      <c r="AE399">
        <v>0.129</v>
      </c>
      <c r="AG399">
        <v>0.72</v>
      </c>
      <c r="AH399">
        <f t="shared" si="975"/>
        <v>9.2880000000000004E-2</v>
      </c>
      <c r="AI399" t="s">
        <v>643</v>
      </c>
      <c r="AJ399">
        <f t="shared" si="976"/>
        <v>470.82716623312308</v>
      </c>
      <c r="AK399">
        <f t="shared" si="977"/>
        <v>549.29836060531034</v>
      </c>
      <c r="AL399">
        <f t="shared" si="978"/>
        <v>0.53321176575901186</v>
      </c>
      <c r="AM399">
        <f t="shared" si="979"/>
        <v>0.38391247134648854</v>
      </c>
      <c r="AN399">
        <f t="shared" si="980"/>
        <v>38.368900412430634</v>
      </c>
      <c r="AO399">
        <f t="shared" si="981"/>
        <v>27.625608296950059</v>
      </c>
      <c r="AP399">
        <f t="shared" si="982"/>
        <v>0.32489899433082897</v>
      </c>
      <c r="AQ399">
        <f t="shared" si="983"/>
        <v>0.23392727591819687</v>
      </c>
      <c r="AR399" s="54"/>
      <c r="AS399" s="55"/>
      <c r="AT399" s="55"/>
      <c r="AU399" s="56"/>
      <c r="AV399" s="56"/>
      <c r="AW399" s="56"/>
      <c r="AX399" s="57"/>
      <c r="AY399" s="57"/>
      <c r="AZ399" s="57"/>
    </row>
    <row r="400" spans="1:52" x14ac:dyDescent="0.3">
      <c r="A400">
        <v>384</v>
      </c>
      <c r="B400" s="1">
        <v>44749</v>
      </c>
      <c r="C400" t="str">
        <f t="shared" si="968"/>
        <v>CER-AWD_R1_t2_44749</v>
      </c>
      <c r="E400" t="s">
        <v>20</v>
      </c>
      <c r="F400" t="s">
        <v>21</v>
      </c>
      <c r="G400" t="s">
        <v>18</v>
      </c>
      <c r="H400">
        <f t="shared" si="969"/>
        <v>2022</v>
      </c>
      <c r="I400">
        <f t="shared" si="970"/>
        <v>7</v>
      </c>
      <c r="J400">
        <f t="shared" si="971"/>
        <v>7</v>
      </c>
      <c r="K400" t="s">
        <v>50</v>
      </c>
      <c r="M400">
        <f>VLOOKUP(F400,Treats!$A$1:$C$9,3,0)</f>
        <v>1</v>
      </c>
      <c r="N400">
        <v>14</v>
      </c>
      <c r="O400" t="s">
        <v>19</v>
      </c>
      <c r="P400" t="str">
        <f t="shared" si="972"/>
        <v>E:CER_P:P01_Tr1:AWD_Tr2:_TRA_1_D:7_M:7_Y:2022</v>
      </c>
      <c r="Q400">
        <v>0</v>
      </c>
      <c r="R400">
        <v>24</v>
      </c>
      <c r="S400">
        <v>0.55000000000000004</v>
      </c>
      <c r="T400">
        <v>24</v>
      </c>
      <c r="U400">
        <v>25.5</v>
      </c>
      <c r="V400" t="s">
        <v>46</v>
      </c>
      <c r="W400" s="2">
        <f t="shared" si="1003"/>
        <v>0.43593749999999992</v>
      </c>
      <c r="X400">
        <v>20</v>
      </c>
      <c r="Y400" s="33">
        <f>VLOOKUP(C400,JN!$A$2:$J$865,8,0)</f>
        <v>1.2075</v>
      </c>
      <c r="Z400" s="34">
        <f>VLOOKUP(C400,JN!$A$2:$J$865,9,0)</f>
        <v>28.685373134328362</v>
      </c>
      <c r="AA400" s="35">
        <f>VLOOKUP(C400,JN!$A$2:$J$865,10,0)</f>
        <v>0.48972000000000004</v>
      </c>
      <c r="AB400">
        <v>38.799999999999997</v>
      </c>
      <c r="AD400">
        <f t="shared" si="974"/>
        <v>311.8</v>
      </c>
      <c r="AE400">
        <v>0.129</v>
      </c>
      <c r="AG400">
        <v>0.72</v>
      </c>
      <c r="AH400">
        <f t="shared" si="975"/>
        <v>9.2880000000000004E-2</v>
      </c>
      <c r="AI400" t="s">
        <v>643</v>
      </c>
      <c r="AJ400">
        <f t="shared" si="976"/>
        <v>469.01513095576655</v>
      </c>
      <c r="AK400">
        <f t="shared" si="977"/>
        <v>547.18431944839426</v>
      </c>
      <c r="AL400">
        <f t="shared" si="978"/>
        <v>0.56633577062908802</v>
      </c>
      <c r="AM400">
        <f t="shared" si="979"/>
        <v>0.40776175485294341</v>
      </c>
      <c r="AN400">
        <f t="shared" si="980"/>
        <v>13.453874037112044</v>
      </c>
      <c r="AO400">
        <f t="shared" si="981"/>
        <v>9.6867893067206712</v>
      </c>
      <c r="AP400">
        <f t="shared" si="982"/>
        <v>0.26796710492026765</v>
      </c>
      <c r="AQ400">
        <f t="shared" si="983"/>
        <v>0.19293631554259269</v>
      </c>
      <c r="AR400" s="54"/>
      <c r="AS400" s="55"/>
      <c r="AT400" s="55"/>
      <c r="AU400" s="56"/>
      <c r="AV400" s="56"/>
      <c r="AW400" s="56"/>
      <c r="AX400" s="57"/>
      <c r="AY400" s="57"/>
      <c r="AZ400" s="57"/>
    </row>
    <row r="401" spans="1:52" x14ac:dyDescent="0.3">
      <c r="A401">
        <v>385</v>
      </c>
      <c r="B401" s="1">
        <v>44749</v>
      </c>
      <c r="C401" t="str">
        <f t="shared" si="968"/>
        <v>CER-AWD_R1_t3_44749</v>
      </c>
      <c r="E401" t="s">
        <v>20</v>
      </c>
      <c r="F401" t="s">
        <v>21</v>
      </c>
      <c r="G401" t="s">
        <v>18</v>
      </c>
      <c r="H401">
        <f t="shared" si="969"/>
        <v>2022</v>
      </c>
      <c r="I401">
        <f t="shared" si="970"/>
        <v>7</v>
      </c>
      <c r="J401">
        <f t="shared" si="971"/>
        <v>7</v>
      </c>
      <c r="K401" t="s">
        <v>50</v>
      </c>
      <c r="M401">
        <f>VLOOKUP(F401,Treats!$A$1:$C$9,3,0)</f>
        <v>1</v>
      </c>
      <c r="N401">
        <v>14</v>
      </c>
      <c r="O401" t="s">
        <v>19</v>
      </c>
      <c r="P401" t="str">
        <f t="shared" si="972"/>
        <v>E:CER_P:P01_Tr1:AWD_Tr2:_TRA_1_D:7_M:7_Y:2022</v>
      </c>
      <c r="Q401">
        <v>0</v>
      </c>
      <c r="R401">
        <v>24</v>
      </c>
      <c r="S401">
        <v>0.55000000000000004</v>
      </c>
      <c r="T401">
        <v>24</v>
      </c>
      <c r="U401">
        <v>25.5</v>
      </c>
      <c r="V401" t="s">
        <v>47</v>
      </c>
      <c r="W401" s="2">
        <f t="shared" si="1003"/>
        <v>0.44288194444444434</v>
      </c>
      <c r="X401">
        <v>30</v>
      </c>
      <c r="Y401" s="33">
        <f>VLOOKUP(C401,JN!$A$2:$J$865,8,0)</f>
        <v>1.2075</v>
      </c>
      <c r="Z401" s="34">
        <f>VLOOKUP(C401,JN!$A$2:$J$865,9,0)</f>
        <v>27.707462686567165</v>
      </c>
      <c r="AA401" s="35">
        <f>VLOOKUP(C401,JN!$A$2:$J$865,10,0)</f>
        <v>0.51516000000000006</v>
      </c>
      <c r="AB401">
        <v>39.6</v>
      </c>
      <c r="AD401">
        <f t="shared" si="974"/>
        <v>312.60000000000002</v>
      </c>
      <c r="AE401">
        <v>0.129</v>
      </c>
      <c r="AG401">
        <v>0.72</v>
      </c>
      <c r="AH401">
        <f t="shared" si="975"/>
        <v>9.2880000000000004E-2</v>
      </c>
      <c r="AI401" t="s">
        <v>643</v>
      </c>
      <c r="AJ401">
        <f t="shared" si="976"/>
        <v>467.81483631480495</v>
      </c>
      <c r="AK401">
        <f t="shared" si="977"/>
        <v>545.78397570060565</v>
      </c>
      <c r="AL401">
        <f t="shared" si="978"/>
        <v>0.56488641485012703</v>
      </c>
      <c r="AM401">
        <f t="shared" si="979"/>
        <v>0.40671821869209146</v>
      </c>
      <c r="AN401">
        <f t="shared" si="980"/>
        <v>12.961962121414984</v>
      </c>
      <c r="AO401">
        <f t="shared" si="981"/>
        <v>9.3326127274187893</v>
      </c>
      <c r="AP401">
        <f t="shared" si="982"/>
        <v>0.28116607292192408</v>
      </c>
      <c r="AQ401">
        <f t="shared" si="983"/>
        <v>0.20243957250378536</v>
      </c>
      <c r="AR401" s="54"/>
      <c r="AS401" s="55"/>
      <c r="AT401" s="55"/>
      <c r="AU401" s="56"/>
      <c r="AV401" s="56"/>
      <c r="AW401" s="56"/>
      <c r="AX401" s="57"/>
      <c r="AY401" s="57"/>
      <c r="AZ401" s="57"/>
    </row>
    <row r="402" spans="1:52" x14ac:dyDescent="0.3">
      <c r="A402">
        <v>386</v>
      </c>
      <c r="B402" s="1">
        <v>44749</v>
      </c>
      <c r="C402" t="str">
        <f t="shared" si="968"/>
        <v>CER-MSD_R1_t0_44749</v>
      </c>
      <c r="E402" t="s">
        <v>20</v>
      </c>
      <c r="F402" t="s">
        <v>22</v>
      </c>
      <c r="G402" t="s">
        <v>18</v>
      </c>
      <c r="H402">
        <f t="shared" si="969"/>
        <v>2022</v>
      </c>
      <c r="I402">
        <f t="shared" si="970"/>
        <v>7</v>
      </c>
      <c r="J402">
        <f t="shared" si="971"/>
        <v>7</v>
      </c>
      <c r="K402" t="s">
        <v>49</v>
      </c>
      <c r="M402">
        <f>VLOOKUP(F402,Treats!$A$1:$C$9,3,0)</f>
        <v>1</v>
      </c>
      <c r="N402">
        <v>1</v>
      </c>
      <c r="O402" t="s">
        <v>19</v>
      </c>
      <c r="P402" t="str">
        <f t="shared" si="972"/>
        <v>E:CER_P:P02_Tr1:MSD_Tr2:_TRA_1_D:7_M:7_Y:2022</v>
      </c>
      <c r="Q402">
        <v>0</v>
      </c>
      <c r="R402">
        <v>24</v>
      </c>
      <c r="S402">
        <v>0.6</v>
      </c>
      <c r="T402">
        <v>24</v>
      </c>
      <c r="U402">
        <v>25.5</v>
      </c>
      <c r="V402" t="s">
        <v>44</v>
      </c>
      <c r="W402" s="2">
        <v>0.42482638888888885</v>
      </c>
      <c r="X402">
        <v>0</v>
      </c>
      <c r="Y402" s="33">
        <f>VLOOKUP(C402,JN!$A$2:$J$865,8,0)</f>
        <v>1.1325000000000001</v>
      </c>
      <c r="Z402" s="34">
        <f>VLOOKUP(C402,JN!$A$2:$J$865,9,0)</f>
        <v>104.09313432835822</v>
      </c>
      <c r="AA402" s="35">
        <f>VLOOKUP(C402,JN!$A$2:$J$865,10,0)</f>
        <v>0.49608000000000002</v>
      </c>
      <c r="AB402">
        <v>29.7</v>
      </c>
      <c r="AD402">
        <f t="shared" si="974"/>
        <v>302.7</v>
      </c>
      <c r="AE402">
        <v>0.129</v>
      </c>
      <c r="AG402">
        <v>0.72</v>
      </c>
      <c r="AH402">
        <f t="shared" si="975"/>
        <v>9.2880000000000004E-2</v>
      </c>
      <c r="AI402" t="s">
        <v>643</v>
      </c>
      <c r="AJ402">
        <f t="shared" si="976"/>
        <v>483.11502422202852</v>
      </c>
      <c r="AK402">
        <f t="shared" si="977"/>
        <v>563.63419492569994</v>
      </c>
      <c r="AL402">
        <f t="shared" si="978"/>
        <v>0.54712776493144732</v>
      </c>
      <c r="AM402">
        <f t="shared" si="979"/>
        <v>0.39393199075064206</v>
      </c>
      <c r="AN402">
        <f t="shared" si="980"/>
        <v>50.28895711239165</v>
      </c>
      <c r="AO402">
        <f t="shared" si="981"/>
        <v>36.208049120921991</v>
      </c>
      <c r="AP402">
        <f t="shared" si="982"/>
        <v>0.27960765141874122</v>
      </c>
      <c r="AQ402">
        <f t="shared" si="983"/>
        <v>0.2013175090214937</v>
      </c>
      <c r="AR402" s="54">
        <f t="shared" ref="AR402" si="1013">SLOPE(AM402:AM405,X402:X405)*60</f>
        <v>0.33595721730940742</v>
      </c>
      <c r="AS402" s="55">
        <f t="shared" ref="AS402" si="1014">RSQ(Y402:Y405,AM402:AM405)</f>
        <v>0.99961022157343371</v>
      </c>
      <c r="AT402" s="55">
        <f t="shared" ref="AT402" si="1015">IF(AS402&gt;=0.7,AR402,"REV")</f>
        <v>0.33595721730940742</v>
      </c>
      <c r="AU402" s="56">
        <f t="shared" ref="AU402" si="1016">SLOPE(AQ402:AQ405,Y402:Y405)*60</f>
        <v>5.1438285469385141</v>
      </c>
      <c r="AV402" s="56">
        <f t="shared" ref="AV402" si="1017">RSQ(Y402:Y405,AQ402:AQ405)</f>
        <v>0.96761136220657873</v>
      </c>
      <c r="AW402" s="56">
        <f t="shared" ref="AW402" si="1018">IF(AV402&gt;=0.7,AU402,"REV")</f>
        <v>5.1438285469385141</v>
      </c>
      <c r="AX402" s="57">
        <f t="shared" ref="AX402" si="1019">SLOPE(AO402:AO405,Y402:Y405)*60</f>
        <v>-2239.8182660115822</v>
      </c>
      <c r="AY402" s="57">
        <f t="shared" ref="AY402" si="1020">RSQ(Y402:Y405,AO402:AO405)</f>
        <v>0.82173733659656834</v>
      </c>
      <c r="AZ402" s="57">
        <f t="shared" ref="AZ402" si="1021">IF(AY402&gt;=0.7,AX402,"REV")</f>
        <v>-2239.8182660115822</v>
      </c>
    </row>
    <row r="403" spans="1:52" x14ac:dyDescent="0.3">
      <c r="A403">
        <v>387</v>
      </c>
      <c r="B403" s="1">
        <v>44749</v>
      </c>
      <c r="C403" t="str">
        <f t="shared" si="968"/>
        <v>CER-MSD_R1_t1_44749</v>
      </c>
      <c r="E403" t="s">
        <v>20</v>
      </c>
      <c r="F403" t="s">
        <v>22</v>
      </c>
      <c r="G403" t="s">
        <v>18</v>
      </c>
      <c r="H403">
        <f t="shared" si="969"/>
        <v>2022</v>
      </c>
      <c r="I403">
        <f t="shared" si="970"/>
        <v>7</v>
      </c>
      <c r="J403">
        <f t="shared" si="971"/>
        <v>7</v>
      </c>
      <c r="K403" t="s">
        <v>49</v>
      </c>
      <c r="M403">
        <f>VLOOKUP(F403,Treats!$A$1:$C$9,3,0)</f>
        <v>1</v>
      </c>
      <c r="N403">
        <v>1</v>
      </c>
      <c r="O403" t="s">
        <v>19</v>
      </c>
      <c r="P403" t="str">
        <f t="shared" si="972"/>
        <v>E:CER_P:P02_Tr1:MSD_Tr2:_TRA_1_D:7_M:7_Y:2022</v>
      </c>
      <c r="Q403">
        <v>0</v>
      </c>
      <c r="R403">
        <v>24</v>
      </c>
      <c r="S403">
        <v>0.6</v>
      </c>
      <c r="T403">
        <v>24</v>
      </c>
      <c r="U403">
        <v>25.5</v>
      </c>
      <c r="V403" t="s">
        <v>45</v>
      </c>
      <c r="W403" s="2">
        <f t="shared" si="1003"/>
        <v>0.43177083333333327</v>
      </c>
      <c r="X403">
        <v>10</v>
      </c>
      <c r="Y403" s="33">
        <f>VLOOKUP(C403,JN!$A$2:$J$865,8,0)</f>
        <v>1.3574999999999999</v>
      </c>
      <c r="Z403" s="34">
        <f>VLOOKUP(C403,JN!$A$2:$J$865,9,0)</f>
        <v>56.0668656716418</v>
      </c>
      <c r="AA403" s="35">
        <f>VLOOKUP(C403,JN!$A$2:$J$865,10,0)</f>
        <v>0.53424000000000005</v>
      </c>
      <c r="AB403">
        <v>35.200000000000003</v>
      </c>
      <c r="AD403">
        <f t="shared" si="974"/>
        <v>308.2</v>
      </c>
      <c r="AE403">
        <v>0.129</v>
      </c>
      <c r="AG403">
        <v>0.72</v>
      </c>
      <c r="AH403">
        <f t="shared" si="975"/>
        <v>9.2880000000000004E-2</v>
      </c>
      <c r="AI403" t="s">
        <v>643</v>
      </c>
      <c r="AJ403">
        <f t="shared" si="976"/>
        <v>474.49356856589236</v>
      </c>
      <c r="AK403">
        <f t="shared" si="977"/>
        <v>553.57582999354122</v>
      </c>
      <c r="AL403">
        <f t="shared" si="978"/>
        <v>0.64412501932819888</v>
      </c>
      <c r="AM403">
        <f t="shared" si="979"/>
        <v>0.46377001391630318</v>
      </c>
      <c r="AN403">
        <f t="shared" si="980"/>
        <v>26.603367170841842</v>
      </c>
      <c r="AO403">
        <f t="shared" si="981"/>
        <v>19.154424363006125</v>
      </c>
      <c r="AP403">
        <f t="shared" si="982"/>
        <v>0.2957423514157495</v>
      </c>
      <c r="AQ403">
        <f t="shared" si="983"/>
        <v>0.21293449301933967</v>
      </c>
      <c r="AR403" s="54"/>
      <c r="AS403" s="55"/>
      <c r="AT403" s="55"/>
      <c r="AU403" s="56"/>
      <c r="AV403" s="56"/>
      <c r="AW403" s="56"/>
      <c r="AX403" s="57"/>
      <c r="AY403" s="57"/>
      <c r="AZ403" s="57"/>
    </row>
    <row r="404" spans="1:52" x14ac:dyDescent="0.3">
      <c r="A404">
        <v>388</v>
      </c>
      <c r="B404" s="1">
        <v>44749</v>
      </c>
      <c r="C404" t="str">
        <f t="shared" si="968"/>
        <v>CER-MSD_R1_t2_44749</v>
      </c>
      <c r="E404" t="s">
        <v>20</v>
      </c>
      <c r="F404" t="s">
        <v>22</v>
      </c>
      <c r="G404" t="s">
        <v>18</v>
      </c>
      <c r="H404">
        <f t="shared" si="969"/>
        <v>2022</v>
      </c>
      <c r="I404">
        <f t="shared" si="970"/>
        <v>7</v>
      </c>
      <c r="J404">
        <f t="shared" si="971"/>
        <v>7</v>
      </c>
      <c r="K404" t="s">
        <v>49</v>
      </c>
      <c r="M404">
        <f>VLOOKUP(F404,Treats!$A$1:$C$9,3,0)</f>
        <v>1</v>
      </c>
      <c r="N404">
        <v>1</v>
      </c>
      <c r="O404" t="s">
        <v>19</v>
      </c>
      <c r="P404" t="str">
        <f t="shared" si="972"/>
        <v>E:CER_P:P02_Tr1:MSD_Tr2:_TRA_1_D:7_M:7_Y:2022</v>
      </c>
      <c r="Q404">
        <v>0</v>
      </c>
      <c r="R404">
        <v>24</v>
      </c>
      <c r="S404">
        <v>0.6</v>
      </c>
      <c r="T404">
        <v>24</v>
      </c>
      <c r="U404">
        <v>25.5</v>
      </c>
      <c r="V404" t="s">
        <v>46</v>
      </c>
      <c r="W404" s="2">
        <f t="shared" si="1003"/>
        <v>0.43871527777777769</v>
      </c>
      <c r="X404">
        <v>20</v>
      </c>
      <c r="Y404" s="33">
        <f>VLOOKUP(C404,JN!$A$2:$J$865,8,0)</f>
        <v>1.5074999999999998</v>
      </c>
      <c r="Z404" s="34">
        <f>VLOOKUP(C404,JN!$A$2:$J$865,9,0)</f>
        <v>56.501492537313439</v>
      </c>
      <c r="AA404" s="35">
        <f>VLOOKUP(C404,JN!$A$2:$J$865,10,0)</f>
        <v>0.58512000000000008</v>
      </c>
      <c r="AB404">
        <v>35.9</v>
      </c>
      <c r="AD404">
        <f t="shared" si="974"/>
        <v>308.89999999999998</v>
      </c>
      <c r="AE404">
        <v>0.129</v>
      </c>
      <c r="AG404">
        <v>0.72</v>
      </c>
      <c r="AH404">
        <f t="shared" si="975"/>
        <v>9.2880000000000004E-2</v>
      </c>
      <c r="AI404" t="s">
        <v>643</v>
      </c>
      <c r="AJ404">
        <f t="shared" si="976"/>
        <v>473.41831606347694</v>
      </c>
      <c r="AK404">
        <f t="shared" si="977"/>
        <v>552.32136874072307</v>
      </c>
      <c r="AL404">
        <f t="shared" si="978"/>
        <v>0.71367811146569138</v>
      </c>
      <c r="AM404">
        <f t="shared" si="979"/>
        <v>0.51384824025529774</v>
      </c>
      <c r="AN404">
        <f t="shared" si="980"/>
        <v>26.748841452088037</v>
      </c>
      <c r="AO404">
        <f t="shared" si="981"/>
        <v>19.259165845503389</v>
      </c>
      <c r="AP404">
        <f t="shared" si="982"/>
        <v>0.32317427927757192</v>
      </c>
      <c r="AQ404">
        <f t="shared" si="983"/>
        <v>0.23268548107985179</v>
      </c>
      <c r="AR404" s="54"/>
      <c r="AS404" s="55"/>
      <c r="AT404" s="55"/>
      <c r="AU404" s="56"/>
      <c r="AV404" s="56"/>
      <c r="AW404" s="56"/>
      <c r="AX404" s="57"/>
      <c r="AY404" s="57"/>
      <c r="AZ404" s="57"/>
    </row>
    <row r="405" spans="1:52" x14ac:dyDescent="0.3">
      <c r="A405">
        <v>389</v>
      </c>
      <c r="B405" s="1">
        <v>44749</v>
      </c>
      <c r="C405" t="str">
        <f t="shared" si="968"/>
        <v>CER-MSD_R1_t3_44749</v>
      </c>
      <c r="E405" t="s">
        <v>20</v>
      </c>
      <c r="F405" t="s">
        <v>22</v>
      </c>
      <c r="G405" t="s">
        <v>18</v>
      </c>
      <c r="H405">
        <f t="shared" si="969"/>
        <v>2022</v>
      </c>
      <c r="I405">
        <f t="shared" si="970"/>
        <v>7</v>
      </c>
      <c r="J405">
        <f t="shared" si="971"/>
        <v>7</v>
      </c>
      <c r="K405" t="s">
        <v>49</v>
      </c>
      <c r="M405">
        <f>VLOOKUP(F405,Treats!$A$1:$C$9,3,0)</f>
        <v>1</v>
      </c>
      <c r="N405">
        <v>1</v>
      </c>
      <c r="O405" t="s">
        <v>19</v>
      </c>
      <c r="P405" t="str">
        <f t="shared" si="972"/>
        <v>E:CER_P:P02_Tr1:MSD_Tr2:_TRA_1_D:7_M:7_Y:2022</v>
      </c>
      <c r="Q405">
        <v>0</v>
      </c>
      <c r="R405">
        <v>24</v>
      </c>
      <c r="S405">
        <v>0.6</v>
      </c>
      <c r="T405">
        <v>24</v>
      </c>
      <c r="U405">
        <v>25.5</v>
      </c>
      <c r="V405" t="s">
        <v>47</v>
      </c>
      <c r="W405" s="2">
        <f t="shared" si="1003"/>
        <v>0.44565972222222211</v>
      </c>
      <c r="X405">
        <v>30</v>
      </c>
      <c r="Y405" s="33">
        <f>VLOOKUP(C405,JN!$A$2:$J$865,8,0)</f>
        <v>1.6575</v>
      </c>
      <c r="Z405" s="34">
        <f>VLOOKUP(C405,JN!$A$2:$J$865,9,0)</f>
        <v>46.287761194029855</v>
      </c>
      <c r="AA405" s="35">
        <f>VLOOKUP(C405,JN!$A$2:$J$865,10,0)</f>
        <v>0.61692000000000002</v>
      </c>
      <c r="AB405">
        <v>36.5</v>
      </c>
      <c r="AD405">
        <f t="shared" si="974"/>
        <v>309.5</v>
      </c>
      <c r="AE405">
        <v>0.129</v>
      </c>
      <c r="AG405">
        <v>0.72</v>
      </c>
      <c r="AH405">
        <f t="shared" si="975"/>
        <v>9.2880000000000004E-2</v>
      </c>
      <c r="AI405" t="s">
        <v>643</v>
      </c>
      <c r="AJ405">
        <f t="shared" si="976"/>
        <v>472.50054226820038</v>
      </c>
      <c r="AK405">
        <f t="shared" si="977"/>
        <v>551.25063264623373</v>
      </c>
      <c r="AL405">
        <f t="shared" si="978"/>
        <v>0.7831696488095421</v>
      </c>
      <c r="AM405">
        <f t="shared" si="979"/>
        <v>0.56388214714287022</v>
      </c>
      <c r="AN405">
        <f t="shared" si="980"/>
        <v>21.870992264560066</v>
      </c>
      <c r="AO405">
        <f t="shared" si="981"/>
        <v>15.747114430483247</v>
      </c>
      <c r="AP405">
        <f t="shared" si="982"/>
        <v>0.34007754029211451</v>
      </c>
      <c r="AQ405">
        <f t="shared" si="983"/>
        <v>0.24485582901032243</v>
      </c>
      <c r="AR405" s="54"/>
      <c r="AS405" s="55"/>
      <c r="AT405" s="55"/>
      <c r="AU405" s="56"/>
      <c r="AV405" s="56"/>
      <c r="AW405" s="56"/>
      <c r="AX405" s="57"/>
      <c r="AY405" s="57"/>
      <c r="AZ405" s="57"/>
    </row>
    <row r="406" spans="1:52" x14ac:dyDescent="0.3">
      <c r="A406">
        <v>390</v>
      </c>
      <c r="B406" s="1">
        <v>44749</v>
      </c>
      <c r="C406" t="str">
        <f t="shared" si="968"/>
        <v>CER-CON_R1_t0_44749</v>
      </c>
      <c r="E406" t="s">
        <v>20</v>
      </c>
      <c r="F406" t="s">
        <v>39</v>
      </c>
      <c r="G406" t="s">
        <v>18</v>
      </c>
      <c r="H406">
        <f t="shared" si="969"/>
        <v>2022</v>
      </c>
      <c r="I406">
        <f t="shared" si="970"/>
        <v>7</v>
      </c>
      <c r="J406">
        <f t="shared" si="971"/>
        <v>7</v>
      </c>
      <c r="K406" t="s">
        <v>48</v>
      </c>
      <c r="M406">
        <f>VLOOKUP(F406,Treats!$A$1:$C$9,3,0)</f>
        <v>1</v>
      </c>
      <c r="N406">
        <v>9</v>
      </c>
      <c r="O406" t="s">
        <v>604</v>
      </c>
      <c r="P406" t="str">
        <f t="shared" si="972"/>
        <v>E:CER_P:P03_Tr1:CON_Tr2:_TRA_1_D:7_M:7_Y:2022</v>
      </c>
      <c r="Q406">
        <v>13</v>
      </c>
      <c r="R406">
        <v>25</v>
      </c>
      <c r="S406">
        <v>0.75</v>
      </c>
      <c r="T406">
        <v>24</v>
      </c>
      <c r="U406">
        <v>25.5</v>
      </c>
      <c r="V406" t="s">
        <v>44</v>
      </c>
      <c r="W406" s="2">
        <v>0.42204861111111108</v>
      </c>
      <c r="X406">
        <v>0</v>
      </c>
      <c r="Y406" s="33">
        <f>VLOOKUP(C406,JN!$A$2:$J$865,8,0)</f>
        <v>1.3574999999999999</v>
      </c>
      <c r="Z406" s="34">
        <f>VLOOKUP(C406,JN!$A$2:$J$865,9,0)</f>
        <v>103.00656716417912</v>
      </c>
      <c r="AA406" s="35">
        <f>VLOOKUP(C406,JN!$A$2:$J$865,10,0)</f>
        <v>0.50244</v>
      </c>
      <c r="AB406">
        <v>31.5</v>
      </c>
      <c r="AD406">
        <f t="shared" si="974"/>
        <v>304.5</v>
      </c>
      <c r="AE406">
        <v>0.129</v>
      </c>
      <c r="AG406">
        <v>0.72</v>
      </c>
      <c r="AH406">
        <f t="shared" si="975"/>
        <v>9.2880000000000004E-2</v>
      </c>
      <c r="AI406" t="s">
        <v>643</v>
      </c>
      <c r="AJ406">
        <f t="shared" si="976"/>
        <v>480.2591718620954</v>
      </c>
      <c r="AK406">
        <f t="shared" si="977"/>
        <v>560.30236717244463</v>
      </c>
      <c r="AL406">
        <f t="shared" si="978"/>
        <v>0.65195182580279443</v>
      </c>
      <c r="AM406">
        <f t="shared" si="979"/>
        <v>0.46940531457801199</v>
      </c>
      <c r="AN406">
        <f t="shared" si="980"/>
        <v>49.469848642625969</v>
      </c>
      <c r="AO406">
        <f t="shared" si="981"/>
        <v>35.618291022690698</v>
      </c>
      <c r="AP406">
        <f t="shared" si="982"/>
        <v>0.28151832136212307</v>
      </c>
      <c r="AQ406">
        <f t="shared" si="983"/>
        <v>0.20269319138072864</v>
      </c>
      <c r="AR406" s="54">
        <f t="shared" ref="AR406" si="1022">SLOPE(AM406:AM409,X406:X409)*60</f>
        <v>2.9072969062891909</v>
      </c>
      <c r="AS406" s="55">
        <f t="shared" ref="AS406" si="1023">RSQ(Y406:Y409,AM406:AM409)</f>
        <v>0.99998882676604828</v>
      </c>
      <c r="AT406" s="55">
        <f t="shared" ref="AT406" si="1024">IF(AS406&gt;=0.7,AR406,"REV")</f>
        <v>2.9072969062891909</v>
      </c>
      <c r="AU406" s="56">
        <f t="shared" ref="AU406" si="1025">SLOPE(AQ406:AQ409,Y406:Y409)*60</f>
        <v>-0.37620513343940204</v>
      </c>
      <c r="AV406" s="56">
        <f t="shared" ref="AV406" si="1026">RSQ(Y406:Y409,AQ406:AQ409)</f>
        <v>0.18237035485241712</v>
      </c>
      <c r="AW406" s="56" t="str">
        <f t="shared" ref="AW406" si="1027">IF(AV406&gt;=0.7,AU406,"REV")</f>
        <v>REV</v>
      </c>
      <c r="AX406" s="57">
        <f t="shared" ref="AX406" si="1028">SLOPE(AO406:AO409,Y406:Y409)*60</f>
        <v>-375.09894633441434</v>
      </c>
      <c r="AY406" s="57">
        <f t="shared" ref="AY406" si="1029">RSQ(Y406:Y409,AO406:AO409)</f>
        <v>0.88670789948923501</v>
      </c>
      <c r="AZ406" s="57">
        <f t="shared" ref="AZ406" si="1030">IF(AY406&gt;=0.7,AX406,"REV")</f>
        <v>-375.09894633441434</v>
      </c>
    </row>
    <row r="407" spans="1:52" x14ac:dyDescent="0.3">
      <c r="A407">
        <v>391</v>
      </c>
      <c r="B407" s="1">
        <v>44749</v>
      </c>
      <c r="C407" t="str">
        <f t="shared" si="968"/>
        <v>CER-CON_R1_t1_44749</v>
      </c>
      <c r="E407" t="s">
        <v>20</v>
      </c>
      <c r="F407" t="s">
        <v>39</v>
      </c>
      <c r="G407" t="s">
        <v>18</v>
      </c>
      <c r="H407">
        <f t="shared" si="969"/>
        <v>2022</v>
      </c>
      <c r="I407">
        <f t="shared" si="970"/>
        <v>7</v>
      </c>
      <c r="J407">
        <f t="shared" si="971"/>
        <v>7</v>
      </c>
      <c r="K407" t="s">
        <v>48</v>
      </c>
      <c r="M407">
        <f>VLOOKUP(F407,Treats!$A$1:$C$9,3,0)</f>
        <v>1</v>
      </c>
      <c r="N407">
        <v>9</v>
      </c>
      <c r="O407" t="s">
        <v>604</v>
      </c>
      <c r="P407" t="str">
        <f t="shared" si="972"/>
        <v>E:CER_P:P03_Tr1:CON_Tr2:_TRA_1_D:7_M:7_Y:2022</v>
      </c>
      <c r="Q407">
        <v>13</v>
      </c>
      <c r="R407">
        <v>25</v>
      </c>
      <c r="S407">
        <v>0.75</v>
      </c>
      <c r="T407">
        <v>24</v>
      </c>
      <c r="U407">
        <v>25.5</v>
      </c>
      <c r="V407" t="s">
        <v>45</v>
      </c>
      <c r="W407" s="2">
        <f t="shared" si="1003"/>
        <v>0.4289930555555555</v>
      </c>
      <c r="X407">
        <v>10</v>
      </c>
      <c r="Y407" s="33">
        <f>VLOOKUP(C407,JN!$A$2:$J$865,8,0)</f>
        <v>2.8574999999999999</v>
      </c>
      <c r="Z407" s="34">
        <f>VLOOKUP(C407,JN!$A$2:$J$865,9,0)</f>
        <v>49.656119402985077</v>
      </c>
      <c r="AA407" s="35">
        <f>VLOOKUP(C407,JN!$A$2:$J$865,10,0)</f>
        <v>0.62327999999999995</v>
      </c>
      <c r="AB407">
        <v>36.700000000000003</v>
      </c>
      <c r="AD407">
        <f t="shared" si="974"/>
        <v>309.7</v>
      </c>
      <c r="AE407">
        <v>0.129</v>
      </c>
      <c r="AG407">
        <v>0.72</v>
      </c>
      <c r="AH407">
        <f t="shared" si="975"/>
        <v>9.2880000000000004E-2</v>
      </c>
      <c r="AI407" t="s">
        <v>643</v>
      </c>
      <c r="AJ407">
        <f t="shared" si="976"/>
        <v>472.19540791736534</v>
      </c>
      <c r="AK407">
        <f t="shared" si="977"/>
        <v>550.89464257025952</v>
      </c>
      <c r="AL407">
        <f t="shared" si="978"/>
        <v>1.3492983781238714</v>
      </c>
      <c r="AM407">
        <f t="shared" si="979"/>
        <v>0.97149483224918742</v>
      </c>
      <c r="AN407">
        <f t="shared" si="980"/>
        <v>23.44739155708594</v>
      </c>
      <c r="AO407">
        <f t="shared" si="981"/>
        <v>16.882121921101874</v>
      </c>
      <c r="AP407">
        <f t="shared" si="982"/>
        <v>0.34336161282119132</v>
      </c>
      <c r="AQ407">
        <f t="shared" si="983"/>
        <v>0.24722036123125773</v>
      </c>
      <c r="AR407" s="54"/>
      <c r="AS407" s="55"/>
      <c r="AT407" s="55"/>
      <c r="AU407" s="56"/>
      <c r="AV407" s="56"/>
      <c r="AW407" s="56"/>
      <c r="AX407" s="57"/>
      <c r="AY407" s="57"/>
      <c r="AZ407" s="57"/>
    </row>
    <row r="408" spans="1:52" x14ac:dyDescent="0.3">
      <c r="A408">
        <v>392</v>
      </c>
      <c r="B408" s="1">
        <v>44749</v>
      </c>
      <c r="C408" t="str">
        <f t="shared" si="968"/>
        <v>CER-CON_R1_t2_44749</v>
      </c>
      <c r="E408" t="s">
        <v>20</v>
      </c>
      <c r="F408" t="s">
        <v>39</v>
      </c>
      <c r="G408" t="s">
        <v>18</v>
      </c>
      <c r="H408">
        <f t="shared" si="969"/>
        <v>2022</v>
      </c>
      <c r="I408">
        <f t="shared" si="970"/>
        <v>7</v>
      </c>
      <c r="J408">
        <f t="shared" si="971"/>
        <v>7</v>
      </c>
      <c r="K408" t="s">
        <v>48</v>
      </c>
      <c r="M408">
        <f>VLOOKUP(F408,Treats!$A$1:$C$9,3,0)</f>
        <v>1</v>
      </c>
      <c r="N408">
        <v>9</v>
      </c>
      <c r="O408" t="s">
        <v>604</v>
      </c>
      <c r="P408" t="str">
        <f t="shared" si="972"/>
        <v>E:CER_P:P03_Tr1:CON_Tr2:_TRA_1_D:7_M:7_Y:2022</v>
      </c>
      <c r="Q408">
        <v>13</v>
      </c>
      <c r="R408">
        <v>25</v>
      </c>
      <c r="S408">
        <v>0.75</v>
      </c>
      <c r="T408">
        <v>24</v>
      </c>
      <c r="U408">
        <v>25.5</v>
      </c>
      <c r="V408" t="s">
        <v>46</v>
      </c>
      <c r="W408" s="2">
        <f t="shared" si="1003"/>
        <v>0.43593749999999992</v>
      </c>
      <c r="X408">
        <v>20</v>
      </c>
      <c r="Y408" s="33">
        <f>VLOOKUP(C408,JN!$A$2:$J$865,8,0)</f>
        <v>4.2075000000000005</v>
      </c>
      <c r="Z408" s="34">
        <f>VLOOKUP(C408,JN!$A$2:$J$865,9,0)</f>
        <v>48.352238805970153</v>
      </c>
      <c r="AA408" s="35">
        <f>VLOOKUP(C408,JN!$A$2:$J$865,10,0)</f>
        <v>0.47699999999999998</v>
      </c>
      <c r="AB408">
        <v>38</v>
      </c>
      <c r="AD408">
        <f t="shared" si="974"/>
        <v>311</v>
      </c>
      <c r="AE408">
        <v>0.129</v>
      </c>
      <c r="AG408">
        <v>0.72</v>
      </c>
      <c r="AH408">
        <f t="shared" si="975"/>
        <v>9.2880000000000004E-2</v>
      </c>
      <c r="AI408" t="s">
        <v>643</v>
      </c>
      <c r="AJ408">
        <f t="shared" si="976"/>
        <v>470.22160074600657</v>
      </c>
      <c r="AK408">
        <f t="shared" si="977"/>
        <v>548.59186753700772</v>
      </c>
      <c r="AL408">
        <f t="shared" si="978"/>
        <v>1.978457385138823</v>
      </c>
      <c r="AM408">
        <f t="shared" si="979"/>
        <v>1.4244893172999527</v>
      </c>
      <c r="AN408">
        <f t="shared" si="980"/>
        <v>22.736267130996463</v>
      </c>
      <c r="AO408">
        <f t="shared" si="981"/>
        <v>16.370112334317451</v>
      </c>
      <c r="AP408">
        <f t="shared" si="982"/>
        <v>0.26167832081515269</v>
      </c>
      <c r="AQ408">
        <f t="shared" si="983"/>
        <v>0.18840839098690992</v>
      </c>
      <c r="AR408" s="54"/>
      <c r="AS408" s="55"/>
      <c r="AT408" s="55"/>
      <c r="AU408" s="56"/>
      <c r="AV408" s="56"/>
      <c r="AW408" s="56"/>
      <c r="AX408" s="57"/>
      <c r="AY408" s="57"/>
      <c r="AZ408" s="57"/>
    </row>
    <row r="409" spans="1:52" x14ac:dyDescent="0.3">
      <c r="A409">
        <v>393</v>
      </c>
      <c r="B409" s="1">
        <v>44749</v>
      </c>
      <c r="C409" t="str">
        <f t="shared" si="968"/>
        <v>CER-CON_R1_t3_44749</v>
      </c>
      <c r="E409" t="s">
        <v>20</v>
      </c>
      <c r="F409" t="s">
        <v>39</v>
      </c>
      <c r="G409" t="s">
        <v>18</v>
      </c>
      <c r="H409">
        <f t="shared" si="969"/>
        <v>2022</v>
      </c>
      <c r="I409">
        <f t="shared" si="970"/>
        <v>7</v>
      </c>
      <c r="J409">
        <f t="shared" si="971"/>
        <v>7</v>
      </c>
      <c r="K409" t="s">
        <v>48</v>
      </c>
      <c r="M409">
        <f>VLOOKUP(F409,Treats!$A$1:$C$9,3,0)</f>
        <v>1</v>
      </c>
      <c r="N409">
        <v>9</v>
      </c>
      <c r="O409" t="s">
        <v>604</v>
      </c>
      <c r="P409" t="str">
        <f t="shared" si="972"/>
        <v>E:CER_P:P03_Tr1:CON_Tr2:_TRA_1_D:7_M:7_Y:2022</v>
      </c>
      <c r="Q409">
        <v>13</v>
      </c>
      <c r="R409">
        <v>25</v>
      </c>
      <c r="S409">
        <v>0.75</v>
      </c>
      <c r="T409">
        <v>24</v>
      </c>
      <c r="U409">
        <v>25.5</v>
      </c>
      <c r="V409" t="s">
        <v>47</v>
      </c>
      <c r="W409" s="2">
        <f t="shared" si="1003"/>
        <v>0.44288194444444434</v>
      </c>
      <c r="X409">
        <v>30</v>
      </c>
      <c r="Y409" s="33">
        <f>VLOOKUP(C409,JN!$A$2:$J$865,8,0)</f>
        <v>5.7075000000000005</v>
      </c>
      <c r="Z409" s="34">
        <f>VLOOKUP(C409,JN!$A$2:$J$865,9,0)</f>
        <v>17.602388059701493</v>
      </c>
      <c r="AA409" s="35">
        <f>VLOOKUP(C409,JN!$A$2:$J$865,10,0)</f>
        <v>0.48336000000000001</v>
      </c>
      <c r="AB409">
        <v>37.799999999999997</v>
      </c>
      <c r="AD409">
        <f t="shared" si="974"/>
        <v>310.8</v>
      </c>
      <c r="AE409">
        <v>0.129</v>
      </c>
      <c r="AG409">
        <v>0.72</v>
      </c>
      <c r="AH409">
        <f t="shared" si="975"/>
        <v>9.2880000000000004E-2</v>
      </c>
      <c r="AI409" t="s">
        <v>643</v>
      </c>
      <c r="AJ409">
        <f t="shared" si="976"/>
        <v>470.52418864867445</v>
      </c>
      <c r="AK409">
        <f t="shared" si="977"/>
        <v>548.9448867567869</v>
      </c>
      <c r="AL409">
        <f t="shared" si="978"/>
        <v>2.6855168067123096</v>
      </c>
      <c r="AM409">
        <f t="shared" si="979"/>
        <v>1.933572100832863</v>
      </c>
      <c r="AN409">
        <f t="shared" si="980"/>
        <v>8.2823493600701603</v>
      </c>
      <c r="AO409">
        <f t="shared" si="981"/>
        <v>5.9632915392505161</v>
      </c>
      <c r="AP409">
        <f t="shared" si="982"/>
        <v>0.26533800046276051</v>
      </c>
      <c r="AQ409">
        <f t="shared" si="983"/>
        <v>0.19104336033318756</v>
      </c>
      <c r="AR409" s="54"/>
      <c r="AS409" s="55"/>
      <c r="AT409" s="55"/>
      <c r="AU409" s="56"/>
      <c r="AV409" s="56"/>
      <c r="AW409" s="56"/>
      <c r="AX409" s="57"/>
      <c r="AY409" s="57"/>
      <c r="AZ409" s="57"/>
    </row>
    <row r="410" spans="1:52" x14ac:dyDescent="0.3">
      <c r="A410">
        <v>394</v>
      </c>
      <c r="B410" s="1">
        <v>44749</v>
      </c>
      <c r="C410" t="str">
        <f t="shared" si="968"/>
        <v>CER-MSD_R2_t0_44749</v>
      </c>
      <c r="E410" t="s">
        <v>20</v>
      </c>
      <c r="F410" t="s">
        <v>34</v>
      </c>
      <c r="G410" t="s">
        <v>18</v>
      </c>
      <c r="H410">
        <f t="shared" si="969"/>
        <v>2022</v>
      </c>
      <c r="I410">
        <f t="shared" si="970"/>
        <v>7</v>
      </c>
      <c r="J410">
        <f t="shared" si="971"/>
        <v>7</v>
      </c>
      <c r="K410" t="s">
        <v>49</v>
      </c>
      <c r="M410">
        <f>VLOOKUP(F410,Treats!$A$1:$C$9,3,0)</f>
        <v>2</v>
      </c>
      <c r="N410">
        <v>1</v>
      </c>
      <c r="P410" t="str">
        <f t="shared" si="972"/>
        <v>E:CER_P:P04_Tr1:MSD_Tr2:_TRA_2_D:7_M:7_Y:2022</v>
      </c>
      <c r="Q410">
        <v>0</v>
      </c>
      <c r="R410">
        <v>24</v>
      </c>
      <c r="S410">
        <v>0.4</v>
      </c>
      <c r="T410">
        <v>25.5</v>
      </c>
      <c r="U410">
        <v>26</v>
      </c>
      <c r="V410" t="s">
        <v>44</v>
      </c>
      <c r="W410" s="2">
        <v>0.45214120370370375</v>
      </c>
      <c r="X410">
        <v>0</v>
      </c>
      <c r="Y410" s="33">
        <f>VLOOKUP(C410,JN!$A$2:$J$865,8,0)</f>
        <v>1.1325000000000001</v>
      </c>
      <c r="Z410" s="34">
        <f>VLOOKUP(C410,JN!$A$2:$J$865,9,0)</f>
        <v>110.50388059701494</v>
      </c>
      <c r="AA410" s="35">
        <f>VLOOKUP(C410,JN!$A$2:$J$865,10,0)</f>
        <v>0.48336000000000001</v>
      </c>
      <c r="AB410">
        <v>30.7</v>
      </c>
      <c r="AD410">
        <f t="shared" si="974"/>
        <v>303.7</v>
      </c>
      <c r="AE410">
        <v>0.129</v>
      </c>
      <c r="AG410">
        <v>0.72</v>
      </c>
      <c r="AH410">
        <f t="shared" si="975"/>
        <v>9.2880000000000004E-2</v>
      </c>
      <c r="AI410" t="s">
        <v>643</v>
      </c>
      <c r="AJ410">
        <f t="shared" si="976"/>
        <v>481.52426023051709</v>
      </c>
      <c r="AK410">
        <f t="shared" si="977"/>
        <v>561.77830360226994</v>
      </c>
      <c r="AL410">
        <f t="shared" si="978"/>
        <v>0.54532622471106063</v>
      </c>
      <c r="AM410">
        <f t="shared" si="979"/>
        <v>0.39263488179196365</v>
      </c>
      <c r="AN410">
        <f t="shared" si="980"/>
        <v>53.210299357079016</v>
      </c>
      <c r="AO410">
        <f t="shared" si="981"/>
        <v>38.311415537096892</v>
      </c>
      <c r="AP410">
        <f t="shared" si="982"/>
        <v>0.27154116082919316</v>
      </c>
      <c r="AQ410">
        <f t="shared" si="983"/>
        <v>0.19550963579701908</v>
      </c>
      <c r="AR410" s="54">
        <f t="shared" ref="AR410" si="1031">SLOPE(AM410:AM413,X410:X413)*60</f>
        <v>0.33192184111338047</v>
      </c>
      <c r="AS410" s="55">
        <f t="shared" ref="AS410" si="1032">RSQ(Y410:Y413,AM410:AM413)</f>
        <v>0.99881103605678101</v>
      </c>
      <c r="AT410" s="55">
        <f t="shared" ref="AT410" si="1033">IF(AS410&gt;=0.7,AR410,"REV")</f>
        <v>0.33192184111338047</v>
      </c>
      <c r="AU410" s="56">
        <f t="shared" ref="AU410" si="1034">SLOPE(AQ410:AQ413,Y410:Y413)*60</f>
        <v>2.6230444096500745</v>
      </c>
      <c r="AV410" s="56">
        <f t="shared" ref="AV410" si="1035">RSQ(Y410:Y413,AQ410:AQ413)</f>
        <v>0.54074488787346031</v>
      </c>
      <c r="AW410" s="56" t="str">
        <f t="shared" ref="AW410" si="1036">IF(AV410&gt;=0.7,AU410,"REV")</f>
        <v>REV</v>
      </c>
      <c r="AX410" s="57">
        <f t="shared" ref="AX410" si="1037">SLOPE(AO410:AO413,Y410:Y413)*60</f>
        <v>-2055.6827798433264</v>
      </c>
      <c r="AY410" s="57">
        <f t="shared" ref="AY410" si="1038">RSQ(Y410:Y413,AO410:AO413)</f>
        <v>0.3764998163006873</v>
      </c>
      <c r="AZ410" s="57" t="str">
        <f t="shared" ref="AZ410" si="1039">IF(AY410&gt;=0.7,AX410,"REV")</f>
        <v>REV</v>
      </c>
    </row>
    <row r="411" spans="1:52" x14ac:dyDescent="0.3">
      <c r="A411">
        <v>395</v>
      </c>
      <c r="B411" s="1">
        <v>44749</v>
      </c>
      <c r="C411" t="str">
        <f t="shared" si="968"/>
        <v>CER-MSD_R2_t1_44749</v>
      </c>
      <c r="E411" t="s">
        <v>20</v>
      </c>
      <c r="F411" t="s">
        <v>34</v>
      </c>
      <c r="G411" t="s">
        <v>18</v>
      </c>
      <c r="H411">
        <f t="shared" si="969"/>
        <v>2022</v>
      </c>
      <c r="I411">
        <f t="shared" si="970"/>
        <v>7</v>
      </c>
      <c r="J411">
        <f t="shared" si="971"/>
        <v>7</v>
      </c>
      <c r="K411" t="s">
        <v>49</v>
      </c>
      <c r="M411">
        <f>VLOOKUP(F411,Treats!$A$1:$C$9,3,0)</f>
        <v>2</v>
      </c>
      <c r="N411">
        <v>1</v>
      </c>
      <c r="P411" t="str">
        <f t="shared" si="972"/>
        <v>E:CER_P:P04_Tr1:MSD_Tr2:_TRA_2_D:7_M:7_Y:2022</v>
      </c>
      <c r="Q411">
        <v>0</v>
      </c>
      <c r="R411">
        <v>24</v>
      </c>
      <c r="S411">
        <v>0.4</v>
      </c>
      <c r="T411">
        <v>25.5</v>
      </c>
      <c r="U411">
        <v>26</v>
      </c>
      <c r="V411" t="s">
        <v>45</v>
      </c>
      <c r="W411" s="2">
        <f t="shared" si="1003"/>
        <v>0.45908564814814817</v>
      </c>
      <c r="X411">
        <v>10</v>
      </c>
      <c r="Y411" s="33">
        <f>VLOOKUP(C411,JN!$A$2:$J$865,8,0)</f>
        <v>1.2825</v>
      </c>
      <c r="Z411" s="34">
        <f>VLOOKUP(C411,JN!$A$2:$J$865,9,0)</f>
        <v>31.727761194029853</v>
      </c>
      <c r="AA411" s="35">
        <f>VLOOKUP(C411,JN!$A$2:$J$865,10,0)</f>
        <v>0.48972000000000004</v>
      </c>
      <c r="AB411">
        <v>36.9</v>
      </c>
      <c r="AD411">
        <f t="shared" si="974"/>
        <v>309.89999999999998</v>
      </c>
      <c r="AE411">
        <v>0.129</v>
      </c>
      <c r="AG411">
        <v>0.72</v>
      </c>
      <c r="AH411">
        <f t="shared" si="975"/>
        <v>9.2880000000000004E-2</v>
      </c>
      <c r="AI411" t="s">
        <v>643</v>
      </c>
      <c r="AJ411">
        <f t="shared" si="976"/>
        <v>471.89066741532122</v>
      </c>
      <c r="AK411">
        <f t="shared" si="977"/>
        <v>550.53911198454136</v>
      </c>
      <c r="AL411">
        <f t="shared" si="978"/>
        <v>0.60519978096014948</v>
      </c>
      <c r="AM411">
        <f t="shared" si="979"/>
        <v>0.43574384229130764</v>
      </c>
      <c r="AN411">
        <f t="shared" si="980"/>
        <v>14.972034405444676</v>
      </c>
      <c r="AO411">
        <f t="shared" si="981"/>
        <v>10.779864771920167</v>
      </c>
      <c r="AP411">
        <f t="shared" si="982"/>
        <v>0.26961001392106959</v>
      </c>
      <c r="AQ411">
        <f t="shared" si="983"/>
        <v>0.19411921002317012</v>
      </c>
      <c r="AR411" s="54"/>
      <c r="AS411" s="55"/>
      <c r="AT411" s="55"/>
      <c r="AU411" s="56"/>
      <c r="AV411" s="56"/>
      <c r="AW411" s="56"/>
      <c r="AX411" s="57"/>
      <c r="AY411" s="57"/>
      <c r="AZ411" s="57"/>
    </row>
    <row r="412" spans="1:52" x14ac:dyDescent="0.3">
      <c r="A412">
        <v>396</v>
      </c>
      <c r="B412" s="1">
        <v>44749</v>
      </c>
      <c r="C412" t="str">
        <f t="shared" si="968"/>
        <v>CER-MSD_R2_t2_44749</v>
      </c>
      <c r="E412" t="s">
        <v>20</v>
      </c>
      <c r="F412" t="s">
        <v>34</v>
      </c>
      <c r="G412" t="s">
        <v>18</v>
      </c>
      <c r="H412">
        <f t="shared" si="969"/>
        <v>2022</v>
      </c>
      <c r="I412">
        <f t="shared" si="970"/>
        <v>7</v>
      </c>
      <c r="J412">
        <f t="shared" si="971"/>
        <v>7</v>
      </c>
      <c r="K412" t="s">
        <v>49</v>
      </c>
      <c r="M412">
        <f>VLOOKUP(F412,Treats!$A$1:$C$9,3,0)</f>
        <v>2</v>
      </c>
      <c r="N412">
        <v>1</v>
      </c>
      <c r="P412" t="str">
        <f t="shared" si="972"/>
        <v>E:CER_P:P04_Tr1:MSD_Tr2:_TRA_2_D:7_M:7_Y:2022</v>
      </c>
      <c r="Q412">
        <v>0</v>
      </c>
      <c r="R412">
        <v>24</v>
      </c>
      <c r="S412">
        <v>0.4</v>
      </c>
      <c r="T412">
        <v>25.5</v>
      </c>
      <c r="U412">
        <v>26</v>
      </c>
      <c r="V412" t="s">
        <v>46</v>
      </c>
      <c r="W412" s="2">
        <f t="shared" si="1003"/>
        <v>0.46603009259259259</v>
      </c>
      <c r="X412">
        <v>20</v>
      </c>
      <c r="Y412" s="33">
        <f>VLOOKUP(C412,JN!$A$2:$J$865,8,0)</f>
        <v>1.4325000000000001</v>
      </c>
      <c r="Z412" s="34">
        <f>VLOOKUP(C412,JN!$A$2:$J$865,9,0)</f>
        <v>43.136716417910449</v>
      </c>
      <c r="AA412" s="35">
        <f>VLOOKUP(C412,JN!$A$2:$J$865,10,0)</f>
        <v>0.55968000000000007</v>
      </c>
      <c r="AB412">
        <v>38</v>
      </c>
      <c r="AD412">
        <f t="shared" si="974"/>
        <v>311</v>
      </c>
      <c r="AE412">
        <v>0.129</v>
      </c>
      <c r="AG412">
        <v>0.72</v>
      </c>
      <c r="AH412">
        <f t="shared" si="975"/>
        <v>9.2880000000000004E-2</v>
      </c>
      <c r="AI412" t="s">
        <v>643</v>
      </c>
      <c r="AJ412">
        <f t="shared" si="976"/>
        <v>470.22160074600657</v>
      </c>
      <c r="AK412">
        <f t="shared" si="977"/>
        <v>548.59186753700772</v>
      </c>
      <c r="AL412">
        <f t="shared" si="978"/>
        <v>0.67359244306865451</v>
      </c>
      <c r="AM412">
        <f t="shared" si="979"/>
        <v>0.48498655900943122</v>
      </c>
      <c r="AN412">
        <f t="shared" si="980"/>
        <v>20.283815844956393</v>
      </c>
      <c r="AO412">
        <f t="shared" si="981"/>
        <v>14.604347408368604</v>
      </c>
      <c r="AP412">
        <f t="shared" si="982"/>
        <v>0.30703589642311246</v>
      </c>
      <c r="AQ412">
        <f t="shared" si="983"/>
        <v>0.22106584542464097</v>
      </c>
      <c r="AR412" s="54"/>
      <c r="AS412" s="55"/>
      <c r="AT412" s="55"/>
      <c r="AU412" s="56"/>
      <c r="AV412" s="56"/>
      <c r="AW412" s="56"/>
      <c r="AX412" s="57"/>
      <c r="AY412" s="57"/>
      <c r="AZ412" s="57"/>
    </row>
    <row r="413" spans="1:52" x14ac:dyDescent="0.3">
      <c r="A413">
        <v>397</v>
      </c>
      <c r="B413" s="1">
        <v>44749</v>
      </c>
      <c r="C413" t="str">
        <f t="shared" si="968"/>
        <v>CER-MSD_R2_t3_44749</v>
      </c>
      <c r="E413" t="s">
        <v>20</v>
      </c>
      <c r="F413" t="s">
        <v>34</v>
      </c>
      <c r="G413" t="s">
        <v>18</v>
      </c>
      <c r="H413">
        <f t="shared" si="969"/>
        <v>2022</v>
      </c>
      <c r="I413">
        <f t="shared" si="970"/>
        <v>7</v>
      </c>
      <c r="J413">
        <f t="shared" si="971"/>
        <v>7</v>
      </c>
      <c r="K413" t="s">
        <v>49</v>
      </c>
      <c r="M413">
        <f>VLOOKUP(F413,Treats!$A$1:$C$9,3,0)</f>
        <v>2</v>
      </c>
      <c r="N413">
        <v>1</v>
      </c>
      <c r="P413" t="str">
        <f t="shared" si="972"/>
        <v>E:CER_P:P04_Tr1:MSD_Tr2:_TRA_2_D:7_M:7_Y:2022</v>
      </c>
      <c r="Q413">
        <v>0</v>
      </c>
      <c r="R413">
        <v>24</v>
      </c>
      <c r="S413">
        <v>0.4</v>
      </c>
      <c r="T413">
        <v>25.5</v>
      </c>
      <c r="U413">
        <v>26</v>
      </c>
      <c r="V413" t="s">
        <v>47</v>
      </c>
      <c r="W413" s="2">
        <f t="shared" si="1003"/>
        <v>0.47297453703703701</v>
      </c>
      <c r="X413">
        <v>30</v>
      </c>
      <c r="Y413" s="33">
        <f>VLOOKUP(C413,JN!$A$2:$J$865,8,0)</f>
        <v>1.6575</v>
      </c>
      <c r="Z413" s="34">
        <f>VLOOKUP(C413,JN!$A$2:$J$865,9,0)</f>
        <v>45.961791044776128</v>
      </c>
      <c r="AA413" s="35">
        <f>VLOOKUP(C413,JN!$A$2:$J$865,10,0)</f>
        <v>0.54060000000000008</v>
      </c>
      <c r="AB413">
        <v>38.299999999999997</v>
      </c>
      <c r="AD413">
        <f t="shared" si="974"/>
        <v>311.3</v>
      </c>
      <c r="AE413">
        <v>0.129</v>
      </c>
      <c r="AG413">
        <v>0.72</v>
      </c>
      <c r="AH413">
        <f t="shared" si="975"/>
        <v>9.2880000000000004E-2</v>
      </c>
      <c r="AI413" t="s">
        <v>643</v>
      </c>
      <c r="AJ413">
        <f t="shared" si="976"/>
        <v>469.76844790237084</v>
      </c>
      <c r="AK413">
        <f t="shared" si="977"/>
        <v>548.0631892194325</v>
      </c>
      <c r="AL413">
        <f t="shared" si="978"/>
        <v>0.77864120239817969</v>
      </c>
      <c r="AM413">
        <f t="shared" si="979"/>
        <v>0.56062166572668937</v>
      </c>
      <c r="AN413">
        <f t="shared" si="980"/>
        <v>21.591399241917571</v>
      </c>
      <c r="AO413">
        <f t="shared" si="981"/>
        <v>15.54580745418065</v>
      </c>
      <c r="AP413">
        <f t="shared" si="982"/>
        <v>0.29628296009202526</v>
      </c>
      <c r="AQ413">
        <f t="shared" si="983"/>
        <v>0.2133237312662582</v>
      </c>
      <c r="AR413" s="54"/>
      <c r="AS413" s="55"/>
      <c r="AT413" s="55"/>
      <c r="AU413" s="56"/>
      <c r="AV413" s="56"/>
      <c r="AW413" s="56"/>
      <c r="AX413" s="57"/>
      <c r="AY413" s="57"/>
      <c r="AZ413" s="57"/>
    </row>
    <row r="414" spans="1:52" x14ac:dyDescent="0.3">
      <c r="A414">
        <v>398</v>
      </c>
      <c r="B414" s="1">
        <v>44749</v>
      </c>
      <c r="C414" t="str">
        <f t="shared" si="968"/>
        <v>CER-AWD_R2_t0_44749</v>
      </c>
      <c r="E414" t="s">
        <v>20</v>
      </c>
      <c r="F414" t="s">
        <v>37</v>
      </c>
      <c r="G414" t="s">
        <v>18</v>
      </c>
      <c r="H414">
        <f t="shared" si="969"/>
        <v>2022</v>
      </c>
      <c r="I414">
        <f t="shared" si="970"/>
        <v>7</v>
      </c>
      <c r="J414">
        <f t="shared" si="971"/>
        <v>7</v>
      </c>
      <c r="K414" t="s">
        <v>50</v>
      </c>
      <c r="M414">
        <f>VLOOKUP(F414,Treats!$A$1:$C$9,3,0)</f>
        <v>2</v>
      </c>
      <c r="N414">
        <v>2</v>
      </c>
      <c r="O414" t="s">
        <v>604</v>
      </c>
      <c r="P414" t="str">
        <f t="shared" si="972"/>
        <v>E:CER_P:P05_Tr1:AWD_Tr2:_TRA_2_D:7_M:7_Y:2022</v>
      </c>
      <c r="Q414">
        <v>0</v>
      </c>
      <c r="R414">
        <v>24</v>
      </c>
      <c r="S414">
        <v>0.6</v>
      </c>
      <c r="T414">
        <v>24</v>
      </c>
      <c r="U414">
        <v>25.5</v>
      </c>
      <c r="V414" t="s">
        <v>44</v>
      </c>
      <c r="W414" s="2">
        <v>0.42482638888888885</v>
      </c>
      <c r="X414">
        <v>0</v>
      </c>
      <c r="Y414" s="33">
        <f>VLOOKUP(C414,JN!$A$2:$J$865,8,0)</f>
        <v>1.1325000000000001</v>
      </c>
      <c r="Z414" s="34">
        <f>VLOOKUP(C414,JN!$A$2:$J$865,9,0)</f>
        <v>94.205373134328369</v>
      </c>
      <c r="AA414" s="35">
        <f>VLOOKUP(C414,JN!$A$2:$J$865,10,0)</f>
        <v>0.50880000000000003</v>
      </c>
      <c r="AB414">
        <v>31</v>
      </c>
      <c r="AD414">
        <f t="shared" si="974"/>
        <v>304</v>
      </c>
      <c r="AE414">
        <v>0.129</v>
      </c>
      <c r="AG414">
        <v>0.72</v>
      </c>
      <c r="AH414">
        <f t="shared" si="975"/>
        <v>9.2880000000000004E-2</v>
      </c>
      <c r="AI414" t="s">
        <v>643</v>
      </c>
      <c r="AJ414">
        <f t="shared" si="976"/>
        <v>481.04907181581586</v>
      </c>
      <c r="AK414">
        <f t="shared" si="977"/>
        <v>561.22391711845182</v>
      </c>
      <c r="AL414">
        <f t="shared" si="978"/>
        <v>0.54478807383141148</v>
      </c>
      <c r="AM414">
        <f t="shared" si="979"/>
        <v>0.39224741315861628</v>
      </c>
      <c r="AN414">
        <f t="shared" si="980"/>
        <v>45.317407306331262</v>
      </c>
      <c r="AO414">
        <f t="shared" si="981"/>
        <v>32.628533260558513</v>
      </c>
      <c r="AP414">
        <f t="shared" si="982"/>
        <v>0.28555072902986833</v>
      </c>
      <c r="AQ414">
        <f t="shared" si="983"/>
        <v>0.20559652490150521</v>
      </c>
      <c r="AR414" s="54">
        <f t="shared" ref="AR414" si="1040">SLOPE(AM414:AM417,X414:X417)*60</f>
        <v>2.1391761301672086E-3</v>
      </c>
      <c r="AS414" s="55">
        <f t="shared" ref="AS414" si="1041">RSQ(Y414:Y417,AM414:AM417)</f>
        <v>0.82048303194858208</v>
      </c>
      <c r="AT414" s="55">
        <f t="shared" ref="AT414" si="1042">IF(AS414&gt;=0.7,AR414,"REV")</f>
        <v>2.1391761301672086E-3</v>
      </c>
      <c r="AU414" s="56">
        <f t="shared" ref="AU414" si="1043">SLOPE(AQ414:AQ417,Y414:Y417)*60</f>
        <v>7.2094542654119458</v>
      </c>
      <c r="AV414" s="56">
        <f t="shared" ref="AV414" si="1044">RSQ(Y414:Y417,AQ414:AQ417)</f>
        <v>0.98038214856055084</v>
      </c>
      <c r="AW414" s="56">
        <f t="shared" ref="AW414" si="1045">IF(AV414&gt;=0.7,AU414,"REV")</f>
        <v>7.2094542654119458</v>
      </c>
      <c r="AX414" s="57">
        <f t="shared" ref="AX414" si="1046">SLOPE(AO414:AO417,Y414:Y417)*60</f>
        <v>-3466.4730531246255</v>
      </c>
      <c r="AY414" s="57">
        <f t="shared" ref="AY414" si="1047">RSQ(Y414:Y417,AO414:AO417)</f>
        <v>0.10409655599760276</v>
      </c>
      <c r="AZ414" s="57" t="str">
        <f t="shared" ref="AZ414" si="1048">IF(AY414&gt;=0.7,AX414,"REV")</f>
        <v>REV</v>
      </c>
    </row>
    <row r="415" spans="1:52" x14ac:dyDescent="0.3">
      <c r="A415">
        <v>399</v>
      </c>
      <c r="B415" s="1">
        <v>44749</v>
      </c>
      <c r="C415" t="str">
        <f t="shared" si="968"/>
        <v>CER-AWD_R2_t1_44749</v>
      </c>
      <c r="E415" t="s">
        <v>20</v>
      </c>
      <c r="F415" t="s">
        <v>37</v>
      </c>
      <c r="G415" t="s">
        <v>18</v>
      </c>
      <c r="H415">
        <f t="shared" si="969"/>
        <v>2022</v>
      </c>
      <c r="I415">
        <f t="shared" si="970"/>
        <v>7</v>
      </c>
      <c r="J415">
        <f t="shared" si="971"/>
        <v>7</v>
      </c>
      <c r="K415" t="s">
        <v>50</v>
      </c>
      <c r="M415">
        <f>VLOOKUP(F415,Treats!$A$1:$C$9,3,0)</f>
        <v>2</v>
      </c>
      <c r="N415">
        <v>2</v>
      </c>
      <c r="O415" t="s">
        <v>604</v>
      </c>
      <c r="P415" t="str">
        <f t="shared" si="972"/>
        <v>E:CER_P:P05_Tr1:AWD_Tr2:_TRA_2_D:7_M:7_Y:2022</v>
      </c>
      <c r="Q415">
        <v>0</v>
      </c>
      <c r="R415">
        <v>24</v>
      </c>
      <c r="S415">
        <v>0.6</v>
      </c>
      <c r="T415">
        <v>24</v>
      </c>
      <c r="U415">
        <v>25.5</v>
      </c>
      <c r="V415" t="s">
        <v>45</v>
      </c>
      <c r="W415" s="2">
        <f t="shared" si="1003"/>
        <v>0.43177083333333327</v>
      </c>
      <c r="X415">
        <v>10</v>
      </c>
      <c r="Y415" s="33">
        <f>VLOOKUP(C415,JN!$A$2:$J$865,8,0)</f>
        <v>1.2075</v>
      </c>
      <c r="Z415" s="34">
        <f>VLOOKUP(C415,JN!$A$2:$J$865,9,0)</f>
        <v>77.47223880597015</v>
      </c>
      <c r="AA415" s="35">
        <f>VLOOKUP(C415,JN!$A$2:$J$865,10,0)</f>
        <v>0.54060000000000008</v>
      </c>
      <c r="AB415">
        <v>38.1</v>
      </c>
      <c r="AD415">
        <f t="shared" si="974"/>
        <v>311.10000000000002</v>
      </c>
      <c r="AE415">
        <v>0.129</v>
      </c>
      <c r="AG415">
        <v>0.72</v>
      </c>
      <c r="AH415">
        <f t="shared" si="975"/>
        <v>9.2880000000000004E-2</v>
      </c>
      <c r="AI415" t="s">
        <v>643</v>
      </c>
      <c r="AJ415">
        <f t="shared" si="976"/>
        <v>470.07045269047904</v>
      </c>
      <c r="AK415">
        <f t="shared" si="977"/>
        <v>548.41552813889223</v>
      </c>
      <c r="AL415">
        <f t="shared" si="978"/>
        <v>0.56761007162375343</v>
      </c>
      <c r="AM415">
        <f t="shared" si="979"/>
        <v>0.40867925156910251</v>
      </c>
      <c r="AN415">
        <f t="shared" si="980"/>
        <v>36.417410366467287</v>
      </c>
      <c r="AO415">
        <f t="shared" si="981"/>
        <v>26.220535463856447</v>
      </c>
      <c r="AP415">
        <f t="shared" si="982"/>
        <v>0.29647343451188518</v>
      </c>
      <c r="AQ415">
        <f t="shared" si="983"/>
        <v>0.21346087284855733</v>
      </c>
      <c r="AR415" s="54"/>
      <c r="AS415" s="55"/>
      <c r="AT415" s="55"/>
      <c r="AU415" s="56"/>
      <c r="AV415" s="56"/>
      <c r="AW415" s="56"/>
      <c r="AX415" s="57"/>
      <c r="AY415" s="57"/>
      <c r="AZ415" s="57"/>
    </row>
    <row r="416" spans="1:52" x14ac:dyDescent="0.3">
      <c r="A416">
        <v>400</v>
      </c>
      <c r="B416" s="1">
        <v>44749</v>
      </c>
      <c r="C416" t="str">
        <f t="shared" si="968"/>
        <v>CER-AWD_R2_t2_44749</v>
      </c>
      <c r="E416" t="s">
        <v>20</v>
      </c>
      <c r="F416" t="s">
        <v>37</v>
      </c>
      <c r="G416" t="s">
        <v>18</v>
      </c>
      <c r="H416">
        <f t="shared" si="969"/>
        <v>2022</v>
      </c>
      <c r="I416">
        <f t="shared" si="970"/>
        <v>7</v>
      </c>
      <c r="J416">
        <f t="shared" si="971"/>
        <v>7</v>
      </c>
      <c r="K416" t="s">
        <v>50</v>
      </c>
      <c r="M416">
        <f>VLOOKUP(F416,Treats!$A$1:$C$9,3,0)</f>
        <v>2</v>
      </c>
      <c r="N416">
        <v>2</v>
      </c>
      <c r="O416" t="s">
        <v>604</v>
      </c>
      <c r="P416" t="str">
        <f t="shared" si="972"/>
        <v>E:CER_P:P05_Tr1:AWD_Tr2:_TRA_2_D:7_M:7_Y:2022</v>
      </c>
      <c r="Q416">
        <v>0</v>
      </c>
      <c r="R416">
        <v>24</v>
      </c>
      <c r="S416">
        <v>0.6</v>
      </c>
      <c r="T416">
        <v>24</v>
      </c>
      <c r="U416">
        <v>25.5</v>
      </c>
      <c r="V416" t="s">
        <v>46</v>
      </c>
      <c r="W416" s="2">
        <f t="shared" si="1003"/>
        <v>0.43871527777777769</v>
      </c>
      <c r="X416">
        <v>20</v>
      </c>
      <c r="Y416" s="33">
        <f>VLOOKUP(C416,JN!$A$2:$J$865,8,0)</f>
        <v>1.1325000000000001</v>
      </c>
      <c r="Z416" s="34">
        <f>VLOOKUP(C416,JN!$A$2:$J$865,9,0)</f>
        <v>53.459104477611945</v>
      </c>
      <c r="AA416" s="35">
        <f>VLOOKUP(C416,JN!$A$2:$J$865,10,0)</f>
        <v>0.52152000000000009</v>
      </c>
      <c r="AB416">
        <v>39.5</v>
      </c>
      <c r="AD416">
        <f t="shared" si="974"/>
        <v>312.5</v>
      </c>
      <c r="AE416">
        <v>0.129</v>
      </c>
      <c r="AG416">
        <v>0.72</v>
      </c>
      <c r="AH416">
        <f t="shared" si="975"/>
        <v>9.2880000000000004E-2</v>
      </c>
      <c r="AI416" t="s">
        <v>643</v>
      </c>
      <c r="AJ416">
        <f t="shared" si="976"/>
        <v>467.96453706242573</v>
      </c>
      <c r="AK416">
        <f t="shared" si="977"/>
        <v>545.95862657282998</v>
      </c>
      <c r="AL416">
        <f t="shared" si="978"/>
        <v>0.5299698382231971</v>
      </c>
      <c r="AM416">
        <f t="shared" si="979"/>
        <v>0.38157828352070194</v>
      </c>
      <c r="AN416">
        <f t="shared" si="980"/>
        <v>25.016965078637526</v>
      </c>
      <c r="AO416">
        <f t="shared" si="981"/>
        <v>18.012214856619018</v>
      </c>
      <c r="AP416">
        <f t="shared" si="982"/>
        <v>0.28472834293026233</v>
      </c>
      <c r="AQ416">
        <f t="shared" si="983"/>
        <v>0.20500440690978888</v>
      </c>
      <c r="AR416" s="54"/>
      <c r="AS416" s="55"/>
      <c r="AT416" s="55"/>
      <c r="AU416" s="56"/>
      <c r="AV416" s="56"/>
      <c r="AW416" s="56"/>
      <c r="AX416" s="57"/>
      <c r="AY416" s="57"/>
      <c r="AZ416" s="57"/>
    </row>
    <row r="417" spans="1:52" x14ac:dyDescent="0.3">
      <c r="A417">
        <v>401</v>
      </c>
      <c r="B417" s="1">
        <v>44749</v>
      </c>
      <c r="C417" t="str">
        <f t="shared" si="968"/>
        <v>CER-AWD_R2_t3_44749</v>
      </c>
      <c r="E417" t="s">
        <v>20</v>
      </c>
      <c r="F417" t="s">
        <v>37</v>
      </c>
      <c r="G417" t="s">
        <v>18</v>
      </c>
      <c r="H417">
        <f t="shared" si="969"/>
        <v>2022</v>
      </c>
      <c r="I417">
        <f t="shared" si="970"/>
        <v>7</v>
      </c>
      <c r="J417">
        <f t="shared" si="971"/>
        <v>7</v>
      </c>
      <c r="K417" t="s">
        <v>50</v>
      </c>
      <c r="M417">
        <f>VLOOKUP(F417,Treats!$A$1:$C$9,3,0)</f>
        <v>2</v>
      </c>
      <c r="N417">
        <v>2</v>
      </c>
      <c r="O417" t="s">
        <v>604</v>
      </c>
      <c r="P417" t="str">
        <f t="shared" si="972"/>
        <v>E:CER_P:P05_Tr1:AWD_Tr2:_TRA_2_D:7_M:7_Y:2022</v>
      </c>
      <c r="Q417">
        <v>0</v>
      </c>
      <c r="R417">
        <v>24</v>
      </c>
      <c r="S417">
        <v>0.6</v>
      </c>
      <c r="T417">
        <v>24</v>
      </c>
      <c r="U417">
        <v>25.5</v>
      </c>
      <c r="V417" t="s">
        <v>47</v>
      </c>
      <c r="W417" s="2">
        <f t="shared" si="1003"/>
        <v>0.44565972222222211</v>
      </c>
      <c r="X417">
        <v>30</v>
      </c>
      <c r="Y417" s="33">
        <f>VLOOKUP(C417,JN!$A$2:$J$865,8,0)</f>
        <v>1.2075</v>
      </c>
      <c r="Z417" s="34">
        <f>VLOOKUP(C417,JN!$A$2:$J$865,9,0)</f>
        <v>47.265671641791052</v>
      </c>
      <c r="AA417" s="35">
        <f>VLOOKUP(C417,JN!$A$2:$J$865,10,0)</f>
        <v>0.55332000000000003</v>
      </c>
      <c r="AB417">
        <v>42.9</v>
      </c>
      <c r="AD417">
        <f t="shared" si="974"/>
        <v>315.89999999999998</v>
      </c>
      <c r="AE417">
        <v>0.129</v>
      </c>
      <c r="AG417">
        <v>0.72</v>
      </c>
      <c r="AH417">
        <f t="shared" si="975"/>
        <v>9.2880000000000004E-2</v>
      </c>
      <c r="AI417" t="s">
        <v>643</v>
      </c>
      <c r="AJ417">
        <f t="shared" si="976"/>
        <v>462.9278817094272</v>
      </c>
      <c r="AK417">
        <f t="shared" si="977"/>
        <v>540.08252866099838</v>
      </c>
      <c r="AL417">
        <f t="shared" si="978"/>
        <v>0.5589854171641333</v>
      </c>
      <c r="AM417">
        <f t="shared" si="979"/>
        <v>0.40246950035817602</v>
      </c>
      <c r="AN417">
        <f t="shared" si="980"/>
        <v>21.880597250707677</v>
      </c>
      <c r="AO417">
        <f t="shared" si="981"/>
        <v>15.754030020509527</v>
      </c>
      <c r="AP417">
        <f t="shared" si="982"/>
        <v>0.29883846475870363</v>
      </c>
      <c r="AQ417">
        <f t="shared" si="983"/>
        <v>0.21516369462626661</v>
      </c>
      <c r="AR417" s="54"/>
      <c r="AS417" s="55"/>
      <c r="AT417" s="55"/>
      <c r="AU417" s="56"/>
      <c r="AV417" s="56"/>
      <c r="AW417" s="56"/>
      <c r="AX417" s="57"/>
      <c r="AY417" s="57"/>
      <c r="AZ417" s="57"/>
    </row>
    <row r="418" spans="1:52" x14ac:dyDescent="0.3">
      <c r="A418">
        <v>402</v>
      </c>
      <c r="B418" s="1">
        <v>44749</v>
      </c>
      <c r="C418" t="str">
        <f t="shared" si="968"/>
        <v>CER-CON_R2_t0_44749</v>
      </c>
      <c r="E418" t="s">
        <v>20</v>
      </c>
      <c r="F418" t="s">
        <v>40</v>
      </c>
      <c r="G418" t="s">
        <v>18</v>
      </c>
      <c r="H418">
        <f t="shared" si="969"/>
        <v>2022</v>
      </c>
      <c r="I418">
        <f t="shared" si="970"/>
        <v>7</v>
      </c>
      <c r="J418">
        <f t="shared" si="971"/>
        <v>7</v>
      </c>
      <c r="K418" t="s">
        <v>48</v>
      </c>
      <c r="M418">
        <f>VLOOKUP(F418,Treats!$A$1:$C$9,3,0)</f>
        <v>2</v>
      </c>
      <c r="N418">
        <v>2</v>
      </c>
      <c r="O418" t="s">
        <v>604</v>
      </c>
      <c r="P418" t="str">
        <f t="shared" si="972"/>
        <v>E:CER_P:P06_Tr1:CON_Tr2:_TRA_2_D:7_M:7_Y:2022</v>
      </c>
      <c r="Q418">
        <v>14</v>
      </c>
      <c r="R418">
        <v>25</v>
      </c>
      <c r="S418">
        <v>0.6</v>
      </c>
      <c r="T418">
        <v>25.5</v>
      </c>
      <c r="U418">
        <v>26</v>
      </c>
      <c r="V418" t="s">
        <v>44</v>
      </c>
      <c r="W418" s="2">
        <v>0.45214120370370375</v>
      </c>
      <c r="X418">
        <v>0</v>
      </c>
      <c r="Y418" s="33">
        <f>VLOOKUP(C418,JN!$A$2:$J$865,8,0)</f>
        <v>1.2075</v>
      </c>
      <c r="Z418" s="34">
        <f>VLOOKUP(C418,JN!$A$2:$J$865,9,0)</f>
        <v>122.99940298507464</v>
      </c>
      <c r="AA418" s="35">
        <f>VLOOKUP(C418,JN!$A$2:$J$865,10,0)</f>
        <v>0.48336000000000001</v>
      </c>
      <c r="AB418">
        <v>32.5</v>
      </c>
      <c r="AD418">
        <f t="shared" si="974"/>
        <v>305.5</v>
      </c>
      <c r="AE418">
        <v>0.129</v>
      </c>
      <c r="AG418">
        <v>0.72</v>
      </c>
      <c r="AH418">
        <f t="shared" si="975"/>
        <v>9.2880000000000004E-2</v>
      </c>
      <c r="AI418" t="s">
        <v>643</v>
      </c>
      <c r="AJ418">
        <f t="shared" si="976"/>
        <v>478.68712874634383</v>
      </c>
      <c r="AK418">
        <f t="shared" si="977"/>
        <v>558.4683168707345</v>
      </c>
      <c r="AL418">
        <f t="shared" si="978"/>
        <v>0.57801470796121024</v>
      </c>
      <c r="AM418">
        <f t="shared" si="979"/>
        <v>0.41617058973207138</v>
      </c>
      <c r="AN418">
        <f t="shared" si="980"/>
        <v>58.878231052439851</v>
      </c>
      <c r="AO418">
        <f t="shared" si="981"/>
        <v>42.392326357756694</v>
      </c>
      <c r="AP418">
        <f t="shared" si="982"/>
        <v>0.26994124564263827</v>
      </c>
      <c r="AQ418">
        <f t="shared" si="983"/>
        <v>0.19435769686269957</v>
      </c>
      <c r="AR418" s="54">
        <f t="shared" ref="AR418" si="1049">SLOPE(AM418:AM421,X418:X421)*60</f>
        <v>1.187780765855736</v>
      </c>
      <c r="AS418" s="55">
        <f t="shared" ref="AS418" si="1050">RSQ(Y418:Y421,AM418:AM421)</f>
        <v>0.99995737251405004</v>
      </c>
      <c r="AT418" s="55">
        <f t="shared" ref="AT418" si="1051">IF(AS418&gt;=0.7,AR418,"REV")</f>
        <v>1.187780765855736</v>
      </c>
      <c r="AU418" s="56">
        <f t="shared" ref="AU418" si="1052">SLOPE(AQ418:AQ421,Y418:Y421)*60</f>
        <v>-3.4376240069196791</v>
      </c>
      <c r="AV418" s="56">
        <f t="shared" ref="AV418" si="1053">RSQ(Y418:Y421,AQ418:AQ421)</f>
        <v>5.7617850417197733E-2</v>
      </c>
      <c r="AW418" s="56" t="str">
        <f t="shared" ref="AW418" si="1054">IF(AV418&gt;=0.7,AU418,"REV")</f>
        <v>REV</v>
      </c>
      <c r="AX418" s="57">
        <f t="shared" ref="AX418" si="1055">SLOPE(AO418:AO421,Y418:Y421)*60</f>
        <v>-1090.570074348316</v>
      </c>
      <c r="AY418" s="57">
        <f t="shared" ref="AY418" si="1056">RSQ(Y418:Y421,AO418:AO421)</f>
        <v>0.75729006011028765</v>
      </c>
      <c r="AZ418" s="57">
        <f t="shared" ref="AZ418" si="1057">IF(AY418&gt;=0.7,AX418,"REV")</f>
        <v>-1090.570074348316</v>
      </c>
    </row>
    <row r="419" spans="1:52" x14ac:dyDescent="0.3">
      <c r="A419">
        <v>403</v>
      </c>
      <c r="B419" s="1">
        <v>44749</v>
      </c>
      <c r="C419" t="str">
        <f t="shared" si="968"/>
        <v>CER-CON_R2_t1_44749</v>
      </c>
      <c r="E419" t="s">
        <v>20</v>
      </c>
      <c r="F419" t="s">
        <v>40</v>
      </c>
      <c r="G419" t="s">
        <v>18</v>
      </c>
      <c r="H419">
        <f t="shared" si="969"/>
        <v>2022</v>
      </c>
      <c r="I419">
        <f t="shared" si="970"/>
        <v>7</v>
      </c>
      <c r="J419">
        <f t="shared" si="971"/>
        <v>7</v>
      </c>
      <c r="K419" t="s">
        <v>48</v>
      </c>
      <c r="M419">
        <f>VLOOKUP(F419,Treats!$A$1:$C$9,3,0)</f>
        <v>2</v>
      </c>
      <c r="N419">
        <v>2</v>
      </c>
      <c r="O419" t="s">
        <v>604</v>
      </c>
      <c r="P419" t="str">
        <f t="shared" si="972"/>
        <v>E:CER_P:P06_Tr1:CON_Tr2:_TRA_2_D:7_M:7_Y:2022</v>
      </c>
      <c r="Q419">
        <v>14</v>
      </c>
      <c r="R419">
        <v>25</v>
      </c>
      <c r="S419">
        <v>0.6</v>
      </c>
      <c r="T419">
        <v>25.5</v>
      </c>
      <c r="U419">
        <v>26</v>
      </c>
      <c r="V419" t="s">
        <v>45</v>
      </c>
      <c r="W419" s="2">
        <f t="shared" si="1003"/>
        <v>0.45908564814814817</v>
      </c>
      <c r="X419">
        <v>10</v>
      </c>
      <c r="Y419" s="33">
        <f>VLOOKUP(C419,JN!$A$2:$J$865,8,0)</f>
        <v>1.7324999999999999</v>
      </c>
      <c r="Z419" s="34">
        <f>VLOOKUP(C419,JN!$A$2:$J$865,9,0)</f>
        <v>41.615522388059709</v>
      </c>
      <c r="AA419" s="35">
        <f>VLOOKUP(C419,JN!$A$2:$J$865,10,0)</f>
        <v>1.4437200000000001</v>
      </c>
      <c r="AB419">
        <v>38.5</v>
      </c>
      <c r="AD419">
        <f t="shared" si="974"/>
        <v>311.5</v>
      </c>
      <c r="AE419">
        <v>0.129</v>
      </c>
      <c r="AG419">
        <v>0.72</v>
      </c>
      <c r="AH419">
        <f t="shared" si="975"/>
        <v>9.2880000000000004E-2</v>
      </c>
      <c r="AI419" t="s">
        <v>643</v>
      </c>
      <c r="AJ419">
        <f t="shared" si="976"/>
        <v>469.46683092137414</v>
      </c>
      <c r="AK419">
        <f t="shared" si="977"/>
        <v>547.71130274160316</v>
      </c>
      <c r="AL419">
        <f t="shared" si="978"/>
        <v>0.8133512845712807</v>
      </c>
      <c r="AM419">
        <f t="shared" si="979"/>
        <v>0.58561292489132211</v>
      </c>
      <c r="AN419">
        <f t="shared" si="980"/>
        <v>19.537107412659886</v>
      </c>
      <c r="AO419">
        <f t="shared" si="981"/>
        <v>14.066717337115119</v>
      </c>
      <c r="AP419">
        <f t="shared" si="982"/>
        <v>0.79074176199410739</v>
      </c>
      <c r="AQ419">
        <f t="shared" si="983"/>
        <v>0.56933406863575731</v>
      </c>
      <c r="AR419" s="54"/>
      <c r="AS419" s="55"/>
      <c r="AT419" s="55"/>
      <c r="AU419" s="56"/>
      <c r="AV419" s="56"/>
      <c r="AW419" s="56"/>
      <c r="AX419" s="57"/>
      <c r="AY419" s="57"/>
      <c r="AZ419" s="57"/>
    </row>
    <row r="420" spans="1:52" x14ac:dyDescent="0.3">
      <c r="A420">
        <v>404</v>
      </c>
      <c r="B420" s="1">
        <v>44749</v>
      </c>
      <c r="C420" t="str">
        <f t="shared" si="968"/>
        <v>CER-CON_R2_t2_44749</v>
      </c>
      <c r="E420" t="s">
        <v>20</v>
      </c>
      <c r="F420" t="s">
        <v>40</v>
      </c>
      <c r="G420" t="s">
        <v>18</v>
      </c>
      <c r="H420">
        <f t="shared" si="969"/>
        <v>2022</v>
      </c>
      <c r="I420">
        <f t="shared" si="970"/>
        <v>7</v>
      </c>
      <c r="J420">
        <f t="shared" si="971"/>
        <v>7</v>
      </c>
      <c r="K420" t="s">
        <v>48</v>
      </c>
      <c r="M420">
        <f>VLOOKUP(F420,Treats!$A$1:$C$9,3,0)</f>
        <v>2</v>
      </c>
      <c r="N420">
        <v>2</v>
      </c>
      <c r="O420" t="s">
        <v>604</v>
      </c>
      <c r="P420" t="str">
        <f t="shared" si="972"/>
        <v>E:CER_P:P06_Tr1:CON_Tr2:_TRA_2_D:7_M:7_Y:2022</v>
      </c>
      <c r="Q420">
        <v>14</v>
      </c>
      <c r="R420">
        <v>25</v>
      </c>
      <c r="S420">
        <v>0.6</v>
      </c>
      <c r="T420">
        <v>25.5</v>
      </c>
      <c r="U420">
        <v>26</v>
      </c>
      <c r="V420" t="s">
        <v>46</v>
      </c>
      <c r="W420" s="2">
        <f t="shared" si="1003"/>
        <v>0.46603009259259259</v>
      </c>
      <c r="X420">
        <v>20</v>
      </c>
      <c r="Y420" s="33">
        <f>VLOOKUP(C420,JN!$A$2:$J$865,8,0)</f>
        <v>2.3325</v>
      </c>
      <c r="Z420" s="34">
        <f>VLOOKUP(C420,JN!$A$2:$J$865,9,0)</f>
        <v>43.462686567164177</v>
      </c>
      <c r="AA420" s="35">
        <f>VLOOKUP(C420,JN!$A$2:$J$865,10,0)</f>
        <v>0.47064</v>
      </c>
      <c r="AB420">
        <v>39.700000000000003</v>
      </c>
      <c r="AD420">
        <f t="shared" si="974"/>
        <v>312.7</v>
      </c>
      <c r="AE420">
        <v>0.129</v>
      </c>
      <c r="AG420">
        <v>0.72</v>
      </c>
      <c r="AH420">
        <f t="shared" si="975"/>
        <v>9.2880000000000004E-2</v>
      </c>
      <c r="AI420" t="s">
        <v>643</v>
      </c>
      <c r="AJ420">
        <f t="shared" si="976"/>
        <v>467.66523131438453</v>
      </c>
      <c r="AK420">
        <f t="shared" si="977"/>
        <v>545.60943653344862</v>
      </c>
      <c r="AL420">
        <f t="shared" si="978"/>
        <v>1.090829152040802</v>
      </c>
      <c r="AM420">
        <f t="shared" si="979"/>
        <v>0.78539698946937742</v>
      </c>
      <c r="AN420">
        <f t="shared" si="980"/>
        <v>20.325987366977429</v>
      </c>
      <c r="AO420">
        <f t="shared" si="981"/>
        <v>14.63471090422375</v>
      </c>
      <c r="AP420">
        <f t="shared" si="982"/>
        <v>0.25678562521010223</v>
      </c>
      <c r="AQ420">
        <f t="shared" si="983"/>
        <v>0.18488565015127359</v>
      </c>
      <c r="AR420" s="54"/>
      <c r="AS420" s="55"/>
      <c r="AT420" s="55"/>
      <c r="AU420" s="56"/>
      <c r="AV420" s="56"/>
      <c r="AW420" s="56"/>
      <c r="AX420" s="57"/>
      <c r="AY420" s="57"/>
      <c r="AZ420" s="57"/>
    </row>
    <row r="421" spans="1:52" x14ac:dyDescent="0.3">
      <c r="A421">
        <v>405</v>
      </c>
      <c r="B421" s="1">
        <v>44749</v>
      </c>
      <c r="C421" t="str">
        <f t="shared" si="968"/>
        <v>CER-CON_R2_t3_44749</v>
      </c>
      <c r="E421" t="s">
        <v>20</v>
      </c>
      <c r="F421" t="s">
        <v>40</v>
      </c>
      <c r="G421" t="s">
        <v>18</v>
      </c>
      <c r="H421">
        <f t="shared" si="969"/>
        <v>2022</v>
      </c>
      <c r="I421">
        <f t="shared" si="970"/>
        <v>7</v>
      </c>
      <c r="J421">
        <f t="shared" si="971"/>
        <v>7</v>
      </c>
      <c r="K421" t="s">
        <v>48</v>
      </c>
      <c r="M421">
        <f>VLOOKUP(F421,Treats!$A$1:$C$9,3,0)</f>
        <v>2</v>
      </c>
      <c r="N421">
        <v>2</v>
      </c>
      <c r="O421" t="s">
        <v>604</v>
      </c>
      <c r="P421" t="str">
        <f t="shared" si="972"/>
        <v>E:CER_P:P06_Tr1:CON_Tr2:_TRA_2_D:7_M:7_Y:2022</v>
      </c>
      <c r="Q421">
        <v>14</v>
      </c>
      <c r="R421">
        <v>25</v>
      </c>
      <c r="S421">
        <v>0.6</v>
      </c>
      <c r="T421">
        <v>25.5</v>
      </c>
      <c r="U421">
        <v>26</v>
      </c>
      <c r="V421" t="s">
        <v>47</v>
      </c>
      <c r="W421" s="2">
        <f t="shared" si="1003"/>
        <v>0.47297453703703701</v>
      </c>
      <c r="X421">
        <v>30</v>
      </c>
      <c r="Y421" s="33">
        <f>VLOOKUP(C421,JN!$A$2:$J$865,8,0)</f>
        <v>3.0074999999999998</v>
      </c>
      <c r="Z421" s="34">
        <f>VLOOKUP(C421,JN!$A$2:$J$865,9,0)</f>
        <v>14.777313432835822</v>
      </c>
      <c r="AA421" s="35">
        <f>VLOOKUP(C421,JN!$A$2:$J$865,10,0)</f>
        <v>0.5660400000000001</v>
      </c>
      <c r="AB421">
        <v>40.700000000000003</v>
      </c>
      <c r="AD421">
        <f t="shared" si="974"/>
        <v>313.7</v>
      </c>
      <c r="AE421">
        <v>0.129</v>
      </c>
      <c r="AG421">
        <v>0.72</v>
      </c>
      <c r="AH421">
        <f t="shared" si="975"/>
        <v>9.2880000000000004E-2</v>
      </c>
      <c r="AI421" t="s">
        <v>643</v>
      </c>
      <c r="AJ421">
        <f t="shared" si="976"/>
        <v>466.17442726174068</v>
      </c>
      <c r="AK421">
        <f t="shared" si="977"/>
        <v>543.87016513869742</v>
      </c>
      <c r="AL421">
        <f t="shared" si="978"/>
        <v>1.402019589989685</v>
      </c>
      <c r="AM421">
        <f t="shared" si="979"/>
        <v>1.0094541047925731</v>
      </c>
      <c r="AN421">
        <f t="shared" si="980"/>
        <v>6.8888056260194661</v>
      </c>
      <c r="AO421">
        <f t="shared" si="981"/>
        <v>4.9599400507340157</v>
      </c>
      <c r="AP421">
        <f t="shared" si="982"/>
        <v>0.30785226827510831</v>
      </c>
      <c r="AQ421">
        <f t="shared" si="983"/>
        <v>0.22165363315807798</v>
      </c>
      <c r="AR421" s="54"/>
      <c r="AS421" s="55"/>
      <c r="AT421" s="55"/>
      <c r="AU421" s="56"/>
      <c r="AV421" s="56"/>
      <c r="AW421" s="56"/>
      <c r="AX421" s="57"/>
      <c r="AY421" s="57"/>
      <c r="AZ421" s="57"/>
    </row>
    <row r="422" spans="1:52" x14ac:dyDescent="0.3">
      <c r="A422">
        <v>406</v>
      </c>
      <c r="B422" s="1">
        <v>44749</v>
      </c>
      <c r="C422" t="str">
        <f t="shared" si="968"/>
        <v>CER-MSD_R3_t0_44749</v>
      </c>
      <c r="E422" t="s">
        <v>20</v>
      </c>
      <c r="F422" t="s">
        <v>35</v>
      </c>
      <c r="G422" t="s">
        <v>18</v>
      </c>
      <c r="H422">
        <f t="shared" si="969"/>
        <v>2022</v>
      </c>
      <c r="I422">
        <f t="shared" si="970"/>
        <v>7</v>
      </c>
      <c r="J422">
        <f t="shared" si="971"/>
        <v>7</v>
      </c>
      <c r="K422" t="s">
        <v>49</v>
      </c>
      <c r="M422">
        <f>VLOOKUP(F422,Treats!$A$1:$C$9,3,0)</f>
        <v>3</v>
      </c>
      <c r="N422">
        <v>11</v>
      </c>
      <c r="O422" t="s">
        <v>36</v>
      </c>
      <c r="P422" t="str">
        <f t="shared" si="972"/>
        <v>E:CER_P:P07_Tr1:MSD_Tr2:_TRA_3_D:7_M:7_Y:2022</v>
      </c>
      <c r="Q422">
        <v>0</v>
      </c>
      <c r="R422">
        <v>25</v>
      </c>
      <c r="S422">
        <v>0.9</v>
      </c>
      <c r="T422">
        <v>24</v>
      </c>
      <c r="V422" t="s">
        <v>44</v>
      </c>
      <c r="W422" s="2">
        <v>0.42204861111111108</v>
      </c>
      <c r="X422">
        <v>0</v>
      </c>
      <c r="Y422" s="33">
        <f>VLOOKUP(C422,JN!$A$2:$J$865,8,0)</f>
        <v>1.1325000000000001</v>
      </c>
      <c r="Z422" s="34">
        <f>VLOOKUP(C422,JN!$A$2:$J$865,9,0)</f>
        <v>97.682388059701495</v>
      </c>
      <c r="AA422" s="35">
        <f>VLOOKUP(C422,JN!$A$2:$J$865,10,0)</f>
        <v>0.73776000000000008</v>
      </c>
      <c r="AB422">
        <v>28</v>
      </c>
      <c r="AD422">
        <f t="shared" si="974"/>
        <v>301</v>
      </c>
      <c r="AE422">
        <v>0.129</v>
      </c>
      <c r="AG422">
        <v>0.72</v>
      </c>
      <c r="AH422">
        <f t="shared" si="975"/>
        <v>9.2880000000000004E-2</v>
      </c>
      <c r="AI422" t="s">
        <v>643</v>
      </c>
      <c r="AJ422">
        <f t="shared" si="976"/>
        <v>485.84358083723595</v>
      </c>
      <c r="AK422">
        <f t="shared" si="977"/>
        <v>566.81751097677522</v>
      </c>
      <c r="AL422">
        <f t="shared" si="978"/>
        <v>0.5502178552981698</v>
      </c>
      <c r="AM422">
        <f t="shared" si="979"/>
        <v>0.39615685581468224</v>
      </c>
      <c r="AN422">
        <f t="shared" si="980"/>
        <v>47.45836119965783</v>
      </c>
      <c r="AO422">
        <f t="shared" si="981"/>
        <v>34.17002006375364</v>
      </c>
      <c r="AP422">
        <f t="shared" si="982"/>
        <v>0.41817528689822575</v>
      </c>
      <c r="AQ422">
        <f t="shared" si="983"/>
        <v>0.30108620656672253</v>
      </c>
      <c r="AR422" s="54">
        <f t="shared" ref="AR422" si="1058">SLOPE(AM422:AM425,X422:X425)*60</f>
        <v>-4.302045539036947E-3</v>
      </c>
      <c r="AS422" s="55">
        <f t="shared" ref="AS422" si="1059">RSQ(Y422:Y425,AM422:AM425)</f>
        <v>0.85966218706525421</v>
      </c>
      <c r="AT422" s="55">
        <f t="shared" ref="AT422" si="1060">IF(AS422&gt;=0.7,AR422,"REV")</f>
        <v>-4.302045539036947E-3</v>
      </c>
      <c r="AU422" s="56">
        <f t="shared" ref="AU422" si="1061">SLOPE(AQ422:AQ425,Y422:Y425)*60</f>
        <v>-15.496273961078748</v>
      </c>
      <c r="AV422" s="56">
        <f t="shared" ref="AV422" si="1062">RSQ(Y422:Y425,AQ422:AQ425)</f>
        <v>5.668216123962052E-2</v>
      </c>
      <c r="AW422" s="56" t="str">
        <f t="shared" ref="AW422" si="1063">IF(AV422&gt;=0.7,AU422,"REV")</f>
        <v>REV</v>
      </c>
      <c r="AX422" s="57">
        <f t="shared" ref="AX422" si="1064">SLOPE(AO422:AO425,Y422:Y425)*60</f>
        <v>6566.5159464437056</v>
      </c>
      <c r="AY422" s="57">
        <f t="shared" ref="AY422" si="1065">RSQ(Y422:Y425,AO422:AO425)</f>
        <v>0.28264442167542825</v>
      </c>
      <c r="AZ422" s="57" t="str">
        <f t="shared" ref="AZ422" si="1066">IF(AY422&gt;=0.7,AX422,"REV")</f>
        <v>REV</v>
      </c>
    </row>
    <row r="423" spans="1:52" x14ac:dyDescent="0.3">
      <c r="A423">
        <v>407</v>
      </c>
      <c r="B423" s="1">
        <v>44749</v>
      </c>
      <c r="C423" t="str">
        <f t="shared" si="968"/>
        <v>CER-MSD_R3_t1_44749</v>
      </c>
      <c r="E423" t="s">
        <v>20</v>
      </c>
      <c r="F423" t="s">
        <v>35</v>
      </c>
      <c r="G423" t="s">
        <v>18</v>
      </c>
      <c r="H423">
        <f t="shared" si="969"/>
        <v>2022</v>
      </c>
      <c r="I423">
        <f t="shared" si="970"/>
        <v>7</v>
      </c>
      <c r="J423">
        <f t="shared" si="971"/>
        <v>7</v>
      </c>
      <c r="K423" t="s">
        <v>49</v>
      </c>
      <c r="M423">
        <f>VLOOKUP(F423,Treats!$A$1:$C$9,3,0)</f>
        <v>3</v>
      </c>
      <c r="N423">
        <v>11</v>
      </c>
      <c r="O423" t="s">
        <v>36</v>
      </c>
      <c r="P423" t="str">
        <f t="shared" si="972"/>
        <v>E:CER_P:P07_Tr1:MSD_Tr2:_TRA_3_D:7_M:7_Y:2022</v>
      </c>
      <c r="Q423">
        <v>0</v>
      </c>
      <c r="R423">
        <v>25</v>
      </c>
      <c r="S423">
        <v>0.9</v>
      </c>
      <c r="T423">
        <v>24</v>
      </c>
      <c r="V423" t="s">
        <v>45</v>
      </c>
      <c r="W423" s="2">
        <f t="shared" si="1003"/>
        <v>0.4289930555555555</v>
      </c>
      <c r="X423">
        <v>10</v>
      </c>
      <c r="Y423" s="33">
        <f>VLOOKUP(C423,JN!$A$2:$J$865,8,0)</f>
        <v>1.1325000000000001</v>
      </c>
      <c r="Z423" s="34">
        <f>VLOOKUP(C423,JN!$A$2:$J$865,9,0)</f>
        <v>79.645373134328366</v>
      </c>
      <c r="AA423" s="35">
        <f>VLOOKUP(C423,JN!$A$2:$J$865,10,0)</f>
        <v>0.58512000000000008</v>
      </c>
      <c r="AB423">
        <v>34.4</v>
      </c>
      <c r="AD423">
        <f t="shared" si="974"/>
        <v>307.39999999999998</v>
      </c>
      <c r="AE423">
        <v>0.129</v>
      </c>
      <c r="AG423">
        <v>0.72</v>
      </c>
      <c r="AH423">
        <f t="shared" si="975"/>
        <v>9.2880000000000004E-2</v>
      </c>
      <c r="AI423" t="s">
        <v>643</v>
      </c>
      <c r="AJ423">
        <f t="shared" si="976"/>
        <v>475.72842495773597</v>
      </c>
      <c r="AK423">
        <f t="shared" si="977"/>
        <v>555.01649578402532</v>
      </c>
      <c r="AL423">
        <f t="shared" si="978"/>
        <v>0.53876244126463602</v>
      </c>
      <c r="AM423">
        <f t="shared" si="979"/>
        <v>0.3879089577105379</v>
      </c>
      <c r="AN423">
        <f t="shared" si="980"/>
        <v>37.889567916365209</v>
      </c>
      <c r="AO423">
        <f t="shared" si="981"/>
        <v>27.280488899782952</v>
      </c>
      <c r="AP423">
        <f t="shared" si="982"/>
        <v>0.32475125201314892</v>
      </c>
      <c r="AQ423">
        <f t="shared" si="983"/>
        <v>0.23382090144946724</v>
      </c>
      <c r="AR423" s="54"/>
      <c r="AS423" s="55"/>
      <c r="AT423" s="55"/>
      <c r="AU423" s="56"/>
      <c r="AV423" s="56"/>
      <c r="AW423" s="56"/>
      <c r="AX423" s="57"/>
      <c r="AY423" s="57"/>
      <c r="AZ423" s="57"/>
    </row>
    <row r="424" spans="1:52" x14ac:dyDescent="0.3">
      <c r="A424">
        <v>408</v>
      </c>
      <c r="B424" s="1">
        <v>44749</v>
      </c>
      <c r="C424" t="str">
        <f t="shared" si="968"/>
        <v>CER-MSD_R3_t2_44749</v>
      </c>
      <c r="E424" t="s">
        <v>20</v>
      </c>
      <c r="F424" t="s">
        <v>35</v>
      </c>
      <c r="G424" t="s">
        <v>18</v>
      </c>
      <c r="H424">
        <f t="shared" si="969"/>
        <v>2022</v>
      </c>
      <c r="I424">
        <f t="shared" si="970"/>
        <v>7</v>
      </c>
      <c r="J424">
        <f t="shared" si="971"/>
        <v>7</v>
      </c>
      <c r="K424" t="s">
        <v>49</v>
      </c>
      <c r="M424">
        <f>VLOOKUP(F424,Treats!$A$1:$C$9,3,0)</f>
        <v>3</v>
      </c>
      <c r="N424">
        <v>11</v>
      </c>
      <c r="O424" t="s">
        <v>36</v>
      </c>
      <c r="P424" t="str">
        <f t="shared" si="972"/>
        <v>E:CER_P:P07_Tr1:MSD_Tr2:_TRA_3_D:7_M:7_Y:2022</v>
      </c>
      <c r="Q424">
        <v>0</v>
      </c>
      <c r="R424">
        <v>25</v>
      </c>
      <c r="S424">
        <v>0.9</v>
      </c>
      <c r="T424">
        <v>24</v>
      </c>
      <c r="V424" t="s">
        <v>46</v>
      </c>
      <c r="W424" s="2">
        <f t="shared" si="1003"/>
        <v>0.43593749999999992</v>
      </c>
      <c r="X424">
        <v>20</v>
      </c>
      <c r="Y424" s="33">
        <f>VLOOKUP(C424,JN!$A$2:$J$865,8,0)</f>
        <v>1.2075</v>
      </c>
      <c r="Z424" s="34">
        <f>VLOOKUP(C424,JN!$A$2:$J$865,9,0)</f>
        <v>101.81134328358209</v>
      </c>
      <c r="AA424" s="35">
        <f>VLOOKUP(C424,JN!$A$2:$J$865,10,0)</f>
        <v>0.57240000000000013</v>
      </c>
      <c r="AB424">
        <v>35.4</v>
      </c>
      <c r="AD424">
        <f t="shared" si="974"/>
        <v>308.39999999999998</v>
      </c>
      <c r="AE424">
        <v>0.129</v>
      </c>
      <c r="AG424">
        <v>0.72</v>
      </c>
      <c r="AH424">
        <f t="shared" si="975"/>
        <v>9.2880000000000004E-2</v>
      </c>
      <c r="AI424" t="s">
        <v>643</v>
      </c>
      <c r="AJ424">
        <f t="shared" si="976"/>
        <v>474.18585548640743</v>
      </c>
      <c r="AK424">
        <f t="shared" si="977"/>
        <v>553.2168314008087</v>
      </c>
      <c r="AL424">
        <f t="shared" si="978"/>
        <v>0.5725794204998369</v>
      </c>
      <c r="AM424">
        <f t="shared" si="979"/>
        <v>0.4122571827598826</v>
      </c>
      <c r="AN424">
        <f t="shared" si="980"/>
        <v>48.277498913145678</v>
      </c>
      <c r="AO424">
        <f t="shared" si="981"/>
        <v>34.759799217464888</v>
      </c>
      <c r="AP424">
        <f t="shared" si="982"/>
        <v>0.31666131429382294</v>
      </c>
      <c r="AQ424">
        <f t="shared" si="983"/>
        <v>0.22799614629155251</v>
      </c>
      <c r="AR424" s="54"/>
      <c r="AS424" s="55"/>
      <c r="AT424" s="55"/>
      <c r="AU424" s="56"/>
      <c r="AV424" s="56"/>
      <c r="AW424" s="56"/>
      <c r="AX424" s="57"/>
      <c r="AY424" s="57"/>
      <c r="AZ424" s="57"/>
    </row>
    <row r="425" spans="1:52" x14ac:dyDescent="0.3">
      <c r="A425">
        <v>409</v>
      </c>
      <c r="B425" s="1">
        <v>44749</v>
      </c>
      <c r="C425" t="str">
        <f t="shared" si="968"/>
        <v>CER-MSD_R3_t3_44749</v>
      </c>
      <c r="E425" t="s">
        <v>20</v>
      </c>
      <c r="F425" t="s">
        <v>35</v>
      </c>
      <c r="G425" t="s">
        <v>18</v>
      </c>
      <c r="H425">
        <f t="shared" si="969"/>
        <v>2022</v>
      </c>
      <c r="I425">
        <f t="shared" si="970"/>
        <v>7</v>
      </c>
      <c r="J425">
        <f t="shared" si="971"/>
        <v>7</v>
      </c>
      <c r="K425" t="s">
        <v>49</v>
      </c>
      <c r="M425">
        <f>VLOOKUP(F425,Treats!$A$1:$C$9,3,0)</f>
        <v>3</v>
      </c>
      <c r="N425">
        <v>11</v>
      </c>
      <c r="O425" t="s">
        <v>36</v>
      </c>
      <c r="P425" t="str">
        <f t="shared" si="972"/>
        <v>E:CER_P:P07_Tr1:MSD_Tr2:_TRA_3_D:7_M:7_Y:2022</v>
      </c>
      <c r="Q425">
        <v>0</v>
      </c>
      <c r="R425">
        <v>25</v>
      </c>
      <c r="S425">
        <v>0.9</v>
      </c>
      <c r="T425">
        <v>24</v>
      </c>
      <c r="V425" t="s">
        <v>47</v>
      </c>
      <c r="W425" s="2">
        <f t="shared" si="1003"/>
        <v>0.44288194444444434</v>
      </c>
      <c r="X425">
        <v>30</v>
      </c>
      <c r="Y425" s="33">
        <f>VLOOKUP(C425,JN!$A$2:$J$865,8,0)</f>
        <v>1.1325000000000001</v>
      </c>
      <c r="Z425" s="34">
        <f>VLOOKUP(C425,JN!$A$2:$J$865,9,0)</f>
        <v>53.459104477611945</v>
      </c>
      <c r="AA425" s="35">
        <f>VLOOKUP(C425,JN!$A$2:$J$865,10,0)</f>
        <v>0.52152000000000009</v>
      </c>
      <c r="AB425">
        <v>36.200000000000003</v>
      </c>
      <c r="AD425">
        <f t="shared" si="974"/>
        <v>309.2</v>
      </c>
      <c r="AE425">
        <v>0.129</v>
      </c>
      <c r="AG425">
        <v>0.72</v>
      </c>
      <c r="AH425">
        <f t="shared" si="975"/>
        <v>9.2880000000000004E-2</v>
      </c>
      <c r="AI425" t="s">
        <v>643</v>
      </c>
      <c r="AJ425">
        <f t="shared" si="976"/>
        <v>472.95898393275564</v>
      </c>
      <c r="AK425">
        <f t="shared" si="977"/>
        <v>551.78548125488157</v>
      </c>
      <c r="AL425">
        <f t="shared" si="978"/>
        <v>0.53562604930384583</v>
      </c>
      <c r="AM425">
        <f t="shared" si="979"/>
        <v>0.38565075549876904</v>
      </c>
      <c r="AN425">
        <f t="shared" si="980"/>
        <v>25.28396373568637</v>
      </c>
      <c r="AO425">
        <f t="shared" si="981"/>
        <v>18.204453889694189</v>
      </c>
      <c r="AP425">
        <f t="shared" si="982"/>
        <v>0.28776716418404591</v>
      </c>
      <c r="AQ425">
        <f t="shared" si="983"/>
        <v>0.20719235821251306</v>
      </c>
      <c r="AR425" s="54"/>
      <c r="AS425" s="55"/>
      <c r="AT425" s="55"/>
      <c r="AU425" s="56"/>
      <c r="AV425" s="56"/>
      <c r="AW425" s="56"/>
      <c r="AX425" s="57"/>
      <c r="AY425" s="57"/>
      <c r="AZ425" s="57"/>
    </row>
    <row r="426" spans="1:52" x14ac:dyDescent="0.3">
      <c r="A426">
        <v>410</v>
      </c>
      <c r="B426" s="1">
        <v>44749</v>
      </c>
      <c r="C426" t="str">
        <f t="shared" si="968"/>
        <v>CER-CON_R3_t0_44749</v>
      </c>
      <c r="E426" t="s">
        <v>20</v>
      </c>
      <c r="F426" t="s">
        <v>33</v>
      </c>
      <c r="G426" t="s">
        <v>18</v>
      </c>
      <c r="H426">
        <f t="shared" si="969"/>
        <v>2022</v>
      </c>
      <c r="I426">
        <f t="shared" si="970"/>
        <v>7</v>
      </c>
      <c r="J426">
        <f t="shared" si="971"/>
        <v>7</v>
      </c>
      <c r="K426" t="s">
        <v>48</v>
      </c>
      <c r="M426">
        <f>VLOOKUP(F426,Treats!$A$1:$C$9,3,0)</f>
        <v>3</v>
      </c>
      <c r="N426">
        <v>11</v>
      </c>
      <c r="O426" t="s">
        <v>36</v>
      </c>
      <c r="P426" t="str">
        <f t="shared" si="972"/>
        <v>E:CER_P:P08_Tr1:CON_Tr2:_TRA_3_D:7_M:7_Y:2022</v>
      </c>
      <c r="Q426">
        <v>14</v>
      </c>
      <c r="R426">
        <v>24.5</v>
      </c>
      <c r="S426">
        <v>0.6</v>
      </c>
      <c r="T426">
        <v>25.5</v>
      </c>
      <c r="U426">
        <v>26</v>
      </c>
      <c r="V426" t="s">
        <v>44</v>
      </c>
      <c r="W426" s="2">
        <v>0.45214120370370375</v>
      </c>
      <c r="X426">
        <v>0</v>
      </c>
      <c r="Y426" s="33">
        <f>VLOOKUP(C426,JN!$A$2:$J$865,8,0)</f>
        <v>1.1325000000000001</v>
      </c>
      <c r="Z426" s="34">
        <f>VLOOKUP(C426,JN!$A$2:$J$865,9,0)</f>
        <v>148.75104477611941</v>
      </c>
      <c r="AA426" s="35">
        <f>VLOOKUP(C426,JN!$A$2:$J$865,10,0)</f>
        <v>0.45155999999999996</v>
      </c>
      <c r="AB426">
        <v>31.3</v>
      </c>
      <c r="AD426">
        <f t="shared" si="974"/>
        <v>304.3</v>
      </c>
      <c r="AE426">
        <v>0.129</v>
      </c>
      <c r="AG426">
        <v>0.72</v>
      </c>
      <c r="AH426">
        <f t="shared" si="975"/>
        <v>9.2880000000000004E-2</v>
      </c>
      <c r="AI426" t="s">
        <v>643</v>
      </c>
      <c r="AJ426">
        <f t="shared" si="976"/>
        <v>480.57482034836681</v>
      </c>
      <c r="AK426">
        <f t="shared" si="977"/>
        <v>560.67062373976137</v>
      </c>
      <c r="AL426">
        <f t="shared" si="978"/>
        <v>0.54425098404452543</v>
      </c>
      <c r="AM426">
        <f t="shared" si="979"/>
        <v>0.39186070851205829</v>
      </c>
      <c r="AN426">
        <f t="shared" si="980"/>
        <v>71.486006619915457</v>
      </c>
      <c r="AO426">
        <f t="shared" si="981"/>
        <v>51.469924766339126</v>
      </c>
      <c r="AP426">
        <f t="shared" si="982"/>
        <v>0.25317642685592662</v>
      </c>
      <c r="AQ426">
        <f t="shared" si="983"/>
        <v>0.18228702733626717</v>
      </c>
      <c r="AR426" s="54">
        <f t="shared" ref="AR426" si="1067">SLOPE(AM426:AM429,X426:X429)*60</f>
        <v>1.4305139965674023</v>
      </c>
      <c r="AS426" s="55">
        <f t="shared" ref="AS426" si="1068">RSQ(Y426:Y429,AM426:AM429)</f>
        <v>0.99997362470900064</v>
      </c>
      <c r="AT426" s="55">
        <f t="shared" ref="AT426" si="1069">IF(AS426&gt;=0.7,AR426,"REV")</f>
        <v>1.4305139965674023</v>
      </c>
      <c r="AU426" s="56">
        <f t="shared" ref="AU426" si="1070">SLOPE(AQ426:AQ429,Y426:Y429)*60</f>
        <v>-0.30813295145871789</v>
      </c>
      <c r="AV426" s="56">
        <f t="shared" ref="AV426" si="1071">RSQ(Y426:Y429,AQ426:AQ429)</f>
        <v>2.0193731459391167E-2</v>
      </c>
      <c r="AW426" s="56" t="str">
        <f t="shared" ref="AW426" si="1072">IF(AV426&gt;=0.7,AU426,"REV")</f>
        <v>REV</v>
      </c>
      <c r="AX426" s="57">
        <f t="shared" ref="AX426" si="1073">SLOPE(AO426:AO429,Y426:Y429)*60</f>
        <v>-1330.2520747812798</v>
      </c>
      <c r="AY426" s="57">
        <f t="shared" ref="AY426" si="1074">RSQ(Y426:Y429,AO426:AO429)</f>
        <v>0.86797725076104149</v>
      </c>
      <c r="AZ426" s="57">
        <f t="shared" ref="AZ426" si="1075">IF(AY426&gt;=0.7,AX426,"REV")</f>
        <v>-1330.2520747812798</v>
      </c>
    </row>
    <row r="427" spans="1:52" x14ac:dyDescent="0.3">
      <c r="A427">
        <v>411</v>
      </c>
      <c r="B427" s="1">
        <v>44749</v>
      </c>
      <c r="C427" t="str">
        <f t="shared" si="968"/>
        <v>CER-CON_R3_t1_44749</v>
      </c>
      <c r="E427" t="s">
        <v>20</v>
      </c>
      <c r="F427" t="s">
        <v>33</v>
      </c>
      <c r="G427" t="s">
        <v>18</v>
      </c>
      <c r="H427">
        <f t="shared" si="969"/>
        <v>2022</v>
      </c>
      <c r="I427">
        <f t="shared" si="970"/>
        <v>7</v>
      </c>
      <c r="J427">
        <f t="shared" si="971"/>
        <v>7</v>
      </c>
      <c r="K427" t="s">
        <v>48</v>
      </c>
      <c r="M427">
        <f>VLOOKUP(F427,Treats!$A$1:$C$9,3,0)</f>
        <v>3</v>
      </c>
      <c r="N427">
        <v>11</v>
      </c>
      <c r="O427" t="s">
        <v>36</v>
      </c>
      <c r="P427" t="str">
        <f t="shared" si="972"/>
        <v>E:CER_P:P08_Tr1:CON_Tr2:_TRA_3_D:7_M:7_Y:2022</v>
      </c>
      <c r="Q427">
        <v>14</v>
      </c>
      <c r="R427">
        <v>24.5</v>
      </c>
      <c r="S427">
        <v>0.6</v>
      </c>
      <c r="T427">
        <v>25.5</v>
      </c>
      <c r="U427">
        <v>26</v>
      </c>
      <c r="V427" t="s">
        <v>45</v>
      </c>
      <c r="W427" s="2">
        <f t="shared" si="1003"/>
        <v>0.45908564814814817</v>
      </c>
      <c r="X427">
        <v>10</v>
      </c>
      <c r="Y427" s="33">
        <f>VLOOKUP(C427,JN!$A$2:$J$865,8,0)</f>
        <v>1.8075000000000001</v>
      </c>
      <c r="Z427" s="34">
        <f>VLOOKUP(C427,JN!$A$2:$J$865,9,0)</f>
        <v>53.459104477611945</v>
      </c>
      <c r="AA427" s="35">
        <f>VLOOKUP(C427,JN!$A$2:$J$865,10,0)</f>
        <v>0.62963999999999998</v>
      </c>
      <c r="AB427">
        <v>35.1</v>
      </c>
      <c r="AD427">
        <f t="shared" si="974"/>
        <v>308.10000000000002</v>
      </c>
      <c r="AE427">
        <v>0.129</v>
      </c>
      <c r="AG427">
        <v>0.72</v>
      </c>
      <c r="AH427">
        <f t="shared" si="975"/>
        <v>9.2880000000000004E-2</v>
      </c>
      <c r="AI427" t="s">
        <v>643</v>
      </c>
      <c r="AJ427">
        <f t="shared" si="976"/>
        <v>474.64757491726067</v>
      </c>
      <c r="AK427">
        <f t="shared" si="977"/>
        <v>553.75550407013748</v>
      </c>
      <c r="AL427">
        <f t="shared" si="978"/>
        <v>0.85792549166294874</v>
      </c>
      <c r="AM427">
        <f t="shared" si="979"/>
        <v>0.6177063539973231</v>
      </c>
      <c r="AN427">
        <f t="shared" si="980"/>
        <v>25.37423429754698</v>
      </c>
      <c r="AO427">
        <f t="shared" si="981"/>
        <v>18.269448694233827</v>
      </c>
      <c r="AP427">
        <f t="shared" si="982"/>
        <v>0.34866661558272138</v>
      </c>
      <c r="AQ427">
        <f t="shared" si="983"/>
        <v>0.2510399632195594</v>
      </c>
      <c r="AR427" s="54"/>
      <c r="AS427" s="55"/>
      <c r="AT427" s="55"/>
      <c r="AU427" s="56"/>
      <c r="AV427" s="56"/>
      <c r="AW427" s="56"/>
      <c r="AX427" s="57"/>
      <c r="AY427" s="57"/>
      <c r="AZ427" s="57"/>
    </row>
    <row r="428" spans="1:52" x14ac:dyDescent="0.3">
      <c r="A428">
        <v>412</v>
      </c>
      <c r="B428" s="1">
        <v>44749</v>
      </c>
      <c r="C428" t="str">
        <f t="shared" si="968"/>
        <v>CER-CON_R3_t2_44749</v>
      </c>
      <c r="E428" t="s">
        <v>20</v>
      </c>
      <c r="F428" t="s">
        <v>33</v>
      </c>
      <c r="G428" t="s">
        <v>18</v>
      </c>
      <c r="H428">
        <f t="shared" si="969"/>
        <v>2022</v>
      </c>
      <c r="I428">
        <f t="shared" si="970"/>
        <v>7</v>
      </c>
      <c r="J428">
        <f t="shared" si="971"/>
        <v>7</v>
      </c>
      <c r="K428" t="s">
        <v>48</v>
      </c>
      <c r="M428">
        <f>VLOOKUP(F428,Treats!$A$1:$C$9,3,0)</f>
        <v>3</v>
      </c>
      <c r="N428">
        <v>11</v>
      </c>
      <c r="O428" t="s">
        <v>36</v>
      </c>
      <c r="P428" t="str">
        <f t="shared" si="972"/>
        <v>E:CER_P:P08_Tr1:CON_Tr2:_TRA_3_D:7_M:7_Y:2022</v>
      </c>
      <c r="Q428">
        <v>14</v>
      </c>
      <c r="R428">
        <v>24.5</v>
      </c>
      <c r="S428">
        <v>0.6</v>
      </c>
      <c r="T428">
        <v>25.5</v>
      </c>
      <c r="U428">
        <v>26</v>
      </c>
      <c r="V428" t="s">
        <v>46</v>
      </c>
      <c r="W428" s="2">
        <f t="shared" si="1003"/>
        <v>0.46603009259259259</v>
      </c>
      <c r="X428">
        <v>20</v>
      </c>
      <c r="Y428" s="33">
        <f>VLOOKUP(C428,JN!$A$2:$J$865,8,0)</f>
        <v>2.5575000000000001</v>
      </c>
      <c r="Z428" s="34">
        <f>VLOOKUP(C428,JN!$A$2:$J$865,9,0)</f>
        <v>45.201194029850754</v>
      </c>
      <c r="AA428" s="35">
        <f>VLOOKUP(C428,JN!$A$2:$J$865,10,0)</f>
        <v>0.45791999999999999</v>
      </c>
      <c r="AB428">
        <v>36.200000000000003</v>
      </c>
      <c r="AD428">
        <f t="shared" si="974"/>
        <v>309.2</v>
      </c>
      <c r="AE428">
        <v>0.129</v>
      </c>
      <c r="AG428">
        <v>0.72</v>
      </c>
      <c r="AH428">
        <f t="shared" si="975"/>
        <v>9.2880000000000004E-2</v>
      </c>
      <c r="AI428" t="s">
        <v>643</v>
      </c>
      <c r="AJ428">
        <f t="shared" si="976"/>
        <v>472.95898393275564</v>
      </c>
      <c r="AK428">
        <f t="shared" si="977"/>
        <v>551.78548125488157</v>
      </c>
      <c r="AL428">
        <f t="shared" si="978"/>
        <v>1.2095926014080225</v>
      </c>
      <c r="AM428">
        <f t="shared" si="979"/>
        <v>0.87090667301377622</v>
      </c>
      <c r="AN428">
        <f t="shared" si="980"/>
        <v>21.378310800905552</v>
      </c>
      <c r="AO428">
        <f t="shared" si="981"/>
        <v>15.392383776651997</v>
      </c>
      <c r="AP428">
        <f t="shared" si="982"/>
        <v>0.25267360757623536</v>
      </c>
      <c r="AQ428">
        <f t="shared" si="983"/>
        <v>0.18192499745488946</v>
      </c>
      <c r="AR428" s="54"/>
      <c r="AS428" s="55"/>
      <c r="AT428" s="55"/>
      <c r="AU428" s="56"/>
      <c r="AV428" s="56"/>
      <c r="AW428" s="56"/>
      <c r="AX428" s="57"/>
      <c r="AY428" s="57"/>
      <c r="AZ428" s="57"/>
    </row>
    <row r="429" spans="1:52" x14ac:dyDescent="0.3">
      <c r="A429">
        <v>413</v>
      </c>
      <c r="B429" s="1">
        <v>44749</v>
      </c>
      <c r="C429" t="str">
        <f t="shared" si="968"/>
        <v>CER-CON_R3_t3_44749</v>
      </c>
      <c r="E429" t="s">
        <v>20</v>
      </c>
      <c r="F429" t="s">
        <v>33</v>
      </c>
      <c r="G429" t="s">
        <v>18</v>
      </c>
      <c r="H429">
        <f t="shared" si="969"/>
        <v>2022</v>
      </c>
      <c r="I429">
        <f t="shared" si="970"/>
        <v>7</v>
      </c>
      <c r="J429">
        <f t="shared" si="971"/>
        <v>7</v>
      </c>
      <c r="K429" t="s">
        <v>48</v>
      </c>
      <c r="M429">
        <f>VLOOKUP(F429,Treats!$A$1:$C$9,3,0)</f>
        <v>3</v>
      </c>
      <c r="N429">
        <v>11</v>
      </c>
      <c r="O429" t="s">
        <v>36</v>
      </c>
      <c r="P429" t="str">
        <f t="shared" si="972"/>
        <v>E:CER_P:P08_Tr1:CON_Tr2:_TRA_3_D:7_M:7_Y:2022</v>
      </c>
      <c r="Q429">
        <v>14</v>
      </c>
      <c r="R429">
        <v>24.5</v>
      </c>
      <c r="S429">
        <v>0.6</v>
      </c>
      <c r="T429">
        <v>25.5</v>
      </c>
      <c r="U429">
        <v>26</v>
      </c>
      <c r="V429" t="s">
        <v>47</v>
      </c>
      <c r="W429" s="2">
        <f t="shared" si="1003"/>
        <v>0.47297453703703701</v>
      </c>
      <c r="X429">
        <v>30</v>
      </c>
      <c r="Y429" s="33">
        <f>VLOOKUP(C429,JN!$A$2:$J$865,8,0)</f>
        <v>3.2324999999999999</v>
      </c>
      <c r="Z429" s="34">
        <f>VLOOKUP(C429,JN!$A$2:$J$865,9,0)</f>
        <v>0</v>
      </c>
      <c r="AA429" s="35">
        <f>VLOOKUP(C429,JN!$A$2:$J$865,10,0)</f>
        <v>0.48972000000000004</v>
      </c>
      <c r="AB429">
        <v>35.799999999999997</v>
      </c>
      <c r="AD429">
        <f t="shared" si="974"/>
        <v>308.8</v>
      </c>
      <c r="AE429">
        <v>0.129</v>
      </c>
      <c r="AG429">
        <v>0.72</v>
      </c>
      <c r="AH429">
        <f t="shared" si="975"/>
        <v>9.2880000000000004E-2</v>
      </c>
      <c r="AI429" t="s">
        <v>643</v>
      </c>
      <c r="AJ429">
        <f t="shared" si="976"/>
        <v>473.57162510365293</v>
      </c>
      <c r="AK429">
        <f t="shared" si="977"/>
        <v>552.50022928759506</v>
      </c>
      <c r="AL429">
        <f t="shared" si="978"/>
        <v>1.5308202781475582</v>
      </c>
      <c r="AM429">
        <f t="shared" si="979"/>
        <v>1.1021906002662418</v>
      </c>
      <c r="AN429">
        <f t="shared" si="980"/>
        <v>0</v>
      </c>
      <c r="AO429">
        <f t="shared" si="981"/>
        <v>0</v>
      </c>
      <c r="AP429">
        <f t="shared" si="982"/>
        <v>0.27057041228672107</v>
      </c>
      <c r="AQ429">
        <f t="shared" si="983"/>
        <v>0.19481069684643917</v>
      </c>
      <c r="AR429" s="54"/>
      <c r="AS429" s="55"/>
      <c r="AT429" s="55"/>
      <c r="AU429" s="56"/>
      <c r="AV429" s="56"/>
      <c r="AW429" s="56"/>
      <c r="AX429" s="57"/>
      <c r="AY429" s="57"/>
      <c r="AZ429" s="57"/>
    </row>
    <row r="430" spans="1:52" x14ac:dyDescent="0.3">
      <c r="A430">
        <v>414</v>
      </c>
      <c r="B430" s="1">
        <v>44749</v>
      </c>
      <c r="C430" t="str">
        <f t="shared" si="968"/>
        <v>CER-AWD_R3_t0_44749</v>
      </c>
      <c r="E430" t="s">
        <v>20</v>
      </c>
      <c r="F430" t="s">
        <v>38</v>
      </c>
      <c r="G430" t="s">
        <v>18</v>
      </c>
      <c r="H430">
        <f t="shared" si="969"/>
        <v>2022</v>
      </c>
      <c r="I430">
        <f t="shared" si="970"/>
        <v>7</v>
      </c>
      <c r="J430">
        <f t="shared" si="971"/>
        <v>7</v>
      </c>
      <c r="K430" t="s">
        <v>50</v>
      </c>
      <c r="M430">
        <f>VLOOKUP(F430,Treats!$A$1:$C$9,3,0)</f>
        <v>3</v>
      </c>
      <c r="N430">
        <v>3</v>
      </c>
      <c r="O430" t="s">
        <v>36</v>
      </c>
      <c r="P430" t="str">
        <f t="shared" si="972"/>
        <v>E:CER_P:P09_Tr1:AWD_Tr2:_TRA_3_D:7_M:7_Y:2022</v>
      </c>
      <c r="Q430">
        <v>0</v>
      </c>
      <c r="R430">
        <v>25</v>
      </c>
      <c r="S430">
        <v>0.9</v>
      </c>
      <c r="T430">
        <v>24</v>
      </c>
      <c r="U430">
        <v>25.5</v>
      </c>
      <c r="V430" t="s">
        <v>44</v>
      </c>
      <c r="W430" s="2">
        <v>0.42482638888888885</v>
      </c>
      <c r="X430">
        <v>0</v>
      </c>
      <c r="Y430" s="33">
        <f>VLOOKUP(C430,JN!$A$2:$J$865,8,0)</f>
        <v>1.1325000000000001</v>
      </c>
      <c r="Z430" s="34">
        <f>VLOOKUP(C430,JN!$A$2:$J$865,9,0)</f>
        <v>120.82626865671644</v>
      </c>
      <c r="AA430" s="35">
        <f>VLOOKUP(C430,JN!$A$2:$J$865,10,0)</f>
        <v>0.51516000000000006</v>
      </c>
      <c r="AB430">
        <v>29.2</v>
      </c>
      <c r="AD430">
        <f t="shared" si="974"/>
        <v>302.2</v>
      </c>
      <c r="AE430">
        <v>0.129</v>
      </c>
      <c r="AG430">
        <v>0.72</v>
      </c>
      <c r="AH430">
        <f t="shared" si="975"/>
        <v>9.2880000000000004E-2</v>
      </c>
      <c r="AI430" t="s">
        <v>643</v>
      </c>
      <c r="AJ430">
        <f t="shared" si="976"/>
        <v>483.91435417606897</v>
      </c>
      <c r="AK430">
        <f t="shared" si="977"/>
        <v>564.56674653874711</v>
      </c>
      <c r="AL430">
        <f t="shared" si="978"/>
        <v>0.5480330061043982</v>
      </c>
      <c r="AM430">
        <f t="shared" si="979"/>
        <v>0.39458376439516668</v>
      </c>
      <c r="AN430">
        <f t="shared" si="980"/>
        <v>58.469565764519139</v>
      </c>
      <c r="AO430">
        <f t="shared" si="981"/>
        <v>42.098087350453781</v>
      </c>
      <c r="AP430">
        <f t="shared" si="982"/>
        <v>0.29084220514690101</v>
      </c>
      <c r="AQ430">
        <f t="shared" si="983"/>
        <v>0.20940638770576872</v>
      </c>
      <c r="AR430" s="54">
        <f t="shared" ref="AR430" si="1076">SLOPE(AM430:AM433,X430:X433)*60</f>
        <v>-2.3779264738441708E-2</v>
      </c>
      <c r="AS430" s="55" t="e">
        <f t="shared" ref="AS430" si="1077">RSQ(Y430:Y433,AM430:AM433)</f>
        <v>#DIV/0!</v>
      </c>
      <c r="AT430" s="55" t="e">
        <f t="shared" ref="AT430" si="1078">IF(AS430&gt;=0.7,AR430,"REV")</f>
        <v>#DIV/0!</v>
      </c>
      <c r="AU430" s="56" t="e">
        <f t="shared" ref="AU430" si="1079">SLOPE(AQ430:AQ433,Y430:Y433)*60</f>
        <v>#DIV/0!</v>
      </c>
      <c r="AV430" s="56" t="e">
        <f t="shared" ref="AV430" si="1080">RSQ(Y430:Y433,AQ430:AQ433)</f>
        <v>#DIV/0!</v>
      </c>
      <c r="AW430" s="56" t="e">
        <f t="shared" ref="AW430" si="1081">IF(AV430&gt;=0.7,AU430,"REV")</f>
        <v>#DIV/0!</v>
      </c>
      <c r="AX430" s="57" t="e">
        <f t="shared" ref="AX430" si="1082">SLOPE(AO430:AO433,Y430:Y433)*60</f>
        <v>#DIV/0!</v>
      </c>
      <c r="AY430" s="57" t="e">
        <f t="shared" ref="AY430" si="1083">RSQ(Y430:Y433,AO430:AO433)</f>
        <v>#DIV/0!</v>
      </c>
      <c r="AZ430" s="57" t="e">
        <f t="shared" ref="AZ430" si="1084">IF(AY430&gt;=0.7,AX430,"REV")</f>
        <v>#DIV/0!</v>
      </c>
    </row>
    <row r="431" spans="1:52" x14ac:dyDescent="0.3">
      <c r="A431">
        <v>415</v>
      </c>
      <c r="B431" s="1">
        <v>44749</v>
      </c>
      <c r="C431" t="str">
        <f t="shared" si="968"/>
        <v>CER-AWD_R3_t1_44749</v>
      </c>
      <c r="E431" t="s">
        <v>20</v>
      </c>
      <c r="F431" t="s">
        <v>38</v>
      </c>
      <c r="G431" t="s">
        <v>18</v>
      </c>
      <c r="H431">
        <f t="shared" si="969"/>
        <v>2022</v>
      </c>
      <c r="I431">
        <f t="shared" si="970"/>
        <v>7</v>
      </c>
      <c r="J431">
        <f t="shared" si="971"/>
        <v>7</v>
      </c>
      <c r="K431" t="s">
        <v>50</v>
      </c>
      <c r="M431">
        <f>VLOOKUP(F431,Treats!$A$1:$C$9,3,0)</f>
        <v>3</v>
      </c>
      <c r="N431">
        <v>3</v>
      </c>
      <c r="O431" t="s">
        <v>36</v>
      </c>
      <c r="P431" t="str">
        <f t="shared" si="972"/>
        <v>E:CER_P:P09_Tr1:AWD_Tr2:_TRA_3_D:7_M:7_Y:2022</v>
      </c>
      <c r="Q431">
        <v>0</v>
      </c>
      <c r="R431">
        <v>25</v>
      </c>
      <c r="S431">
        <v>0.9</v>
      </c>
      <c r="T431">
        <v>24</v>
      </c>
      <c r="U431">
        <v>25.5</v>
      </c>
      <c r="V431" t="s">
        <v>45</v>
      </c>
      <c r="W431" s="2">
        <f t="shared" si="1003"/>
        <v>0.43177083333333327</v>
      </c>
      <c r="X431">
        <v>10</v>
      </c>
      <c r="Y431" s="33">
        <f>VLOOKUP(C431,JN!$A$2:$J$865,8,0)</f>
        <v>1.1325000000000001</v>
      </c>
      <c r="Z431" s="34">
        <f>VLOOKUP(C431,JN!$A$2:$J$865,9,0)</f>
        <v>72.908656716417923</v>
      </c>
      <c r="AA431" s="35">
        <f>VLOOKUP(C431,JN!$A$2:$J$865,10,0)</f>
        <v>0.55968000000000007</v>
      </c>
      <c r="AB431">
        <v>38.299999999999997</v>
      </c>
      <c r="AD431">
        <f t="shared" si="974"/>
        <v>311.3</v>
      </c>
      <c r="AE431">
        <v>0.129</v>
      </c>
      <c r="AG431">
        <v>0.72</v>
      </c>
      <c r="AH431">
        <f t="shared" si="975"/>
        <v>9.2880000000000004E-2</v>
      </c>
      <c r="AI431" t="s">
        <v>643</v>
      </c>
      <c r="AJ431">
        <f t="shared" si="976"/>
        <v>469.76844790237084</v>
      </c>
      <c r="AK431">
        <f t="shared" si="977"/>
        <v>548.0631892194325</v>
      </c>
      <c r="AL431">
        <f t="shared" si="978"/>
        <v>0.53201276724943503</v>
      </c>
      <c r="AM431">
        <f t="shared" si="979"/>
        <v>0.38304919241959323</v>
      </c>
      <c r="AN431">
        <f t="shared" si="980"/>
        <v>34.250186504318414</v>
      </c>
      <c r="AO431">
        <f t="shared" si="981"/>
        <v>24.660134283109258</v>
      </c>
      <c r="AP431">
        <f t="shared" si="982"/>
        <v>0.30674000574233201</v>
      </c>
      <c r="AQ431">
        <f t="shared" si="983"/>
        <v>0.22085280413447905</v>
      </c>
      <c r="AR431" s="54"/>
      <c r="AS431" s="55"/>
      <c r="AT431" s="55"/>
      <c r="AU431" s="56"/>
      <c r="AV431" s="56"/>
      <c r="AW431" s="56"/>
      <c r="AX431" s="57"/>
      <c r="AY431" s="57"/>
      <c r="AZ431" s="57"/>
    </row>
    <row r="432" spans="1:52" x14ac:dyDescent="0.3">
      <c r="A432">
        <v>416</v>
      </c>
      <c r="B432" s="1">
        <v>44749</v>
      </c>
      <c r="C432" t="str">
        <f t="shared" si="968"/>
        <v>CER-AWD_R3_t2_44749</v>
      </c>
      <c r="E432" t="s">
        <v>20</v>
      </c>
      <c r="F432" t="s">
        <v>38</v>
      </c>
      <c r="G432" t="s">
        <v>18</v>
      </c>
      <c r="H432">
        <f t="shared" si="969"/>
        <v>2022</v>
      </c>
      <c r="I432">
        <f t="shared" si="970"/>
        <v>7</v>
      </c>
      <c r="J432">
        <f t="shared" si="971"/>
        <v>7</v>
      </c>
      <c r="K432" t="s">
        <v>50</v>
      </c>
      <c r="M432">
        <f>VLOOKUP(F432,Treats!$A$1:$C$9,3,0)</f>
        <v>3</v>
      </c>
      <c r="N432">
        <v>3</v>
      </c>
      <c r="O432" t="s">
        <v>36</v>
      </c>
      <c r="P432" t="str">
        <f t="shared" si="972"/>
        <v>E:CER_P:P09_Tr1:AWD_Tr2:_TRA_3_D:7_M:7_Y:2022</v>
      </c>
      <c r="Q432">
        <v>0</v>
      </c>
      <c r="R432">
        <v>25</v>
      </c>
      <c r="S432">
        <v>0.9</v>
      </c>
      <c r="T432">
        <v>24</v>
      </c>
      <c r="U432">
        <v>25.5</v>
      </c>
      <c r="V432" t="s">
        <v>46</v>
      </c>
      <c r="W432" s="2">
        <f t="shared" si="1003"/>
        <v>0.43871527777777769</v>
      </c>
      <c r="X432">
        <v>20</v>
      </c>
      <c r="Y432" s="33">
        <f>VLOOKUP(C432,JN!$A$2:$J$865,8,0)</f>
        <v>1.1325000000000001</v>
      </c>
      <c r="Z432" s="34">
        <f>VLOOKUP(C432,JN!$A$2:$J$865,9,0)</f>
        <v>55.523582089552242</v>
      </c>
      <c r="AA432" s="35">
        <f>VLOOKUP(C432,JN!$A$2:$J$865,10,0)</f>
        <v>0.60419999999999996</v>
      </c>
      <c r="AB432">
        <v>39.4</v>
      </c>
      <c r="AD432">
        <f t="shared" si="974"/>
        <v>312.39999999999998</v>
      </c>
      <c r="AE432">
        <v>0.129</v>
      </c>
      <c r="AG432">
        <v>0.72</v>
      </c>
      <c r="AH432">
        <f t="shared" si="975"/>
        <v>9.2880000000000004E-2</v>
      </c>
      <c r="AI432" t="s">
        <v>643</v>
      </c>
      <c r="AJ432">
        <f t="shared" si="976"/>
        <v>468.1143336491935</v>
      </c>
      <c r="AK432">
        <f t="shared" si="977"/>
        <v>546.13338925739242</v>
      </c>
      <c r="AL432">
        <f t="shared" si="978"/>
        <v>0.53013948285771162</v>
      </c>
      <c r="AM432">
        <f t="shared" si="979"/>
        <v>0.38170042765755241</v>
      </c>
      <c r="AN432">
        <f t="shared" si="980"/>
        <v>25.991384631667042</v>
      </c>
      <c r="AO432">
        <f t="shared" si="981"/>
        <v>18.713796934800271</v>
      </c>
      <c r="AP432">
        <f t="shared" si="982"/>
        <v>0.32997379378931646</v>
      </c>
      <c r="AQ432">
        <f t="shared" si="983"/>
        <v>0.23758113152830787</v>
      </c>
      <c r="AR432" s="54"/>
      <c r="AS432" s="55"/>
      <c r="AT432" s="55"/>
      <c r="AU432" s="56"/>
      <c r="AV432" s="56"/>
      <c r="AW432" s="56"/>
      <c r="AX432" s="57"/>
      <c r="AY432" s="57"/>
      <c r="AZ432" s="57"/>
    </row>
    <row r="433" spans="1:52" x14ac:dyDescent="0.3">
      <c r="A433">
        <v>417</v>
      </c>
      <c r="B433" s="1">
        <v>44749</v>
      </c>
      <c r="C433" t="str">
        <f t="shared" si="968"/>
        <v>CER-AWD_R3_t3_44749</v>
      </c>
      <c r="E433" t="s">
        <v>20</v>
      </c>
      <c r="F433" t="s">
        <v>38</v>
      </c>
      <c r="G433" t="s">
        <v>18</v>
      </c>
      <c r="H433">
        <f t="shared" si="969"/>
        <v>2022</v>
      </c>
      <c r="I433">
        <f t="shared" si="970"/>
        <v>7</v>
      </c>
      <c r="J433">
        <f t="shared" si="971"/>
        <v>7</v>
      </c>
      <c r="K433" t="s">
        <v>50</v>
      </c>
      <c r="M433">
        <f>VLOOKUP(F433,Treats!$A$1:$C$9,3,0)</f>
        <v>3</v>
      </c>
      <c r="N433">
        <v>3</v>
      </c>
      <c r="O433" t="s">
        <v>36</v>
      </c>
      <c r="P433" t="str">
        <f t="shared" si="972"/>
        <v>E:CER_P:P09_Tr1:AWD_Tr2:_TRA_3_D:7_M:7_Y:2022</v>
      </c>
      <c r="Q433">
        <v>0</v>
      </c>
      <c r="R433">
        <v>25</v>
      </c>
      <c r="S433">
        <v>0.9</v>
      </c>
      <c r="T433">
        <v>24</v>
      </c>
      <c r="U433">
        <v>25.5</v>
      </c>
      <c r="V433" t="s">
        <v>47</v>
      </c>
      <c r="W433" s="2">
        <f t="shared" si="1003"/>
        <v>0.44565972222222211</v>
      </c>
      <c r="X433">
        <v>30</v>
      </c>
      <c r="Y433" s="33">
        <f>VLOOKUP(C433,JN!$A$2:$J$865,8,0)</f>
        <v>1.1325000000000001</v>
      </c>
      <c r="Z433" s="34">
        <f>VLOOKUP(C433,JN!$A$2:$J$865,9,0)</f>
        <v>64.324776119402998</v>
      </c>
      <c r="AA433" s="35">
        <f>VLOOKUP(C433,JN!$A$2:$J$865,10,0)</f>
        <v>0.61692000000000002</v>
      </c>
      <c r="AB433">
        <v>39.299999999999997</v>
      </c>
      <c r="AD433">
        <f t="shared" si="974"/>
        <v>312.3</v>
      </c>
      <c r="AE433">
        <v>0.129</v>
      </c>
      <c r="AG433">
        <v>0.72</v>
      </c>
      <c r="AH433">
        <f t="shared" si="975"/>
        <v>9.2880000000000004E-2</v>
      </c>
      <c r="AI433" t="s">
        <v>643</v>
      </c>
      <c r="AJ433">
        <f t="shared" si="976"/>
        <v>468.26422616717269</v>
      </c>
      <c r="AK433">
        <f t="shared" si="977"/>
        <v>546.30826386170145</v>
      </c>
      <c r="AL433">
        <f t="shared" si="978"/>
        <v>0.53030923613432313</v>
      </c>
      <c r="AM433">
        <f t="shared" si="979"/>
        <v>0.38182265001671267</v>
      </c>
      <c r="AN433">
        <f t="shared" si="980"/>
        <v>30.120991512928875</v>
      </c>
      <c r="AO433">
        <f t="shared" si="981"/>
        <v>21.68711388930879</v>
      </c>
      <c r="AP433">
        <f t="shared" si="982"/>
        <v>0.33702849414156089</v>
      </c>
      <c r="AQ433">
        <f t="shared" si="983"/>
        <v>0.24266051578192385</v>
      </c>
      <c r="AR433" s="54"/>
      <c r="AS433" s="55"/>
      <c r="AT433" s="55"/>
      <c r="AU433" s="56"/>
      <c r="AV433" s="56"/>
      <c r="AW433" s="56"/>
      <c r="AX433" s="57"/>
      <c r="AY433" s="57"/>
      <c r="AZ433" s="57"/>
    </row>
    <row r="434" spans="1:52" x14ac:dyDescent="0.3">
      <c r="A434">
        <v>418</v>
      </c>
      <c r="B434" s="1">
        <v>44756</v>
      </c>
      <c r="C434" t="str">
        <f>E434&amp;"-"&amp;K434&amp;"_"&amp;"R"&amp;M434&amp;"_"&amp;V434&amp;"_"&amp;B434</f>
        <v>CER-AWD_R1_t0_44756</v>
      </c>
      <c r="E434" t="s">
        <v>20</v>
      </c>
      <c r="F434" t="s">
        <v>21</v>
      </c>
      <c r="G434" t="s">
        <v>18</v>
      </c>
      <c r="H434">
        <f t="shared" si="969"/>
        <v>2022</v>
      </c>
      <c r="I434">
        <f t="shared" si="970"/>
        <v>7</v>
      </c>
      <c r="J434">
        <f t="shared" si="971"/>
        <v>14</v>
      </c>
      <c r="K434" t="s">
        <v>50</v>
      </c>
      <c r="M434">
        <f>VLOOKUP(F434,Treats!$A$1:$C$9,3,0)</f>
        <v>1</v>
      </c>
      <c r="N434">
        <v>1</v>
      </c>
      <c r="O434" t="s">
        <v>19</v>
      </c>
      <c r="P434" t="str">
        <f t="shared" si="972"/>
        <v>E:CER_P:P01_Tr1:AWD_Tr2:_TRA_1_D:14_M:7_Y:2022</v>
      </c>
      <c r="Q434">
        <v>1</v>
      </c>
      <c r="R434">
        <v>26</v>
      </c>
      <c r="S434">
        <v>0.5</v>
      </c>
      <c r="T434">
        <v>27</v>
      </c>
      <c r="U434">
        <v>30</v>
      </c>
      <c r="V434" t="s">
        <v>44</v>
      </c>
      <c r="W434" s="2">
        <v>0.40717592592592594</v>
      </c>
      <c r="X434">
        <v>0</v>
      </c>
      <c r="Y434" s="33">
        <f>VLOOKUP(C434,JN!$A$2:$J$865,8,0)</f>
        <v>1.5074999999999998</v>
      </c>
      <c r="Z434" s="34">
        <f>VLOOKUP(C434,JN!$A$2:$J$865,9,0)</f>
        <v>133.41755432466979</v>
      </c>
      <c r="AA434" s="35">
        <f>VLOOKUP(C434,JN!$A$2:$J$865,10,0)</f>
        <v>1.1956800000000001</v>
      </c>
      <c r="AB434">
        <v>28</v>
      </c>
      <c r="AD434">
        <f t="shared" si="974"/>
        <v>301</v>
      </c>
      <c r="AE434">
        <v>0.129</v>
      </c>
      <c r="AG434">
        <v>0.72</v>
      </c>
      <c r="AH434">
        <f t="shared" si="975"/>
        <v>9.2880000000000004E-2</v>
      </c>
      <c r="AI434" t="s">
        <v>643</v>
      </c>
      <c r="AJ434">
        <f t="shared" si="976"/>
        <v>485.84358083723595</v>
      </c>
      <c r="AK434">
        <f t="shared" si="977"/>
        <v>566.81751097677522</v>
      </c>
      <c r="AL434">
        <f t="shared" si="978"/>
        <v>0.73240919811213312</v>
      </c>
      <c r="AM434">
        <f t="shared" si="979"/>
        <v>0.52733462264073594</v>
      </c>
      <c r="AN434">
        <f t="shared" si="980"/>
        <v>64.820062339644025</v>
      </c>
      <c r="AO434">
        <f t="shared" si="981"/>
        <v>46.670444884543699</v>
      </c>
      <c r="AP434">
        <f t="shared" si="982"/>
        <v>0.67773236152471061</v>
      </c>
      <c r="AQ434">
        <f t="shared" si="983"/>
        <v>0.48796730029779167</v>
      </c>
      <c r="AR434" s="54">
        <f t="shared" ref="AR434" si="1085">SLOPE(AM434:AM437,X434:X437)*60</f>
        <v>-0.18868442244285039</v>
      </c>
      <c r="AS434" s="55">
        <f t="shared" ref="AS434" si="1086">RSQ(Y434:Y437,AM434:AM437)</f>
        <v>0.97454170205590396</v>
      </c>
      <c r="AT434" s="55">
        <f t="shared" ref="AT434" si="1087">IF(AS434&gt;=0.7,AR434,"REV")</f>
        <v>-0.18868442244285039</v>
      </c>
      <c r="AU434" s="56">
        <f t="shared" ref="AU434" si="1088">SLOPE(AQ434:AQ437,Y434:Y437)*60</f>
        <v>23.860301628561245</v>
      </c>
      <c r="AV434" s="56">
        <f t="shared" ref="AV434" si="1089">RSQ(Y434:Y437,AQ434:AQ437)</f>
        <v>0.81210011777628499</v>
      </c>
      <c r="AW434" s="56">
        <f t="shared" ref="AW434" si="1090">IF(AV434&gt;=0.7,AU434,"REV")</f>
        <v>23.860301628561245</v>
      </c>
      <c r="AX434" s="57">
        <f t="shared" ref="AX434" si="1091">SLOPE(AO434:AO437,Y434:Y437)*60</f>
        <v>8733.6385264282089</v>
      </c>
      <c r="AY434" s="57">
        <f t="shared" ref="AY434" si="1092">RSQ(Y434:Y437,AO434:AO437)</f>
        <v>0.77589284745847709</v>
      </c>
      <c r="AZ434" s="57">
        <f t="shared" ref="AZ434" si="1093">IF(AY434&gt;=0.7,AX434,"REV")</f>
        <v>8733.6385264282089</v>
      </c>
    </row>
    <row r="435" spans="1:52" x14ac:dyDescent="0.3">
      <c r="A435">
        <v>419</v>
      </c>
      <c r="B435" s="1">
        <v>44756</v>
      </c>
      <c r="C435" t="str">
        <f t="shared" ref="C435:C498" si="1094">E435&amp;"-"&amp;K435&amp;"_"&amp;"R"&amp;M435&amp;"_"&amp;V435&amp;"_"&amp;B435</f>
        <v>CER-AWD_R1_t1_44756</v>
      </c>
      <c r="E435" t="s">
        <v>20</v>
      </c>
      <c r="F435" t="s">
        <v>21</v>
      </c>
      <c r="G435" t="s">
        <v>18</v>
      </c>
      <c r="H435">
        <f t="shared" si="969"/>
        <v>2022</v>
      </c>
      <c r="I435">
        <f t="shared" si="970"/>
        <v>7</v>
      </c>
      <c r="J435">
        <f t="shared" si="971"/>
        <v>14</v>
      </c>
      <c r="K435" t="s">
        <v>50</v>
      </c>
      <c r="M435">
        <f>VLOOKUP(F435,Treats!$A$1:$C$9,3,0)</f>
        <v>1</v>
      </c>
      <c r="N435">
        <v>1</v>
      </c>
      <c r="O435" t="s">
        <v>19</v>
      </c>
      <c r="P435" t="str">
        <f t="shared" si="972"/>
        <v>E:CER_P:P01_Tr1:AWD_Tr2:_TRA_1_D:14_M:7_Y:2022</v>
      </c>
      <c r="Q435">
        <v>1</v>
      </c>
      <c r="R435">
        <v>26</v>
      </c>
      <c r="S435">
        <v>0.5</v>
      </c>
      <c r="T435">
        <v>27</v>
      </c>
      <c r="U435">
        <v>30</v>
      </c>
      <c r="V435" t="s">
        <v>45</v>
      </c>
      <c r="W435" s="2">
        <f t="shared" si="1003"/>
        <v>0.41412037037037036</v>
      </c>
      <c r="X435">
        <v>10</v>
      </c>
      <c r="Y435" s="33">
        <f>VLOOKUP(C435,JN!$A$2:$J$865,8,0)</f>
        <v>1.3574999999999999</v>
      </c>
      <c r="Z435" s="34">
        <f>VLOOKUP(C435,JN!$A$2:$J$865,9,0)</f>
        <v>99.801448657861116</v>
      </c>
      <c r="AA435" s="35">
        <f>VLOOKUP(C435,JN!$A$2:$J$865,10,0)</f>
        <v>1.00488</v>
      </c>
      <c r="AB435">
        <v>31.6</v>
      </c>
      <c r="AD435">
        <f t="shared" si="974"/>
        <v>304.60000000000002</v>
      </c>
      <c r="AE435">
        <v>0.129</v>
      </c>
      <c r="AG435">
        <v>0.72</v>
      </c>
      <c r="AH435">
        <f t="shared" si="975"/>
        <v>9.2880000000000004E-2</v>
      </c>
      <c r="AI435" t="s">
        <v>643</v>
      </c>
      <c r="AJ435">
        <f t="shared" si="976"/>
        <v>480.10150305977686</v>
      </c>
      <c r="AK435">
        <f t="shared" si="977"/>
        <v>560.11842023640634</v>
      </c>
      <c r="AL435">
        <f t="shared" si="978"/>
        <v>0.6517377904036471</v>
      </c>
      <c r="AM435">
        <f t="shared" si="979"/>
        <v>0.4692512090906259</v>
      </c>
      <c r="AN435">
        <f t="shared" si="980"/>
        <v>47.914825508182268</v>
      </c>
      <c r="AO435">
        <f t="shared" si="981"/>
        <v>34.498674365891233</v>
      </c>
      <c r="AP435">
        <f t="shared" si="982"/>
        <v>0.56285179812716002</v>
      </c>
      <c r="AQ435">
        <f t="shared" si="983"/>
        <v>0.40525329465155518</v>
      </c>
      <c r="AR435" s="54"/>
      <c r="AS435" s="55"/>
      <c r="AT435" s="55"/>
      <c r="AU435" s="56"/>
      <c r="AV435" s="56"/>
      <c r="AW435" s="56"/>
      <c r="AX435" s="57"/>
      <c r="AY435" s="57"/>
      <c r="AZ435" s="57"/>
    </row>
    <row r="436" spans="1:52" x14ac:dyDescent="0.3">
      <c r="A436">
        <v>420</v>
      </c>
      <c r="B436" s="1">
        <v>44756</v>
      </c>
      <c r="C436" t="str">
        <f t="shared" si="1094"/>
        <v>CER-AWD_R1_t2_44756</v>
      </c>
      <c r="E436" t="s">
        <v>20</v>
      </c>
      <c r="F436" t="s">
        <v>21</v>
      </c>
      <c r="G436" t="s">
        <v>18</v>
      </c>
      <c r="H436">
        <f t="shared" si="969"/>
        <v>2022</v>
      </c>
      <c r="I436">
        <f t="shared" si="970"/>
        <v>7</v>
      </c>
      <c r="J436">
        <f t="shared" si="971"/>
        <v>14</v>
      </c>
      <c r="K436" t="s">
        <v>50</v>
      </c>
      <c r="M436">
        <f>VLOOKUP(F436,Treats!$A$1:$C$9,3,0)</f>
        <v>1</v>
      </c>
      <c r="N436">
        <v>1</v>
      </c>
      <c r="O436" t="s">
        <v>19</v>
      </c>
      <c r="P436" t="str">
        <f t="shared" si="972"/>
        <v>E:CER_P:P01_Tr1:AWD_Tr2:_TRA_1_D:14_M:7_Y:2022</v>
      </c>
      <c r="Q436">
        <v>1</v>
      </c>
      <c r="R436">
        <v>26</v>
      </c>
      <c r="S436">
        <v>0.5</v>
      </c>
      <c r="T436">
        <v>27</v>
      </c>
      <c r="U436">
        <v>30</v>
      </c>
      <c r="V436" t="s">
        <v>46</v>
      </c>
      <c r="W436" s="2">
        <f t="shared" si="1003"/>
        <v>0.42106481481481478</v>
      </c>
      <c r="X436">
        <v>20</v>
      </c>
      <c r="Y436" s="33">
        <f>VLOOKUP(C436,JN!$A$2:$J$865,8,0)</f>
        <v>1.3574999999999999</v>
      </c>
      <c r="Z436" s="34">
        <f>VLOOKUP(C436,JN!$A$2:$J$865,9,0)</f>
        <v>49.319130805283343</v>
      </c>
      <c r="AA436" s="35">
        <f>VLOOKUP(C436,JN!$A$2:$J$865,10,0)</f>
        <v>1.0303200000000001</v>
      </c>
      <c r="AB436">
        <v>42.7</v>
      </c>
      <c r="AD436">
        <f t="shared" si="974"/>
        <v>315.7</v>
      </c>
      <c r="AE436">
        <v>0.129</v>
      </c>
      <c r="AG436">
        <v>0.72</v>
      </c>
      <c r="AH436">
        <f t="shared" si="975"/>
        <v>9.2880000000000004E-2</v>
      </c>
      <c r="AI436" t="s">
        <v>643</v>
      </c>
      <c r="AJ436">
        <f t="shared" si="976"/>
        <v>463.22115246122286</v>
      </c>
      <c r="AK436">
        <f t="shared" si="977"/>
        <v>540.42467787142664</v>
      </c>
      <c r="AL436">
        <f t="shared" si="978"/>
        <v>0.62882271446611004</v>
      </c>
      <c r="AM436">
        <f t="shared" si="979"/>
        <v>0.45275235441559925</v>
      </c>
      <c r="AN436">
        <f t="shared" si="980"/>
        <v>22.845664610009148</v>
      </c>
      <c r="AO436">
        <f t="shared" si="981"/>
        <v>16.448878519206588</v>
      </c>
      <c r="AP436">
        <f t="shared" si="982"/>
        <v>0.55681035410448843</v>
      </c>
      <c r="AQ436">
        <f t="shared" si="983"/>
        <v>0.40090345495523166</v>
      </c>
      <c r="AR436" s="54"/>
      <c r="AS436" s="55"/>
      <c r="AT436" s="55"/>
      <c r="AU436" s="56"/>
      <c r="AV436" s="56"/>
      <c r="AW436" s="56"/>
      <c r="AX436" s="57"/>
      <c r="AY436" s="57"/>
      <c r="AZ436" s="57"/>
    </row>
    <row r="437" spans="1:52" x14ac:dyDescent="0.3">
      <c r="A437">
        <v>421</v>
      </c>
      <c r="B437" s="1">
        <v>44756</v>
      </c>
      <c r="C437" t="str">
        <f t="shared" si="1094"/>
        <v>CER-AWD_R1_t3_44756</v>
      </c>
      <c r="E437" t="s">
        <v>20</v>
      </c>
      <c r="F437" t="s">
        <v>21</v>
      </c>
      <c r="G437" t="s">
        <v>18</v>
      </c>
      <c r="H437">
        <f t="shared" si="969"/>
        <v>2022</v>
      </c>
      <c r="I437">
        <f t="shared" si="970"/>
        <v>7</v>
      </c>
      <c r="J437">
        <f t="shared" si="971"/>
        <v>14</v>
      </c>
      <c r="K437" t="s">
        <v>50</v>
      </c>
      <c r="M437">
        <f>VLOOKUP(F437,Treats!$A$1:$C$9,3,0)</f>
        <v>1</v>
      </c>
      <c r="N437">
        <v>1</v>
      </c>
      <c r="O437" t="s">
        <v>19</v>
      </c>
      <c r="P437" t="str">
        <f t="shared" si="972"/>
        <v>E:CER_P:P01_Tr1:AWD_Tr2:_TRA_1_D:14_M:7_Y:2022</v>
      </c>
      <c r="Q437">
        <v>1</v>
      </c>
      <c r="R437">
        <v>26</v>
      </c>
      <c r="S437">
        <v>0.5</v>
      </c>
      <c r="T437">
        <v>27</v>
      </c>
      <c r="U437">
        <v>30</v>
      </c>
      <c r="V437" t="s">
        <v>47</v>
      </c>
      <c r="W437" s="2">
        <f t="shared" si="1003"/>
        <v>0.4280092592592592</v>
      </c>
      <c r="X437">
        <v>30</v>
      </c>
      <c r="Y437" s="33">
        <f>VLOOKUP(C437,JN!$A$2:$J$865,8,0)</f>
        <v>1.2825</v>
      </c>
      <c r="Z437" s="34">
        <f>VLOOKUP(C437,JN!$A$2:$J$865,9,0)</f>
        <v>40.944184064763533</v>
      </c>
      <c r="AA437" s="35">
        <f>VLOOKUP(C437,JN!$A$2:$J$865,10,0)</f>
        <v>1.0494000000000001</v>
      </c>
      <c r="AB437">
        <v>42.5</v>
      </c>
      <c r="AD437">
        <f t="shared" si="974"/>
        <v>315.5</v>
      </c>
      <c r="AE437">
        <v>0.129</v>
      </c>
      <c r="AG437">
        <v>0.72</v>
      </c>
      <c r="AH437">
        <f t="shared" si="975"/>
        <v>9.2880000000000004E-2</v>
      </c>
      <c r="AI437" t="s">
        <v>643</v>
      </c>
      <c r="AJ437">
        <f t="shared" si="976"/>
        <v>463.51479503013638</v>
      </c>
      <c r="AK437">
        <f t="shared" si="977"/>
        <v>540.76726086849249</v>
      </c>
      <c r="AL437">
        <f t="shared" si="978"/>
        <v>0.59445772462614987</v>
      </c>
      <c r="AM437">
        <f t="shared" si="979"/>
        <v>0.42800956173082794</v>
      </c>
      <c r="AN437">
        <f t="shared" si="980"/>
        <v>18.978235084455047</v>
      </c>
      <c r="AO437">
        <f t="shared" si="981"/>
        <v>13.664329260807635</v>
      </c>
      <c r="AP437">
        <f t="shared" si="982"/>
        <v>0.56748116355539602</v>
      </c>
      <c r="AQ437">
        <f t="shared" si="983"/>
        <v>0.40858643775988512</v>
      </c>
      <c r="AR437" s="54"/>
      <c r="AS437" s="55"/>
      <c r="AT437" s="55"/>
      <c r="AU437" s="56"/>
      <c r="AV437" s="56"/>
      <c r="AW437" s="56"/>
      <c r="AX437" s="57"/>
      <c r="AY437" s="57"/>
      <c r="AZ437" s="57"/>
    </row>
    <row r="438" spans="1:52" x14ac:dyDescent="0.3">
      <c r="A438">
        <v>422</v>
      </c>
      <c r="B438" s="1">
        <v>44756</v>
      </c>
      <c r="C438" t="str">
        <f t="shared" si="1094"/>
        <v>CER-MSD_R1_t0_44756</v>
      </c>
      <c r="E438" t="s">
        <v>20</v>
      </c>
      <c r="F438" t="s">
        <v>22</v>
      </c>
      <c r="G438" t="s">
        <v>18</v>
      </c>
      <c r="H438">
        <f t="shared" si="969"/>
        <v>2022</v>
      </c>
      <c r="I438">
        <f t="shared" si="970"/>
        <v>7</v>
      </c>
      <c r="J438">
        <f t="shared" si="971"/>
        <v>14</v>
      </c>
      <c r="K438" t="s">
        <v>49</v>
      </c>
      <c r="M438">
        <f>VLOOKUP(F438,Treats!$A$1:$C$9,3,0)</f>
        <v>1</v>
      </c>
      <c r="N438">
        <v>2</v>
      </c>
      <c r="O438" t="s">
        <v>19</v>
      </c>
      <c r="P438" t="str">
        <f t="shared" si="972"/>
        <v>E:CER_P:P02_Tr1:MSD_Tr2:_TRA_1_D:14_M:7_Y:2022</v>
      </c>
      <c r="Q438">
        <v>1</v>
      </c>
      <c r="S438">
        <v>0.45</v>
      </c>
      <c r="T438">
        <v>27</v>
      </c>
      <c r="U438">
        <v>30</v>
      </c>
      <c r="V438" t="s">
        <v>44</v>
      </c>
      <c r="W438" s="2">
        <v>0.40908564814814818</v>
      </c>
      <c r="X438">
        <v>0</v>
      </c>
      <c r="Y438" s="33">
        <f>VLOOKUP(C438,JN!$A$2:$J$865,8,0)</f>
        <v>1.2825</v>
      </c>
      <c r="Z438" s="34">
        <f>VLOOKUP(C438,JN!$A$2:$J$865,9,0)</f>
        <v>129.23008095440991</v>
      </c>
      <c r="AA438" s="35">
        <f>VLOOKUP(C438,JN!$A$2:$J$865,10,0)</f>
        <v>0.9158400000000001</v>
      </c>
      <c r="AB438">
        <v>28.7</v>
      </c>
      <c r="AD438">
        <f t="shared" si="974"/>
        <v>301.7</v>
      </c>
      <c r="AE438">
        <v>0.129</v>
      </c>
      <c r="AG438">
        <v>0.72</v>
      </c>
      <c r="AH438">
        <f t="shared" si="975"/>
        <v>9.2880000000000004E-2</v>
      </c>
      <c r="AI438" t="s">
        <v>643</v>
      </c>
      <c r="AJ438">
        <f t="shared" si="976"/>
        <v>484.7163335499107</v>
      </c>
      <c r="AK438">
        <f t="shared" si="977"/>
        <v>565.5023891415625</v>
      </c>
      <c r="AL438">
        <f t="shared" si="978"/>
        <v>0.62164869777776055</v>
      </c>
      <c r="AM438">
        <f t="shared" si="979"/>
        <v>0.44758706239998763</v>
      </c>
      <c r="AN438">
        <f t="shared" si="980"/>
        <v>62.639931024579717</v>
      </c>
      <c r="AO438">
        <f t="shared" si="981"/>
        <v>45.100750337697399</v>
      </c>
      <c r="AP438">
        <f t="shared" si="982"/>
        <v>0.51790970807140868</v>
      </c>
      <c r="AQ438">
        <f t="shared" si="983"/>
        <v>0.37289498981141428</v>
      </c>
      <c r="AR438" s="54">
        <f t="shared" ref="AR438" si="1095">SLOPE(AM438:AM441,X438:X441)*60</f>
        <v>0.32646004215890007</v>
      </c>
      <c r="AS438" s="55">
        <f t="shared" ref="AS438" si="1096">RSQ(Y438:Y441,AM438:AM441)</f>
        <v>0.99947710089253994</v>
      </c>
      <c r="AT438" s="55">
        <f t="shared" ref="AT438" si="1097">IF(AS438&gt;=0.7,AR438,"REV")</f>
        <v>0.32646004215890007</v>
      </c>
      <c r="AU438" s="56">
        <f t="shared" ref="AU438" si="1098">SLOPE(AQ438:AQ441,Y438:Y441)*60</f>
        <v>-4.7464151840064401</v>
      </c>
      <c r="AV438" s="56">
        <f t="shared" ref="AV438" si="1099">RSQ(Y438:Y441,AQ438:AQ441)</f>
        <v>0.90368201838230744</v>
      </c>
      <c r="AW438" s="56">
        <f t="shared" ref="AW438" si="1100">IF(AV438&gt;=0.7,AU438,"REV")</f>
        <v>-4.7464151840064401</v>
      </c>
      <c r="AX438" s="57">
        <f t="shared" ref="AX438" si="1101">SLOPE(AO438:AO441,Y438:Y441)*60</f>
        <v>-3430.8242400122176</v>
      </c>
      <c r="AY438" s="57">
        <f t="shared" ref="AY438" si="1102">RSQ(Y438:Y441,AO438:AO441)</f>
        <v>0.98431264289011133</v>
      </c>
      <c r="AZ438" s="57">
        <f t="shared" ref="AZ438" si="1103">IF(AY438&gt;=0.7,AX438,"REV")</f>
        <v>-3430.8242400122176</v>
      </c>
    </row>
    <row r="439" spans="1:52" x14ac:dyDescent="0.3">
      <c r="A439">
        <v>423</v>
      </c>
      <c r="B439" s="1">
        <v>44756</v>
      </c>
      <c r="C439" t="str">
        <f t="shared" si="1094"/>
        <v>CER-MSD_R1_t1_44756</v>
      </c>
      <c r="E439" t="s">
        <v>20</v>
      </c>
      <c r="F439" t="s">
        <v>22</v>
      </c>
      <c r="G439" t="s">
        <v>18</v>
      </c>
      <c r="H439">
        <f t="shared" si="969"/>
        <v>2022</v>
      </c>
      <c r="I439">
        <f t="shared" si="970"/>
        <v>7</v>
      </c>
      <c r="J439">
        <f t="shared" si="971"/>
        <v>14</v>
      </c>
      <c r="K439" t="s">
        <v>49</v>
      </c>
      <c r="M439">
        <f>VLOOKUP(F439,Treats!$A$1:$C$9,3,0)</f>
        <v>1</v>
      </c>
      <c r="N439">
        <v>2</v>
      </c>
      <c r="O439" t="s">
        <v>19</v>
      </c>
      <c r="P439" t="str">
        <f t="shared" si="972"/>
        <v>E:CER_P:P02_Tr1:MSD_Tr2:_TRA_1_D:14_M:7_Y:2022</v>
      </c>
      <c r="Q439">
        <v>1</v>
      </c>
      <c r="S439">
        <v>0.45</v>
      </c>
      <c r="T439">
        <v>27</v>
      </c>
      <c r="U439">
        <v>30</v>
      </c>
      <c r="V439" t="s">
        <v>45</v>
      </c>
      <c r="W439" s="2">
        <f t="shared" si="1003"/>
        <v>0.4160300925925926</v>
      </c>
      <c r="X439">
        <v>10</v>
      </c>
      <c r="Y439" s="33">
        <f>VLOOKUP(C439,JN!$A$2:$J$865,8,0)</f>
        <v>1.5074999999999998</v>
      </c>
      <c r="Z439" s="34">
        <f>VLOOKUP(C439,JN!$A$2:$J$865,9,0)</f>
        <v>105.50106518960376</v>
      </c>
      <c r="AA439" s="35">
        <f>VLOOKUP(C439,JN!$A$2:$J$865,10,0)</f>
        <v>0.85860000000000003</v>
      </c>
      <c r="AB439">
        <v>34.799999999999997</v>
      </c>
      <c r="AD439">
        <f t="shared" si="974"/>
        <v>307.8</v>
      </c>
      <c r="AE439">
        <v>0.129</v>
      </c>
      <c r="AG439">
        <v>0.72</v>
      </c>
      <c r="AH439">
        <f t="shared" si="975"/>
        <v>9.2880000000000004E-2</v>
      </c>
      <c r="AI439" t="s">
        <v>643</v>
      </c>
      <c r="AJ439">
        <f t="shared" si="976"/>
        <v>475.11019438599101</v>
      </c>
      <c r="AK439">
        <f t="shared" si="977"/>
        <v>554.29522678365618</v>
      </c>
      <c r="AL439">
        <f t="shared" si="978"/>
        <v>0.71622861803688131</v>
      </c>
      <c r="AM439">
        <f t="shared" si="979"/>
        <v>0.51568460498655455</v>
      </c>
      <c r="AN439">
        <f t="shared" si="980"/>
        <v>50.124631590161755</v>
      </c>
      <c r="AO439">
        <f t="shared" si="981"/>
        <v>36.089734744916463</v>
      </c>
      <c r="AP439">
        <f t="shared" si="982"/>
        <v>0.47591788171644722</v>
      </c>
      <c r="AQ439">
        <f t="shared" si="983"/>
        <v>0.34266087483584201</v>
      </c>
      <c r="AR439" s="54"/>
      <c r="AS439" s="55"/>
      <c r="AT439" s="55"/>
      <c r="AU439" s="56"/>
      <c r="AV439" s="56"/>
      <c r="AW439" s="56"/>
      <c r="AX439" s="57"/>
      <c r="AY439" s="57"/>
      <c r="AZ439" s="57"/>
    </row>
    <row r="440" spans="1:52" x14ac:dyDescent="0.3">
      <c r="A440">
        <v>424</v>
      </c>
      <c r="B440" s="1">
        <v>44756</v>
      </c>
      <c r="C440" t="str">
        <f t="shared" si="1094"/>
        <v>CER-MSD_R1_t2_44756</v>
      </c>
      <c r="E440" t="s">
        <v>20</v>
      </c>
      <c r="F440" t="s">
        <v>22</v>
      </c>
      <c r="G440" t="s">
        <v>18</v>
      </c>
      <c r="H440">
        <f t="shared" si="969"/>
        <v>2022</v>
      </c>
      <c r="I440">
        <f t="shared" si="970"/>
        <v>7</v>
      </c>
      <c r="J440">
        <f t="shared" si="971"/>
        <v>14</v>
      </c>
      <c r="K440" t="s">
        <v>49</v>
      </c>
      <c r="M440">
        <f>VLOOKUP(F440,Treats!$A$1:$C$9,3,0)</f>
        <v>1</v>
      </c>
      <c r="N440">
        <v>2</v>
      </c>
      <c r="O440" t="s">
        <v>19</v>
      </c>
      <c r="P440" t="str">
        <f t="shared" si="972"/>
        <v>E:CER_P:P02_Tr1:MSD_Tr2:_TRA_1_D:14_M:7_Y:2022</v>
      </c>
      <c r="Q440">
        <v>1</v>
      </c>
      <c r="S440">
        <v>0.45</v>
      </c>
      <c r="T440">
        <v>27</v>
      </c>
      <c r="U440">
        <v>30</v>
      </c>
      <c r="V440" t="s">
        <v>46</v>
      </c>
      <c r="W440" s="2">
        <f t="shared" si="1003"/>
        <v>0.42297453703703702</v>
      </c>
      <c r="X440">
        <v>20</v>
      </c>
      <c r="Y440" s="33">
        <f>VLOOKUP(C440,JN!$A$2:$J$865,8,0)</f>
        <v>1.7324999999999999</v>
      </c>
      <c r="Z440" s="34">
        <f>VLOOKUP(C440,JN!$A$2:$J$865,9,0)</f>
        <v>61.067319982956974</v>
      </c>
      <c r="AA440" s="35">
        <f>VLOOKUP(C440,JN!$A$2:$J$865,10,0)</f>
        <v>0.86496000000000006</v>
      </c>
      <c r="AB440">
        <v>41.1</v>
      </c>
      <c r="AD440">
        <f t="shared" si="974"/>
        <v>314.10000000000002</v>
      </c>
      <c r="AE440">
        <v>0.129</v>
      </c>
      <c r="AG440">
        <v>0.72</v>
      </c>
      <c r="AH440">
        <f t="shared" si="975"/>
        <v>9.2880000000000004E-2</v>
      </c>
      <c r="AI440" t="s">
        <v>643</v>
      </c>
      <c r="AJ440">
        <f t="shared" si="976"/>
        <v>465.5807635530341</v>
      </c>
      <c r="AK440">
        <f t="shared" si="977"/>
        <v>543.17755747853982</v>
      </c>
      <c r="AL440">
        <f t="shared" si="978"/>
        <v>0.80661867285563149</v>
      </c>
      <c r="AM440">
        <f t="shared" si="979"/>
        <v>0.58076544445605471</v>
      </c>
      <c r="AN440">
        <f t="shared" si="980"/>
        <v>28.431769465802564</v>
      </c>
      <c r="AO440">
        <f t="shared" si="981"/>
        <v>20.470874015377849</v>
      </c>
      <c r="AP440">
        <f t="shared" si="982"/>
        <v>0.46982686011663782</v>
      </c>
      <c r="AQ440">
        <f t="shared" si="983"/>
        <v>0.33827533928397924</v>
      </c>
      <c r="AR440" s="54"/>
      <c r="AS440" s="55"/>
      <c r="AT440" s="55"/>
      <c r="AU440" s="56"/>
      <c r="AV440" s="56"/>
      <c r="AW440" s="56"/>
      <c r="AX440" s="57"/>
      <c r="AY440" s="57"/>
      <c r="AZ440" s="57"/>
    </row>
    <row r="441" spans="1:52" x14ac:dyDescent="0.3">
      <c r="A441">
        <v>425</v>
      </c>
      <c r="B441" s="1">
        <v>44756</v>
      </c>
      <c r="C441" t="str">
        <f t="shared" si="1094"/>
        <v>CER-MSD_R1_t3_44756</v>
      </c>
      <c r="E441" t="s">
        <v>20</v>
      </c>
      <c r="F441" t="s">
        <v>22</v>
      </c>
      <c r="G441" t="s">
        <v>18</v>
      </c>
      <c r="H441">
        <f t="shared" si="969"/>
        <v>2022</v>
      </c>
      <c r="I441">
        <f t="shared" si="970"/>
        <v>7</v>
      </c>
      <c r="J441">
        <f t="shared" si="971"/>
        <v>14</v>
      </c>
      <c r="K441" t="s">
        <v>49</v>
      </c>
      <c r="M441">
        <f>VLOOKUP(F441,Treats!$A$1:$C$9,3,0)</f>
        <v>1</v>
      </c>
      <c r="N441">
        <v>2</v>
      </c>
      <c r="O441" t="s">
        <v>19</v>
      </c>
      <c r="P441" t="str">
        <f t="shared" si="972"/>
        <v>E:CER_P:P02_Tr1:MSD_Tr2:_TRA_1_D:14_M:7_Y:2022</v>
      </c>
      <c r="Q441">
        <v>1</v>
      </c>
      <c r="S441">
        <v>0.45</v>
      </c>
      <c r="T441">
        <v>27</v>
      </c>
      <c r="U441">
        <v>30</v>
      </c>
      <c r="V441" t="s">
        <v>47</v>
      </c>
      <c r="W441" s="2">
        <f t="shared" si="1003"/>
        <v>0.42991898148148144</v>
      </c>
      <c r="X441">
        <v>30</v>
      </c>
      <c r="Y441" s="33">
        <f>VLOOKUP(C441,JN!$A$2:$J$865,8,0)</f>
        <v>1.8075000000000001</v>
      </c>
      <c r="Z441" s="34">
        <f>VLOOKUP(C441,JN!$A$2:$J$865,9,0)</f>
        <v>46.527481891776745</v>
      </c>
      <c r="AA441" s="35">
        <f>VLOOKUP(C441,JN!$A$2:$J$865,10,0)</f>
        <v>0.83316000000000001</v>
      </c>
      <c r="AB441">
        <v>40.4</v>
      </c>
      <c r="AD441">
        <f t="shared" si="974"/>
        <v>313.39999999999998</v>
      </c>
      <c r="AE441">
        <v>0.129</v>
      </c>
      <c r="AG441">
        <v>0.72</v>
      </c>
      <c r="AH441">
        <f t="shared" si="975"/>
        <v>9.2880000000000004E-2</v>
      </c>
      <c r="AI441" t="s">
        <v>643</v>
      </c>
      <c r="AJ441">
        <f t="shared" si="976"/>
        <v>466.62066953416735</v>
      </c>
      <c r="AK441">
        <f t="shared" si="977"/>
        <v>544.39078112319532</v>
      </c>
      <c r="AL441">
        <f t="shared" si="978"/>
        <v>0.84341686018300754</v>
      </c>
      <c r="AM441">
        <f t="shared" si="979"/>
        <v>0.60726013933176537</v>
      </c>
      <c r="AN441">
        <f t="shared" si="980"/>
        <v>21.710684752079711</v>
      </c>
      <c r="AO441">
        <f t="shared" si="981"/>
        <v>15.631693021497393</v>
      </c>
      <c r="AP441">
        <f t="shared" si="982"/>
        <v>0.45356462320060142</v>
      </c>
      <c r="AQ441">
        <f t="shared" si="983"/>
        <v>0.32656652870443303</v>
      </c>
      <c r="AR441" s="54"/>
      <c r="AS441" s="55"/>
      <c r="AT441" s="55"/>
      <c r="AU441" s="56"/>
      <c r="AV441" s="56"/>
      <c r="AW441" s="56"/>
      <c r="AX441" s="57"/>
      <c r="AY441" s="57"/>
      <c r="AZ441" s="57"/>
    </row>
    <row r="442" spans="1:52" x14ac:dyDescent="0.3">
      <c r="A442">
        <v>426</v>
      </c>
      <c r="B442" s="1">
        <v>44756</v>
      </c>
      <c r="C442" t="str">
        <f t="shared" si="1094"/>
        <v>CER-CON_R1_t0_44756</v>
      </c>
      <c r="E442" t="s">
        <v>20</v>
      </c>
      <c r="F442" t="s">
        <v>39</v>
      </c>
      <c r="G442" t="s">
        <v>18</v>
      </c>
      <c r="H442">
        <f t="shared" si="969"/>
        <v>2022</v>
      </c>
      <c r="I442">
        <f t="shared" si="970"/>
        <v>7</v>
      </c>
      <c r="J442">
        <f t="shared" si="971"/>
        <v>14</v>
      </c>
      <c r="K442" t="s">
        <v>48</v>
      </c>
      <c r="M442">
        <f>VLOOKUP(F442,Treats!$A$1:$C$9,3,0)</f>
        <v>1</v>
      </c>
      <c r="N442">
        <v>14</v>
      </c>
      <c r="O442" t="s">
        <v>604</v>
      </c>
      <c r="P442" t="str">
        <f t="shared" si="972"/>
        <v>E:CER_P:P03_Tr1:CON_Tr2:_TRA_1_D:14_M:7_Y:2022</v>
      </c>
      <c r="R442">
        <v>27</v>
      </c>
      <c r="S442">
        <v>0.8</v>
      </c>
      <c r="T442">
        <v>27</v>
      </c>
      <c r="U442">
        <v>30</v>
      </c>
      <c r="V442" t="s">
        <v>44</v>
      </c>
      <c r="W442" s="2">
        <v>0.40717592592592594</v>
      </c>
      <c r="X442">
        <v>0</v>
      </c>
      <c r="Y442" s="33">
        <f>VLOOKUP(C442,JN!$A$2:$J$865,8,0)</f>
        <v>1.5825</v>
      </c>
      <c r="Z442" s="34">
        <f>VLOOKUP(C442,JN!$A$2:$J$865,9,0)</f>
        <v>107.82743928419259</v>
      </c>
      <c r="AA442" s="35">
        <f>VLOOKUP(C442,JN!$A$2:$J$865,10,0)</f>
        <v>1.6027200000000001</v>
      </c>
      <c r="AB442">
        <v>27.1</v>
      </c>
      <c r="AD442">
        <f t="shared" si="974"/>
        <v>300.10000000000002</v>
      </c>
      <c r="AE442">
        <v>0.129</v>
      </c>
      <c r="AG442">
        <v>0.72</v>
      </c>
      <c r="AH442">
        <f t="shared" si="975"/>
        <v>9.2880000000000004E-2</v>
      </c>
      <c r="AI442" t="s">
        <v>643</v>
      </c>
      <c r="AJ442">
        <f t="shared" si="976"/>
        <v>487.30062589806067</v>
      </c>
      <c r="AK442">
        <f t="shared" si="977"/>
        <v>568.51739688107079</v>
      </c>
      <c r="AL442">
        <f t="shared" si="978"/>
        <v>0.77115324048368095</v>
      </c>
      <c r="AM442">
        <f t="shared" si="979"/>
        <v>0.55523033314825021</v>
      </c>
      <c r="AN442">
        <f t="shared" si="980"/>
        <v>52.544378652172185</v>
      </c>
      <c r="AO442">
        <f t="shared" si="981"/>
        <v>37.831952629563972</v>
      </c>
      <c r="AP442">
        <f t="shared" si="982"/>
        <v>0.91117420232922985</v>
      </c>
      <c r="AQ442">
        <f t="shared" si="983"/>
        <v>0.65604542567704549</v>
      </c>
      <c r="AR442" s="54">
        <f t="shared" ref="AR442" si="1104">SLOPE(AM442:AM445,X442:X445)*60</f>
        <v>4.7429660258928932</v>
      </c>
      <c r="AS442" s="55">
        <f t="shared" ref="AS442" si="1105">RSQ(Y442:Y445,AM442:AM445)</f>
        <v>0.99997512542233502</v>
      </c>
      <c r="AT442" s="55">
        <f t="shared" ref="AT442" si="1106">IF(AS442&gt;=0.7,AR442,"REV")</f>
        <v>4.7429660258928932</v>
      </c>
      <c r="AU442" s="56">
        <f t="shared" ref="AU442" si="1107">SLOPE(AQ442:AQ445,Y442:Y445)*60</f>
        <v>-2.8621811542834017</v>
      </c>
      <c r="AV442" s="56">
        <f t="shared" ref="AV442" si="1108">RSQ(Y442:Y445,AQ442:AQ445)</f>
        <v>0.77081077942762277</v>
      </c>
      <c r="AW442" s="56">
        <f t="shared" ref="AW442" si="1109">IF(AV442&gt;=0.7,AU442,"REV")</f>
        <v>-2.8621811542834017</v>
      </c>
      <c r="AX442" s="57">
        <f t="shared" ref="AX442" si="1110">SLOPE(AO442:AO445,Y442:Y445)*60</f>
        <v>-240.01848456464853</v>
      </c>
      <c r="AY442" s="57">
        <f t="shared" ref="AY442" si="1111">RSQ(Y442:Y445,AO442:AO445)</f>
        <v>0.68359857947300995</v>
      </c>
      <c r="AZ442" s="57" t="str">
        <f t="shared" ref="AZ442" si="1112">IF(AY442&gt;=0.7,AX442,"REV")</f>
        <v>REV</v>
      </c>
    </row>
    <row r="443" spans="1:52" x14ac:dyDescent="0.3">
      <c r="A443">
        <v>427</v>
      </c>
      <c r="B443" s="1">
        <v>44756</v>
      </c>
      <c r="C443" t="str">
        <f t="shared" si="1094"/>
        <v>CER-CON_R1_t1_44756</v>
      </c>
      <c r="E443" t="s">
        <v>20</v>
      </c>
      <c r="F443" t="s">
        <v>39</v>
      </c>
      <c r="G443" t="s">
        <v>18</v>
      </c>
      <c r="H443">
        <f t="shared" si="969"/>
        <v>2022</v>
      </c>
      <c r="I443">
        <f t="shared" si="970"/>
        <v>7</v>
      </c>
      <c r="J443">
        <f t="shared" si="971"/>
        <v>14</v>
      </c>
      <c r="K443" t="s">
        <v>48</v>
      </c>
      <c r="M443">
        <f>VLOOKUP(F443,Treats!$A$1:$C$9,3,0)</f>
        <v>1</v>
      </c>
      <c r="N443">
        <v>14</v>
      </c>
      <c r="O443" t="s">
        <v>604</v>
      </c>
      <c r="P443" t="str">
        <f t="shared" si="972"/>
        <v>E:CER_P:P03_Tr1:CON_Tr2:_TRA_1_D:14_M:7_Y:2022</v>
      </c>
      <c r="R443">
        <v>27</v>
      </c>
      <c r="S443">
        <v>0.8</v>
      </c>
      <c r="T443">
        <v>27</v>
      </c>
      <c r="U443">
        <v>30</v>
      </c>
      <c r="V443" t="s">
        <v>45</v>
      </c>
      <c r="W443" s="2">
        <f t="shared" si="1003"/>
        <v>0.41412037037037036</v>
      </c>
      <c r="X443">
        <v>10</v>
      </c>
      <c r="Y443" s="33">
        <f>VLOOKUP(C443,JN!$A$2:$J$865,8,0)</f>
        <v>4.9575000000000005</v>
      </c>
      <c r="Z443" s="34">
        <f>VLOOKUP(C443,JN!$A$2:$J$865,9,0)</f>
        <v>125.74051981252664</v>
      </c>
      <c r="AA443" s="35">
        <f>VLOOKUP(C443,JN!$A$2:$J$865,10,0)</f>
        <v>0.81408000000000003</v>
      </c>
      <c r="AB443">
        <v>37.9</v>
      </c>
      <c r="AD443">
        <f t="shared" si="974"/>
        <v>310.89999999999998</v>
      </c>
      <c r="AE443">
        <v>0.129</v>
      </c>
      <c r="AG443">
        <v>0.72</v>
      </c>
      <c r="AH443">
        <f t="shared" si="975"/>
        <v>9.2880000000000004E-2</v>
      </c>
      <c r="AI443" t="s">
        <v>643</v>
      </c>
      <c r="AJ443">
        <f t="shared" si="976"/>
        <v>470.37284603412047</v>
      </c>
      <c r="AK443">
        <f t="shared" si="977"/>
        <v>548.76832037314045</v>
      </c>
      <c r="AL443">
        <f t="shared" si="978"/>
        <v>2.3318733842141524</v>
      </c>
      <c r="AM443">
        <f t="shared" si="979"/>
        <v>1.6789488366341896</v>
      </c>
      <c r="AN443">
        <f t="shared" si="980"/>
        <v>59.144926166027872</v>
      </c>
      <c r="AO443">
        <f t="shared" si="981"/>
        <v>42.584346839540068</v>
      </c>
      <c r="AP443">
        <f t="shared" si="982"/>
        <v>0.44674131424936619</v>
      </c>
      <c r="AQ443">
        <f t="shared" si="983"/>
        <v>0.32165374625954368</v>
      </c>
      <c r="AR443" s="54"/>
      <c r="AS443" s="55"/>
      <c r="AT443" s="55"/>
      <c r="AU443" s="56"/>
      <c r="AV443" s="56"/>
      <c r="AW443" s="56"/>
      <c r="AX443" s="57"/>
      <c r="AY443" s="57"/>
      <c r="AZ443" s="57"/>
    </row>
    <row r="444" spans="1:52" x14ac:dyDescent="0.3">
      <c r="A444">
        <v>428</v>
      </c>
      <c r="B444" s="1">
        <v>44756</v>
      </c>
      <c r="C444" t="str">
        <f t="shared" si="1094"/>
        <v>CER-CON_R1_t2_44756</v>
      </c>
      <c r="E444" t="s">
        <v>20</v>
      </c>
      <c r="F444" t="s">
        <v>39</v>
      </c>
      <c r="G444" t="s">
        <v>18</v>
      </c>
      <c r="H444">
        <f t="shared" si="969"/>
        <v>2022</v>
      </c>
      <c r="I444">
        <f t="shared" si="970"/>
        <v>7</v>
      </c>
      <c r="J444">
        <f t="shared" si="971"/>
        <v>14</v>
      </c>
      <c r="K444" t="s">
        <v>48</v>
      </c>
      <c r="M444">
        <f>VLOOKUP(F444,Treats!$A$1:$C$9,3,0)</f>
        <v>1</v>
      </c>
      <c r="N444">
        <v>14</v>
      </c>
      <c r="O444" t="s">
        <v>604</v>
      </c>
      <c r="P444" t="str">
        <f t="shared" si="972"/>
        <v>E:CER_P:P03_Tr1:CON_Tr2:_TRA_1_D:14_M:7_Y:2022</v>
      </c>
      <c r="R444">
        <v>27</v>
      </c>
      <c r="S444">
        <v>0.8</v>
      </c>
      <c r="T444">
        <v>27</v>
      </c>
      <c r="U444">
        <v>30</v>
      </c>
      <c r="V444" t="s">
        <v>46</v>
      </c>
      <c r="W444" s="2">
        <f t="shared" si="1003"/>
        <v>0.42106481481481478</v>
      </c>
      <c r="X444">
        <v>20</v>
      </c>
      <c r="Y444" s="33">
        <f>VLOOKUP(C444,JN!$A$2:$J$865,8,0)</f>
        <v>7.1325000000000012</v>
      </c>
      <c r="Z444" s="34">
        <f>VLOOKUP(C444,JN!$A$2:$J$865,9,0)</f>
        <v>49.319130805283343</v>
      </c>
      <c r="AA444" s="35">
        <f>VLOOKUP(C444,JN!$A$2:$J$865,10,0)</f>
        <v>0.81408000000000003</v>
      </c>
      <c r="AB444">
        <v>41.6</v>
      </c>
      <c r="AD444">
        <f t="shared" si="974"/>
        <v>314.60000000000002</v>
      </c>
      <c r="AE444">
        <v>0.129</v>
      </c>
      <c r="AG444">
        <v>0.72</v>
      </c>
      <c r="AH444">
        <f t="shared" si="975"/>
        <v>9.2880000000000004E-2</v>
      </c>
      <c r="AI444" t="s">
        <v>643</v>
      </c>
      <c r="AJ444">
        <f t="shared" si="976"/>
        <v>464.84080684045784</v>
      </c>
      <c r="AK444">
        <f t="shared" si="977"/>
        <v>542.31427464720082</v>
      </c>
      <c r="AL444">
        <f t="shared" si="978"/>
        <v>3.3154770547895658</v>
      </c>
      <c r="AM444">
        <f t="shared" si="979"/>
        <v>2.3871434794484876</v>
      </c>
      <c r="AN444">
        <f t="shared" si="980"/>
        <v>22.925544556197991</v>
      </c>
      <c r="AO444">
        <f t="shared" si="981"/>
        <v>16.506392080462554</v>
      </c>
      <c r="AP444">
        <f t="shared" si="982"/>
        <v>0.44148720470479325</v>
      </c>
      <c r="AQ444">
        <f t="shared" si="983"/>
        <v>0.31787078738745111</v>
      </c>
      <c r="AR444" s="54"/>
      <c r="AS444" s="55"/>
      <c r="AT444" s="55"/>
      <c r="AU444" s="56"/>
      <c r="AV444" s="56"/>
      <c r="AW444" s="56"/>
      <c r="AX444" s="57"/>
      <c r="AY444" s="57"/>
      <c r="AZ444" s="57"/>
    </row>
    <row r="445" spans="1:52" x14ac:dyDescent="0.3">
      <c r="A445">
        <v>429</v>
      </c>
      <c r="B445" s="1">
        <v>44756</v>
      </c>
      <c r="C445" t="str">
        <f t="shared" si="1094"/>
        <v>CER-CON_R1_t3_44756</v>
      </c>
      <c r="E445" t="s">
        <v>20</v>
      </c>
      <c r="F445" t="s">
        <v>39</v>
      </c>
      <c r="G445" t="s">
        <v>18</v>
      </c>
      <c r="H445">
        <f t="shared" si="969"/>
        <v>2022</v>
      </c>
      <c r="I445">
        <f t="shared" si="970"/>
        <v>7</v>
      </c>
      <c r="J445">
        <f t="shared" si="971"/>
        <v>14</v>
      </c>
      <c r="K445" t="s">
        <v>48</v>
      </c>
      <c r="M445">
        <f>VLOOKUP(F445,Treats!$A$1:$C$9,3,0)</f>
        <v>1</v>
      </c>
      <c r="N445">
        <v>14</v>
      </c>
      <c r="O445" t="s">
        <v>604</v>
      </c>
      <c r="P445" t="str">
        <f t="shared" si="972"/>
        <v>E:CER_P:P03_Tr1:CON_Tr2:_TRA_1_D:14_M:7_Y:2022</v>
      </c>
      <c r="R445">
        <v>27</v>
      </c>
      <c r="S445">
        <v>0.8</v>
      </c>
      <c r="T445">
        <v>27</v>
      </c>
      <c r="U445">
        <v>30</v>
      </c>
      <c r="V445" t="s">
        <v>47</v>
      </c>
      <c r="W445" s="2">
        <f t="shared" si="1003"/>
        <v>0.4280092592592592</v>
      </c>
      <c r="X445">
        <v>30</v>
      </c>
      <c r="Y445" s="33">
        <f>VLOOKUP(C445,JN!$A$2:$J$865,8,0)</f>
        <v>8.8574999999999999</v>
      </c>
      <c r="Z445" s="34">
        <f>VLOOKUP(C445,JN!$A$2:$J$865,9,0)</f>
        <v>36.407754580315299</v>
      </c>
      <c r="AA445" s="35">
        <f>VLOOKUP(C445,JN!$A$2:$J$865,10,0)</f>
        <v>0.78864000000000001</v>
      </c>
      <c r="AB445">
        <v>42.7</v>
      </c>
      <c r="AD445">
        <f t="shared" si="974"/>
        <v>315.7</v>
      </c>
      <c r="AE445">
        <v>0.129</v>
      </c>
      <c r="AG445">
        <v>0.72</v>
      </c>
      <c r="AH445">
        <f t="shared" si="975"/>
        <v>9.2880000000000004E-2</v>
      </c>
      <c r="AI445" t="s">
        <v>643</v>
      </c>
      <c r="AJ445">
        <f t="shared" si="976"/>
        <v>463.22115246122286</v>
      </c>
      <c r="AK445">
        <f t="shared" si="977"/>
        <v>540.42467787142664</v>
      </c>
      <c r="AL445">
        <f t="shared" si="978"/>
        <v>4.1029813579252812</v>
      </c>
      <c r="AM445">
        <f t="shared" si="979"/>
        <v>2.9541465777062026</v>
      </c>
      <c r="AN445">
        <f t="shared" si="980"/>
        <v>16.86484203521902</v>
      </c>
      <c r="AO445">
        <f t="shared" si="981"/>
        <v>12.142686265357694</v>
      </c>
      <c r="AP445">
        <f t="shared" si="982"/>
        <v>0.42620051795652192</v>
      </c>
      <c r="AQ445">
        <f t="shared" si="983"/>
        <v>0.30686437292869578</v>
      </c>
      <c r="AR445" s="54"/>
      <c r="AS445" s="55"/>
      <c r="AT445" s="55"/>
      <c r="AU445" s="56"/>
      <c r="AV445" s="56"/>
      <c r="AW445" s="56"/>
      <c r="AX445" s="57"/>
      <c r="AY445" s="57"/>
      <c r="AZ445" s="57"/>
    </row>
    <row r="446" spans="1:52" x14ac:dyDescent="0.3">
      <c r="A446">
        <v>430</v>
      </c>
      <c r="B446" s="1">
        <v>44756</v>
      </c>
      <c r="C446" t="str">
        <f t="shared" si="1094"/>
        <v>CER-MSD_R2_t0_44756</v>
      </c>
      <c r="E446" t="s">
        <v>20</v>
      </c>
      <c r="F446" t="s">
        <v>34</v>
      </c>
      <c r="G446" t="s">
        <v>18</v>
      </c>
      <c r="H446">
        <f t="shared" si="969"/>
        <v>2022</v>
      </c>
      <c r="I446">
        <f t="shared" si="970"/>
        <v>7</v>
      </c>
      <c r="J446">
        <f t="shared" si="971"/>
        <v>14</v>
      </c>
      <c r="K446" t="s">
        <v>49</v>
      </c>
      <c r="M446">
        <f>VLOOKUP(F446,Treats!$A$1:$C$9,3,0)</f>
        <v>2</v>
      </c>
      <c r="N446">
        <v>2</v>
      </c>
      <c r="O446" t="s">
        <v>19</v>
      </c>
      <c r="P446" t="str">
        <f t="shared" si="972"/>
        <v>E:CER_P:P04_Tr1:MSD_Tr2:_TRA_2_D:14_M:7_Y:2022</v>
      </c>
      <c r="Q446">
        <v>1</v>
      </c>
      <c r="R446">
        <v>26</v>
      </c>
      <c r="S446">
        <v>0.8</v>
      </c>
      <c r="T446">
        <v>30</v>
      </c>
      <c r="U446">
        <v>30</v>
      </c>
      <c r="V446" t="s">
        <v>44</v>
      </c>
      <c r="W446" s="2">
        <v>0.4309027777777778</v>
      </c>
      <c r="X446">
        <v>0</v>
      </c>
      <c r="Y446" s="33">
        <f>VLOOKUP(C446,JN!$A$2:$J$865,8,0)</f>
        <v>1.2075</v>
      </c>
      <c r="Z446" s="34">
        <f>VLOOKUP(C446,JN!$A$2:$J$865,9,0)</f>
        <v>126.08947592671497</v>
      </c>
      <c r="AA446" s="35">
        <f>VLOOKUP(C446,JN!$A$2:$J$865,10,0)</f>
        <v>0.80136000000000007</v>
      </c>
      <c r="AB446">
        <v>34.200000000000003</v>
      </c>
      <c r="AD446">
        <f t="shared" si="974"/>
        <v>307.2</v>
      </c>
      <c r="AE446">
        <v>0.129</v>
      </c>
      <c r="AG446">
        <v>0.72</v>
      </c>
      <c r="AH446">
        <f t="shared" si="975"/>
        <v>9.2880000000000004E-2</v>
      </c>
      <c r="AI446" t="s">
        <v>643</v>
      </c>
      <c r="AJ446">
        <f t="shared" si="976"/>
        <v>476.03814398440113</v>
      </c>
      <c r="AK446">
        <f t="shared" si="977"/>
        <v>555.37783464846802</v>
      </c>
      <c r="AL446">
        <f t="shared" si="978"/>
        <v>0.57481605886116438</v>
      </c>
      <c r="AM446">
        <f t="shared" si="979"/>
        <v>0.41386756238003836</v>
      </c>
      <c r="AN446">
        <f t="shared" si="980"/>
        <v>60.023400096119218</v>
      </c>
      <c r="AO446">
        <f t="shared" si="981"/>
        <v>43.216848069205838</v>
      </c>
      <c r="AP446">
        <f t="shared" si="982"/>
        <v>0.44505758157389635</v>
      </c>
      <c r="AQ446">
        <f t="shared" si="983"/>
        <v>0.3204414587332054</v>
      </c>
      <c r="AR446" s="54">
        <f t="shared" ref="AR446" si="1113">SLOPE(AM446:AM449,X446:X449)*60</f>
        <v>8.9045602984316352E-2</v>
      </c>
      <c r="AS446" s="55">
        <f t="shared" ref="AS446" si="1114">RSQ(Y446:Y449,AM446:AM449)</f>
        <v>0.9535203324543462</v>
      </c>
      <c r="AT446" s="55">
        <f t="shared" ref="AT446" si="1115">IF(AS446&gt;=0.7,AR446,"REV")</f>
        <v>8.9045602984316352E-2</v>
      </c>
      <c r="AU446" s="56">
        <f t="shared" ref="AU446" si="1116">SLOPE(AQ446:AQ449,Y446:Y449)*60</f>
        <v>4.6754774012532767</v>
      </c>
      <c r="AV446" s="56">
        <f t="shared" ref="AV446" si="1117">RSQ(Y446:Y449,AQ446:AQ449)</f>
        <v>9.8678559316818359E-3</v>
      </c>
      <c r="AW446" s="56" t="str">
        <f t="shared" ref="AW446" si="1118">IF(AV446&gt;=0.7,AU446,"REV")</f>
        <v>REV</v>
      </c>
      <c r="AX446" s="57">
        <f t="shared" ref="AX446" si="1119">SLOPE(AO446:AO449,Y446:Y449)*60</f>
        <v>-10503.772209417599</v>
      </c>
      <c r="AY446" s="57">
        <f t="shared" ref="AY446" si="1120">RSQ(Y446:Y449,AO446:AO449)</f>
        <v>0.68644142221605564</v>
      </c>
      <c r="AZ446" s="57" t="str">
        <f t="shared" ref="AZ446" si="1121">IF(AY446&gt;=0.7,AX446,"REV")</f>
        <v>REV</v>
      </c>
    </row>
    <row r="447" spans="1:52" x14ac:dyDescent="0.3">
      <c r="A447">
        <v>431</v>
      </c>
      <c r="B447" s="1">
        <v>44756</v>
      </c>
      <c r="C447" t="str">
        <f t="shared" si="1094"/>
        <v>CER-MSD_R2_t1_44756</v>
      </c>
      <c r="E447" t="s">
        <v>20</v>
      </c>
      <c r="F447" t="s">
        <v>34</v>
      </c>
      <c r="G447" t="s">
        <v>18</v>
      </c>
      <c r="H447">
        <f t="shared" si="969"/>
        <v>2022</v>
      </c>
      <c r="I447">
        <f t="shared" si="970"/>
        <v>7</v>
      </c>
      <c r="J447">
        <f t="shared" si="971"/>
        <v>14</v>
      </c>
      <c r="K447" t="s">
        <v>49</v>
      </c>
      <c r="M447">
        <f>VLOOKUP(F447,Treats!$A$1:$C$9,3,0)</f>
        <v>2</v>
      </c>
      <c r="N447">
        <v>2</v>
      </c>
      <c r="O447" t="s">
        <v>19</v>
      </c>
      <c r="P447" t="str">
        <f t="shared" si="972"/>
        <v>E:CER_P:P04_Tr1:MSD_Tr2:_TRA_2_D:14_M:7_Y:2022</v>
      </c>
      <c r="Q447">
        <v>1</v>
      </c>
      <c r="R447">
        <v>26</v>
      </c>
      <c r="S447">
        <v>0.8</v>
      </c>
      <c r="T447">
        <v>30</v>
      </c>
      <c r="U447">
        <v>30</v>
      </c>
      <c r="V447" t="s">
        <v>45</v>
      </c>
      <c r="W447" s="2">
        <f t="shared" si="1003"/>
        <v>0.43784722222222222</v>
      </c>
      <c r="X447">
        <v>10</v>
      </c>
      <c r="Y447" s="33">
        <f>VLOOKUP(C447,JN!$A$2:$J$865,8,0)</f>
        <v>1.2075</v>
      </c>
      <c r="Z447" s="34">
        <f>VLOOKUP(C447,JN!$A$2:$J$865,9,0)</f>
        <v>72.11759693225396</v>
      </c>
      <c r="AA447" s="35">
        <f>VLOOKUP(C447,JN!$A$2:$J$865,10,0)</f>
        <v>0.80771999999999999</v>
      </c>
      <c r="AB447">
        <v>41.6</v>
      </c>
      <c r="AD447">
        <f t="shared" si="974"/>
        <v>314.60000000000002</v>
      </c>
      <c r="AE447">
        <v>0.129</v>
      </c>
      <c r="AG447">
        <v>0.72</v>
      </c>
      <c r="AH447">
        <f t="shared" si="975"/>
        <v>9.2880000000000004E-2</v>
      </c>
      <c r="AI447" t="s">
        <v>643</v>
      </c>
      <c r="AJ447">
        <f t="shared" si="976"/>
        <v>464.84080684045784</v>
      </c>
      <c r="AK447">
        <f t="shared" si="977"/>
        <v>542.31427464720082</v>
      </c>
      <c r="AL447">
        <f t="shared" si="978"/>
        <v>0.56129527425985282</v>
      </c>
      <c r="AM447">
        <f t="shared" si="979"/>
        <v>0.40413259746709401</v>
      </c>
      <c r="AN447">
        <f t="shared" si="980"/>
        <v>33.52320194538386</v>
      </c>
      <c r="AO447">
        <f t="shared" si="981"/>
        <v>24.13670540067638</v>
      </c>
      <c r="AP447">
        <f t="shared" si="982"/>
        <v>0.43803808591803706</v>
      </c>
      <c r="AQ447">
        <f t="shared" si="983"/>
        <v>0.31538742186098667</v>
      </c>
      <c r="AR447" s="54"/>
      <c r="AS447" s="55"/>
      <c r="AT447" s="55"/>
      <c r="AU447" s="56"/>
      <c r="AV447" s="56"/>
      <c r="AW447" s="56"/>
      <c r="AX447" s="57"/>
      <c r="AY447" s="57"/>
      <c r="AZ447" s="57"/>
    </row>
    <row r="448" spans="1:52" x14ac:dyDescent="0.3">
      <c r="A448">
        <v>432</v>
      </c>
      <c r="B448" s="1">
        <v>44756</v>
      </c>
      <c r="C448" t="str">
        <f t="shared" si="1094"/>
        <v>CER-MSD_R2_t2_44756</v>
      </c>
      <c r="E448" t="s">
        <v>20</v>
      </c>
      <c r="F448" t="s">
        <v>34</v>
      </c>
      <c r="G448" t="s">
        <v>18</v>
      </c>
      <c r="H448">
        <f t="shared" si="969"/>
        <v>2022</v>
      </c>
      <c r="I448">
        <f t="shared" si="970"/>
        <v>7</v>
      </c>
      <c r="J448">
        <f t="shared" si="971"/>
        <v>14</v>
      </c>
      <c r="K448" t="s">
        <v>49</v>
      </c>
      <c r="M448">
        <f>VLOOKUP(F448,Treats!$A$1:$C$9,3,0)</f>
        <v>2</v>
      </c>
      <c r="N448">
        <v>2</v>
      </c>
      <c r="O448" t="s">
        <v>19</v>
      </c>
      <c r="P448" t="str">
        <f t="shared" si="972"/>
        <v>E:CER_P:P04_Tr1:MSD_Tr2:_TRA_2_D:14_M:7_Y:2022</v>
      </c>
      <c r="Q448">
        <v>1</v>
      </c>
      <c r="R448">
        <v>26</v>
      </c>
      <c r="S448">
        <v>0.8</v>
      </c>
      <c r="T448">
        <v>30</v>
      </c>
      <c r="U448">
        <v>30</v>
      </c>
      <c r="V448" t="s">
        <v>46</v>
      </c>
      <c r="W448" s="2">
        <f t="shared" si="1003"/>
        <v>0.44479166666666664</v>
      </c>
      <c r="X448">
        <v>20</v>
      </c>
      <c r="Y448" s="33">
        <f>VLOOKUP(C448,JN!$A$2:$J$865,8,0)</f>
        <v>1.2825</v>
      </c>
      <c r="Z448" s="34">
        <f>VLOOKUP(C448,JN!$A$2:$J$865,9,0)</f>
        <v>42.921602045164043</v>
      </c>
      <c r="AA448" s="35">
        <f>VLOOKUP(C448,JN!$A$2:$J$865,10,0)</f>
        <v>1.1002799999999999</v>
      </c>
      <c r="AB448">
        <v>43.4</v>
      </c>
      <c r="AD448">
        <f t="shared" si="974"/>
        <v>316.39999999999998</v>
      </c>
      <c r="AE448">
        <v>0.129</v>
      </c>
      <c r="AG448">
        <v>0.72</v>
      </c>
      <c r="AH448">
        <f t="shared" si="975"/>
        <v>9.2880000000000004E-2</v>
      </c>
      <c r="AI448" t="s">
        <v>643</v>
      </c>
      <c r="AJ448">
        <f t="shared" si="976"/>
        <v>462.19632690268031</v>
      </c>
      <c r="AK448">
        <f t="shared" si="977"/>
        <v>539.22904805312703</v>
      </c>
      <c r="AL448">
        <f t="shared" si="978"/>
        <v>0.59276678925268744</v>
      </c>
      <c r="AM448">
        <f t="shared" si="979"/>
        <v>0.42679208826193499</v>
      </c>
      <c r="AN448">
        <f t="shared" si="980"/>
        <v>19.838206810053389</v>
      </c>
      <c r="AO448">
        <f t="shared" si="981"/>
        <v>14.283508903238442</v>
      </c>
      <c r="AP448">
        <f t="shared" si="982"/>
        <v>0.59330293699189451</v>
      </c>
      <c r="AQ448">
        <f t="shared" si="983"/>
        <v>0.42717811463416405</v>
      </c>
      <c r="AR448" s="54"/>
      <c r="AS448" s="55"/>
      <c r="AT448" s="55"/>
      <c r="AU448" s="56"/>
      <c r="AV448" s="56"/>
      <c r="AW448" s="56"/>
      <c r="AX448" s="57"/>
      <c r="AY448" s="57"/>
      <c r="AZ448" s="57"/>
    </row>
    <row r="449" spans="1:52" x14ac:dyDescent="0.3">
      <c r="A449">
        <v>433</v>
      </c>
      <c r="B449" s="1">
        <v>44756</v>
      </c>
      <c r="C449" t="str">
        <f t="shared" si="1094"/>
        <v>CER-MSD_R2_t3_44756</v>
      </c>
      <c r="E449" t="s">
        <v>20</v>
      </c>
      <c r="F449" t="s">
        <v>34</v>
      </c>
      <c r="G449" t="s">
        <v>18</v>
      </c>
      <c r="H449">
        <f t="shared" si="969"/>
        <v>2022</v>
      </c>
      <c r="I449">
        <f t="shared" si="970"/>
        <v>7</v>
      </c>
      <c r="J449">
        <f t="shared" si="971"/>
        <v>14</v>
      </c>
      <c r="K449" t="s">
        <v>49</v>
      </c>
      <c r="M449">
        <f>VLOOKUP(F449,Treats!$A$1:$C$9,3,0)</f>
        <v>2</v>
      </c>
      <c r="N449">
        <v>2</v>
      </c>
      <c r="O449" t="s">
        <v>19</v>
      </c>
      <c r="P449" t="str">
        <f t="shared" si="972"/>
        <v>E:CER_P:P04_Tr1:MSD_Tr2:_TRA_2_D:14_M:7_Y:2022</v>
      </c>
      <c r="Q449">
        <v>1</v>
      </c>
      <c r="R449">
        <v>26</v>
      </c>
      <c r="S449">
        <v>0.8</v>
      </c>
      <c r="T449">
        <v>30</v>
      </c>
      <c r="U449">
        <v>30</v>
      </c>
      <c r="V449" t="s">
        <v>47</v>
      </c>
      <c r="W449" s="2">
        <f t="shared" si="1003"/>
        <v>0.45173611111111106</v>
      </c>
      <c r="X449">
        <v>30</v>
      </c>
      <c r="Y449" s="33">
        <f>VLOOKUP(C449,JN!$A$2:$J$865,8,0)</f>
        <v>1.3574999999999999</v>
      </c>
      <c r="Z449" s="34">
        <f>VLOOKUP(C449,JN!$A$2:$J$865,9,0)</f>
        <v>25.82275244993609</v>
      </c>
      <c r="AA449" s="35">
        <f>VLOOKUP(C449,JN!$A$2:$J$865,10,0)</f>
        <v>0.78864000000000001</v>
      </c>
      <c r="AB449">
        <v>40.6</v>
      </c>
      <c r="AD449">
        <f t="shared" si="974"/>
        <v>313.60000000000002</v>
      </c>
      <c r="AE449">
        <v>0.129</v>
      </c>
      <c r="AG449">
        <v>0.72</v>
      </c>
      <c r="AH449">
        <f t="shared" si="975"/>
        <v>9.2880000000000004E-2</v>
      </c>
      <c r="AI449" t="s">
        <v>643</v>
      </c>
      <c r="AJ449">
        <f t="shared" si="976"/>
        <v>466.3230798214542</v>
      </c>
      <c r="AK449">
        <f t="shared" si="977"/>
        <v>544.04359312502982</v>
      </c>
      <c r="AL449">
        <f t="shared" si="978"/>
        <v>0.63303358085762407</v>
      </c>
      <c r="AM449">
        <f t="shared" si="979"/>
        <v>0.45578417821748934</v>
      </c>
      <c r="AN449">
        <f t="shared" si="980"/>
        <v>12.041745451921198</v>
      </c>
      <c r="AO449">
        <f t="shared" si="981"/>
        <v>8.6700567253832617</v>
      </c>
      <c r="AP449">
        <f t="shared" si="982"/>
        <v>0.4290545392821235</v>
      </c>
      <c r="AQ449">
        <f t="shared" si="983"/>
        <v>0.30891926828312893</v>
      </c>
      <c r="AR449" s="54"/>
      <c r="AS449" s="55"/>
      <c r="AT449" s="55"/>
      <c r="AU449" s="56"/>
      <c r="AV449" s="56"/>
      <c r="AW449" s="56"/>
      <c r="AX449" s="57"/>
      <c r="AY449" s="57"/>
      <c r="AZ449" s="57"/>
    </row>
    <row r="450" spans="1:52" x14ac:dyDescent="0.3">
      <c r="A450">
        <v>434</v>
      </c>
      <c r="B450" s="1">
        <v>44756</v>
      </c>
      <c r="C450" t="str">
        <f t="shared" si="1094"/>
        <v>CER-AWD_R2_t0_44756</v>
      </c>
      <c r="E450" t="s">
        <v>20</v>
      </c>
      <c r="F450" t="s">
        <v>37</v>
      </c>
      <c r="G450" t="s">
        <v>18</v>
      </c>
      <c r="H450">
        <f t="shared" si="969"/>
        <v>2022</v>
      </c>
      <c r="I450">
        <f t="shared" si="970"/>
        <v>7</v>
      </c>
      <c r="J450">
        <f t="shared" si="971"/>
        <v>14</v>
      </c>
      <c r="K450" t="s">
        <v>50</v>
      </c>
      <c r="M450">
        <f>VLOOKUP(F450,Treats!$A$1:$C$9,3,0)</f>
        <v>2</v>
      </c>
      <c r="N450">
        <v>3</v>
      </c>
      <c r="P450" t="str">
        <f t="shared" si="972"/>
        <v>E:CER_P:P05_Tr1:AWD_Tr2:_TRA_2_D:14_M:7_Y:2022</v>
      </c>
      <c r="R450">
        <v>26</v>
      </c>
      <c r="S450">
        <v>0.7</v>
      </c>
      <c r="T450">
        <v>27</v>
      </c>
      <c r="U450">
        <v>30</v>
      </c>
      <c r="V450" t="s">
        <v>44</v>
      </c>
      <c r="W450" s="2">
        <v>0.40908564814814818</v>
      </c>
      <c r="X450">
        <v>0</v>
      </c>
      <c r="Y450" s="33">
        <f>VLOOKUP(C450,JN!$A$2:$J$865,8,0)</f>
        <v>1.2075</v>
      </c>
      <c r="Z450" s="34">
        <f>VLOOKUP(C450,JN!$A$2:$J$865,9,0)</f>
        <v>112.24755006391139</v>
      </c>
      <c r="AA450" s="35">
        <f>VLOOKUP(C450,JN!$A$2:$J$865,10,0)</f>
        <v>1.0176000000000001</v>
      </c>
      <c r="AB450">
        <v>28.7</v>
      </c>
      <c r="AD450">
        <f t="shared" si="974"/>
        <v>301.7</v>
      </c>
      <c r="AE450">
        <v>0.129</v>
      </c>
      <c r="AG450">
        <v>0.72</v>
      </c>
      <c r="AH450">
        <f t="shared" si="975"/>
        <v>9.2880000000000004E-2</v>
      </c>
      <c r="AI450" t="s">
        <v>643</v>
      </c>
      <c r="AJ450">
        <f t="shared" si="976"/>
        <v>484.7163335499107</v>
      </c>
      <c r="AK450">
        <f t="shared" si="977"/>
        <v>565.5023891415625</v>
      </c>
      <c r="AL450">
        <f t="shared" si="978"/>
        <v>0.58529497276151721</v>
      </c>
      <c r="AM450">
        <f t="shared" si="979"/>
        <v>0.42141238038829237</v>
      </c>
      <c r="AN450">
        <f t="shared" si="980"/>
        <v>54.408220916939172</v>
      </c>
      <c r="AO450">
        <f t="shared" si="981"/>
        <v>39.173919060196205</v>
      </c>
      <c r="AP450">
        <f t="shared" si="982"/>
        <v>0.57545523119045405</v>
      </c>
      <c r="AQ450">
        <f t="shared" si="983"/>
        <v>0.41432776645712693</v>
      </c>
      <c r="AR450" s="54">
        <f t="shared" ref="AR450" si="1122">SLOPE(AM450:AM453,X450:X453)*60</f>
        <v>4.731264926773987E-2</v>
      </c>
      <c r="AS450" s="55">
        <f t="shared" ref="AS450" si="1123">RSQ(Y450:Y453,AM450:AM453)</f>
        <v>0.82042847365151739</v>
      </c>
      <c r="AT450" s="55">
        <f t="shared" ref="AT450" si="1124">IF(AS450&gt;=0.7,AR450,"REV")</f>
        <v>4.731264926773987E-2</v>
      </c>
      <c r="AU450" s="56">
        <f t="shared" ref="AU450" si="1125">SLOPE(AQ450:AQ453,Y450:Y453)*60</f>
        <v>-19.459777544765341</v>
      </c>
      <c r="AV450" s="56">
        <f t="shared" ref="AV450" si="1126">RSQ(Y450:Y453,AQ450:AQ453)</f>
        <v>0.54292508614153767</v>
      </c>
      <c r="AW450" s="56" t="str">
        <f t="shared" ref="AW450" si="1127">IF(AV450&gt;=0.7,AU450,"REV")</f>
        <v>REV</v>
      </c>
      <c r="AX450" s="57">
        <f t="shared" ref="AX450" si="1128">SLOPE(AO450:AO453,Y450:Y453)*60</f>
        <v>-12849.792127827428</v>
      </c>
      <c r="AY450" s="57">
        <f t="shared" ref="AY450" si="1129">RSQ(Y450:Y453,AO450:AO453)</f>
        <v>0.81375557832124601</v>
      </c>
      <c r="AZ450" s="57">
        <f t="shared" ref="AZ450" si="1130">IF(AY450&gt;=0.7,AX450,"REV")</f>
        <v>-12849.792127827428</v>
      </c>
    </row>
    <row r="451" spans="1:52" x14ac:dyDescent="0.3">
      <c r="A451">
        <v>435</v>
      </c>
      <c r="B451" s="1">
        <v>44756</v>
      </c>
      <c r="C451" t="str">
        <f t="shared" si="1094"/>
        <v>CER-AWD_R2_t1_44756</v>
      </c>
      <c r="E451" t="s">
        <v>20</v>
      </c>
      <c r="F451" t="s">
        <v>37</v>
      </c>
      <c r="G451" t="s">
        <v>18</v>
      </c>
      <c r="H451">
        <f t="shared" ref="H451:H514" si="1131">YEAR(B451)</f>
        <v>2022</v>
      </c>
      <c r="I451">
        <f t="shared" ref="I451:I514" si="1132">MONTH(B451)</f>
        <v>7</v>
      </c>
      <c r="J451">
        <f t="shared" ref="J451:J514" si="1133">DAY(B451)</f>
        <v>14</v>
      </c>
      <c r="K451" t="s">
        <v>50</v>
      </c>
      <c r="M451">
        <f>VLOOKUP(F451,Treats!$A$1:$C$9,3,0)</f>
        <v>2</v>
      </c>
      <c r="N451">
        <v>3</v>
      </c>
      <c r="P451" t="str">
        <f t="shared" ref="P451:P514" si="1134">"E:"&amp;E451&amp;"_P:"&amp;F451&amp;"_Tr1:"&amp;K451&amp;"_Tr2:"&amp;L451&amp;"_"&amp;G451&amp;"_"&amp;M451&amp;"_D:"&amp;J451&amp;"_M:"&amp;I451&amp;"_Y:"&amp;H451</f>
        <v>E:CER_P:P05_Tr1:AWD_Tr2:_TRA_2_D:14_M:7_Y:2022</v>
      </c>
      <c r="R451">
        <v>26</v>
      </c>
      <c r="S451">
        <v>0.7</v>
      </c>
      <c r="T451">
        <v>27</v>
      </c>
      <c r="U451">
        <v>30</v>
      </c>
      <c r="V451" t="s">
        <v>45</v>
      </c>
      <c r="W451" s="2">
        <f t="shared" si="1003"/>
        <v>0.4160300925925926</v>
      </c>
      <c r="X451">
        <v>10</v>
      </c>
      <c r="Y451" s="33">
        <f>VLOOKUP(C451,JN!$A$2:$J$865,8,0)</f>
        <v>1.2825</v>
      </c>
      <c r="Z451" s="34">
        <f>VLOOKUP(C451,JN!$A$2:$J$865,9,0)</f>
        <v>73.513421389007249</v>
      </c>
      <c r="AA451" s="35">
        <f>VLOOKUP(C451,JN!$A$2:$J$865,10,0)</f>
        <v>0.96672000000000002</v>
      </c>
      <c r="AB451">
        <v>34.6</v>
      </c>
      <c r="AD451">
        <f t="shared" ref="AD451:AD514" si="1135">AB451+273</f>
        <v>307.60000000000002</v>
      </c>
      <c r="AE451">
        <v>0.129</v>
      </c>
      <c r="AG451">
        <v>0.72</v>
      </c>
      <c r="AH451">
        <f t="shared" ref="AH451:AH514" si="1136">AE451*AG451</f>
        <v>9.2880000000000004E-2</v>
      </c>
      <c r="AI451" t="s">
        <v>643</v>
      </c>
      <c r="AJ451">
        <f t="shared" ref="AJ451:AJ514" si="1137">(12/(82.0575*AD451))*1000000</f>
        <v>475.41910868663211</v>
      </c>
      <c r="AK451">
        <f t="shared" ref="AK451:AK514" si="1138">(14/(82.0575*AD451))*1000000</f>
        <v>554.65562680107075</v>
      </c>
      <c r="AL451">
        <f t="shared" ref="AL451:AL514" si="1139">(Y451*AJ451)/1000</f>
        <v>0.6097250068906056</v>
      </c>
      <c r="AM451">
        <f t="shared" ref="AM451:AM514" si="1140">AL451*AH451/AE451</f>
        <v>0.43900200496123604</v>
      </c>
      <c r="AN451">
        <f t="shared" ref="AN451:AN514" si="1141">(Z451*AJ451)/1000</f>
        <v>34.949685273266624</v>
      </c>
      <c r="AO451">
        <f t="shared" ref="AO451:AO514" si="1142">AN451*AH451/AE451</f>
        <v>25.163773396751967</v>
      </c>
      <c r="AP451">
        <f t="shared" ref="AP451:AP514" si="1143">AA451*AK451/1000</f>
        <v>0.53619668754113115</v>
      </c>
      <c r="AQ451">
        <f t="shared" ref="AQ451:AQ514" si="1144">AP451*AH451/AE451</f>
        <v>0.38606161502961445</v>
      </c>
      <c r="AR451" s="54"/>
      <c r="AS451" s="55"/>
      <c r="AT451" s="55"/>
      <c r="AU451" s="56"/>
      <c r="AV451" s="56"/>
      <c r="AW451" s="56"/>
      <c r="AX451" s="57"/>
      <c r="AY451" s="57"/>
      <c r="AZ451" s="57"/>
    </row>
    <row r="452" spans="1:52" x14ac:dyDescent="0.3">
      <c r="A452">
        <v>436</v>
      </c>
      <c r="B452" s="1">
        <v>44756</v>
      </c>
      <c r="C452" t="str">
        <f t="shared" si="1094"/>
        <v>CER-AWD_R2_t2_44756</v>
      </c>
      <c r="E452" t="s">
        <v>20</v>
      </c>
      <c r="F452" t="s">
        <v>37</v>
      </c>
      <c r="G452" t="s">
        <v>18</v>
      </c>
      <c r="H452">
        <f t="shared" si="1131"/>
        <v>2022</v>
      </c>
      <c r="I452">
        <f t="shared" si="1132"/>
        <v>7</v>
      </c>
      <c r="J452">
        <f t="shared" si="1133"/>
        <v>14</v>
      </c>
      <c r="K452" t="s">
        <v>50</v>
      </c>
      <c r="M452">
        <f>VLOOKUP(F452,Treats!$A$1:$C$9,3,0)</f>
        <v>2</v>
      </c>
      <c r="N452">
        <v>3</v>
      </c>
      <c r="P452" t="str">
        <f t="shared" si="1134"/>
        <v>E:CER_P:P05_Tr1:AWD_Tr2:_TRA_2_D:14_M:7_Y:2022</v>
      </c>
      <c r="R452">
        <v>26</v>
      </c>
      <c r="S452">
        <v>0.7</v>
      </c>
      <c r="T452">
        <v>27</v>
      </c>
      <c r="U452">
        <v>30</v>
      </c>
      <c r="V452" t="s">
        <v>46</v>
      </c>
      <c r="W452" s="2">
        <f t="shared" si="1003"/>
        <v>0.42297453703703702</v>
      </c>
      <c r="X452">
        <v>20</v>
      </c>
      <c r="Y452" s="33">
        <f>VLOOKUP(C452,JN!$A$2:$J$865,8,0)</f>
        <v>1.2825</v>
      </c>
      <c r="Z452" s="34">
        <f>VLOOKUP(C452,JN!$A$2:$J$865,9,0)</f>
        <v>34.314017895185344</v>
      </c>
      <c r="AA452" s="35">
        <f>VLOOKUP(C452,JN!$A$2:$J$865,10,0)</f>
        <v>0.90948000000000007</v>
      </c>
      <c r="AB452">
        <v>44</v>
      </c>
      <c r="AD452">
        <f t="shared" si="1135"/>
        <v>317</v>
      </c>
      <c r="AE452">
        <v>0.129</v>
      </c>
      <c r="AG452">
        <v>0.72</v>
      </c>
      <c r="AH452">
        <f t="shared" si="1136"/>
        <v>9.2880000000000004E-2</v>
      </c>
      <c r="AI452" t="s">
        <v>643</v>
      </c>
      <c r="AJ452">
        <f t="shared" si="1137"/>
        <v>461.32150735649219</v>
      </c>
      <c r="AK452">
        <f t="shared" si="1138"/>
        <v>538.20842524924092</v>
      </c>
      <c r="AL452">
        <f t="shared" si="1139"/>
        <v>0.59164483318470129</v>
      </c>
      <c r="AM452">
        <f t="shared" si="1140"/>
        <v>0.42598427989298498</v>
      </c>
      <c r="AN452">
        <f t="shared" si="1141"/>
        <v>15.82979445886455</v>
      </c>
      <c r="AO452">
        <f t="shared" si="1142"/>
        <v>11.397452010382475</v>
      </c>
      <c r="AP452">
        <f t="shared" si="1143"/>
        <v>0.48948979859567965</v>
      </c>
      <c r="AQ452">
        <f t="shared" si="1144"/>
        <v>0.35243265498888937</v>
      </c>
      <c r="AR452" s="54"/>
      <c r="AS452" s="55"/>
      <c r="AT452" s="55"/>
      <c r="AU452" s="56"/>
      <c r="AV452" s="56"/>
      <c r="AW452" s="56"/>
      <c r="AX452" s="57"/>
      <c r="AY452" s="57"/>
      <c r="AZ452" s="57"/>
    </row>
    <row r="453" spans="1:52" x14ac:dyDescent="0.3">
      <c r="A453">
        <v>437</v>
      </c>
      <c r="B453" s="1">
        <v>44756</v>
      </c>
      <c r="C453" t="str">
        <f t="shared" si="1094"/>
        <v>CER-AWD_R2_t3_44756</v>
      </c>
      <c r="E453" t="s">
        <v>20</v>
      </c>
      <c r="F453" t="s">
        <v>37</v>
      </c>
      <c r="G453" t="s">
        <v>18</v>
      </c>
      <c r="H453">
        <f t="shared" si="1131"/>
        <v>2022</v>
      </c>
      <c r="I453">
        <f t="shared" si="1132"/>
        <v>7</v>
      </c>
      <c r="J453">
        <f t="shared" si="1133"/>
        <v>14</v>
      </c>
      <c r="K453" t="s">
        <v>50</v>
      </c>
      <c r="M453">
        <f>VLOOKUP(F453,Treats!$A$1:$C$9,3,0)</f>
        <v>2</v>
      </c>
      <c r="N453">
        <v>3</v>
      </c>
      <c r="P453" t="str">
        <f t="shared" si="1134"/>
        <v>E:CER_P:P05_Tr1:AWD_Tr2:_TRA_2_D:14_M:7_Y:2022</v>
      </c>
      <c r="R453">
        <v>26</v>
      </c>
      <c r="S453">
        <v>0.7</v>
      </c>
      <c r="T453">
        <v>27</v>
      </c>
      <c r="U453">
        <v>30</v>
      </c>
      <c r="V453" t="s">
        <v>47</v>
      </c>
      <c r="W453" s="2">
        <f t="shared" si="1003"/>
        <v>0.42991898148148144</v>
      </c>
      <c r="X453">
        <v>30</v>
      </c>
      <c r="Y453" s="33">
        <f>VLOOKUP(C453,JN!$A$2:$J$865,8,0)</f>
        <v>1.3574999999999999</v>
      </c>
      <c r="Z453" s="34">
        <f>VLOOKUP(C453,JN!$A$2:$J$865,9,0)</f>
        <v>21.170004260758418</v>
      </c>
      <c r="AA453" s="35">
        <f>VLOOKUP(C453,JN!$A$2:$J$865,10,0)</f>
        <v>0.94128000000000001</v>
      </c>
      <c r="AB453">
        <v>43.2</v>
      </c>
      <c r="AD453">
        <f t="shared" si="1135"/>
        <v>316.2</v>
      </c>
      <c r="AE453">
        <v>0.129</v>
      </c>
      <c r="AG453">
        <v>0.72</v>
      </c>
      <c r="AH453">
        <f t="shared" si="1136"/>
        <v>9.2880000000000004E-2</v>
      </c>
      <c r="AI453" t="s">
        <v>643</v>
      </c>
      <c r="AJ453">
        <f t="shared" si="1137"/>
        <v>462.4886711954714</v>
      </c>
      <c r="AK453">
        <f t="shared" si="1138"/>
        <v>539.57011639471659</v>
      </c>
      <c r="AL453">
        <f t="shared" si="1139"/>
        <v>0.62782837114785239</v>
      </c>
      <c r="AM453">
        <f t="shared" si="1140"/>
        <v>0.45203642722645376</v>
      </c>
      <c r="AN453">
        <f t="shared" si="1141"/>
        <v>9.7908871397606294</v>
      </c>
      <c r="AO453">
        <f t="shared" si="1142"/>
        <v>7.0494387406276529</v>
      </c>
      <c r="AP453">
        <f t="shared" si="1143"/>
        <v>0.5078865591600189</v>
      </c>
      <c r="AQ453">
        <f t="shared" si="1144"/>
        <v>0.3656783225952136</v>
      </c>
      <c r="AR453" s="54"/>
      <c r="AS453" s="55"/>
      <c r="AT453" s="55"/>
      <c r="AU453" s="56"/>
      <c r="AV453" s="56"/>
      <c r="AW453" s="56"/>
      <c r="AX453" s="57"/>
      <c r="AY453" s="57"/>
      <c r="AZ453" s="57"/>
    </row>
    <row r="454" spans="1:52" x14ac:dyDescent="0.3">
      <c r="A454">
        <v>438</v>
      </c>
      <c r="B454" s="1">
        <v>44756</v>
      </c>
      <c r="C454" t="str">
        <f t="shared" si="1094"/>
        <v>CER-CON_R2_t0_44756</v>
      </c>
      <c r="E454" t="s">
        <v>20</v>
      </c>
      <c r="F454" t="s">
        <v>40</v>
      </c>
      <c r="G454" t="s">
        <v>18</v>
      </c>
      <c r="H454">
        <f t="shared" si="1131"/>
        <v>2022</v>
      </c>
      <c r="I454">
        <f t="shared" si="1132"/>
        <v>7</v>
      </c>
      <c r="J454">
        <f t="shared" si="1133"/>
        <v>14</v>
      </c>
      <c r="K454" t="s">
        <v>48</v>
      </c>
      <c r="M454">
        <f>VLOOKUP(F454,Treats!$A$1:$C$9,3,0)</f>
        <v>2</v>
      </c>
      <c r="N454">
        <v>11</v>
      </c>
      <c r="O454" t="s">
        <v>604</v>
      </c>
      <c r="P454" t="str">
        <f t="shared" si="1134"/>
        <v>E:CER_P:P06_Tr1:CON_Tr2:_TRA_2_D:14_M:7_Y:2022</v>
      </c>
      <c r="Q454">
        <v>10</v>
      </c>
      <c r="R454">
        <v>26</v>
      </c>
      <c r="S454">
        <v>0.7</v>
      </c>
      <c r="T454">
        <v>30</v>
      </c>
      <c r="U454">
        <v>30</v>
      </c>
      <c r="V454" t="s">
        <v>44</v>
      </c>
      <c r="W454" s="2">
        <v>0.43645833333333334</v>
      </c>
      <c r="X454">
        <v>0</v>
      </c>
      <c r="Y454" s="33">
        <f>VLOOKUP(C454,JN!$A$2:$J$865,8,0)</f>
        <v>1.3574999999999999</v>
      </c>
      <c r="Z454" s="34">
        <f>VLOOKUP(C454,JN!$A$2:$J$865,9,0)</f>
        <v>127.36898167873883</v>
      </c>
      <c r="AA454" s="35">
        <f>VLOOKUP(C454,JN!$A$2:$J$865,10,0)</f>
        <v>0.85860000000000003</v>
      </c>
      <c r="AB454">
        <v>32.6</v>
      </c>
      <c r="AC454" t="s">
        <v>611</v>
      </c>
      <c r="AD454">
        <f t="shared" si="1135"/>
        <v>305.60000000000002</v>
      </c>
      <c r="AE454">
        <v>0.129</v>
      </c>
      <c r="AG454">
        <v>0.72</v>
      </c>
      <c r="AH454">
        <f t="shared" si="1136"/>
        <v>9.2880000000000004E-2</v>
      </c>
      <c r="AI454" t="s">
        <v>643</v>
      </c>
      <c r="AJ454">
        <f t="shared" si="1137"/>
        <v>478.53049028798432</v>
      </c>
      <c r="AK454">
        <f t="shared" si="1138"/>
        <v>558.28557200264845</v>
      </c>
      <c r="AL454">
        <f t="shared" si="1139"/>
        <v>0.64960514056593865</v>
      </c>
      <c r="AM454">
        <f t="shared" si="1140"/>
        <v>0.46771570120747585</v>
      </c>
      <c r="AN454">
        <f t="shared" si="1141"/>
        <v>60.949941250208184</v>
      </c>
      <c r="AO454">
        <f t="shared" si="1142"/>
        <v>43.883957700149892</v>
      </c>
      <c r="AP454">
        <f t="shared" si="1143"/>
        <v>0.47934399212147399</v>
      </c>
      <c r="AQ454">
        <f t="shared" si="1144"/>
        <v>0.34512767432746133</v>
      </c>
      <c r="AR454" s="54">
        <f t="shared" ref="AR454" si="1145">SLOPE(AM454:AM457,X454:X457)*60</f>
        <v>2.1227060423165844</v>
      </c>
      <c r="AS454" s="55">
        <f t="shared" ref="AS454" si="1146">RSQ(Y454:Y457,AM454:AM457)</f>
        <v>0.99984885072808838</v>
      </c>
      <c r="AT454" s="55">
        <f t="shared" ref="AT454" si="1147">IF(AS454&gt;=0.7,AR454,"REV")</f>
        <v>2.1227060423165844</v>
      </c>
      <c r="AU454" s="56">
        <f t="shared" ref="AU454" si="1148">SLOPE(AQ454:AQ457,Y454:Y457)*60</f>
        <v>-0.9431691373621216</v>
      </c>
      <c r="AV454" s="56">
        <f t="shared" ref="AV454" si="1149">RSQ(Y454:Y457,AQ454:AQ457)</f>
        <v>0.85480277852308717</v>
      </c>
      <c r="AW454" s="56">
        <f t="shared" ref="AW454" si="1150">IF(AV454&gt;=0.7,AU454,"REV")</f>
        <v>-0.9431691373621216</v>
      </c>
      <c r="AX454" s="57">
        <f t="shared" ref="AX454" si="1151">SLOPE(AO454:AO457,Y454:Y457)*60</f>
        <v>-614.44745455747523</v>
      </c>
      <c r="AY454" s="57">
        <f t="shared" ref="AY454" si="1152">RSQ(Y454:Y457,AO454:AO457)</f>
        <v>0.93783337206235906</v>
      </c>
      <c r="AZ454" s="57">
        <f t="shared" ref="AZ454" si="1153">IF(AY454&gt;=0.7,AX454,"REV")</f>
        <v>-614.44745455747523</v>
      </c>
    </row>
    <row r="455" spans="1:52" x14ac:dyDescent="0.3">
      <c r="A455">
        <v>439</v>
      </c>
      <c r="B455" s="1">
        <v>44756</v>
      </c>
      <c r="C455" t="str">
        <f t="shared" si="1094"/>
        <v>CER-CON_R2_t1_44756</v>
      </c>
      <c r="E455" t="s">
        <v>20</v>
      </c>
      <c r="F455" t="s">
        <v>40</v>
      </c>
      <c r="G455" t="s">
        <v>18</v>
      </c>
      <c r="H455">
        <f t="shared" si="1131"/>
        <v>2022</v>
      </c>
      <c r="I455">
        <f t="shared" si="1132"/>
        <v>7</v>
      </c>
      <c r="J455">
        <f t="shared" si="1133"/>
        <v>14</v>
      </c>
      <c r="K455" t="s">
        <v>48</v>
      </c>
      <c r="M455">
        <f>VLOOKUP(F455,Treats!$A$1:$C$9,3,0)</f>
        <v>2</v>
      </c>
      <c r="N455">
        <v>11</v>
      </c>
      <c r="O455" t="s">
        <v>604</v>
      </c>
      <c r="P455" t="str">
        <f t="shared" si="1134"/>
        <v>E:CER_P:P06_Tr1:CON_Tr2:_TRA_2_D:14_M:7_Y:2022</v>
      </c>
      <c r="Q455">
        <v>10</v>
      </c>
      <c r="R455">
        <v>26</v>
      </c>
      <c r="S455">
        <v>0.7</v>
      </c>
      <c r="T455">
        <v>30</v>
      </c>
      <c r="U455">
        <v>30</v>
      </c>
      <c r="V455" t="s">
        <v>45</v>
      </c>
      <c r="W455" s="2">
        <f t="shared" si="1003"/>
        <v>0.44340277777777776</v>
      </c>
      <c r="X455">
        <v>10</v>
      </c>
      <c r="Y455" s="33">
        <f>VLOOKUP(C455,JN!$A$2:$J$865,8,0)</f>
        <v>2.3325</v>
      </c>
      <c r="Z455" s="34">
        <f>VLOOKUP(C455,JN!$A$2:$J$865,9,0)</f>
        <v>82.004686834256503</v>
      </c>
      <c r="AA455" s="35">
        <f>VLOOKUP(C455,JN!$A$2:$J$865,10,0)</f>
        <v>0.80136000000000007</v>
      </c>
      <c r="AB455">
        <v>39.200000000000003</v>
      </c>
      <c r="AC455" t="s">
        <v>611</v>
      </c>
      <c r="AD455">
        <f t="shared" si="1135"/>
        <v>312.2</v>
      </c>
      <c r="AE455">
        <v>0.129</v>
      </c>
      <c r="AG455">
        <v>0.72</v>
      </c>
      <c r="AH455">
        <f t="shared" si="1136"/>
        <v>9.2880000000000004E-2</v>
      </c>
      <c r="AI455" t="s">
        <v>643</v>
      </c>
      <c r="AJ455">
        <f t="shared" si="1137"/>
        <v>468.4142147085459</v>
      </c>
      <c r="AK455">
        <f t="shared" si="1138"/>
        <v>546.48325049330356</v>
      </c>
      <c r="AL455">
        <f t="shared" si="1139"/>
        <v>1.0925761558076834</v>
      </c>
      <c r="AM455">
        <f t="shared" si="1140"/>
        <v>0.78665483218153209</v>
      </c>
      <c r="AN455">
        <f t="shared" si="1141"/>
        <v>38.412160985888491</v>
      </c>
      <c r="AO455">
        <f t="shared" si="1142"/>
        <v>27.656755909839713</v>
      </c>
      <c r="AP455">
        <f t="shared" si="1143"/>
        <v>0.43792981761531374</v>
      </c>
      <c r="AQ455">
        <f t="shared" si="1144"/>
        <v>0.3153094686830259</v>
      </c>
      <c r="AR455" s="54"/>
      <c r="AS455" s="55"/>
      <c r="AT455" s="55"/>
      <c r="AU455" s="56"/>
      <c r="AV455" s="56"/>
      <c r="AW455" s="56"/>
      <c r="AX455" s="57"/>
      <c r="AY455" s="57"/>
      <c r="AZ455" s="57"/>
    </row>
    <row r="456" spans="1:52" x14ac:dyDescent="0.3">
      <c r="A456">
        <v>440</v>
      </c>
      <c r="B456" s="1">
        <v>44756</v>
      </c>
      <c r="C456" t="str">
        <f t="shared" si="1094"/>
        <v>CER-CON_R2_t2_44756</v>
      </c>
      <c r="E456" t="s">
        <v>20</v>
      </c>
      <c r="F456" t="s">
        <v>40</v>
      </c>
      <c r="G456" t="s">
        <v>18</v>
      </c>
      <c r="H456">
        <f t="shared" si="1131"/>
        <v>2022</v>
      </c>
      <c r="I456">
        <f t="shared" si="1132"/>
        <v>7</v>
      </c>
      <c r="J456">
        <f t="shared" si="1133"/>
        <v>14</v>
      </c>
      <c r="K456" t="s">
        <v>48</v>
      </c>
      <c r="M456">
        <f>VLOOKUP(F456,Treats!$A$1:$C$9,3,0)</f>
        <v>2</v>
      </c>
      <c r="N456">
        <v>11</v>
      </c>
      <c r="O456" t="s">
        <v>604</v>
      </c>
      <c r="P456" t="str">
        <f t="shared" si="1134"/>
        <v>E:CER_P:P06_Tr1:CON_Tr2:_TRA_2_D:14_M:7_Y:2022</v>
      </c>
      <c r="Q456">
        <v>10</v>
      </c>
      <c r="R456">
        <v>26</v>
      </c>
      <c r="S456">
        <v>0.7</v>
      </c>
      <c r="T456">
        <v>30</v>
      </c>
      <c r="U456">
        <v>30</v>
      </c>
      <c r="V456" t="s">
        <v>46</v>
      </c>
      <c r="W456" s="2">
        <f t="shared" si="1003"/>
        <v>0.45034722222222218</v>
      </c>
      <c r="X456">
        <v>20</v>
      </c>
      <c r="Y456" s="33">
        <f>VLOOKUP(C456,JN!$A$2:$J$865,8,0)</f>
        <v>3.4575000000000005</v>
      </c>
      <c r="Z456" s="34">
        <f>VLOOKUP(C456,JN!$A$2:$J$865,9,0)</f>
        <v>47.806987643800603</v>
      </c>
      <c r="AA456" s="35">
        <f>VLOOKUP(C456,JN!$A$2:$J$865,10,0)</f>
        <v>0.75684000000000007</v>
      </c>
      <c r="AB456">
        <v>40.9</v>
      </c>
      <c r="AC456" t="s">
        <v>611</v>
      </c>
      <c r="AD456">
        <f t="shared" si="1135"/>
        <v>313.89999999999998</v>
      </c>
      <c r="AE456">
        <v>0.129</v>
      </c>
      <c r="AG456">
        <v>0.72</v>
      </c>
      <c r="AH456">
        <f t="shared" si="1136"/>
        <v>9.2880000000000004E-2</v>
      </c>
      <c r="AI456" t="s">
        <v>643</v>
      </c>
      <c r="AJ456">
        <f t="shared" si="1137"/>
        <v>465.87740628228113</v>
      </c>
      <c r="AK456">
        <f t="shared" si="1138"/>
        <v>543.52364066266136</v>
      </c>
      <c r="AL456">
        <f t="shared" si="1139"/>
        <v>1.6107711322209872</v>
      </c>
      <c r="AM456">
        <f t="shared" si="1140"/>
        <v>1.1597552151991108</v>
      </c>
      <c r="AN456">
        <f t="shared" si="1141"/>
        <v>22.272195405662888</v>
      </c>
      <c r="AO456">
        <f t="shared" si="1142"/>
        <v>16.035980692077278</v>
      </c>
      <c r="AP456">
        <f t="shared" si="1143"/>
        <v>0.41136043219912866</v>
      </c>
      <c r="AQ456">
        <f t="shared" si="1144"/>
        <v>0.29617951118337266</v>
      </c>
      <c r="AR456" s="54"/>
      <c r="AS456" s="55"/>
      <c r="AT456" s="55"/>
      <c r="AU456" s="56"/>
      <c r="AV456" s="56"/>
      <c r="AW456" s="56"/>
      <c r="AX456" s="57"/>
      <c r="AY456" s="57"/>
      <c r="AZ456" s="57"/>
    </row>
    <row r="457" spans="1:52" x14ac:dyDescent="0.3">
      <c r="A457">
        <v>441</v>
      </c>
      <c r="B457" s="1">
        <v>44756</v>
      </c>
      <c r="C457" t="str">
        <f t="shared" si="1094"/>
        <v>CER-CON_R2_t3_44756</v>
      </c>
      <c r="E457" t="s">
        <v>20</v>
      </c>
      <c r="F457" t="s">
        <v>40</v>
      </c>
      <c r="G457" t="s">
        <v>18</v>
      </c>
      <c r="H457">
        <f t="shared" si="1131"/>
        <v>2022</v>
      </c>
      <c r="I457">
        <f t="shared" si="1132"/>
        <v>7</v>
      </c>
      <c r="J457">
        <f t="shared" si="1133"/>
        <v>14</v>
      </c>
      <c r="K457" t="s">
        <v>48</v>
      </c>
      <c r="M457">
        <f>VLOOKUP(F457,Treats!$A$1:$C$9,3,0)</f>
        <v>2</v>
      </c>
      <c r="N457">
        <v>11</v>
      </c>
      <c r="O457" t="s">
        <v>604</v>
      </c>
      <c r="P457" t="str">
        <f t="shared" si="1134"/>
        <v>E:CER_P:P06_Tr1:CON_Tr2:_TRA_2_D:14_M:7_Y:2022</v>
      </c>
      <c r="Q457">
        <v>10</v>
      </c>
      <c r="R457">
        <v>26</v>
      </c>
      <c r="S457">
        <v>0.7</v>
      </c>
      <c r="T457">
        <v>30</v>
      </c>
      <c r="U457">
        <v>30</v>
      </c>
      <c r="V457" t="s">
        <v>47</v>
      </c>
      <c r="W457" s="2">
        <f t="shared" si="1003"/>
        <v>0.4572916666666666</v>
      </c>
      <c r="X457">
        <v>30</v>
      </c>
      <c r="Y457" s="33">
        <f>VLOOKUP(C457,JN!$A$2:$J$865,8,0)</f>
        <v>4.5075000000000003</v>
      </c>
      <c r="Z457" s="34">
        <f>VLOOKUP(C457,JN!$A$2:$J$865,9,0)</f>
        <v>34.081380485726463</v>
      </c>
      <c r="AA457" s="35">
        <f>VLOOKUP(C457,JN!$A$2:$J$865,10,0)</f>
        <v>0.75048000000000015</v>
      </c>
      <c r="AB457">
        <v>38.700000000000003</v>
      </c>
      <c r="AC457" t="s">
        <v>611</v>
      </c>
      <c r="AD457">
        <f t="shared" si="1135"/>
        <v>311.7</v>
      </c>
      <c r="AE457">
        <v>0.129</v>
      </c>
      <c r="AG457">
        <v>0.72</v>
      </c>
      <c r="AH457">
        <f t="shared" si="1136"/>
        <v>9.2880000000000004E-2</v>
      </c>
      <c r="AI457" t="s">
        <v>643</v>
      </c>
      <c r="AJ457">
        <f t="shared" si="1137"/>
        <v>469.16560100098832</v>
      </c>
      <c r="AK457">
        <f t="shared" si="1138"/>
        <v>547.35986783448629</v>
      </c>
      <c r="AL457">
        <f t="shared" si="1139"/>
        <v>2.114763946511955</v>
      </c>
      <c r="AM457">
        <f t="shared" si="1140"/>
        <v>1.5226300414886076</v>
      </c>
      <c r="AN457">
        <f t="shared" si="1141"/>
        <v>15.989811358529211</v>
      </c>
      <c r="AO457">
        <f t="shared" si="1142"/>
        <v>11.512664178141032</v>
      </c>
      <c r="AP457">
        <f t="shared" si="1143"/>
        <v>0.41078263361242534</v>
      </c>
      <c r="AQ457">
        <f t="shared" si="1144"/>
        <v>0.29576349620094627</v>
      </c>
      <c r="AR457" s="54"/>
      <c r="AS457" s="55"/>
      <c r="AT457" s="55"/>
      <c r="AU457" s="56"/>
      <c r="AV457" s="56"/>
      <c r="AW457" s="56"/>
      <c r="AX457" s="57"/>
      <c r="AY457" s="57"/>
      <c r="AZ457" s="57"/>
    </row>
    <row r="458" spans="1:52" x14ac:dyDescent="0.3">
      <c r="A458">
        <v>442</v>
      </c>
      <c r="B458" s="1">
        <v>44756</v>
      </c>
      <c r="C458" t="str">
        <f t="shared" si="1094"/>
        <v>CER-MSD_R3_t0_44756</v>
      </c>
      <c r="E458" t="s">
        <v>20</v>
      </c>
      <c r="F458" t="s">
        <v>35</v>
      </c>
      <c r="G458" t="s">
        <v>18</v>
      </c>
      <c r="H458">
        <f t="shared" si="1131"/>
        <v>2022</v>
      </c>
      <c r="I458">
        <f t="shared" si="1132"/>
        <v>7</v>
      </c>
      <c r="J458">
        <f t="shared" si="1133"/>
        <v>14</v>
      </c>
      <c r="K458" t="s">
        <v>49</v>
      </c>
      <c r="M458">
        <f>VLOOKUP(F458,Treats!$A$1:$C$9,3,0)</f>
        <v>3</v>
      </c>
      <c r="N458">
        <v>11</v>
      </c>
      <c r="O458" t="s">
        <v>36</v>
      </c>
      <c r="P458" t="str">
        <f t="shared" si="1134"/>
        <v>E:CER_P:P07_Tr1:MSD_Tr2:_TRA_3_D:14_M:7_Y:2022</v>
      </c>
      <c r="Q458">
        <v>1</v>
      </c>
      <c r="R458">
        <v>26</v>
      </c>
      <c r="S458">
        <v>0.9</v>
      </c>
      <c r="T458">
        <v>27</v>
      </c>
      <c r="V458" t="s">
        <v>44</v>
      </c>
      <c r="W458" s="2">
        <v>0.40717592592592594</v>
      </c>
      <c r="X458">
        <v>0</v>
      </c>
      <c r="Y458" s="33">
        <f>VLOOKUP(C458,JN!$A$2:$J$865,8,0)</f>
        <v>1.2075</v>
      </c>
      <c r="Z458" s="34">
        <f>VLOOKUP(C458,JN!$A$2:$J$865,9,0)</f>
        <v>147.14316148274395</v>
      </c>
      <c r="AA458" s="35">
        <f>VLOOKUP(C458,JN!$A$2:$J$865,10,0)</f>
        <v>0.82680000000000009</v>
      </c>
      <c r="AB458">
        <v>27.2</v>
      </c>
      <c r="AD458">
        <f t="shared" si="1135"/>
        <v>300.2</v>
      </c>
      <c r="AE458">
        <v>0.129</v>
      </c>
      <c r="AG458">
        <v>0.72</v>
      </c>
      <c r="AH458">
        <f t="shared" si="1136"/>
        <v>9.2880000000000004E-2</v>
      </c>
      <c r="AI458" t="s">
        <v>643</v>
      </c>
      <c r="AJ458">
        <f t="shared" si="1137"/>
        <v>487.1383005729781</v>
      </c>
      <c r="AK458">
        <f t="shared" si="1138"/>
        <v>568.32801733514111</v>
      </c>
      <c r="AL458">
        <f t="shared" si="1139"/>
        <v>0.58821949794187101</v>
      </c>
      <c r="AM458">
        <f t="shared" si="1140"/>
        <v>0.42351803851814712</v>
      </c>
      <c r="AN458">
        <f t="shared" si="1141"/>
        <v>71.679069625639187</v>
      </c>
      <c r="AO458">
        <f t="shared" si="1142"/>
        <v>51.608930130460216</v>
      </c>
      <c r="AP458">
        <f t="shared" si="1143"/>
        <v>0.4698936047326947</v>
      </c>
      <c r="AQ458">
        <f t="shared" si="1144"/>
        <v>0.3383233954075402</v>
      </c>
      <c r="AR458" s="54">
        <f t="shared" ref="AR458" si="1154">SLOPE(AM458:AM461,X458:X461)*60</f>
        <v>-4.5484410475996277E-3</v>
      </c>
      <c r="AS458" s="55">
        <f t="shared" ref="AS458" si="1155">RSQ(Y458:Y461,AM458:AM461)</f>
        <v>0.74114997882426914</v>
      </c>
      <c r="AT458" s="55">
        <f t="shared" ref="AT458" si="1156">IF(AS458&gt;=0.7,AR458,"REV")</f>
        <v>-4.5484410475996277E-3</v>
      </c>
      <c r="AU458" s="56">
        <f t="shared" ref="AU458" si="1157">SLOPE(AQ458:AQ461,Y458:Y461)*60</f>
        <v>-0.86437995943484713</v>
      </c>
      <c r="AV458" s="56">
        <f t="shared" ref="AV458" si="1158">RSQ(Y458:Y461,AQ458:AQ461)</f>
        <v>1.1100419446168064E-3</v>
      </c>
      <c r="AW458" s="56" t="str">
        <f t="shared" ref="AW458" si="1159">IF(AV458&gt;=0.7,AU458,"REV")</f>
        <v>REV</v>
      </c>
      <c r="AX458" s="57">
        <f t="shared" ref="AX458" si="1160">SLOPE(AO458:AO461,Y458:Y461)*60</f>
        <v>-11327.772420008179</v>
      </c>
      <c r="AY458" s="57">
        <f t="shared" ref="AY458" si="1161">RSQ(Y458:Y461,AO458:AO461)</f>
        <v>0.21900353482235593</v>
      </c>
      <c r="AZ458" s="57" t="str">
        <f t="shared" ref="AZ458" si="1162">IF(AY458&gt;=0.7,AX458,"REV")</f>
        <v>REV</v>
      </c>
    </row>
    <row r="459" spans="1:52" x14ac:dyDescent="0.3">
      <c r="A459">
        <v>443</v>
      </c>
      <c r="B459" s="1">
        <v>44756</v>
      </c>
      <c r="C459" t="str">
        <f t="shared" si="1094"/>
        <v>CER-MSD_R3_t1_44756</v>
      </c>
      <c r="E459" t="s">
        <v>20</v>
      </c>
      <c r="F459" t="s">
        <v>35</v>
      </c>
      <c r="G459" t="s">
        <v>18</v>
      </c>
      <c r="H459">
        <f t="shared" si="1131"/>
        <v>2022</v>
      </c>
      <c r="I459">
        <f t="shared" si="1132"/>
        <v>7</v>
      </c>
      <c r="J459">
        <f t="shared" si="1133"/>
        <v>14</v>
      </c>
      <c r="K459" t="s">
        <v>49</v>
      </c>
      <c r="M459">
        <f>VLOOKUP(F459,Treats!$A$1:$C$9,3,0)</f>
        <v>3</v>
      </c>
      <c r="N459">
        <v>11</v>
      </c>
      <c r="O459" t="s">
        <v>36</v>
      </c>
      <c r="P459" t="str">
        <f t="shared" si="1134"/>
        <v>E:CER_P:P07_Tr1:MSD_Tr2:_TRA_3_D:14_M:7_Y:2022</v>
      </c>
      <c r="Q459">
        <v>1</v>
      </c>
      <c r="R459">
        <v>26</v>
      </c>
      <c r="S459">
        <v>0.9</v>
      </c>
      <c r="T459">
        <v>27</v>
      </c>
      <c r="V459" t="s">
        <v>45</v>
      </c>
      <c r="W459" s="2">
        <f t="shared" ref="W459:W465" si="1163">W458+TIME(0,10,0)</f>
        <v>0.41412037037037036</v>
      </c>
      <c r="X459">
        <v>10</v>
      </c>
      <c r="Y459" s="33">
        <f>VLOOKUP(C459,JN!$A$2:$J$865,8,0)</f>
        <v>1.2825</v>
      </c>
      <c r="Z459" s="34">
        <f>VLOOKUP(C459,JN!$A$2:$J$865,9,0)</f>
        <v>111.78227524499361</v>
      </c>
      <c r="AA459" s="35">
        <f>VLOOKUP(C459,JN!$A$2:$J$865,10,0)</f>
        <v>0.82680000000000009</v>
      </c>
      <c r="AB459">
        <v>31.2</v>
      </c>
      <c r="AD459">
        <f t="shared" si="1135"/>
        <v>304.2</v>
      </c>
      <c r="AE459">
        <v>0.129</v>
      </c>
      <c r="AG459">
        <v>0.72</v>
      </c>
      <c r="AH459">
        <f t="shared" si="1136"/>
        <v>9.2880000000000004E-2</v>
      </c>
      <c r="AI459" t="s">
        <v>643</v>
      </c>
      <c r="AJ459">
        <f t="shared" si="1137"/>
        <v>480.73280023671282</v>
      </c>
      <c r="AK459">
        <f t="shared" si="1138"/>
        <v>560.85493360949829</v>
      </c>
      <c r="AL459">
        <f t="shared" si="1139"/>
        <v>0.61653981630358423</v>
      </c>
      <c r="AM459">
        <f t="shared" si="1140"/>
        <v>0.44390866773858068</v>
      </c>
      <c r="AN459">
        <f t="shared" si="1141"/>
        <v>53.737406195356762</v>
      </c>
      <c r="AO459">
        <f t="shared" si="1142"/>
        <v>38.690932460656875</v>
      </c>
      <c r="AP459">
        <f t="shared" si="1143"/>
        <v>0.46371485910833327</v>
      </c>
      <c r="AQ459">
        <f t="shared" si="1144"/>
        <v>0.33387469855799995</v>
      </c>
      <c r="AR459" s="54"/>
      <c r="AS459" s="55"/>
      <c r="AT459" s="55"/>
      <c r="AU459" s="56"/>
      <c r="AV459" s="56"/>
      <c r="AW459" s="56"/>
      <c r="AX459" s="57"/>
      <c r="AY459" s="57"/>
      <c r="AZ459" s="57"/>
    </row>
    <row r="460" spans="1:52" x14ac:dyDescent="0.3">
      <c r="A460">
        <v>444</v>
      </c>
      <c r="B460" s="1">
        <v>44756</v>
      </c>
      <c r="C460" t="str">
        <f t="shared" si="1094"/>
        <v>CER-MSD_R3_t2_44756</v>
      </c>
      <c r="E460" t="s">
        <v>20</v>
      </c>
      <c r="F460" t="s">
        <v>35</v>
      </c>
      <c r="G460" t="s">
        <v>18</v>
      </c>
      <c r="H460">
        <f t="shared" si="1131"/>
        <v>2022</v>
      </c>
      <c r="I460">
        <f t="shared" si="1132"/>
        <v>7</v>
      </c>
      <c r="J460">
        <f t="shared" si="1133"/>
        <v>14</v>
      </c>
      <c r="K460" t="s">
        <v>49</v>
      </c>
      <c r="M460">
        <f>VLOOKUP(F460,Treats!$A$1:$C$9,3,0)</f>
        <v>3</v>
      </c>
      <c r="N460">
        <v>11</v>
      </c>
      <c r="O460" t="s">
        <v>36</v>
      </c>
      <c r="P460" t="str">
        <f t="shared" si="1134"/>
        <v>E:CER_P:P07_Tr1:MSD_Tr2:_TRA_3_D:14_M:7_Y:2022</v>
      </c>
      <c r="Q460">
        <v>1</v>
      </c>
      <c r="R460">
        <v>26</v>
      </c>
      <c r="S460">
        <v>0.9</v>
      </c>
      <c r="T460">
        <v>27</v>
      </c>
      <c r="V460" t="s">
        <v>46</v>
      </c>
      <c r="W460" s="2">
        <f t="shared" si="1163"/>
        <v>0.42106481481481478</v>
      </c>
      <c r="X460">
        <v>20</v>
      </c>
      <c r="Y460" s="33">
        <f>VLOOKUP(C460,JN!$A$2:$J$865,8,0)</f>
        <v>1.2075</v>
      </c>
      <c r="Z460" s="34">
        <f>VLOOKUP(C460,JN!$A$2:$J$865,9,0)</f>
        <v>76.886663826161055</v>
      </c>
      <c r="AA460" s="35">
        <f>VLOOKUP(C460,JN!$A$2:$J$865,10,0)</f>
        <v>0.76319999999999999</v>
      </c>
      <c r="AB460">
        <v>36.700000000000003</v>
      </c>
      <c r="AD460">
        <f t="shared" si="1135"/>
        <v>309.7</v>
      </c>
      <c r="AE460">
        <v>0.129</v>
      </c>
      <c r="AG460">
        <v>0.72</v>
      </c>
      <c r="AH460">
        <f t="shared" si="1136"/>
        <v>9.2880000000000004E-2</v>
      </c>
      <c r="AI460" t="s">
        <v>643</v>
      </c>
      <c r="AJ460">
        <f t="shared" si="1137"/>
        <v>472.19540791736534</v>
      </c>
      <c r="AK460">
        <f t="shared" si="1138"/>
        <v>550.89464257025952</v>
      </c>
      <c r="AL460">
        <f t="shared" si="1139"/>
        <v>0.57017595506021868</v>
      </c>
      <c r="AM460">
        <f t="shared" si="1140"/>
        <v>0.41052668764335742</v>
      </c>
      <c r="AN460">
        <f t="shared" si="1141"/>
        <v>36.305529588799459</v>
      </c>
      <c r="AO460">
        <f t="shared" si="1142"/>
        <v>26.13998130393561</v>
      </c>
      <c r="AP460">
        <f t="shared" si="1143"/>
        <v>0.42044279120962202</v>
      </c>
      <c r="AQ460">
        <f t="shared" si="1144"/>
        <v>0.30271880967092785</v>
      </c>
      <c r="AR460" s="54"/>
      <c r="AS460" s="55"/>
      <c r="AT460" s="55"/>
      <c r="AU460" s="56"/>
      <c r="AV460" s="56"/>
      <c r="AW460" s="56"/>
      <c r="AX460" s="57"/>
      <c r="AY460" s="57"/>
      <c r="AZ460" s="57"/>
    </row>
    <row r="461" spans="1:52" x14ac:dyDescent="0.3">
      <c r="A461">
        <v>445</v>
      </c>
      <c r="B461" s="1">
        <v>44756</v>
      </c>
      <c r="C461" t="str">
        <f t="shared" si="1094"/>
        <v>CER-MSD_R3_t3_44756</v>
      </c>
      <c r="E461" t="s">
        <v>20</v>
      </c>
      <c r="F461" t="s">
        <v>35</v>
      </c>
      <c r="G461" t="s">
        <v>18</v>
      </c>
      <c r="H461">
        <f t="shared" si="1131"/>
        <v>2022</v>
      </c>
      <c r="I461">
        <f t="shared" si="1132"/>
        <v>7</v>
      </c>
      <c r="J461">
        <f t="shared" si="1133"/>
        <v>14</v>
      </c>
      <c r="K461" t="s">
        <v>49</v>
      </c>
      <c r="M461">
        <f>VLOOKUP(F461,Treats!$A$1:$C$9,3,0)</f>
        <v>3</v>
      </c>
      <c r="N461">
        <v>11</v>
      </c>
      <c r="O461" t="s">
        <v>36</v>
      </c>
      <c r="P461" t="str">
        <f t="shared" si="1134"/>
        <v>E:CER_P:P07_Tr1:MSD_Tr2:_TRA_3_D:14_M:7_Y:2022</v>
      </c>
      <c r="Q461">
        <v>1</v>
      </c>
      <c r="R461">
        <v>26</v>
      </c>
      <c r="S461">
        <v>0.9</v>
      </c>
      <c r="T461">
        <v>27</v>
      </c>
      <c r="V461" t="s">
        <v>47</v>
      </c>
      <c r="W461" s="2">
        <f t="shared" si="1163"/>
        <v>0.4280092592592592</v>
      </c>
      <c r="X461">
        <v>30</v>
      </c>
      <c r="Y461" s="33">
        <f>VLOOKUP(C461,JN!$A$2:$J$865,8,0)</f>
        <v>1.2825</v>
      </c>
      <c r="Z461" s="34">
        <f>VLOOKUP(C461,JN!$A$2:$J$865,9,0)</f>
        <v>31.871325095867068</v>
      </c>
      <c r="AA461" s="35">
        <f>VLOOKUP(C461,JN!$A$2:$J$865,10,0)</f>
        <v>0.77591999999999994</v>
      </c>
      <c r="AB461">
        <v>39.5</v>
      </c>
      <c r="AD461">
        <f t="shared" si="1135"/>
        <v>312.5</v>
      </c>
      <c r="AE461">
        <v>0.129</v>
      </c>
      <c r="AG461">
        <v>0.72</v>
      </c>
      <c r="AH461">
        <f t="shared" si="1136"/>
        <v>9.2880000000000004E-2</v>
      </c>
      <c r="AI461" t="s">
        <v>643</v>
      </c>
      <c r="AJ461">
        <f t="shared" si="1137"/>
        <v>467.96453706242573</v>
      </c>
      <c r="AK461">
        <f t="shared" si="1138"/>
        <v>545.95862657282998</v>
      </c>
      <c r="AL461">
        <f t="shared" si="1139"/>
        <v>0.60016451878256105</v>
      </c>
      <c r="AM461">
        <f t="shared" si="1140"/>
        <v>0.43211845352344397</v>
      </c>
      <c r="AN461">
        <f t="shared" si="1141"/>
        <v>14.914649894053504</v>
      </c>
      <c r="AO461">
        <f t="shared" si="1142"/>
        <v>10.738547923718523</v>
      </c>
      <c r="AP461">
        <f t="shared" si="1143"/>
        <v>0.4236202175303902</v>
      </c>
      <c r="AQ461">
        <f t="shared" si="1144"/>
        <v>0.30500655662188098</v>
      </c>
      <c r="AR461" s="54"/>
      <c r="AS461" s="55"/>
      <c r="AT461" s="55"/>
      <c r="AU461" s="56"/>
      <c r="AV461" s="56"/>
      <c r="AW461" s="56"/>
      <c r="AX461" s="57"/>
      <c r="AY461" s="57"/>
      <c r="AZ461" s="57"/>
    </row>
    <row r="462" spans="1:52" x14ac:dyDescent="0.3">
      <c r="A462">
        <v>446</v>
      </c>
      <c r="B462" s="1">
        <v>44756</v>
      </c>
      <c r="C462" t="str">
        <f t="shared" si="1094"/>
        <v>CER-CON_R3_t0_44756</v>
      </c>
      <c r="E462" t="s">
        <v>20</v>
      </c>
      <c r="F462" t="s">
        <v>33</v>
      </c>
      <c r="G462" t="s">
        <v>18</v>
      </c>
      <c r="H462">
        <f t="shared" si="1131"/>
        <v>2022</v>
      </c>
      <c r="I462">
        <f t="shared" si="1132"/>
        <v>7</v>
      </c>
      <c r="J462">
        <f t="shared" si="1133"/>
        <v>14</v>
      </c>
      <c r="K462" t="s">
        <v>48</v>
      </c>
      <c r="M462">
        <f>VLOOKUP(F462,Treats!$A$1:$C$9,3,0)</f>
        <v>3</v>
      </c>
      <c r="N462">
        <v>9</v>
      </c>
      <c r="O462" t="s">
        <v>36</v>
      </c>
      <c r="P462" t="str">
        <f t="shared" si="1134"/>
        <v>E:CER_P:P08_Tr1:CON_Tr2:_TRA_3_D:14_M:7_Y:2022</v>
      </c>
      <c r="Q462">
        <v>0</v>
      </c>
      <c r="R462">
        <v>26</v>
      </c>
      <c r="S462">
        <v>0.9</v>
      </c>
      <c r="T462">
        <v>30</v>
      </c>
      <c r="U462">
        <v>30</v>
      </c>
      <c r="V462" t="s">
        <v>44</v>
      </c>
      <c r="W462" s="2">
        <v>0.43738425925925922</v>
      </c>
      <c r="X462">
        <v>0</v>
      </c>
      <c r="Y462" s="33">
        <f>VLOOKUP(C462,JN!$A$2:$J$865,8,0)</f>
        <v>1.2075</v>
      </c>
      <c r="Z462" s="34">
        <f>VLOOKUP(C462,JN!$A$2:$J$865,9,0)</f>
        <v>129.92799318278657</v>
      </c>
      <c r="AA462" s="35">
        <f>VLOOKUP(C462,JN!$A$2:$J$865,10,0)</f>
        <v>0.76956000000000002</v>
      </c>
      <c r="AB462">
        <v>32.9</v>
      </c>
      <c r="AD462">
        <f t="shared" si="1135"/>
        <v>305.89999999999998</v>
      </c>
      <c r="AE462">
        <v>0.129</v>
      </c>
      <c r="AG462">
        <v>0.72</v>
      </c>
      <c r="AH462">
        <f t="shared" si="1136"/>
        <v>9.2880000000000004E-2</v>
      </c>
      <c r="AI462" t="s">
        <v>643</v>
      </c>
      <c r="AJ462">
        <f t="shared" si="1137"/>
        <v>478.0611893821773</v>
      </c>
      <c r="AK462">
        <f t="shared" si="1138"/>
        <v>557.73805427920695</v>
      </c>
      <c r="AL462">
        <f t="shared" si="1139"/>
        <v>0.57725888617897914</v>
      </c>
      <c r="AM462">
        <f t="shared" si="1140"/>
        <v>0.41562639804886498</v>
      </c>
      <c r="AN462">
        <f t="shared" si="1141"/>
        <v>62.113530955002368</v>
      </c>
      <c r="AO462">
        <f t="shared" si="1142"/>
        <v>44.7217422876017</v>
      </c>
      <c r="AP462">
        <f t="shared" si="1143"/>
        <v>0.42921289705110649</v>
      </c>
      <c r="AQ462">
        <f t="shared" si="1144"/>
        <v>0.30903328587679668</v>
      </c>
      <c r="AR462" s="54">
        <f t="shared" ref="AR462" si="1164">SLOPE(AM462:AM465,X462:X465)*60</f>
        <v>1.4644543297579988</v>
      </c>
      <c r="AS462" s="55">
        <f t="shared" ref="AS462" si="1165">RSQ(Y462:Y465,AM462:AM465)</f>
        <v>0.99997950492136889</v>
      </c>
      <c r="AT462" s="55">
        <f t="shared" ref="AT462" si="1166">IF(AS462&gt;=0.7,AR462,"REV")</f>
        <v>1.4644543297579988</v>
      </c>
      <c r="AU462" s="56">
        <f t="shared" ref="AU462" si="1167">SLOPE(AQ462:AQ465,Y462:Y465)*60</f>
        <v>-0.33362121187072036</v>
      </c>
      <c r="AV462" s="56">
        <f t="shared" ref="AV462" si="1168">RSQ(Y462:Y465,AQ462:AQ465)</f>
        <v>0.27588657714411419</v>
      </c>
      <c r="AW462" s="56" t="str">
        <f t="shared" ref="AW462" si="1169">IF(AV462&gt;=0.7,AU462,"REV")</f>
        <v>REV</v>
      </c>
      <c r="AX462" s="57">
        <f t="shared" ref="AX462" si="1170">SLOPE(AO462:AO465,Y462:Y465)*60</f>
        <v>-764.04944098086776</v>
      </c>
      <c r="AY462" s="57">
        <f t="shared" ref="AY462" si="1171">RSQ(Y462:Y465,AO462:AO465)</f>
        <v>0.99176105375437695</v>
      </c>
      <c r="AZ462" s="57">
        <f t="shared" ref="AZ462" si="1172">IF(AY462&gt;=0.7,AX462,"REV")</f>
        <v>-764.04944098086776</v>
      </c>
    </row>
    <row r="463" spans="1:52" x14ac:dyDescent="0.3">
      <c r="A463">
        <v>447</v>
      </c>
      <c r="B463" s="1">
        <v>44756</v>
      </c>
      <c r="C463" t="str">
        <f t="shared" si="1094"/>
        <v>CER-CON_R3_t1_44756</v>
      </c>
      <c r="E463" t="s">
        <v>20</v>
      </c>
      <c r="F463" t="s">
        <v>33</v>
      </c>
      <c r="G463" t="s">
        <v>18</v>
      </c>
      <c r="H463">
        <f t="shared" si="1131"/>
        <v>2022</v>
      </c>
      <c r="I463">
        <f t="shared" si="1132"/>
        <v>7</v>
      </c>
      <c r="J463">
        <f t="shared" si="1133"/>
        <v>14</v>
      </c>
      <c r="K463" t="s">
        <v>48</v>
      </c>
      <c r="M463">
        <f>VLOOKUP(F463,Treats!$A$1:$C$9,3,0)</f>
        <v>3</v>
      </c>
      <c r="N463">
        <v>9</v>
      </c>
      <c r="O463" t="s">
        <v>36</v>
      </c>
      <c r="P463" t="str">
        <f t="shared" si="1134"/>
        <v>E:CER_P:P08_Tr1:CON_Tr2:_TRA_3_D:14_M:7_Y:2022</v>
      </c>
      <c r="Q463">
        <v>0</v>
      </c>
      <c r="R463">
        <v>26</v>
      </c>
      <c r="S463">
        <v>0.9</v>
      </c>
      <c r="T463">
        <v>30</v>
      </c>
      <c r="U463">
        <v>30</v>
      </c>
      <c r="V463" t="s">
        <v>45</v>
      </c>
      <c r="W463" s="2">
        <f t="shared" si="1163"/>
        <v>0.44432870370370364</v>
      </c>
      <c r="X463">
        <v>10</v>
      </c>
      <c r="Y463" s="33">
        <f>VLOOKUP(C463,JN!$A$2:$J$865,8,0)</f>
        <v>2.4074999999999998</v>
      </c>
      <c r="Z463" s="34">
        <f>VLOOKUP(C463,JN!$A$2:$J$865,9,0)</f>
        <v>94.21815083084789</v>
      </c>
      <c r="AA463" s="35">
        <f>VLOOKUP(C463,JN!$A$2:$J$865,10,0)</f>
        <v>0.73140000000000005</v>
      </c>
      <c r="AB463">
        <v>39.700000000000003</v>
      </c>
      <c r="AD463">
        <f t="shared" si="1135"/>
        <v>312.7</v>
      </c>
      <c r="AE463">
        <v>0.129</v>
      </c>
      <c r="AG463">
        <v>0.72</v>
      </c>
      <c r="AH463">
        <f t="shared" si="1136"/>
        <v>9.2880000000000004E-2</v>
      </c>
      <c r="AI463" t="s">
        <v>643</v>
      </c>
      <c r="AJ463">
        <f t="shared" si="1137"/>
        <v>467.66523131438453</v>
      </c>
      <c r="AK463">
        <f t="shared" si="1138"/>
        <v>545.60943653344862</v>
      </c>
      <c r="AL463">
        <f t="shared" si="1139"/>
        <v>1.1259040443893806</v>
      </c>
      <c r="AM463">
        <f t="shared" si="1140"/>
        <v>0.8106509119603541</v>
      </c>
      <c r="AN463">
        <f t="shared" si="1141"/>
        <v>44.062553302322051</v>
      </c>
      <c r="AO463">
        <f t="shared" si="1142"/>
        <v>31.725038377671879</v>
      </c>
      <c r="AP463">
        <f t="shared" si="1143"/>
        <v>0.39905874188056434</v>
      </c>
      <c r="AQ463">
        <f t="shared" si="1144"/>
        <v>0.28732229415400634</v>
      </c>
      <c r="AR463" s="54"/>
      <c r="AS463" s="55"/>
      <c r="AT463" s="55"/>
      <c r="AU463" s="56"/>
      <c r="AV463" s="56"/>
      <c r="AW463" s="56"/>
      <c r="AX463" s="57"/>
      <c r="AY463" s="57"/>
      <c r="AZ463" s="57"/>
    </row>
    <row r="464" spans="1:52" x14ac:dyDescent="0.3">
      <c r="A464">
        <v>448</v>
      </c>
      <c r="B464" s="1">
        <v>44756</v>
      </c>
      <c r="C464" t="str">
        <f t="shared" si="1094"/>
        <v>CER-CON_R3_t2_44756</v>
      </c>
      <c r="E464" t="s">
        <v>20</v>
      </c>
      <c r="F464" t="s">
        <v>33</v>
      </c>
      <c r="G464" t="s">
        <v>18</v>
      </c>
      <c r="H464">
        <f t="shared" si="1131"/>
        <v>2022</v>
      </c>
      <c r="I464">
        <f t="shared" si="1132"/>
        <v>7</v>
      </c>
      <c r="J464">
        <f t="shared" si="1133"/>
        <v>14</v>
      </c>
      <c r="K464" t="s">
        <v>48</v>
      </c>
      <c r="M464">
        <f>VLOOKUP(F464,Treats!$A$1:$C$9,3,0)</f>
        <v>3</v>
      </c>
      <c r="N464">
        <v>9</v>
      </c>
      <c r="O464" t="s">
        <v>36</v>
      </c>
      <c r="P464" t="str">
        <f t="shared" si="1134"/>
        <v>E:CER_P:P08_Tr1:CON_Tr2:_TRA_3_D:14_M:7_Y:2022</v>
      </c>
      <c r="Q464">
        <v>0</v>
      </c>
      <c r="R464">
        <v>26</v>
      </c>
      <c r="S464">
        <v>0.9</v>
      </c>
      <c r="T464">
        <v>30</v>
      </c>
      <c r="U464">
        <v>30</v>
      </c>
      <c r="V464" t="s">
        <v>46</v>
      </c>
      <c r="W464" s="2">
        <f t="shared" si="1163"/>
        <v>0.45127314814814806</v>
      </c>
      <c r="X464">
        <v>20</v>
      </c>
      <c r="Y464" s="33">
        <f>VLOOKUP(C464,JN!$A$2:$J$865,8,0)</f>
        <v>3.0074999999999998</v>
      </c>
      <c r="Z464" s="34">
        <f>VLOOKUP(C464,JN!$A$2:$J$865,9,0)</f>
        <v>67.464848743076274</v>
      </c>
      <c r="AA464" s="35">
        <f>VLOOKUP(C464,JN!$A$2:$J$865,10,0)</f>
        <v>0.77591999999999994</v>
      </c>
      <c r="AB464">
        <v>39.799999999999997</v>
      </c>
      <c r="AD464">
        <f t="shared" si="1135"/>
        <v>312.8</v>
      </c>
      <c r="AE464">
        <v>0.129</v>
      </c>
      <c r="AG464">
        <v>0.72</v>
      </c>
      <c r="AH464">
        <f t="shared" si="1136"/>
        <v>9.2880000000000004E-2</v>
      </c>
      <c r="AI464" t="s">
        <v>643</v>
      </c>
      <c r="AJ464">
        <f t="shared" si="1137"/>
        <v>467.51572196933512</v>
      </c>
      <c r="AK464">
        <f t="shared" si="1138"/>
        <v>545.43500896422427</v>
      </c>
      <c r="AL464">
        <f t="shared" si="1139"/>
        <v>1.4060535338227753</v>
      </c>
      <c r="AM464">
        <f t="shared" si="1140"/>
        <v>1.0123585443523981</v>
      </c>
      <c r="AN464">
        <f t="shared" si="1141"/>
        <v>31.540877467671297</v>
      </c>
      <c r="AO464">
        <f t="shared" si="1142"/>
        <v>22.709431776723335</v>
      </c>
      <c r="AP464">
        <f t="shared" si="1143"/>
        <v>0.42321393215552089</v>
      </c>
      <c r="AQ464">
        <f t="shared" si="1144"/>
        <v>0.30471403115197504</v>
      </c>
      <c r="AR464" s="54"/>
      <c r="AS464" s="55"/>
      <c r="AT464" s="55"/>
      <c r="AU464" s="56"/>
      <c r="AV464" s="56"/>
      <c r="AW464" s="56"/>
      <c r="AX464" s="57"/>
      <c r="AY464" s="57"/>
      <c r="AZ464" s="57"/>
    </row>
    <row r="465" spans="1:52" x14ac:dyDescent="0.3">
      <c r="A465">
        <v>449</v>
      </c>
      <c r="B465" s="1">
        <v>44756</v>
      </c>
      <c r="C465" t="str">
        <f t="shared" si="1094"/>
        <v>CER-CON_R3_t3_44756</v>
      </c>
      <c r="E465" t="s">
        <v>20</v>
      </c>
      <c r="F465" t="s">
        <v>33</v>
      </c>
      <c r="G465" t="s">
        <v>18</v>
      </c>
      <c r="H465">
        <f t="shared" si="1131"/>
        <v>2022</v>
      </c>
      <c r="I465">
        <f t="shared" si="1132"/>
        <v>7</v>
      </c>
      <c r="J465">
        <f t="shared" si="1133"/>
        <v>14</v>
      </c>
      <c r="K465" t="s">
        <v>48</v>
      </c>
      <c r="M465">
        <f>VLOOKUP(F465,Treats!$A$1:$C$9,3,0)</f>
        <v>3</v>
      </c>
      <c r="N465">
        <v>9</v>
      </c>
      <c r="O465" t="s">
        <v>36</v>
      </c>
      <c r="P465" t="str">
        <f t="shared" si="1134"/>
        <v>E:CER_P:P08_Tr1:CON_Tr2:_TRA_3_D:14_M:7_Y:2022</v>
      </c>
      <c r="Q465">
        <v>0</v>
      </c>
      <c r="R465">
        <v>26</v>
      </c>
      <c r="S465">
        <v>0.9</v>
      </c>
      <c r="T465">
        <v>30</v>
      </c>
      <c r="U465">
        <v>30</v>
      </c>
      <c r="V465" t="s">
        <v>47</v>
      </c>
      <c r="W465" s="2">
        <f t="shared" si="1163"/>
        <v>0.45821759259259248</v>
      </c>
      <c r="X465">
        <v>30</v>
      </c>
      <c r="Y465" s="33">
        <f>VLOOKUP(C465,JN!$A$2:$J$865,8,0)</f>
        <v>3.4575000000000005</v>
      </c>
      <c r="Z465" s="34">
        <f>VLOOKUP(C465,JN!$A$2:$J$865,9,0)</f>
        <v>47.225394120153389</v>
      </c>
      <c r="AA465" s="35">
        <f>VLOOKUP(C465,JN!$A$2:$J$865,10,0)</f>
        <v>0.74412000000000011</v>
      </c>
      <c r="AB465">
        <v>40.299999999999997</v>
      </c>
      <c r="AD465">
        <f t="shared" si="1135"/>
        <v>313.3</v>
      </c>
      <c r="AE465">
        <v>0.129</v>
      </c>
      <c r="AG465">
        <v>0.72</v>
      </c>
      <c r="AH465">
        <f t="shared" si="1136"/>
        <v>9.2880000000000004E-2</v>
      </c>
      <c r="AI465" t="s">
        <v>643</v>
      </c>
      <c r="AJ465">
        <f t="shared" si="1137"/>
        <v>466.76960686884149</v>
      </c>
      <c r="AK465">
        <f t="shared" si="1138"/>
        <v>544.56454134698174</v>
      </c>
      <c r="AL465">
        <f t="shared" si="1139"/>
        <v>1.6138559157490198</v>
      </c>
      <c r="AM465">
        <f t="shared" si="1140"/>
        <v>1.1619762593392942</v>
      </c>
      <c r="AN465">
        <f t="shared" si="1141"/>
        <v>22.043378647690098</v>
      </c>
      <c r="AO465">
        <f t="shared" si="1142"/>
        <v>15.871232626336871</v>
      </c>
      <c r="AP465">
        <f t="shared" si="1143"/>
        <v>0.4052213665071161</v>
      </c>
      <c r="AQ465">
        <f t="shared" si="1144"/>
        <v>0.29175938388512357</v>
      </c>
      <c r="AR465" s="54"/>
      <c r="AS465" s="55"/>
      <c r="AT465" s="55"/>
      <c r="AU465" s="56"/>
      <c r="AV465" s="56"/>
      <c r="AW465" s="56"/>
      <c r="AX465" s="57"/>
      <c r="AY465" s="57"/>
      <c r="AZ465" s="57"/>
    </row>
    <row r="466" spans="1:52" x14ac:dyDescent="0.3">
      <c r="A466">
        <v>450</v>
      </c>
      <c r="B466" s="1">
        <v>44756</v>
      </c>
      <c r="C466" t="str">
        <f t="shared" si="1094"/>
        <v>CER-AWD_R3_t0_44756</v>
      </c>
      <c r="E466" t="s">
        <v>20</v>
      </c>
      <c r="F466" t="s">
        <v>38</v>
      </c>
      <c r="G466" t="s">
        <v>18</v>
      </c>
      <c r="H466">
        <f t="shared" si="1131"/>
        <v>2022</v>
      </c>
      <c r="I466">
        <f t="shared" si="1132"/>
        <v>7</v>
      </c>
      <c r="J466">
        <f t="shared" si="1133"/>
        <v>14</v>
      </c>
      <c r="K466" t="s">
        <v>50</v>
      </c>
      <c r="M466">
        <f>VLOOKUP(F466,Treats!$A$1:$C$9,3,0)</f>
        <v>3</v>
      </c>
      <c r="N466">
        <v>9</v>
      </c>
      <c r="O466" t="s">
        <v>36</v>
      </c>
      <c r="P466" t="str">
        <f t="shared" si="1134"/>
        <v>E:CER_P:P09_Tr1:AWD_Tr2:_TRA_3_D:14_M:7_Y:2022</v>
      </c>
      <c r="Q466">
        <v>0</v>
      </c>
      <c r="R466">
        <v>26</v>
      </c>
      <c r="S466">
        <v>0.9</v>
      </c>
      <c r="T466">
        <v>27</v>
      </c>
      <c r="V466" t="s">
        <v>44</v>
      </c>
      <c r="W466" s="2">
        <v>0.40908564814814818</v>
      </c>
      <c r="X466">
        <v>0</v>
      </c>
      <c r="Y466" s="33">
        <f>VLOOKUP(C466,JN!$A$2:$J$865,8,0)</f>
        <v>1.2825</v>
      </c>
      <c r="Z466" s="34">
        <f>VLOOKUP(C466,JN!$A$2:$J$865,9,0)</f>
        <v>115.50447379633577</v>
      </c>
      <c r="AA466" s="35">
        <f>VLOOKUP(C466,JN!$A$2:$J$865,10,0)</f>
        <v>0.88404000000000005</v>
      </c>
      <c r="AB466">
        <v>27.8</v>
      </c>
      <c r="AD466">
        <f t="shared" si="1135"/>
        <v>300.8</v>
      </c>
      <c r="AE466">
        <v>0.129</v>
      </c>
      <c r="AG466">
        <v>0.72</v>
      </c>
      <c r="AH466">
        <f t="shared" si="1136"/>
        <v>9.2880000000000004E-2</v>
      </c>
      <c r="AI466" t="s">
        <v>643</v>
      </c>
      <c r="AJ466">
        <f t="shared" si="1137"/>
        <v>486.16661513300545</v>
      </c>
      <c r="AK466">
        <f t="shared" si="1138"/>
        <v>567.19438432183972</v>
      </c>
      <c r="AL466">
        <f t="shared" si="1139"/>
        <v>0.62350868390807945</v>
      </c>
      <c r="AM466">
        <f t="shared" si="1140"/>
        <v>0.44892625241381723</v>
      </c>
      <c r="AN466">
        <f t="shared" si="1141"/>
        <v>56.154419058283487</v>
      </c>
      <c r="AO466">
        <f t="shared" si="1142"/>
        <v>40.431181721964109</v>
      </c>
      <c r="AP466">
        <f t="shared" si="1143"/>
        <v>0.50142252351587924</v>
      </c>
      <c r="AQ466">
        <f t="shared" si="1144"/>
        <v>0.36102421693143311</v>
      </c>
      <c r="AR466" s="54">
        <f t="shared" ref="AR466" si="1173">SLOPE(AM466:AM469,X466:X469)*60</f>
        <v>-3.0502321859727788E-3</v>
      </c>
      <c r="AS466" s="55">
        <f t="shared" ref="AS466" si="1174">RSQ(Y466:Y469,AM466:AM469)</f>
        <v>0.22919225093367979</v>
      </c>
      <c r="AT466" s="55" t="str">
        <f t="shared" ref="AT466" si="1175">IF(AS466&gt;=0.7,AR466,"REV")</f>
        <v>REV</v>
      </c>
      <c r="AU466" s="56">
        <f t="shared" ref="AU466" si="1176">SLOPE(AQ466:AQ469,Y466:Y469)*60</f>
        <v>71.940808331028578</v>
      </c>
      <c r="AV466" s="56">
        <f t="shared" ref="AV466" si="1177">RSQ(Y466:Y469,AQ466:AQ469)</f>
        <v>9.8535875141837523E-2</v>
      </c>
      <c r="AW466" s="56" t="str">
        <f t="shared" ref="AW466" si="1178">IF(AV466&gt;=0.7,AU466,"REV")</f>
        <v>REV</v>
      </c>
      <c r="AX466" s="57">
        <f t="shared" ref="AX466" si="1179">SLOPE(AO466:AO469,Y466:Y469)*60</f>
        <v>-14947.211916705241</v>
      </c>
      <c r="AY466" s="57">
        <f t="shared" ref="AY466" si="1180">RSQ(Y466:Y469,AO466:AO469)</f>
        <v>0.70671030509107402</v>
      </c>
      <c r="AZ466" s="57">
        <f t="shared" ref="AZ466" si="1181">IF(AY466&gt;=0.7,AX466,"REV")</f>
        <v>-14947.211916705241</v>
      </c>
    </row>
    <row r="467" spans="1:52" x14ac:dyDescent="0.3">
      <c r="A467">
        <v>451</v>
      </c>
      <c r="B467" s="1">
        <v>44756</v>
      </c>
      <c r="C467" t="str">
        <f t="shared" si="1094"/>
        <v>CER-AWD_R3_t1_44756</v>
      </c>
      <c r="E467" t="s">
        <v>20</v>
      </c>
      <c r="F467" t="s">
        <v>38</v>
      </c>
      <c r="G467" t="s">
        <v>18</v>
      </c>
      <c r="H467">
        <f t="shared" si="1131"/>
        <v>2022</v>
      </c>
      <c r="I467">
        <f t="shared" si="1132"/>
        <v>7</v>
      </c>
      <c r="J467">
        <f t="shared" si="1133"/>
        <v>14</v>
      </c>
      <c r="K467" t="s">
        <v>50</v>
      </c>
      <c r="M467">
        <f>VLOOKUP(F467,Treats!$A$1:$C$9,3,0)</f>
        <v>3</v>
      </c>
      <c r="N467">
        <v>9</v>
      </c>
      <c r="O467" t="s">
        <v>36</v>
      </c>
      <c r="P467" t="str">
        <f t="shared" si="1134"/>
        <v>E:CER_P:P09_Tr1:AWD_Tr2:_TRA_3_D:14_M:7_Y:2022</v>
      </c>
      <c r="Q467">
        <v>0</v>
      </c>
      <c r="R467">
        <v>26</v>
      </c>
      <c r="S467">
        <v>0.9</v>
      </c>
      <c r="T467">
        <v>27</v>
      </c>
      <c r="V467" t="s">
        <v>45</v>
      </c>
      <c r="W467" s="2">
        <f t="shared" ref="W467:W529" si="1182">W466+TIME(0,10,0)</f>
        <v>0.4160300925925926</v>
      </c>
      <c r="X467">
        <v>10</v>
      </c>
      <c r="Y467" s="33">
        <f>VLOOKUP(C467,JN!$A$2:$J$865,8,0)</f>
        <v>1.3574999999999999</v>
      </c>
      <c r="Z467" s="34">
        <f>VLOOKUP(C467,JN!$A$2:$J$865,9,0)</f>
        <v>86.657435023434175</v>
      </c>
      <c r="AA467" s="35">
        <f>VLOOKUP(C467,JN!$A$2:$J$865,10,0)</f>
        <v>0.88404000000000005</v>
      </c>
      <c r="AB467">
        <v>35.6</v>
      </c>
      <c r="AD467">
        <f t="shared" si="1135"/>
        <v>308.60000000000002</v>
      </c>
      <c r="AE467">
        <v>0.129</v>
      </c>
      <c r="AG467">
        <v>0.72</v>
      </c>
      <c r="AH467">
        <f t="shared" si="1136"/>
        <v>9.2880000000000004E-2</v>
      </c>
      <c r="AI467" t="s">
        <v>643</v>
      </c>
      <c r="AJ467">
        <f t="shared" si="1137"/>
        <v>473.87854125731695</v>
      </c>
      <c r="AK467">
        <f t="shared" si="1138"/>
        <v>552.85829813353644</v>
      </c>
      <c r="AL467">
        <f t="shared" si="1139"/>
        <v>0.64329011975680772</v>
      </c>
      <c r="AM467">
        <f t="shared" si="1140"/>
        <v>0.46316888622490154</v>
      </c>
      <c r="AN467">
        <f t="shared" si="1141"/>
        <v>41.065098898005715</v>
      </c>
      <c r="AO467">
        <f t="shared" si="1142"/>
        <v>29.566871206564116</v>
      </c>
      <c r="AP467">
        <f t="shared" si="1143"/>
        <v>0.48874884988197159</v>
      </c>
      <c r="AQ467">
        <f t="shared" si="1144"/>
        <v>0.35189917191501957</v>
      </c>
      <c r="AR467" s="54"/>
      <c r="AS467" s="55"/>
      <c r="AT467" s="55"/>
      <c r="AU467" s="56"/>
      <c r="AV467" s="56"/>
      <c r="AW467" s="56"/>
      <c r="AX467" s="57"/>
      <c r="AY467" s="57"/>
      <c r="AZ467" s="57"/>
    </row>
    <row r="468" spans="1:52" x14ac:dyDescent="0.3">
      <c r="A468">
        <v>452</v>
      </c>
      <c r="B468" s="1">
        <v>44756</v>
      </c>
      <c r="C468" t="str">
        <f t="shared" si="1094"/>
        <v>CER-AWD_R3_t2_44756</v>
      </c>
      <c r="E468" t="s">
        <v>20</v>
      </c>
      <c r="F468" t="s">
        <v>38</v>
      </c>
      <c r="G468" t="s">
        <v>18</v>
      </c>
      <c r="H468">
        <f t="shared" si="1131"/>
        <v>2022</v>
      </c>
      <c r="I468">
        <f t="shared" si="1132"/>
        <v>7</v>
      </c>
      <c r="J468">
        <f t="shared" si="1133"/>
        <v>14</v>
      </c>
      <c r="K468" t="s">
        <v>50</v>
      </c>
      <c r="M468">
        <f>VLOOKUP(F468,Treats!$A$1:$C$9,3,0)</f>
        <v>3</v>
      </c>
      <c r="N468">
        <v>9</v>
      </c>
      <c r="O468" t="s">
        <v>36</v>
      </c>
      <c r="P468" t="str">
        <f t="shared" si="1134"/>
        <v>E:CER_P:P09_Tr1:AWD_Tr2:_TRA_3_D:14_M:7_Y:2022</v>
      </c>
      <c r="Q468">
        <v>0</v>
      </c>
      <c r="R468">
        <v>26</v>
      </c>
      <c r="S468">
        <v>0.9</v>
      </c>
      <c r="T468">
        <v>27</v>
      </c>
      <c r="V468" t="s">
        <v>46</v>
      </c>
      <c r="W468" s="2">
        <f t="shared" si="1182"/>
        <v>0.42297453703703702</v>
      </c>
      <c r="X468">
        <v>20</v>
      </c>
      <c r="Y468" s="33">
        <f>VLOOKUP(C468,JN!$A$2:$J$865,8,0)</f>
        <v>1.3574999999999999</v>
      </c>
      <c r="Z468" s="34">
        <f>VLOOKUP(C468,JN!$A$2:$J$865,9,0)</f>
        <v>62.46314443971027</v>
      </c>
      <c r="AA468" s="35">
        <f>VLOOKUP(C468,JN!$A$2:$J$865,10,0)</f>
        <v>1.6599599999999999</v>
      </c>
      <c r="AB468">
        <v>44</v>
      </c>
      <c r="AD468">
        <f t="shared" si="1135"/>
        <v>317</v>
      </c>
      <c r="AE468">
        <v>0.129</v>
      </c>
      <c r="AG468">
        <v>0.72</v>
      </c>
      <c r="AH468">
        <f t="shared" si="1136"/>
        <v>9.2880000000000004E-2</v>
      </c>
      <c r="AI468" t="s">
        <v>643</v>
      </c>
      <c r="AJ468">
        <f t="shared" si="1137"/>
        <v>461.32150735649219</v>
      </c>
      <c r="AK468">
        <f t="shared" si="1138"/>
        <v>538.20842524924092</v>
      </c>
      <c r="AL468">
        <f t="shared" si="1139"/>
        <v>0.62624394623643809</v>
      </c>
      <c r="AM468">
        <f t="shared" si="1140"/>
        <v>0.4508956412902354</v>
      </c>
      <c r="AN468">
        <f t="shared" si="1141"/>
        <v>28.815591947153436</v>
      </c>
      <c r="AO468">
        <f t="shared" si="1142"/>
        <v>20.747226201950475</v>
      </c>
      <c r="AP468">
        <f t="shared" si="1143"/>
        <v>0.89340445757672993</v>
      </c>
      <c r="AQ468">
        <f t="shared" si="1144"/>
        <v>0.64325120945524561</v>
      </c>
      <c r="AR468" s="54"/>
      <c r="AS468" s="55"/>
      <c r="AT468" s="55"/>
      <c r="AU468" s="56"/>
      <c r="AV468" s="56"/>
      <c r="AW468" s="56"/>
      <c r="AX468" s="57"/>
      <c r="AY468" s="57"/>
      <c r="AZ468" s="57"/>
    </row>
    <row r="469" spans="1:52" x14ac:dyDescent="0.3">
      <c r="A469">
        <v>453</v>
      </c>
      <c r="B469" s="1">
        <v>44756</v>
      </c>
      <c r="C469" t="str">
        <f t="shared" si="1094"/>
        <v>CER-AWD_R3_t3_44756</v>
      </c>
      <c r="E469" t="s">
        <v>20</v>
      </c>
      <c r="F469" t="s">
        <v>38</v>
      </c>
      <c r="G469" t="s">
        <v>18</v>
      </c>
      <c r="H469">
        <f t="shared" si="1131"/>
        <v>2022</v>
      </c>
      <c r="I469">
        <f t="shared" si="1132"/>
        <v>7</v>
      </c>
      <c r="J469">
        <f t="shared" si="1133"/>
        <v>14</v>
      </c>
      <c r="K469" t="s">
        <v>50</v>
      </c>
      <c r="M469">
        <f>VLOOKUP(F469,Treats!$A$1:$C$9,3,0)</f>
        <v>3</v>
      </c>
      <c r="N469">
        <v>9</v>
      </c>
      <c r="O469" t="s">
        <v>36</v>
      </c>
      <c r="P469" t="str">
        <f t="shared" si="1134"/>
        <v>E:CER_P:P09_Tr1:AWD_Tr2:_TRA_3_D:14_M:7_Y:2022</v>
      </c>
      <c r="Q469">
        <v>0</v>
      </c>
      <c r="R469">
        <v>26</v>
      </c>
      <c r="S469">
        <v>0.9</v>
      </c>
      <c r="T469">
        <v>27</v>
      </c>
      <c r="V469" t="s">
        <v>47</v>
      </c>
      <c r="W469" s="2">
        <f t="shared" si="1182"/>
        <v>0.42991898148148144</v>
      </c>
      <c r="X469">
        <v>30</v>
      </c>
      <c r="Y469" s="33">
        <f>VLOOKUP(C469,JN!$A$2:$J$865,8,0)</f>
        <v>1.3574999999999999</v>
      </c>
      <c r="Z469" s="34">
        <f>VLOOKUP(C469,JN!$A$2:$J$865,9,0)</f>
        <v>44.899020025564553</v>
      </c>
      <c r="AA469" s="35">
        <f>VLOOKUP(C469,JN!$A$2:$J$865,10,0)</f>
        <v>0.92220000000000002</v>
      </c>
      <c r="AB469">
        <v>43.7</v>
      </c>
      <c r="AD469">
        <f t="shared" si="1135"/>
        <v>316.7</v>
      </c>
      <c r="AE469">
        <v>0.129</v>
      </c>
      <c r="AG469">
        <v>0.72</v>
      </c>
      <c r="AH469">
        <f t="shared" si="1136"/>
        <v>9.2880000000000004E-2</v>
      </c>
      <c r="AI469" t="s">
        <v>643</v>
      </c>
      <c r="AJ469">
        <f t="shared" si="1137"/>
        <v>461.75850278499536</v>
      </c>
      <c r="AK469">
        <f t="shared" si="1138"/>
        <v>538.71825324916131</v>
      </c>
      <c r="AL469">
        <f t="shared" si="1139"/>
        <v>0.62683716753063112</v>
      </c>
      <c r="AM469">
        <f t="shared" si="1140"/>
        <v>0.4513227606220544</v>
      </c>
      <c r="AN469">
        <f t="shared" si="1141"/>
        <v>20.732504263518212</v>
      </c>
      <c r="AO469">
        <f t="shared" si="1142"/>
        <v>14.927403069733113</v>
      </c>
      <c r="AP469">
        <f t="shared" si="1143"/>
        <v>0.49680597314637659</v>
      </c>
      <c r="AQ469">
        <f t="shared" si="1144"/>
        <v>0.35770030066539116</v>
      </c>
      <c r="AR469" s="54"/>
      <c r="AS469" s="55"/>
      <c r="AT469" s="55"/>
      <c r="AU469" s="56"/>
      <c r="AV469" s="56"/>
      <c r="AW469" s="56"/>
      <c r="AX469" s="57"/>
      <c r="AY469" s="57"/>
      <c r="AZ469" s="57"/>
    </row>
    <row r="470" spans="1:52" x14ac:dyDescent="0.3">
      <c r="A470">
        <v>454</v>
      </c>
      <c r="B470" s="1">
        <v>44761</v>
      </c>
      <c r="C470" t="str">
        <f t="shared" si="1094"/>
        <v>CER-AWD_R1_t0_44761</v>
      </c>
      <c r="E470" t="s">
        <v>20</v>
      </c>
      <c r="F470" t="s">
        <v>21</v>
      </c>
      <c r="G470" t="s">
        <v>18</v>
      </c>
      <c r="H470">
        <f t="shared" si="1131"/>
        <v>2022</v>
      </c>
      <c r="I470">
        <f t="shared" si="1132"/>
        <v>7</v>
      </c>
      <c r="J470">
        <f t="shared" si="1133"/>
        <v>19</v>
      </c>
      <c r="K470" t="s">
        <v>50</v>
      </c>
      <c r="M470">
        <f>VLOOKUP(F470,Treats!$A$1:$C$9,3,0)</f>
        <v>1</v>
      </c>
      <c r="N470">
        <v>11</v>
      </c>
      <c r="O470" t="s">
        <v>605</v>
      </c>
      <c r="P470" t="str">
        <f t="shared" si="1134"/>
        <v>E:CER_P:P01_Tr1:AWD_Tr2:_TRA_1_D:19_M:7_Y:2022</v>
      </c>
      <c r="Q470">
        <v>4</v>
      </c>
      <c r="R470">
        <v>27</v>
      </c>
      <c r="S470">
        <v>0.9</v>
      </c>
      <c r="T470">
        <v>30</v>
      </c>
      <c r="U470">
        <v>29</v>
      </c>
      <c r="V470" t="s">
        <v>44</v>
      </c>
      <c r="W470" s="2">
        <v>0.39479166666666665</v>
      </c>
      <c r="X470">
        <v>0</v>
      </c>
      <c r="Y470" s="33">
        <f>VLOOKUP(C470,JN!$A$2:$J$865,8,0)</f>
        <v>1.4325000000000001</v>
      </c>
      <c r="Z470" s="34">
        <f>VLOOKUP(C470,JN!$A$2:$J$865,9,0)</f>
        <v>87.880087823002881</v>
      </c>
      <c r="AA470" s="35">
        <f>VLOOKUP(C470,JN!$A$2:$J$865,10,0)</f>
        <v>1.6663199999999998</v>
      </c>
      <c r="AB470">
        <v>33.700000000000003</v>
      </c>
      <c r="AD470">
        <f t="shared" si="1135"/>
        <v>306.7</v>
      </c>
      <c r="AE470">
        <v>0.129</v>
      </c>
      <c r="AG470">
        <v>0.72</v>
      </c>
      <c r="AH470">
        <f t="shared" si="1136"/>
        <v>9.2880000000000004E-2</v>
      </c>
      <c r="AI470" t="s">
        <v>643</v>
      </c>
      <c r="AJ470">
        <f t="shared" si="1137"/>
        <v>476.81420877733302</v>
      </c>
      <c r="AK470">
        <f t="shared" si="1138"/>
        <v>556.28324357355518</v>
      </c>
      <c r="AL470">
        <f t="shared" si="1139"/>
        <v>0.68303635407352969</v>
      </c>
      <c r="AM470">
        <f t="shared" si="1140"/>
        <v>0.49178617493294136</v>
      </c>
      <c r="AN470">
        <f t="shared" si="1141"/>
        <v>41.902474542607656</v>
      </c>
      <c r="AO470">
        <f t="shared" si="1142"/>
        <v>30.169781670677512</v>
      </c>
      <c r="AP470">
        <f t="shared" si="1143"/>
        <v>0.92694589443148645</v>
      </c>
      <c r="AQ470">
        <f t="shared" si="1144"/>
        <v>0.66740104399067024</v>
      </c>
      <c r="AR470" s="54">
        <f t="shared" ref="AR470" si="1183">SLOPE(AM470:AM473,X470:X473)*60</f>
        <v>9.8950516867500518E-2</v>
      </c>
      <c r="AS470" s="55">
        <f t="shared" ref="AS470" si="1184">RSQ(Y470:Y473,AM470:AM473)</f>
        <v>0.97171281527998843</v>
      </c>
      <c r="AT470" s="55">
        <f t="shared" ref="AT470" si="1185">IF(AS470&gt;=0.7,AR470,"REV")</f>
        <v>9.8950516867500518E-2</v>
      </c>
      <c r="AU470" s="56">
        <f t="shared" ref="AU470" si="1186">SLOPE(AQ470:AQ473,Y470:Y473)*60</f>
        <v>107.39189089691466</v>
      </c>
      <c r="AV470" s="56">
        <f t="shared" ref="AV470" si="1187">RSQ(Y470:Y473,AQ470:AQ473)</f>
        <v>0.57402825415911174</v>
      </c>
      <c r="AW470" s="56" t="str">
        <f t="shared" ref="AW470" si="1188">IF(AV470&gt;=0.7,AU470,"REV")</f>
        <v>REV</v>
      </c>
      <c r="AX470" s="57">
        <f t="shared" ref="AX470" si="1189">SLOPE(AO470:AO473,Y470:Y473)*60</f>
        <v>-8461.020072897205</v>
      </c>
      <c r="AY470" s="57">
        <f t="shared" ref="AY470" si="1190">RSQ(Y470:Y473,AO470:AO473)</f>
        <v>0.76702994522388257</v>
      </c>
      <c r="AZ470" s="57">
        <f t="shared" ref="AZ470" si="1191">IF(AY470&gt;=0.7,AX470,"REV")</f>
        <v>-8461.020072897205</v>
      </c>
    </row>
    <row r="471" spans="1:52" x14ac:dyDescent="0.3">
      <c r="A471">
        <v>455</v>
      </c>
      <c r="B471" s="1">
        <v>44761</v>
      </c>
      <c r="C471" t="str">
        <f t="shared" si="1094"/>
        <v>CER-AWD_R1_t1_44761</v>
      </c>
      <c r="E471" t="s">
        <v>20</v>
      </c>
      <c r="F471" t="s">
        <v>21</v>
      </c>
      <c r="G471" t="s">
        <v>18</v>
      </c>
      <c r="H471">
        <f t="shared" si="1131"/>
        <v>2022</v>
      </c>
      <c r="I471">
        <f t="shared" si="1132"/>
        <v>7</v>
      </c>
      <c r="J471">
        <f t="shared" si="1133"/>
        <v>19</v>
      </c>
      <c r="K471" t="s">
        <v>50</v>
      </c>
      <c r="M471">
        <f>VLOOKUP(F471,Treats!$A$1:$C$9,3,0)</f>
        <v>1</v>
      </c>
      <c r="N471">
        <v>11</v>
      </c>
      <c r="O471" t="s">
        <v>605</v>
      </c>
      <c r="P471" t="str">
        <f t="shared" si="1134"/>
        <v>E:CER_P:P01_Tr1:AWD_Tr2:_TRA_1_D:19_M:7_Y:2022</v>
      </c>
      <c r="Q471">
        <v>4</v>
      </c>
      <c r="R471">
        <v>27</v>
      </c>
      <c r="S471">
        <v>0.9</v>
      </c>
      <c r="T471">
        <v>30</v>
      </c>
      <c r="U471">
        <v>29</v>
      </c>
      <c r="V471" t="s">
        <v>45</v>
      </c>
      <c r="W471" s="2">
        <f t="shared" si="1182"/>
        <v>0.40173611111111107</v>
      </c>
      <c r="X471">
        <v>10</v>
      </c>
      <c r="Y471" s="33">
        <f>VLOOKUP(C471,JN!$A$2:$J$865,8,0)</f>
        <v>1.4325000000000001</v>
      </c>
      <c r="Z471" s="34">
        <f>VLOOKUP(C471,JN!$A$2:$J$865,9,0)</f>
        <v>49.703428474919782</v>
      </c>
      <c r="AA471" s="35">
        <f>VLOOKUP(C471,JN!$A$2:$J$865,10,0)</f>
        <v>1.59</v>
      </c>
      <c r="AB471">
        <v>40</v>
      </c>
      <c r="AD471">
        <f t="shared" si="1135"/>
        <v>313</v>
      </c>
      <c r="AE471">
        <v>0.129</v>
      </c>
      <c r="AG471">
        <v>0.72</v>
      </c>
      <c r="AH471">
        <f t="shared" si="1136"/>
        <v>9.2880000000000004E-2</v>
      </c>
      <c r="AI471" t="s">
        <v>643</v>
      </c>
      <c r="AJ471">
        <f t="shared" si="1137"/>
        <v>467.21698987861993</v>
      </c>
      <c r="AK471">
        <f t="shared" si="1138"/>
        <v>545.08648819172322</v>
      </c>
      <c r="AL471">
        <f t="shared" si="1139"/>
        <v>0.66928833800112308</v>
      </c>
      <c r="AM471">
        <f t="shared" si="1140"/>
        <v>0.4818876033608086</v>
      </c>
      <c r="AN471">
        <f t="shared" si="1141"/>
        <v>23.222286238699304</v>
      </c>
      <c r="AO471">
        <f t="shared" si="1142"/>
        <v>16.720046091863498</v>
      </c>
      <c r="AP471">
        <f t="shared" si="1143"/>
        <v>0.86668751622483997</v>
      </c>
      <c r="AQ471">
        <f t="shared" si="1144"/>
        <v>0.62401501168188478</v>
      </c>
      <c r="AR471" s="54"/>
      <c r="AS471" s="55"/>
      <c r="AT471" s="55"/>
      <c r="AU471" s="56"/>
      <c r="AV471" s="56"/>
      <c r="AW471" s="56"/>
      <c r="AX471" s="57"/>
      <c r="AY471" s="57"/>
      <c r="AZ471" s="57"/>
    </row>
    <row r="472" spans="1:52" x14ac:dyDescent="0.3">
      <c r="A472">
        <v>456</v>
      </c>
      <c r="B472" s="1">
        <v>44761</v>
      </c>
      <c r="C472" t="str">
        <f t="shared" si="1094"/>
        <v>CER-AWD_R1_t2_44761</v>
      </c>
      <c r="E472" t="s">
        <v>20</v>
      </c>
      <c r="F472" t="s">
        <v>21</v>
      </c>
      <c r="G472" t="s">
        <v>18</v>
      </c>
      <c r="H472">
        <f t="shared" si="1131"/>
        <v>2022</v>
      </c>
      <c r="I472">
        <f t="shared" si="1132"/>
        <v>7</v>
      </c>
      <c r="J472">
        <f t="shared" si="1133"/>
        <v>19</v>
      </c>
      <c r="K472" t="s">
        <v>50</v>
      </c>
      <c r="M472">
        <f>VLOOKUP(F472,Treats!$A$1:$C$9,3,0)</f>
        <v>1</v>
      </c>
      <c r="N472">
        <v>11</v>
      </c>
      <c r="O472" t="s">
        <v>605</v>
      </c>
      <c r="P472" t="str">
        <f t="shared" si="1134"/>
        <v>E:CER_P:P01_Tr1:AWD_Tr2:_TRA_1_D:19_M:7_Y:2022</v>
      </c>
      <c r="Q472">
        <v>4</v>
      </c>
      <c r="R472">
        <v>27</v>
      </c>
      <c r="S472">
        <v>0.9</v>
      </c>
      <c r="T472">
        <v>30</v>
      </c>
      <c r="U472">
        <v>29</v>
      </c>
      <c r="V472" t="s">
        <v>46</v>
      </c>
      <c r="W472" s="2">
        <f t="shared" si="1182"/>
        <v>0.40868055555555549</v>
      </c>
      <c r="X472">
        <v>20</v>
      </c>
      <c r="Y472" s="33">
        <f>VLOOKUP(C472,JN!$A$2:$J$865,8,0)</f>
        <v>1.5074999999999998</v>
      </c>
      <c r="Z472" s="34">
        <f>VLOOKUP(C472,JN!$A$2:$J$865,9,0)</f>
        <v>32.551596014186792</v>
      </c>
      <c r="AA472" s="35">
        <f>VLOOKUP(C472,JN!$A$2:$J$865,10,0)</f>
        <v>1.4627999999999999</v>
      </c>
      <c r="AB472">
        <v>37.799999999999997</v>
      </c>
      <c r="AD472">
        <f t="shared" si="1135"/>
        <v>310.8</v>
      </c>
      <c r="AE472">
        <v>0.129</v>
      </c>
      <c r="AG472">
        <v>0.72</v>
      </c>
      <c r="AH472">
        <f t="shared" si="1136"/>
        <v>9.2880000000000004E-2</v>
      </c>
      <c r="AI472" t="s">
        <v>643</v>
      </c>
      <c r="AJ472">
        <f t="shared" si="1137"/>
        <v>470.52418864867445</v>
      </c>
      <c r="AK472">
        <f t="shared" si="1138"/>
        <v>548.9448867567869</v>
      </c>
      <c r="AL472">
        <f t="shared" si="1139"/>
        <v>0.70931521438787659</v>
      </c>
      <c r="AM472">
        <f t="shared" si="1140"/>
        <v>0.51070695435927116</v>
      </c>
      <c r="AN472">
        <f t="shared" si="1141"/>
        <v>15.316313303794667</v>
      </c>
      <c r="AO472">
        <f t="shared" si="1142"/>
        <v>11.02774557873216</v>
      </c>
      <c r="AP472">
        <f t="shared" si="1143"/>
        <v>0.80299658034782784</v>
      </c>
      <c r="AQ472">
        <f t="shared" si="1144"/>
        <v>0.578157537850436</v>
      </c>
      <c r="AR472" s="54"/>
      <c r="AS472" s="55"/>
      <c r="AT472" s="55"/>
      <c r="AU472" s="56"/>
      <c r="AV472" s="56"/>
      <c r="AW472" s="56"/>
      <c r="AX472" s="57"/>
      <c r="AY472" s="57"/>
      <c r="AZ472" s="57"/>
    </row>
    <row r="473" spans="1:52" x14ac:dyDescent="0.3">
      <c r="A473">
        <v>457</v>
      </c>
      <c r="B473" s="1">
        <v>44761</v>
      </c>
      <c r="C473" t="str">
        <f t="shared" si="1094"/>
        <v>CER-AWD_R1_t3_44761</v>
      </c>
      <c r="E473" t="s">
        <v>20</v>
      </c>
      <c r="F473" t="s">
        <v>21</v>
      </c>
      <c r="G473" t="s">
        <v>18</v>
      </c>
      <c r="H473">
        <f t="shared" si="1131"/>
        <v>2022</v>
      </c>
      <c r="I473">
        <f t="shared" si="1132"/>
        <v>7</v>
      </c>
      <c r="J473">
        <f t="shared" si="1133"/>
        <v>19</v>
      </c>
      <c r="K473" t="s">
        <v>50</v>
      </c>
      <c r="M473">
        <f>VLOOKUP(F473,Treats!$A$1:$C$9,3,0)</f>
        <v>1</v>
      </c>
      <c r="N473">
        <v>11</v>
      </c>
      <c r="O473" t="s">
        <v>605</v>
      </c>
      <c r="P473" t="str">
        <f t="shared" si="1134"/>
        <v>E:CER_P:P01_Tr1:AWD_Tr2:_TRA_1_D:19_M:7_Y:2022</v>
      </c>
      <c r="Q473">
        <v>4</v>
      </c>
      <c r="R473">
        <v>27</v>
      </c>
      <c r="S473">
        <v>0.9</v>
      </c>
      <c r="T473">
        <v>30</v>
      </c>
      <c r="U473">
        <v>29</v>
      </c>
      <c r="V473" t="s">
        <v>47</v>
      </c>
      <c r="W473" s="2">
        <f t="shared" si="1182"/>
        <v>0.41562499999999991</v>
      </c>
      <c r="X473">
        <v>30</v>
      </c>
      <c r="Y473" s="33">
        <f>VLOOKUP(C473,JN!$A$2:$J$865,8,0)</f>
        <v>1.5825</v>
      </c>
      <c r="Z473" s="34">
        <f>VLOOKUP(C473,JN!$A$2:$J$865,9,0)</f>
        <v>7.8382030062489445</v>
      </c>
      <c r="AA473" s="35">
        <f>VLOOKUP(C473,JN!$A$2:$J$865,10,0)</f>
        <v>2.4104399999999999</v>
      </c>
      <c r="AB473">
        <v>37.200000000000003</v>
      </c>
      <c r="AD473">
        <f t="shared" si="1135"/>
        <v>310.2</v>
      </c>
      <c r="AE473">
        <v>0.129</v>
      </c>
      <c r="AG473">
        <v>0.72</v>
      </c>
      <c r="AH473">
        <f t="shared" si="1136"/>
        <v>9.2880000000000004E-2</v>
      </c>
      <c r="AI473" t="s">
        <v>643</v>
      </c>
      <c r="AJ473">
        <f t="shared" si="1137"/>
        <v>471.43429346230835</v>
      </c>
      <c r="AK473">
        <f t="shared" si="1138"/>
        <v>550.00667570602639</v>
      </c>
      <c r="AL473">
        <f t="shared" si="1139"/>
        <v>0.74604476940410303</v>
      </c>
      <c r="AM473">
        <f t="shared" si="1140"/>
        <v>0.53715223397095413</v>
      </c>
      <c r="AN473">
        <f t="shared" si="1141"/>
        <v>3.6951976962651125</v>
      </c>
      <c r="AO473">
        <f t="shared" si="1142"/>
        <v>2.6605423413108809</v>
      </c>
      <c r="AP473">
        <f t="shared" si="1143"/>
        <v>1.325758091388834</v>
      </c>
      <c r="AQ473">
        <f t="shared" si="1144"/>
        <v>0.9545458257999605</v>
      </c>
      <c r="AR473" s="54"/>
      <c r="AS473" s="55"/>
      <c r="AT473" s="55"/>
      <c r="AU473" s="56"/>
      <c r="AV473" s="56"/>
      <c r="AW473" s="56"/>
      <c r="AX473" s="57"/>
      <c r="AY473" s="57"/>
      <c r="AZ473" s="57"/>
    </row>
    <row r="474" spans="1:52" x14ac:dyDescent="0.3">
      <c r="A474">
        <v>458</v>
      </c>
      <c r="B474" s="1">
        <v>44761</v>
      </c>
      <c r="C474" t="str">
        <f t="shared" si="1094"/>
        <v>CER-MSD_R1_t0_44761</v>
      </c>
      <c r="E474" t="s">
        <v>20</v>
      </c>
      <c r="F474" t="s">
        <v>22</v>
      </c>
      <c r="G474" t="s">
        <v>18</v>
      </c>
      <c r="H474">
        <f t="shared" si="1131"/>
        <v>2022</v>
      </c>
      <c r="I474">
        <f t="shared" si="1132"/>
        <v>7</v>
      </c>
      <c r="J474">
        <f t="shared" si="1133"/>
        <v>19</v>
      </c>
      <c r="K474" t="s">
        <v>49</v>
      </c>
      <c r="M474">
        <f>VLOOKUP(F474,Treats!$A$1:$C$9,3,0)</f>
        <v>1</v>
      </c>
      <c r="N474">
        <v>1</v>
      </c>
      <c r="O474" t="s">
        <v>605</v>
      </c>
      <c r="P474" t="str">
        <f t="shared" si="1134"/>
        <v>E:CER_P:P02_Tr1:MSD_Tr2:_TRA_1_D:19_M:7_Y:2022</v>
      </c>
      <c r="Q474">
        <v>8</v>
      </c>
      <c r="R474">
        <v>28</v>
      </c>
      <c r="S474">
        <v>0.85</v>
      </c>
      <c r="T474">
        <v>30</v>
      </c>
      <c r="U474">
        <v>29</v>
      </c>
      <c r="V474" t="s">
        <v>44</v>
      </c>
      <c r="W474" s="2">
        <v>0.39635416666666662</v>
      </c>
      <c r="X474">
        <v>0</v>
      </c>
      <c r="Y474" s="33">
        <f>VLOOKUP(C474,JN!$A$2:$J$865,8,0)</f>
        <v>1.4325000000000001</v>
      </c>
      <c r="Z474" s="34">
        <f>VLOOKUP(C474,JN!$A$2:$J$865,9,0)</f>
        <v>83.546022631312269</v>
      </c>
      <c r="AA474" s="35">
        <f>VLOOKUP(C474,JN!$A$2:$J$865,10,0)</f>
        <v>1.0176000000000001</v>
      </c>
      <c r="AB474">
        <v>33.9</v>
      </c>
      <c r="AD474">
        <f t="shared" si="1135"/>
        <v>306.89999999999998</v>
      </c>
      <c r="AE474">
        <v>0.129</v>
      </c>
      <c r="AG474">
        <v>0.72</v>
      </c>
      <c r="AH474">
        <f t="shared" si="1136"/>
        <v>9.2880000000000004E-2</v>
      </c>
      <c r="AI474" t="s">
        <v>643</v>
      </c>
      <c r="AJ474">
        <f t="shared" si="1137"/>
        <v>476.50347941351595</v>
      </c>
      <c r="AK474">
        <f t="shared" si="1138"/>
        <v>555.92072598243533</v>
      </c>
      <c r="AL474">
        <f t="shared" si="1139"/>
        <v>0.68259123425986157</v>
      </c>
      <c r="AM474">
        <f t="shared" si="1140"/>
        <v>0.49146568866710033</v>
      </c>
      <c r="AN474">
        <f t="shared" si="1141"/>
        <v>39.809970474980638</v>
      </c>
      <c r="AO474">
        <f t="shared" si="1142"/>
        <v>28.663178741986059</v>
      </c>
      <c r="AP474">
        <f t="shared" si="1143"/>
        <v>0.56570493075972628</v>
      </c>
      <c r="AQ474">
        <f t="shared" si="1144"/>
        <v>0.40730755014700293</v>
      </c>
      <c r="AR474" s="54">
        <f t="shared" ref="AR474" si="1192">SLOPE(AM474:AM477,X474:X477)*60</f>
        <v>1.0215823032820506</v>
      </c>
      <c r="AS474" s="55">
        <f t="shared" ref="AS474" si="1193">RSQ(Y474:Y477,AM474:AM477)</f>
        <v>0.99910234399968079</v>
      </c>
      <c r="AT474" s="55">
        <f t="shared" ref="AT474" si="1194">IF(AS474&gt;=0.7,AR474,"REV")</f>
        <v>1.0215823032820506</v>
      </c>
      <c r="AU474" s="56">
        <f t="shared" ref="AU474" si="1195">SLOPE(AQ474:AQ477,Y474:Y477)*60</f>
        <v>-0.64267988843250845</v>
      </c>
      <c r="AV474" s="56">
        <f t="shared" ref="AV474" si="1196">RSQ(Y474:Y477,AQ474:AQ477)</f>
        <v>0.21419156826331467</v>
      </c>
      <c r="AW474" s="56" t="str">
        <f t="shared" ref="AW474" si="1197">IF(AV474&gt;=0.7,AU474,"REV")</f>
        <v>REV</v>
      </c>
      <c r="AX474" s="57">
        <f t="shared" ref="AX474" si="1198">SLOPE(AO474:AO477,Y474:Y477)*60</f>
        <v>-920.45036218241216</v>
      </c>
      <c r="AY474" s="57">
        <f t="shared" ref="AY474" si="1199">RSQ(Y474:Y477,AO474:AO477)</f>
        <v>0.8086514810254305</v>
      </c>
      <c r="AZ474" s="57">
        <f t="shared" ref="AZ474" si="1200">IF(AY474&gt;=0.7,AX474,"REV")</f>
        <v>-920.45036218241216</v>
      </c>
    </row>
    <row r="475" spans="1:52" x14ac:dyDescent="0.3">
      <c r="A475">
        <v>459</v>
      </c>
      <c r="B475" s="1">
        <v>44761</v>
      </c>
      <c r="C475" t="str">
        <f t="shared" si="1094"/>
        <v>CER-MSD_R1_t1_44761</v>
      </c>
      <c r="E475" t="s">
        <v>20</v>
      </c>
      <c r="F475" t="s">
        <v>22</v>
      </c>
      <c r="G475" t="s">
        <v>18</v>
      </c>
      <c r="H475">
        <f t="shared" si="1131"/>
        <v>2022</v>
      </c>
      <c r="I475">
        <f t="shared" si="1132"/>
        <v>7</v>
      </c>
      <c r="J475">
        <f t="shared" si="1133"/>
        <v>19</v>
      </c>
      <c r="K475" t="s">
        <v>49</v>
      </c>
      <c r="M475">
        <f>VLOOKUP(F475,Treats!$A$1:$C$9,3,0)</f>
        <v>1</v>
      </c>
      <c r="N475">
        <v>1</v>
      </c>
      <c r="O475" t="s">
        <v>605</v>
      </c>
      <c r="P475" t="str">
        <f t="shared" si="1134"/>
        <v>E:CER_P:P02_Tr1:MSD_Tr2:_TRA_1_D:19_M:7_Y:2022</v>
      </c>
      <c r="Q475">
        <v>8</v>
      </c>
      <c r="R475">
        <v>28</v>
      </c>
      <c r="S475">
        <v>0.85</v>
      </c>
      <c r="T475">
        <v>30</v>
      </c>
      <c r="U475">
        <v>29</v>
      </c>
      <c r="V475" t="s">
        <v>45</v>
      </c>
      <c r="W475" s="2">
        <f t="shared" si="1182"/>
        <v>0.40329861111111104</v>
      </c>
      <c r="X475">
        <v>10</v>
      </c>
      <c r="Y475" s="33">
        <f>VLOOKUP(C475,JN!$A$2:$J$865,8,0)</f>
        <v>1.8075000000000001</v>
      </c>
      <c r="Z475" s="34">
        <f>VLOOKUP(C475,JN!$A$2:$J$865,9,0)</f>
        <v>38.545515960141863</v>
      </c>
      <c r="AA475" s="35">
        <f>VLOOKUP(C475,JN!$A$2:$J$865,10,0)</f>
        <v>0.95399999999999996</v>
      </c>
      <c r="AB475">
        <v>38.6</v>
      </c>
      <c r="AD475">
        <f t="shared" si="1135"/>
        <v>311.60000000000002</v>
      </c>
      <c r="AE475">
        <v>0.129</v>
      </c>
      <c r="AG475">
        <v>0.72</v>
      </c>
      <c r="AH475">
        <f t="shared" si="1136"/>
        <v>9.2880000000000004E-2</v>
      </c>
      <c r="AI475" t="s">
        <v>643</v>
      </c>
      <c r="AJ475">
        <f t="shared" si="1137"/>
        <v>469.31616762518627</v>
      </c>
      <c r="AK475">
        <f t="shared" si="1138"/>
        <v>547.53552889605055</v>
      </c>
      <c r="AL475">
        <f t="shared" si="1139"/>
        <v>0.84828897298252426</v>
      </c>
      <c r="AM475">
        <f t="shared" si="1140"/>
        <v>0.6107680605474175</v>
      </c>
      <c r="AN475">
        <f t="shared" si="1141"/>
        <v>18.090033829549235</v>
      </c>
      <c r="AO475">
        <f t="shared" si="1142"/>
        <v>13.024824357275449</v>
      </c>
      <c r="AP475">
        <f t="shared" si="1143"/>
        <v>0.5223488945668322</v>
      </c>
      <c r="AQ475">
        <f t="shared" si="1144"/>
        <v>0.37609120408811919</v>
      </c>
      <c r="AR475" s="54"/>
      <c r="AS475" s="55"/>
      <c r="AT475" s="55"/>
      <c r="AU475" s="56"/>
      <c r="AV475" s="56"/>
      <c r="AW475" s="56"/>
      <c r="AX475" s="57"/>
      <c r="AY475" s="57"/>
      <c r="AZ475" s="57"/>
    </row>
    <row r="476" spans="1:52" x14ac:dyDescent="0.3">
      <c r="A476">
        <v>460</v>
      </c>
      <c r="B476" s="1">
        <v>44761</v>
      </c>
      <c r="C476" t="str">
        <f t="shared" si="1094"/>
        <v>CER-MSD_R1_t2_44761</v>
      </c>
      <c r="E476" t="s">
        <v>20</v>
      </c>
      <c r="F476" t="s">
        <v>22</v>
      </c>
      <c r="G476" t="s">
        <v>18</v>
      </c>
      <c r="H476">
        <f t="shared" si="1131"/>
        <v>2022</v>
      </c>
      <c r="I476">
        <f t="shared" si="1132"/>
        <v>7</v>
      </c>
      <c r="J476">
        <f t="shared" si="1133"/>
        <v>19</v>
      </c>
      <c r="K476" t="s">
        <v>49</v>
      </c>
      <c r="M476">
        <f>VLOOKUP(F476,Treats!$A$1:$C$9,3,0)</f>
        <v>1</v>
      </c>
      <c r="N476">
        <v>1</v>
      </c>
      <c r="O476" t="s">
        <v>605</v>
      </c>
      <c r="P476" t="str">
        <f t="shared" si="1134"/>
        <v>E:CER_P:P02_Tr1:MSD_Tr2:_TRA_1_D:19_M:7_Y:2022</v>
      </c>
      <c r="Q476">
        <v>8</v>
      </c>
      <c r="R476">
        <v>28</v>
      </c>
      <c r="S476">
        <v>0.85</v>
      </c>
      <c r="T476">
        <v>30</v>
      </c>
      <c r="U476">
        <v>29</v>
      </c>
      <c r="V476" t="s">
        <v>46</v>
      </c>
      <c r="W476" s="2">
        <f t="shared" si="1182"/>
        <v>0.41024305555555546</v>
      </c>
      <c r="X476">
        <v>20</v>
      </c>
      <c r="Y476" s="33">
        <f>VLOOKUP(C476,JN!$A$2:$J$865,8,0)</f>
        <v>2.4074999999999998</v>
      </c>
      <c r="Z476" s="34">
        <f>VLOOKUP(C476,JN!$A$2:$J$865,9,0)</f>
        <v>40.482013173450426</v>
      </c>
      <c r="AA476" s="35">
        <f>VLOOKUP(C476,JN!$A$2:$J$865,10,0)</f>
        <v>0.99852000000000007</v>
      </c>
      <c r="AB476">
        <v>35.9</v>
      </c>
      <c r="AD476">
        <f t="shared" si="1135"/>
        <v>308.89999999999998</v>
      </c>
      <c r="AE476">
        <v>0.129</v>
      </c>
      <c r="AG476">
        <v>0.72</v>
      </c>
      <c r="AH476">
        <f t="shared" si="1136"/>
        <v>9.2880000000000004E-2</v>
      </c>
      <c r="AI476" t="s">
        <v>643</v>
      </c>
      <c r="AJ476">
        <f t="shared" si="1137"/>
        <v>473.41831606347694</v>
      </c>
      <c r="AK476">
        <f t="shared" si="1138"/>
        <v>552.32136874072307</v>
      </c>
      <c r="AL476">
        <f t="shared" si="1139"/>
        <v>1.1397545959228206</v>
      </c>
      <c r="AM476">
        <f t="shared" si="1140"/>
        <v>0.82062330906443082</v>
      </c>
      <c r="AN476">
        <f t="shared" si="1141"/>
        <v>19.164926507434391</v>
      </c>
      <c r="AO476">
        <f t="shared" si="1142"/>
        <v>13.798747085352762</v>
      </c>
      <c r="AP476">
        <f t="shared" si="1143"/>
        <v>0.5515039331149868</v>
      </c>
      <c r="AQ476">
        <f t="shared" si="1144"/>
        <v>0.39708283184279053</v>
      </c>
      <c r="AR476" s="54"/>
      <c r="AS476" s="55"/>
      <c r="AT476" s="55"/>
      <c r="AU476" s="56"/>
      <c r="AV476" s="56"/>
      <c r="AW476" s="56"/>
      <c r="AX476" s="57"/>
      <c r="AY476" s="57"/>
      <c r="AZ476" s="57"/>
    </row>
    <row r="477" spans="1:52" x14ac:dyDescent="0.3">
      <c r="A477">
        <v>461</v>
      </c>
      <c r="B477" s="1">
        <v>44761</v>
      </c>
      <c r="C477" t="str">
        <f t="shared" si="1094"/>
        <v>CER-MSD_R1_t3_44761</v>
      </c>
      <c r="E477" t="s">
        <v>20</v>
      </c>
      <c r="F477" t="s">
        <v>22</v>
      </c>
      <c r="G477" t="s">
        <v>18</v>
      </c>
      <c r="H477">
        <f t="shared" si="1131"/>
        <v>2022</v>
      </c>
      <c r="I477">
        <f t="shared" si="1132"/>
        <v>7</v>
      </c>
      <c r="J477">
        <f t="shared" si="1133"/>
        <v>19</v>
      </c>
      <c r="K477" t="s">
        <v>49</v>
      </c>
      <c r="M477">
        <f>VLOOKUP(F477,Treats!$A$1:$C$9,3,0)</f>
        <v>1</v>
      </c>
      <c r="N477">
        <v>1</v>
      </c>
      <c r="O477" t="s">
        <v>605</v>
      </c>
      <c r="P477" t="str">
        <f t="shared" si="1134"/>
        <v>E:CER_P:P02_Tr1:MSD_Tr2:_TRA_1_D:19_M:7_Y:2022</v>
      </c>
      <c r="Q477">
        <v>8</v>
      </c>
      <c r="R477">
        <v>28</v>
      </c>
      <c r="S477">
        <v>0.85</v>
      </c>
      <c r="T477">
        <v>30</v>
      </c>
      <c r="U477">
        <v>29</v>
      </c>
      <c r="V477" t="s">
        <v>47</v>
      </c>
      <c r="W477" s="2">
        <f t="shared" si="1182"/>
        <v>0.41718749999999988</v>
      </c>
      <c r="X477">
        <v>30</v>
      </c>
      <c r="Y477" s="33">
        <f>VLOOKUP(C477,JN!$A$2:$J$865,8,0)</f>
        <v>2.8574999999999999</v>
      </c>
      <c r="Z477" s="34">
        <f>VLOOKUP(C477,JN!$A$2:$J$865,9,0)</f>
        <v>7.1004897821313975</v>
      </c>
      <c r="AA477" s="35">
        <f>VLOOKUP(C477,JN!$A$2:$J$865,10,0)</f>
        <v>0.94128000000000001</v>
      </c>
      <c r="AB477">
        <v>31.2</v>
      </c>
      <c r="AD477">
        <f t="shared" si="1135"/>
        <v>304.2</v>
      </c>
      <c r="AE477">
        <v>0.129</v>
      </c>
      <c r="AG477">
        <v>0.72</v>
      </c>
      <c r="AH477">
        <f t="shared" si="1136"/>
        <v>9.2880000000000004E-2</v>
      </c>
      <c r="AI477" t="s">
        <v>643</v>
      </c>
      <c r="AJ477">
        <f t="shared" si="1137"/>
        <v>480.73280023671282</v>
      </c>
      <c r="AK477">
        <f t="shared" si="1138"/>
        <v>560.85493360949829</v>
      </c>
      <c r="AL477">
        <f t="shared" si="1139"/>
        <v>1.3736939766764069</v>
      </c>
      <c r="AM477">
        <f t="shared" si="1140"/>
        <v>0.98905966320701288</v>
      </c>
      <c r="AN477">
        <f t="shared" si="1141"/>
        <v>3.4134383360161937</v>
      </c>
      <c r="AO477">
        <f t="shared" si="1142"/>
        <v>2.4576756019316597</v>
      </c>
      <c r="AP477">
        <f t="shared" si="1143"/>
        <v>0.52792153190794855</v>
      </c>
      <c r="AQ477">
        <f t="shared" si="1144"/>
        <v>0.38010350297372297</v>
      </c>
      <c r="AR477" s="54"/>
      <c r="AS477" s="55"/>
      <c r="AT477" s="55"/>
      <c r="AU477" s="56"/>
      <c r="AV477" s="56"/>
      <c r="AW477" s="56"/>
      <c r="AX477" s="57"/>
      <c r="AY477" s="57"/>
      <c r="AZ477" s="57"/>
    </row>
    <row r="478" spans="1:52" x14ac:dyDescent="0.3">
      <c r="A478">
        <v>462</v>
      </c>
      <c r="B478" s="1">
        <v>44761</v>
      </c>
      <c r="C478" t="str">
        <f t="shared" si="1094"/>
        <v>CER-CON_R1_t0_44761</v>
      </c>
      <c r="E478" t="s">
        <v>20</v>
      </c>
      <c r="F478" t="s">
        <v>39</v>
      </c>
      <c r="G478" t="s">
        <v>18</v>
      </c>
      <c r="H478">
        <f t="shared" si="1131"/>
        <v>2022</v>
      </c>
      <c r="I478">
        <f t="shared" si="1132"/>
        <v>7</v>
      </c>
      <c r="J478">
        <f t="shared" si="1133"/>
        <v>19</v>
      </c>
      <c r="K478" t="s">
        <v>48</v>
      </c>
      <c r="M478">
        <f>VLOOKUP(F478,Treats!$A$1:$C$9,3,0)</f>
        <v>1</v>
      </c>
      <c r="N478">
        <v>3</v>
      </c>
      <c r="O478" t="s">
        <v>604</v>
      </c>
      <c r="P478" t="str">
        <f t="shared" si="1134"/>
        <v>E:CER_P:P03_Tr1:CON_Tr2:_TRA_1_D:19_M:7_Y:2022</v>
      </c>
      <c r="Q478">
        <v>10</v>
      </c>
      <c r="R478">
        <v>28</v>
      </c>
      <c r="S478">
        <v>0.8</v>
      </c>
      <c r="T478">
        <v>30</v>
      </c>
      <c r="U478">
        <v>29</v>
      </c>
      <c r="V478" t="s">
        <v>44</v>
      </c>
      <c r="W478" s="2">
        <v>0.39479166666666665</v>
      </c>
      <c r="X478">
        <v>0</v>
      </c>
      <c r="Y478" s="33">
        <f>VLOOKUP(C478,JN!$A$2:$J$865,8,0)</f>
        <v>2.5575000000000001</v>
      </c>
      <c r="Z478" s="34">
        <f>VLOOKUP(C478,JN!$A$2:$J$865,9,0)</f>
        <v>90.554298260428993</v>
      </c>
      <c r="AA478" s="35">
        <f>VLOOKUP(C478,JN!$A$2:$J$865,10,0)</f>
        <v>1.20204</v>
      </c>
      <c r="AB478">
        <v>34.1</v>
      </c>
      <c r="AD478">
        <f t="shared" si="1135"/>
        <v>307.10000000000002</v>
      </c>
      <c r="AE478">
        <v>0.129</v>
      </c>
      <c r="AG478">
        <v>0.72</v>
      </c>
      <c r="AH478">
        <f t="shared" si="1136"/>
        <v>9.2880000000000004E-2</v>
      </c>
      <c r="AI478" t="s">
        <v>643</v>
      </c>
      <c r="AJ478">
        <f t="shared" si="1137"/>
        <v>476.19315477697171</v>
      </c>
      <c r="AK478">
        <f t="shared" si="1138"/>
        <v>555.55868057313376</v>
      </c>
      <c r="AL478">
        <f t="shared" si="1139"/>
        <v>1.2178639933421052</v>
      </c>
      <c r="AM478">
        <f t="shared" si="1140"/>
        <v>0.87686207520631576</v>
      </c>
      <c r="AN478">
        <f t="shared" si="1141"/>
        <v>43.121336967248517</v>
      </c>
      <c r="AO478">
        <f t="shared" si="1142"/>
        <v>31.047362616418937</v>
      </c>
      <c r="AP478">
        <f t="shared" si="1143"/>
        <v>0.66780375639612966</v>
      </c>
      <c r="AQ478">
        <f t="shared" si="1144"/>
        <v>0.48081870460521337</v>
      </c>
      <c r="AR478" s="54">
        <f t="shared" ref="AR478" si="1201">SLOPE(AM478:AM481,X478:X481)*60</f>
        <v>6.7506104812362207</v>
      </c>
      <c r="AS478" s="55">
        <f t="shared" ref="AS478" si="1202">RSQ(Y478:Y481,AM478:AM481)</f>
        <v>0.99957726018740845</v>
      </c>
      <c r="AT478" s="55">
        <f t="shared" ref="AT478" si="1203">IF(AS478&gt;=0.7,AR478,"REV")</f>
        <v>6.7506104812362207</v>
      </c>
      <c r="AU478" s="56">
        <f t="shared" ref="AU478" si="1204">SLOPE(AQ478:AQ481,Y478:Y481)*60</f>
        <v>0.60721096928210982</v>
      </c>
      <c r="AV478" s="56">
        <f t="shared" ref="AV478" si="1205">RSQ(Y478:Y481,AQ478:AQ481)</f>
        <v>0.49815970765240075</v>
      </c>
      <c r="AW478" s="56" t="str">
        <f t="shared" ref="AW478" si="1206">IF(AV478&gt;=0.7,AU478,"REV")</f>
        <v>REV</v>
      </c>
      <c r="AX478" s="57">
        <f t="shared" ref="AX478" si="1207">SLOPE(AO478:AO481,Y478:Y481)*60</f>
        <v>-167.20459286518636</v>
      </c>
      <c r="AY478" s="57">
        <f t="shared" ref="AY478" si="1208">RSQ(Y478:Y481,AO478:AO481)</f>
        <v>0.99326154337888894</v>
      </c>
      <c r="AZ478" s="57">
        <f t="shared" ref="AZ478" si="1209">IF(AY478&gt;=0.7,AX478,"REV")</f>
        <v>-167.20459286518636</v>
      </c>
    </row>
    <row r="479" spans="1:52" x14ac:dyDescent="0.3">
      <c r="A479">
        <v>463</v>
      </c>
      <c r="B479" s="1">
        <v>44761</v>
      </c>
      <c r="C479" t="str">
        <f t="shared" si="1094"/>
        <v>CER-CON_R1_t1_44761</v>
      </c>
      <c r="E479" t="s">
        <v>20</v>
      </c>
      <c r="F479" t="s">
        <v>39</v>
      </c>
      <c r="G479" t="s">
        <v>18</v>
      </c>
      <c r="H479">
        <f t="shared" si="1131"/>
        <v>2022</v>
      </c>
      <c r="I479">
        <f t="shared" si="1132"/>
        <v>7</v>
      </c>
      <c r="J479">
        <f t="shared" si="1133"/>
        <v>19</v>
      </c>
      <c r="K479" t="s">
        <v>48</v>
      </c>
      <c r="M479">
        <f>VLOOKUP(F479,Treats!$A$1:$C$9,3,0)</f>
        <v>1</v>
      </c>
      <c r="N479">
        <v>3</v>
      </c>
      <c r="O479" t="s">
        <v>604</v>
      </c>
      <c r="P479" t="str">
        <f t="shared" si="1134"/>
        <v>E:CER_P:P03_Tr1:CON_Tr2:_TRA_1_D:19_M:7_Y:2022</v>
      </c>
      <c r="Q479">
        <v>10</v>
      </c>
      <c r="R479">
        <v>28</v>
      </c>
      <c r="S479">
        <v>0.8</v>
      </c>
      <c r="T479">
        <v>30</v>
      </c>
      <c r="U479">
        <v>29</v>
      </c>
      <c r="V479" t="s">
        <v>45</v>
      </c>
      <c r="W479" s="2">
        <f t="shared" si="1182"/>
        <v>0.40173611111111107</v>
      </c>
      <c r="X479">
        <v>10</v>
      </c>
      <c r="Y479" s="33">
        <f>VLOOKUP(C479,JN!$A$2:$J$865,8,0)</f>
        <v>6.0825000000000014</v>
      </c>
      <c r="Z479" s="34">
        <f>VLOOKUP(C479,JN!$A$2:$J$865,9,0)</f>
        <v>56.988346563080562</v>
      </c>
      <c r="AA479" s="35">
        <f>VLOOKUP(C479,JN!$A$2:$J$865,10,0)</f>
        <v>1.5073199999999998</v>
      </c>
      <c r="AB479">
        <v>41.3</v>
      </c>
      <c r="AD479">
        <f t="shared" si="1135"/>
        <v>314.3</v>
      </c>
      <c r="AE479">
        <v>0.129</v>
      </c>
      <c r="AG479">
        <v>0.72</v>
      </c>
      <c r="AH479">
        <f t="shared" si="1136"/>
        <v>9.2880000000000004E-2</v>
      </c>
      <c r="AI479" t="s">
        <v>643</v>
      </c>
      <c r="AJ479">
        <f t="shared" si="1137"/>
        <v>465.28449835191867</v>
      </c>
      <c r="AK479">
        <f t="shared" si="1138"/>
        <v>542.83191474390514</v>
      </c>
      <c r="AL479">
        <f t="shared" si="1139"/>
        <v>2.8300929612255459</v>
      </c>
      <c r="AM479">
        <f t="shared" si="1140"/>
        <v>2.0376669320823932</v>
      </c>
      <c r="AN479">
        <f t="shared" si="1141"/>
        <v>26.515794242508228</v>
      </c>
      <c r="AO479">
        <f t="shared" si="1142"/>
        <v>19.091371854605924</v>
      </c>
      <c r="AP479">
        <f t="shared" si="1143"/>
        <v>0.81822140173178293</v>
      </c>
      <c r="AQ479">
        <f t="shared" si="1144"/>
        <v>0.58911940924688366</v>
      </c>
      <c r="AR479" s="54"/>
      <c r="AS479" s="55"/>
      <c r="AT479" s="55"/>
      <c r="AU479" s="56"/>
      <c r="AV479" s="56"/>
      <c r="AW479" s="56"/>
      <c r="AX479" s="57"/>
      <c r="AY479" s="57"/>
      <c r="AZ479" s="57"/>
    </row>
    <row r="480" spans="1:52" x14ac:dyDescent="0.3">
      <c r="A480">
        <v>464</v>
      </c>
      <c r="B480" s="1">
        <v>44761</v>
      </c>
      <c r="C480" t="str">
        <f t="shared" si="1094"/>
        <v>CER-CON_R1_t2_44761</v>
      </c>
      <c r="E480" t="s">
        <v>20</v>
      </c>
      <c r="F480" t="s">
        <v>39</v>
      </c>
      <c r="G480" t="s">
        <v>18</v>
      </c>
      <c r="H480">
        <f t="shared" si="1131"/>
        <v>2022</v>
      </c>
      <c r="I480">
        <f t="shared" si="1132"/>
        <v>7</v>
      </c>
      <c r="J480">
        <f t="shared" si="1133"/>
        <v>19</v>
      </c>
      <c r="K480" t="s">
        <v>48</v>
      </c>
      <c r="M480">
        <f>VLOOKUP(F480,Treats!$A$1:$C$9,3,0)</f>
        <v>1</v>
      </c>
      <c r="N480">
        <v>3</v>
      </c>
      <c r="O480" t="s">
        <v>604</v>
      </c>
      <c r="P480" t="str">
        <f t="shared" si="1134"/>
        <v>E:CER_P:P03_Tr1:CON_Tr2:_TRA_1_D:19_M:7_Y:2022</v>
      </c>
      <c r="Q480">
        <v>10</v>
      </c>
      <c r="R480">
        <v>28</v>
      </c>
      <c r="S480">
        <v>0.8</v>
      </c>
      <c r="T480">
        <v>30</v>
      </c>
      <c r="U480">
        <v>29</v>
      </c>
      <c r="V480" t="s">
        <v>46</v>
      </c>
      <c r="W480" s="2">
        <f t="shared" si="1182"/>
        <v>0.40868055555555549</v>
      </c>
      <c r="X480">
        <v>20</v>
      </c>
      <c r="Y480" s="33">
        <f>VLOOKUP(C480,JN!$A$2:$J$865,8,0)</f>
        <v>9.2324999999999999</v>
      </c>
      <c r="Z480" s="34">
        <f>VLOOKUP(C480,JN!$A$2:$J$865,9,0)</f>
        <v>36.147947981759835</v>
      </c>
      <c r="AA480" s="35">
        <f>VLOOKUP(C480,JN!$A$2:$J$865,10,0)</f>
        <v>1.5709199999999999</v>
      </c>
      <c r="AB480">
        <v>37.700000000000003</v>
      </c>
      <c r="AD480">
        <f t="shared" si="1135"/>
        <v>310.7</v>
      </c>
      <c r="AE480">
        <v>0.129</v>
      </c>
      <c r="AG480">
        <v>0.72</v>
      </c>
      <c r="AH480">
        <f t="shared" si="1136"/>
        <v>9.2880000000000004E-2</v>
      </c>
      <c r="AI480" t="s">
        <v>643</v>
      </c>
      <c r="AJ480">
        <f t="shared" si="1137"/>
        <v>470.67562868364354</v>
      </c>
      <c r="AK480">
        <f t="shared" si="1138"/>
        <v>549.12156679758414</v>
      </c>
      <c r="AL480">
        <f t="shared" si="1139"/>
        <v>4.3455127418217385</v>
      </c>
      <c r="AM480">
        <f t="shared" si="1140"/>
        <v>3.1287691741116515</v>
      </c>
      <c r="AN480">
        <f t="shared" si="1141"/>
        <v>17.013958141938453</v>
      </c>
      <c r="AO480">
        <f t="shared" si="1142"/>
        <v>12.250049862195686</v>
      </c>
      <c r="AP480">
        <f t="shared" si="1143"/>
        <v>0.8626260517136608</v>
      </c>
      <c r="AQ480">
        <f t="shared" si="1144"/>
        <v>0.62109075723383578</v>
      </c>
      <c r="AR480" s="54"/>
      <c r="AS480" s="55"/>
      <c r="AT480" s="55"/>
      <c r="AU480" s="56"/>
      <c r="AV480" s="56"/>
      <c r="AW480" s="56"/>
      <c r="AX480" s="57"/>
      <c r="AY480" s="57"/>
      <c r="AZ480" s="57"/>
    </row>
    <row r="481" spans="1:52" x14ac:dyDescent="0.3">
      <c r="A481">
        <v>465</v>
      </c>
      <c r="B481" s="1">
        <v>44761</v>
      </c>
      <c r="C481" t="str">
        <f t="shared" si="1094"/>
        <v>CER-CON_R1_t3_44761</v>
      </c>
      <c r="E481" t="s">
        <v>20</v>
      </c>
      <c r="F481" t="s">
        <v>39</v>
      </c>
      <c r="G481" t="s">
        <v>18</v>
      </c>
      <c r="H481">
        <f t="shared" si="1131"/>
        <v>2022</v>
      </c>
      <c r="I481">
        <f t="shared" si="1132"/>
        <v>7</v>
      </c>
      <c r="J481">
        <f t="shared" si="1133"/>
        <v>19</v>
      </c>
      <c r="K481" t="s">
        <v>48</v>
      </c>
      <c r="M481">
        <f>VLOOKUP(F481,Treats!$A$1:$C$9,3,0)</f>
        <v>1</v>
      </c>
      <c r="N481">
        <v>3</v>
      </c>
      <c r="O481" t="s">
        <v>604</v>
      </c>
      <c r="P481" t="str">
        <f t="shared" si="1134"/>
        <v>E:CER_P:P03_Tr1:CON_Tr2:_TRA_1_D:19_M:7_Y:2022</v>
      </c>
      <c r="Q481">
        <v>10</v>
      </c>
      <c r="R481">
        <v>28</v>
      </c>
      <c r="S481">
        <v>0.8</v>
      </c>
      <c r="T481">
        <v>30</v>
      </c>
      <c r="U481">
        <v>29</v>
      </c>
      <c r="V481" t="s">
        <v>47</v>
      </c>
      <c r="W481" s="2">
        <f t="shared" si="1182"/>
        <v>0.41562499999999991</v>
      </c>
      <c r="X481">
        <v>30</v>
      </c>
      <c r="Y481" s="33">
        <f>VLOOKUP(C481,JN!$A$2:$J$865,8,0)</f>
        <v>12.3825</v>
      </c>
      <c r="Z481" s="34">
        <f>VLOOKUP(C481,JN!$A$2:$J$865,9,0)</f>
        <v>8.9447728424252659</v>
      </c>
      <c r="AA481" s="35">
        <f>VLOOKUP(C481,JN!$A$2:$J$865,10,0)</f>
        <v>1.43736</v>
      </c>
      <c r="AB481">
        <v>32.799999999999997</v>
      </c>
      <c r="AD481">
        <f t="shared" si="1135"/>
        <v>305.8</v>
      </c>
      <c r="AE481">
        <v>0.129</v>
      </c>
      <c r="AG481">
        <v>0.72</v>
      </c>
      <c r="AH481">
        <f t="shared" si="1136"/>
        <v>9.2880000000000004E-2</v>
      </c>
      <c r="AI481" t="s">
        <v>643</v>
      </c>
      <c r="AJ481">
        <f t="shared" si="1137"/>
        <v>478.21752070637024</v>
      </c>
      <c r="AK481">
        <f t="shared" si="1138"/>
        <v>557.92044082409859</v>
      </c>
      <c r="AL481">
        <f t="shared" si="1139"/>
        <v>5.9215284501466297</v>
      </c>
      <c r="AM481">
        <f t="shared" si="1140"/>
        <v>4.2635004841055739</v>
      </c>
      <c r="AN481">
        <f t="shared" si="1141"/>
        <v>4.2775470919862828</v>
      </c>
      <c r="AO481">
        <f t="shared" si="1142"/>
        <v>3.0798339062301237</v>
      </c>
      <c r="AP481">
        <f t="shared" si="1143"/>
        <v>0.80193252482292632</v>
      </c>
      <c r="AQ481">
        <f t="shared" si="1144"/>
        <v>0.57739141787250692</v>
      </c>
      <c r="AR481" s="54"/>
      <c r="AS481" s="55"/>
      <c r="AT481" s="55"/>
      <c r="AU481" s="56"/>
      <c r="AV481" s="56"/>
      <c r="AW481" s="56"/>
      <c r="AX481" s="57"/>
      <c r="AY481" s="57"/>
      <c r="AZ481" s="57"/>
    </row>
    <row r="482" spans="1:52" x14ac:dyDescent="0.3">
      <c r="A482">
        <v>466</v>
      </c>
      <c r="B482" s="1">
        <v>44761</v>
      </c>
      <c r="C482" t="str">
        <f t="shared" si="1094"/>
        <v>CER-MSD_R2_t0_44761</v>
      </c>
      <c r="E482" t="s">
        <v>20</v>
      </c>
      <c r="F482" t="s">
        <v>34</v>
      </c>
      <c r="G482" t="s">
        <v>18</v>
      </c>
      <c r="H482">
        <f t="shared" si="1131"/>
        <v>2022</v>
      </c>
      <c r="I482">
        <f t="shared" si="1132"/>
        <v>7</v>
      </c>
      <c r="J482">
        <f t="shared" si="1133"/>
        <v>19</v>
      </c>
      <c r="K482" t="s">
        <v>49</v>
      </c>
      <c r="M482">
        <f>VLOOKUP(F482,Treats!$A$1:$C$9,3,0)</f>
        <v>2</v>
      </c>
      <c r="N482">
        <v>1</v>
      </c>
      <c r="O482" t="s">
        <v>605</v>
      </c>
      <c r="P482" t="str">
        <f t="shared" si="1134"/>
        <v>E:CER_P:P04_Tr1:MSD_Tr2:_TRA_2_D:19_M:7_Y:2022</v>
      </c>
      <c r="Q482">
        <v>8.5</v>
      </c>
      <c r="R482">
        <v>28</v>
      </c>
      <c r="S482">
        <v>0.8</v>
      </c>
      <c r="T482">
        <v>29</v>
      </c>
      <c r="U482">
        <v>33</v>
      </c>
      <c r="V482" t="s">
        <v>44</v>
      </c>
      <c r="W482" s="2">
        <v>0.4236111111111111</v>
      </c>
      <c r="X482">
        <v>0</v>
      </c>
      <c r="Y482" s="33">
        <f>VLOOKUP(C482,JN!$A$2:$J$865,8,0)</f>
        <v>1.5074999999999998</v>
      </c>
      <c r="Z482" s="34">
        <f>VLOOKUP(C482,JN!$A$2:$J$865,9,0)</f>
        <v>100.3289984799865</v>
      </c>
      <c r="AA482" s="35">
        <f>VLOOKUP(C482,JN!$A$2:$J$865,10,0)</f>
        <v>0.92855999999999994</v>
      </c>
      <c r="AB482">
        <v>29</v>
      </c>
      <c r="AD482">
        <f t="shared" si="1135"/>
        <v>302</v>
      </c>
      <c r="AE482">
        <v>0.129</v>
      </c>
      <c r="AG482">
        <v>0.72</v>
      </c>
      <c r="AH482">
        <f t="shared" si="1136"/>
        <v>9.2880000000000004E-2</v>
      </c>
      <c r="AI482" t="s">
        <v>643</v>
      </c>
      <c r="AJ482">
        <f t="shared" si="1137"/>
        <v>484.23482725830479</v>
      </c>
      <c r="AK482">
        <f t="shared" si="1138"/>
        <v>564.94063180135561</v>
      </c>
      <c r="AL482">
        <f t="shared" si="1139"/>
        <v>0.7299840020918944</v>
      </c>
      <c r="AM482">
        <f t="shared" si="1140"/>
        <v>0.525588481506164</v>
      </c>
      <c r="AN482">
        <f t="shared" si="1141"/>
        <v>48.582795247954984</v>
      </c>
      <c r="AO482">
        <f t="shared" si="1142"/>
        <v>34.979612578527593</v>
      </c>
      <c r="AP482">
        <f t="shared" si="1143"/>
        <v>0.52458127306546665</v>
      </c>
      <c r="AQ482">
        <f t="shared" si="1144"/>
        <v>0.37769851660713599</v>
      </c>
      <c r="AR482" s="54">
        <f t="shared" ref="AR482" si="1210">SLOPE(AM482:AM485,X482:X485)*60</f>
        <v>0.29227154080009649</v>
      </c>
      <c r="AS482" s="55">
        <f t="shared" ref="AS482" si="1211">RSQ(Y482:Y485,AM482:AM485)</f>
        <v>0.99300828858687273</v>
      </c>
      <c r="AT482" s="55">
        <f t="shared" ref="AT482" si="1212">IF(AS482&gt;=0.7,AR482,"REV")</f>
        <v>0.29227154080009649</v>
      </c>
      <c r="AU482" s="56">
        <f t="shared" ref="AU482" si="1213">SLOPE(AQ482:AQ485,Y482:Y485)*60</f>
        <v>-3.7143187445390562</v>
      </c>
      <c r="AV482" s="56">
        <f t="shared" ref="AV482" si="1214">RSQ(Y482:Y485,AQ482:AQ485)</f>
        <v>0.12930608056075663</v>
      </c>
      <c r="AW482" s="56" t="str">
        <f t="shared" ref="AW482" si="1215">IF(AV482&gt;=0.7,AU482,"REV")</f>
        <v>REV</v>
      </c>
      <c r="AX482" s="57">
        <f t="shared" ref="AX482" si="1216">SLOPE(AO482:AO485,Y482:Y485)*60</f>
        <v>-3020.2710945548733</v>
      </c>
      <c r="AY482" s="57">
        <f t="shared" ref="AY482" si="1217">RSQ(Y482:Y485,AO482:AO485)</f>
        <v>0.93547905398266384</v>
      </c>
      <c r="AZ482" s="57">
        <f t="shared" ref="AZ482" si="1218">IF(AY482&gt;=0.7,AX482,"REV")</f>
        <v>-3020.2710945548733</v>
      </c>
    </row>
    <row r="483" spans="1:52" x14ac:dyDescent="0.3">
      <c r="A483">
        <v>467</v>
      </c>
      <c r="B483" s="1">
        <v>44761</v>
      </c>
      <c r="C483" t="str">
        <f t="shared" si="1094"/>
        <v>CER-MSD_R2_t1_44761</v>
      </c>
      <c r="E483" t="s">
        <v>20</v>
      </c>
      <c r="F483" t="s">
        <v>34</v>
      </c>
      <c r="G483" t="s">
        <v>18</v>
      </c>
      <c r="H483">
        <f t="shared" si="1131"/>
        <v>2022</v>
      </c>
      <c r="I483">
        <f t="shared" si="1132"/>
        <v>7</v>
      </c>
      <c r="J483">
        <f t="shared" si="1133"/>
        <v>19</v>
      </c>
      <c r="K483" t="s">
        <v>49</v>
      </c>
      <c r="M483">
        <f>VLOOKUP(F483,Treats!$A$1:$C$9,3,0)</f>
        <v>2</v>
      </c>
      <c r="N483">
        <v>1</v>
      </c>
      <c r="O483" t="s">
        <v>605</v>
      </c>
      <c r="P483" t="str">
        <f t="shared" si="1134"/>
        <v>E:CER_P:P04_Tr1:MSD_Tr2:_TRA_2_D:19_M:7_Y:2022</v>
      </c>
      <c r="Q483">
        <v>8.5</v>
      </c>
      <c r="R483">
        <v>28</v>
      </c>
      <c r="S483">
        <v>0.8</v>
      </c>
      <c r="T483">
        <v>29</v>
      </c>
      <c r="U483">
        <v>33</v>
      </c>
      <c r="V483" t="s">
        <v>45</v>
      </c>
      <c r="W483" s="2">
        <f t="shared" si="1182"/>
        <v>0.43055555555555552</v>
      </c>
      <c r="X483">
        <v>10</v>
      </c>
      <c r="Y483" s="33">
        <f>VLOOKUP(C483,JN!$A$2:$J$865,8,0)</f>
        <v>1.6575</v>
      </c>
      <c r="Z483" s="34">
        <f>VLOOKUP(C483,JN!$A$2:$J$865,9,0)</f>
        <v>70.267184597196419</v>
      </c>
      <c r="AA483" s="35">
        <f>VLOOKUP(C483,JN!$A$2:$J$865,10,0)</f>
        <v>1.1193600000000001</v>
      </c>
      <c r="AB483">
        <v>35.1</v>
      </c>
      <c r="AD483">
        <f t="shared" si="1135"/>
        <v>308.10000000000002</v>
      </c>
      <c r="AE483">
        <v>0.129</v>
      </c>
      <c r="AG483">
        <v>0.72</v>
      </c>
      <c r="AH483">
        <f t="shared" si="1136"/>
        <v>9.2880000000000004E-2</v>
      </c>
      <c r="AI483" t="s">
        <v>643</v>
      </c>
      <c r="AJ483">
        <f t="shared" si="1137"/>
        <v>474.64757491726067</v>
      </c>
      <c r="AK483">
        <f t="shared" si="1138"/>
        <v>553.75550407013748</v>
      </c>
      <c r="AL483">
        <f t="shared" si="1139"/>
        <v>0.78672835542535946</v>
      </c>
      <c r="AM483">
        <f t="shared" si="1140"/>
        <v>0.56644441590625882</v>
      </c>
      <c r="AN483">
        <f t="shared" si="1141"/>
        <v>33.352148765322774</v>
      </c>
      <c r="AO483">
        <f t="shared" si="1142"/>
        <v>24.013547111032398</v>
      </c>
      <c r="AP483">
        <f t="shared" si="1143"/>
        <v>0.61985176103594919</v>
      </c>
      <c r="AQ483">
        <f t="shared" si="1144"/>
        <v>0.44629326794588342</v>
      </c>
      <c r="AR483" s="54"/>
      <c r="AS483" s="55"/>
      <c r="AT483" s="55"/>
      <c r="AU483" s="56"/>
      <c r="AV483" s="56"/>
      <c r="AW483" s="56"/>
      <c r="AX483" s="57"/>
      <c r="AY483" s="57"/>
      <c r="AZ483" s="57"/>
    </row>
    <row r="484" spans="1:52" x14ac:dyDescent="0.3">
      <c r="A484">
        <v>468</v>
      </c>
      <c r="B484" s="1">
        <v>44761</v>
      </c>
      <c r="C484" t="str">
        <f t="shared" si="1094"/>
        <v>CER-MSD_R2_t2_44761</v>
      </c>
      <c r="E484" t="s">
        <v>20</v>
      </c>
      <c r="F484" t="s">
        <v>34</v>
      </c>
      <c r="G484" t="s">
        <v>18</v>
      </c>
      <c r="H484">
        <f t="shared" si="1131"/>
        <v>2022</v>
      </c>
      <c r="I484">
        <f t="shared" si="1132"/>
        <v>7</v>
      </c>
      <c r="J484">
        <f t="shared" si="1133"/>
        <v>19</v>
      </c>
      <c r="K484" t="s">
        <v>49</v>
      </c>
      <c r="M484">
        <f>VLOOKUP(F484,Treats!$A$1:$C$9,3,0)</f>
        <v>2</v>
      </c>
      <c r="N484">
        <v>1</v>
      </c>
      <c r="O484" t="s">
        <v>605</v>
      </c>
      <c r="P484" t="str">
        <f t="shared" si="1134"/>
        <v>E:CER_P:P04_Tr1:MSD_Tr2:_TRA_2_D:19_M:7_Y:2022</v>
      </c>
      <c r="Q484">
        <v>8.5</v>
      </c>
      <c r="R484">
        <v>28</v>
      </c>
      <c r="S484">
        <v>0.8</v>
      </c>
      <c r="T484">
        <v>29</v>
      </c>
      <c r="U484">
        <v>33</v>
      </c>
      <c r="V484" t="s">
        <v>46</v>
      </c>
      <c r="W484" s="2">
        <f t="shared" si="1182"/>
        <v>0.43749999999999994</v>
      </c>
      <c r="X484">
        <v>20</v>
      </c>
      <c r="Y484" s="33">
        <f>VLOOKUP(C484,JN!$A$2:$J$865,8,0)</f>
        <v>1.8075000000000001</v>
      </c>
      <c r="Z484" s="34">
        <f>VLOOKUP(C484,JN!$A$2:$J$865,9,0)</f>
        <v>41.58858300962676</v>
      </c>
      <c r="AA484" s="35">
        <f>VLOOKUP(C484,JN!$A$2:$J$865,10,0)</f>
        <v>0.93491999999999997</v>
      </c>
      <c r="AB484">
        <v>43.9</v>
      </c>
      <c r="AD484">
        <f t="shared" si="1135"/>
        <v>316.89999999999998</v>
      </c>
      <c r="AE484">
        <v>0.129</v>
      </c>
      <c r="AG484">
        <v>0.72</v>
      </c>
      <c r="AH484">
        <f t="shared" si="1136"/>
        <v>9.2880000000000004E-2</v>
      </c>
      <c r="AI484" t="s">
        <v>643</v>
      </c>
      <c r="AJ484">
        <f t="shared" si="1137"/>
        <v>461.46708056802788</v>
      </c>
      <c r="AK484">
        <f t="shared" si="1138"/>
        <v>538.37826066269929</v>
      </c>
      <c r="AL484">
        <f t="shared" si="1139"/>
        <v>0.83410174812671034</v>
      </c>
      <c r="AM484">
        <f t="shared" si="1140"/>
        <v>0.60055325865123144</v>
      </c>
      <c r="AN484">
        <f t="shared" si="1141"/>
        <v>19.19176198641355</v>
      </c>
      <c r="AO484">
        <f t="shared" si="1142"/>
        <v>13.818068630217756</v>
      </c>
      <c r="AP484">
        <f t="shared" si="1143"/>
        <v>0.50334060345877085</v>
      </c>
      <c r="AQ484">
        <f t="shared" si="1144"/>
        <v>0.36240523449031503</v>
      </c>
      <c r="AR484" s="54"/>
      <c r="AS484" s="55"/>
      <c r="AT484" s="55"/>
      <c r="AU484" s="56"/>
      <c r="AV484" s="56"/>
      <c r="AW484" s="56"/>
      <c r="AX484" s="57"/>
      <c r="AY484" s="57"/>
      <c r="AZ484" s="57"/>
    </row>
    <row r="485" spans="1:52" x14ac:dyDescent="0.3">
      <c r="A485">
        <v>469</v>
      </c>
      <c r="B485" s="1">
        <v>44761</v>
      </c>
      <c r="C485" t="str">
        <f t="shared" si="1094"/>
        <v>CER-MSD_R2_t3_44761</v>
      </c>
      <c r="E485" t="s">
        <v>20</v>
      </c>
      <c r="F485" t="s">
        <v>34</v>
      </c>
      <c r="G485" t="s">
        <v>18</v>
      </c>
      <c r="H485">
        <f t="shared" si="1131"/>
        <v>2022</v>
      </c>
      <c r="I485">
        <f t="shared" si="1132"/>
        <v>7</v>
      </c>
      <c r="J485">
        <f t="shared" si="1133"/>
        <v>19</v>
      </c>
      <c r="K485" t="s">
        <v>49</v>
      </c>
      <c r="M485">
        <f>VLOOKUP(F485,Treats!$A$1:$C$9,3,0)</f>
        <v>2</v>
      </c>
      <c r="N485">
        <v>1</v>
      </c>
      <c r="O485" t="s">
        <v>605</v>
      </c>
      <c r="P485" t="str">
        <f t="shared" si="1134"/>
        <v>E:CER_P:P04_Tr1:MSD_Tr2:_TRA_2_D:19_M:7_Y:2022</v>
      </c>
      <c r="Q485">
        <v>8.5</v>
      </c>
      <c r="R485">
        <v>28</v>
      </c>
      <c r="S485">
        <v>0.8</v>
      </c>
      <c r="T485">
        <v>29</v>
      </c>
      <c r="U485">
        <v>33</v>
      </c>
      <c r="V485" t="s">
        <v>47</v>
      </c>
      <c r="W485" s="2">
        <f t="shared" si="1182"/>
        <v>0.44444444444444436</v>
      </c>
      <c r="X485">
        <v>30</v>
      </c>
      <c r="Y485" s="33">
        <f>VLOOKUP(C485,JN!$A$2:$J$865,8,0)</f>
        <v>2.0324999999999998</v>
      </c>
      <c r="Z485" s="34">
        <f>VLOOKUP(C485,JN!$A$2:$J$865,9,0)</f>
        <v>25.912176997128867</v>
      </c>
      <c r="AA485" s="35">
        <f>VLOOKUP(C485,JN!$A$2:$J$865,10,0)</f>
        <v>0.95399999999999996</v>
      </c>
      <c r="AB485">
        <v>43.3</v>
      </c>
      <c r="AD485">
        <f t="shared" si="1135"/>
        <v>316.3</v>
      </c>
      <c r="AE485">
        <v>0.129</v>
      </c>
      <c r="AG485">
        <v>0.72</v>
      </c>
      <c r="AH485">
        <f t="shared" si="1136"/>
        <v>9.2880000000000004E-2</v>
      </c>
      <c r="AI485" t="s">
        <v>643</v>
      </c>
      <c r="AJ485">
        <f t="shared" si="1137"/>
        <v>462.34245283594072</v>
      </c>
      <c r="AK485">
        <f t="shared" si="1138"/>
        <v>539.3995283085975</v>
      </c>
      <c r="AL485">
        <f t="shared" si="1139"/>
        <v>0.93971103538904932</v>
      </c>
      <c r="AM485">
        <f t="shared" si="1140"/>
        <v>0.67659194548011559</v>
      </c>
      <c r="AN485">
        <f t="shared" si="1141"/>
        <v>11.980299471171602</v>
      </c>
      <c r="AO485">
        <f t="shared" si="1142"/>
        <v>8.6258156192435536</v>
      </c>
      <c r="AP485">
        <f t="shared" si="1143"/>
        <v>0.51458715000640198</v>
      </c>
      <c r="AQ485">
        <f t="shared" si="1144"/>
        <v>0.37050274800460942</v>
      </c>
      <c r="AR485" s="54"/>
      <c r="AS485" s="55"/>
      <c r="AT485" s="55"/>
      <c r="AU485" s="56"/>
      <c r="AV485" s="56"/>
      <c r="AW485" s="56"/>
      <c r="AX485" s="57"/>
      <c r="AY485" s="57"/>
      <c r="AZ485" s="57"/>
    </row>
    <row r="486" spans="1:52" x14ac:dyDescent="0.3">
      <c r="A486">
        <v>470</v>
      </c>
      <c r="B486" s="1">
        <v>44761</v>
      </c>
      <c r="C486" t="str">
        <f t="shared" si="1094"/>
        <v>CER-AWD_R2_t0_44761</v>
      </c>
      <c r="E486" t="s">
        <v>20</v>
      </c>
      <c r="F486" t="s">
        <v>37</v>
      </c>
      <c r="G486" t="s">
        <v>18</v>
      </c>
      <c r="H486">
        <f t="shared" si="1131"/>
        <v>2022</v>
      </c>
      <c r="I486">
        <f t="shared" si="1132"/>
        <v>7</v>
      </c>
      <c r="J486">
        <f t="shared" si="1133"/>
        <v>19</v>
      </c>
      <c r="K486" t="s">
        <v>50</v>
      </c>
      <c r="M486">
        <f>VLOOKUP(F486,Treats!$A$1:$C$9,3,0)</f>
        <v>2</v>
      </c>
      <c r="N486">
        <v>14</v>
      </c>
      <c r="O486" t="s">
        <v>604</v>
      </c>
      <c r="P486" t="str">
        <f t="shared" si="1134"/>
        <v>E:CER_P:P05_Tr1:AWD_Tr2:_TRA_2_D:19_M:7_Y:2022</v>
      </c>
      <c r="Q486">
        <v>10</v>
      </c>
      <c r="R486">
        <v>28</v>
      </c>
      <c r="S486">
        <v>0.8</v>
      </c>
      <c r="T486">
        <v>30</v>
      </c>
      <c r="U486">
        <v>29</v>
      </c>
      <c r="V486" t="s">
        <v>44</v>
      </c>
      <c r="W486" s="2">
        <v>0.39635416666666662</v>
      </c>
      <c r="X486">
        <v>0</v>
      </c>
      <c r="Y486" s="33">
        <f>VLOOKUP(C486,JN!$A$2:$J$865,8,0)</f>
        <v>1.4325000000000001</v>
      </c>
      <c r="Z486" s="34">
        <f>VLOOKUP(C486,JN!$A$2:$J$865,9,0)</f>
        <v>82.439452795135963</v>
      </c>
      <c r="AA486" s="35">
        <f>VLOOKUP(C486,JN!$A$2:$J$865,10,0)</f>
        <v>1.43736</v>
      </c>
      <c r="AB486">
        <v>34.6</v>
      </c>
      <c r="AD486">
        <f t="shared" si="1135"/>
        <v>307.60000000000002</v>
      </c>
      <c r="AE486">
        <v>0.129</v>
      </c>
      <c r="AG486">
        <v>0.72</v>
      </c>
      <c r="AH486">
        <f t="shared" si="1136"/>
        <v>9.2880000000000004E-2</v>
      </c>
      <c r="AI486" t="s">
        <v>643</v>
      </c>
      <c r="AJ486">
        <f t="shared" si="1137"/>
        <v>475.41910868663211</v>
      </c>
      <c r="AK486">
        <f t="shared" si="1138"/>
        <v>554.65562680107075</v>
      </c>
      <c r="AL486">
        <f t="shared" si="1139"/>
        <v>0.68103787319360065</v>
      </c>
      <c r="AM486">
        <f t="shared" si="1140"/>
        <v>0.49034726869939244</v>
      </c>
      <c r="AN486">
        <f t="shared" si="1141"/>
        <v>39.193291168477217</v>
      </c>
      <c r="AO486">
        <f t="shared" si="1142"/>
        <v>28.219169641303594</v>
      </c>
      <c r="AP486">
        <f t="shared" si="1143"/>
        <v>0.797239811738787</v>
      </c>
      <c r="AQ486">
        <f t="shared" si="1144"/>
        <v>0.57401266445192667</v>
      </c>
      <c r="AR486" s="54">
        <f t="shared" ref="AR486" si="1219">SLOPE(AM486:AM489,X486:X489)*60</f>
        <v>0.1131018302912863</v>
      </c>
      <c r="AS486" s="55">
        <f t="shared" ref="AS486" si="1220">RSQ(Y486:Y489,AM486:AM489)</f>
        <v>0.96395711499820125</v>
      </c>
      <c r="AT486" s="55">
        <f t="shared" ref="AT486" si="1221">IF(AS486&gt;=0.7,AR486,"REV")</f>
        <v>0.1131018302912863</v>
      </c>
      <c r="AU486" s="56">
        <f t="shared" ref="AU486" si="1222">SLOPE(AQ486:AQ489,Y486:Y489)*60</f>
        <v>7.9374796760499304</v>
      </c>
      <c r="AV486" s="56">
        <f t="shared" ref="AV486" si="1223">RSQ(Y486:Y489,AQ486:AQ489)</f>
        <v>0.13367651437297307</v>
      </c>
      <c r="AW486" s="56" t="str">
        <f t="shared" ref="AW486" si="1224">IF(AV486&gt;=0.7,AU486,"REV")</f>
        <v>REV</v>
      </c>
      <c r="AX486" s="57">
        <f t="shared" ref="AX486" si="1225">SLOPE(AO486:AO489,Y486:Y489)*60</f>
        <v>-5273.2718017389379</v>
      </c>
      <c r="AY486" s="57">
        <f t="shared" ref="AY486" si="1226">RSQ(Y486:Y489,AO486:AO489)</f>
        <v>0.47823310933615715</v>
      </c>
      <c r="AZ486" s="57" t="str">
        <f t="shared" ref="AZ486" si="1227">IF(AY486&gt;=0.7,AX486,"REV")</f>
        <v>REV</v>
      </c>
    </row>
    <row r="487" spans="1:52" x14ac:dyDescent="0.3">
      <c r="A487">
        <v>471</v>
      </c>
      <c r="B487" s="1">
        <v>44761</v>
      </c>
      <c r="C487" t="str">
        <f t="shared" si="1094"/>
        <v>CER-AWD_R2_t1_44761</v>
      </c>
      <c r="E487" t="s">
        <v>20</v>
      </c>
      <c r="F487" t="s">
        <v>37</v>
      </c>
      <c r="G487" t="s">
        <v>18</v>
      </c>
      <c r="H487">
        <f t="shared" si="1131"/>
        <v>2022</v>
      </c>
      <c r="I487">
        <f t="shared" si="1132"/>
        <v>7</v>
      </c>
      <c r="J487">
        <f t="shared" si="1133"/>
        <v>19</v>
      </c>
      <c r="K487" t="s">
        <v>50</v>
      </c>
      <c r="M487">
        <f>VLOOKUP(F487,Treats!$A$1:$C$9,3,0)</f>
        <v>2</v>
      </c>
      <c r="N487">
        <v>14</v>
      </c>
      <c r="O487" t="s">
        <v>604</v>
      </c>
      <c r="P487" t="str">
        <f t="shared" si="1134"/>
        <v>E:CER_P:P05_Tr1:AWD_Tr2:_TRA_2_D:19_M:7_Y:2022</v>
      </c>
      <c r="Q487">
        <v>10</v>
      </c>
      <c r="R487">
        <v>28</v>
      </c>
      <c r="S487">
        <v>0.8</v>
      </c>
      <c r="T487">
        <v>30</v>
      </c>
      <c r="U487">
        <v>29</v>
      </c>
      <c r="V487" t="s">
        <v>45</v>
      </c>
      <c r="W487" s="2">
        <f t="shared" si="1182"/>
        <v>0.40329861111111104</v>
      </c>
      <c r="X487">
        <v>10</v>
      </c>
      <c r="Y487" s="33">
        <f>VLOOKUP(C487,JN!$A$2:$J$865,8,0)</f>
        <v>1.4325000000000001</v>
      </c>
      <c r="Z487" s="34">
        <f>VLOOKUP(C487,JN!$A$2:$J$865,9,0)</f>
        <v>37.900016889039016</v>
      </c>
      <c r="AA487" s="35">
        <f>VLOOKUP(C487,JN!$A$2:$J$865,10,0)</f>
        <v>1.6217999999999999</v>
      </c>
      <c r="AB487">
        <v>42.1</v>
      </c>
      <c r="AD487">
        <f t="shared" si="1135"/>
        <v>315.10000000000002</v>
      </c>
      <c r="AE487">
        <v>0.129</v>
      </c>
      <c r="AG487">
        <v>0.72</v>
      </c>
      <c r="AH487">
        <f t="shared" si="1136"/>
        <v>9.2880000000000004E-2</v>
      </c>
      <c r="AI487" t="s">
        <v>643</v>
      </c>
      <c r="AJ487">
        <f t="shared" si="1137"/>
        <v>464.10319845131079</v>
      </c>
      <c r="AK487">
        <f t="shared" si="1138"/>
        <v>541.45373152652928</v>
      </c>
      <c r="AL487">
        <f t="shared" si="1139"/>
        <v>0.66482783178150273</v>
      </c>
      <c r="AM487">
        <f t="shared" si="1140"/>
        <v>0.47867603888268195</v>
      </c>
      <c r="AN487">
        <f t="shared" si="1141"/>
        <v>17.589519059561706</v>
      </c>
      <c r="AO487">
        <f t="shared" si="1142"/>
        <v>12.664453722884428</v>
      </c>
      <c r="AP487">
        <f t="shared" si="1143"/>
        <v>0.87812966178972507</v>
      </c>
      <c r="AQ487">
        <f t="shared" si="1144"/>
        <v>0.63225335648860204</v>
      </c>
      <c r="AR487" s="54"/>
      <c r="AS487" s="55"/>
      <c r="AT487" s="55"/>
      <c r="AU487" s="56"/>
      <c r="AV487" s="56"/>
      <c r="AW487" s="56"/>
      <c r="AX487" s="57"/>
      <c r="AY487" s="57"/>
      <c r="AZ487" s="57"/>
    </row>
    <row r="488" spans="1:52" x14ac:dyDescent="0.3">
      <c r="A488">
        <v>472</v>
      </c>
      <c r="B488" s="1">
        <v>44761</v>
      </c>
      <c r="C488" t="str">
        <f t="shared" si="1094"/>
        <v>CER-AWD_R2_t2_44761</v>
      </c>
      <c r="E488" t="s">
        <v>20</v>
      </c>
      <c r="F488" t="s">
        <v>37</v>
      </c>
      <c r="G488" t="s">
        <v>18</v>
      </c>
      <c r="H488">
        <f t="shared" si="1131"/>
        <v>2022</v>
      </c>
      <c r="I488">
        <f t="shared" si="1132"/>
        <v>7</v>
      </c>
      <c r="J488">
        <f t="shared" si="1133"/>
        <v>19</v>
      </c>
      <c r="K488" t="s">
        <v>50</v>
      </c>
      <c r="M488">
        <f>VLOOKUP(F488,Treats!$A$1:$C$9,3,0)</f>
        <v>2</v>
      </c>
      <c r="N488">
        <v>14</v>
      </c>
      <c r="O488" t="s">
        <v>604</v>
      </c>
      <c r="P488" t="str">
        <f t="shared" si="1134"/>
        <v>E:CER_P:P05_Tr1:AWD_Tr2:_TRA_2_D:19_M:7_Y:2022</v>
      </c>
      <c r="Q488">
        <v>10</v>
      </c>
      <c r="R488">
        <v>28</v>
      </c>
      <c r="S488">
        <v>0.8</v>
      </c>
      <c r="T488">
        <v>30</v>
      </c>
      <c r="U488">
        <v>29</v>
      </c>
      <c r="V488" t="s">
        <v>46</v>
      </c>
      <c r="W488" s="2">
        <f t="shared" si="1182"/>
        <v>0.41024305555555546</v>
      </c>
      <c r="X488">
        <v>20</v>
      </c>
      <c r="Y488" s="33">
        <f>VLOOKUP(C488,JN!$A$2:$J$865,8,0)</f>
        <v>1.5074999999999998</v>
      </c>
      <c r="Z488" s="34">
        <f>VLOOKUP(C488,JN!$A$2:$J$865,9,0)</f>
        <v>31.352812024995778</v>
      </c>
      <c r="AA488" s="35">
        <f>VLOOKUP(C488,JN!$A$2:$J$865,10,0)</f>
        <v>1.57728</v>
      </c>
      <c r="AB488">
        <v>38.9</v>
      </c>
      <c r="AD488">
        <f t="shared" si="1135"/>
        <v>311.89999999999998</v>
      </c>
      <c r="AE488">
        <v>0.129</v>
      </c>
      <c r="AG488">
        <v>0.72</v>
      </c>
      <c r="AH488">
        <f t="shared" si="1136"/>
        <v>9.2880000000000004E-2</v>
      </c>
      <c r="AI488" t="s">
        <v>643</v>
      </c>
      <c r="AJ488">
        <f t="shared" si="1137"/>
        <v>468.86475739662723</v>
      </c>
      <c r="AK488">
        <f t="shared" si="1138"/>
        <v>547.0088836293985</v>
      </c>
      <c r="AL488">
        <f t="shared" si="1139"/>
        <v>0.7068136217754154</v>
      </c>
      <c r="AM488">
        <f t="shared" si="1140"/>
        <v>0.50890580767829907</v>
      </c>
      <c r="AN488">
        <f t="shared" si="1141"/>
        <v>14.700228603801703</v>
      </c>
      <c r="AO488">
        <f t="shared" si="1142"/>
        <v>10.584164594737228</v>
      </c>
      <c r="AP488">
        <f t="shared" si="1143"/>
        <v>0.86278617197097762</v>
      </c>
      <c r="AQ488">
        <f t="shared" si="1144"/>
        <v>0.62120604381910394</v>
      </c>
      <c r="AR488" s="54"/>
      <c r="AS488" s="55"/>
      <c r="AT488" s="55"/>
      <c r="AU488" s="56"/>
      <c r="AV488" s="56"/>
      <c r="AW488" s="56"/>
      <c r="AX488" s="57"/>
      <c r="AY488" s="57"/>
      <c r="AZ488" s="57"/>
    </row>
    <row r="489" spans="1:52" x14ac:dyDescent="0.3">
      <c r="A489">
        <v>473</v>
      </c>
      <c r="B489" s="1">
        <v>44761</v>
      </c>
      <c r="C489" t="str">
        <f t="shared" si="1094"/>
        <v>CER-AWD_R2_t3_44761</v>
      </c>
      <c r="E489" t="s">
        <v>20</v>
      </c>
      <c r="F489" t="s">
        <v>37</v>
      </c>
      <c r="G489" t="s">
        <v>18</v>
      </c>
      <c r="H489">
        <f t="shared" si="1131"/>
        <v>2022</v>
      </c>
      <c r="I489">
        <f t="shared" si="1132"/>
        <v>7</v>
      </c>
      <c r="J489">
        <f t="shared" si="1133"/>
        <v>19</v>
      </c>
      <c r="K489" t="s">
        <v>50</v>
      </c>
      <c r="M489">
        <f>VLOOKUP(F489,Treats!$A$1:$C$9,3,0)</f>
        <v>2</v>
      </c>
      <c r="N489">
        <v>14</v>
      </c>
      <c r="O489" t="s">
        <v>604</v>
      </c>
      <c r="P489" t="str">
        <f t="shared" si="1134"/>
        <v>E:CER_P:P05_Tr1:AWD_Tr2:_TRA_2_D:19_M:7_Y:2022</v>
      </c>
      <c r="Q489">
        <v>10</v>
      </c>
      <c r="R489">
        <v>28</v>
      </c>
      <c r="S489">
        <v>0.8</v>
      </c>
      <c r="T489">
        <v>30</v>
      </c>
      <c r="U489">
        <v>29</v>
      </c>
      <c r="V489" t="s">
        <v>47</v>
      </c>
      <c r="W489" s="2">
        <f t="shared" si="1182"/>
        <v>0.41718749999999988</v>
      </c>
      <c r="X489">
        <v>30</v>
      </c>
      <c r="Y489" s="33">
        <f>VLOOKUP(C489,JN!$A$2:$J$865,8,0)</f>
        <v>1.5825</v>
      </c>
      <c r="Z489" s="34">
        <f>VLOOKUP(C489,JN!$A$2:$J$865,9,0)</f>
        <v>23.053538253673366</v>
      </c>
      <c r="AA489" s="35">
        <f>VLOOKUP(C489,JN!$A$2:$J$865,10,0)</f>
        <v>1.5518399999999999</v>
      </c>
      <c r="AB489">
        <v>33.799999999999997</v>
      </c>
      <c r="AD489">
        <f t="shared" si="1135"/>
        <v>306.8</v>
      </c>
      <c r="AE489">
        <v>0.129</v>
      </c>
      <c r="AG489">
        <v>0.72</v>
      </c>
      <c r="AH489">
        <f t="shared" si="1136"/>
        <v>9.2880000000000004E-2</v>
      </c>
      <c r="AI489" t="s">
        <v>643</v>
      </c>
      <c r="AJ489">
        <f t="shared" si="1137"/>
        <v>476.65879345504572</v>
      </c>
      <c r="AK489">
        <f t="shared" si="1138"/>
        <v>556.10192569755338</v>
      </c>
      <c r="AL489">
        <f t="shared" si="1139"/>
        <v>0.75431254064260989</v>
      </c>
      <c r="AM489">
        <f t="shared" si="1140"/>
        <v>0.54310502926267912</v>
      </c>
      <c r="AN489">
        <f t="shared" si="1141"/>
        <v>10.98867172886569</v>
      </c>
      <c r="AO489">
        <f t="shared" si="1142"/>
        <v>7.9118436447832963</v>
      </c>
      <c r="AP489">
        <f t="shared" si="1143"/>
        <v>0.86298121237449121</v>
      </c>
      <c r="AQ489">
        <f t="shared" si="1144"/>
        <v>0.62134647290963374</v>
      </c>
      <c r="AR489" s="54"/>
      <c r="AS489" s="55"/>
      <c r="AT489" s="55"/>
      <c r="AU489" s="56"/>
      <c r="AV489" s="56"/>
      <c r="AW489" s="56"/>
      <c r="AX489" s="57"/>
      <c r="AY489" s="57"/>
      <c r="AZ489" s="57"/>
    </row>
    <row r="490" spans="1:52" x14ac:dyDescent="0.3">
      <c r="A490">
        <v>474</v>
      </c>
      <c r="B490" s="1">
        <v>44761</v>
      </c>
      <c r="C490" t="str">
        <f t="shared" si="1094"/>
        <v>CER-CON_R2_t0_44761</v>
      </c>
      <c r="E490" t="s">
        <v>20</v>
      </c>
      <c r="F490" t="s">
        <v>40</v>
      </c>
      <c r="G490" t="s">
        <v>18</v>
      </c>
      <c r="H490">
        <f t="shared" si="1131"/>
        <v>2022</v>
      </c>
      <c r="I490">
        <f t="shared" si="1132"/>
        <v>7</v>
      </c>
      <c r="J490">
        <f t="shared" si="1133"/>
        <v>19</v>
      </c>
      <c r="K490" t="s">
        <v>48</v>
      </c>
      <c r="M490">
        <f>VLOOKUP(F490,Treats!$A$1:$C$9,3,0)</f>
        <v>2</v>
      </c>
      <c r="N490">
        <v>3</v>
      </c>
      <c r="P490" t="str">
        <f t="shared" si="1134"/>
        <v>E:CER_P:P06_Tr1:CON_Tr2:_TRA_2_D:19_M:7_Y:2022</v>
      </c>
      <c r="Q490">
        <v>13</v>
      </c>
      <c r="R490">
        <v>28</v>
      </c>
      <c r="S490">
        <v>0.7</v>
      </c>
      <c r="T490">
        <v>29</v>
      </c>
      <c r="U490">
        <v>33</v>
      </c>
      <c r="V490" t="s">
        <v>44</v>
      </c>
      <c r="W490" s="2">
        <v>0.4236111111111111</v>
      </c>
      <c r="X490">
        <v>0</v>
      </c>
      <c r="Y490" s="33">
        <f>VLOOKUP(C490,JN!$A$2:$J$865,8,0)</f>
        <v>1.6575</v>
      </c>
      <c r="Z490" s="34">
        <f>VLOOKUP(C490,JN!$A$2:$J$865,9,0)</f>
        <v>94.058436074987341</v>
      </c>
      <c r="AA490" s="35">
        <f>VLOOKUP(C490,JN!$A$2:$J$865,10,0)</f>
        <v>1.41828</v>
      </c>
      <c r="AB490">
        <v>29.5</v>
      </c>
      <c r="AD490">
        <f t="shared" si="1135"/>
        <v>302.5</v>
      </c>
      <c r="AE490">
        <v>0.129</v>
      </c>
      <c r="AG490">
        <v>0.72</v>
      </c>
      <c r="AH490">
        <f t="shared" si="1136"/>
        <v>9.2880000000000004E-2</v>
      </c>
      <c r="AI490" t="s">
        <v>643</v>
      </c>
      <c r="AJ490">
        <f t="shared" si="1137"/>
        <v>483.43443911407616</v>
      </c>
      <c r="AK490">
        <f t="shared" si="1138"/>
        <v>564.0068456330888</v>
      </c>
      <c r="AL490">
        <f t="shared" si="1139"/>
        <v>0.80129258283158122</v>
      </c>
      <c r="AM490">
        <f t="shared" si="1140"/>
        <v>0.57693065963873846</v>
      </c>
      <c r="AN490">
        <f t="shared" si="1141"/>
        <v>45.471087287858687</v>
      </c>
      <c r="AO490">
        <f t="shared" si="1142"/>
        <v>32.739182847258256</v>
      </c>
      <c r="AP490">
        <f t="shared" si="1143"/>
        <v>0.7999196290244972</v>
      </c>
      <c r="AQ490">
        <f t="shared" si="1144"/>
        <v>0.57594213289763796</v>
      </c>
      <c r="AR490" s="54">
        <f t="shared" ref="AR490" si="1228">SLOPE(AM490:AM493,X490:X493)*60</f>
        <v>3.4527854147041523</v>
      </c>
      <c r="AS490" s="55">
        <f t="shared" ref="AS490" si="1229">RSQ(Y490:Y493,AM490:AM493)</f>
        <v>0.99988508510876362</v>
      </c>
      <c r="AT490" s="55">
        <f t="shared" ref="AT490" si="1230">IF(AS490&gt;=0.7,AR490,"REV")</f>
        <v>3.4527854147041523</v>
      </c>
      <c r="AU490" s="56">
        <f t="shared" ref="AU490" si="1231">SLOPE(AQ490:AQ493,Y490:Y493)*60</f>
        <v>-1.1851580352731057</v>
      </c>
      <c r="AV490" s="56">
        <f t="shared" ref="AV490" si="1232">RSQ(Y490:Y493,AQ490:AQ493)</f>
        <v>0.1602615237218491</v>
      </c>
      <c r="AW490" s="56" t="str">
        <f t="shared" ref="AW490" si="1233">IF(AV490&gt;=0.7,AU490,"REV")</f>
        <v>REV</v>
      </c>
      <c r="AX490" s="57">
        <f t="shared" ref="AX490" si="1234">SLOPE(AO490:AO493,Y490:Y493)*60</f>
        <v>-293.46663709742006</v>
      </c>
      <c r="AY490" s="57">
        <f t="shared" ref="AY490" si="1235">RSQ(Y490:Y493,AO490:AO493)</f>
        <v>0.95304355366080029</v>
      </c>
      <c r="AZ490" s="57">
        <f t="shared" ref="AZ490" si="1236">IF(AY490&gt;=0.7,AX490,"REV")</f>
        <v>-293.46663709742006</v>
      </c>
    </row>
    <row r="491" spans="1:52" x14ac:dyDescent="0.3">
      <c r="A491">
        <v>475</v>
      </c>
      <c r="B491" s="1">
        <v>44761</v>
      </c>
      <c r="C491" t="str">
        <f t="shared" si="1094"/>
        <v>CER-CON_R2_t1_44761</v>
      </c>
      <c r="E491" t="s">
        <v>20</v>
      </c>
      <c r="F491" t="s">
        <v>40</v>
      </c>
      <c r="G491" t="s">
        <v>18</v>
      </c>
      <c r="H491">
        <f t="shared" si="1131"/>
        <v>2022</v>
      </c>
      <c r="I491">
        <f t="shared" si="1132"/>
        <v>7</v>
      </c>
      <c r="J491">
        <f t="shared" si="1133"/>
        <v>19</v>
      </c>
      <c r="K491" t="s">
        <v>48</v>
      </c>
      <c r="M491">
        <f>VLOOKUP(F491,Treats!$A$1:$C$9,3,0)</f>
        <v>2</v>
      </c>
      <c r="N491">
        <v>3</v>
      </c>
      <c r="P491" t="str">
        <f t="shared" si="1134"/>
        <v>E:CER_P:P06_Tr1:CON_Tr2:_TRA_2_D:19_M:7_Y:2022</v>
      </c>
      <c r="Q491">
        <v>13</v>
      </c>
      <c r="R491">
        <v>28</v>
      </c>
      <c r="S491">
        <v>0.7</v>
      </c>
      <c r="T491">
        <v>29</v>
      </c>
      <c r="U491">
        <v>33</v>
      </c>
      <c r="V491" t="s">
        <v>45</v>
      </c>
      <c r="W491" s="2">
        <f t="shared" si="1182"/>
        <v>0.43055555555555552</v>
      </c>
      <c r="X491">
        <v>10</v>
      </c>
      <c r="Y491" s="33">
        <f>VLOOKUP(C491,JN!$A$2:$J$865,8,0)</f>
        <v>3.0074999999999998</v>
      </c>
      <c r="Z491" s="34">
        <f>VLOOKUP(C491,JN!$A$2:$J$865,9,0)</f>
        <v>60.676912683668299</v>
      </c>
      <c r="AA491" s="35">
        <f>VLOOKUP(C491,JN!$A$2:$J$865,10,0)</f>
        <v>1.7871600000000001</v>
      </c>
      <c r="AB491">
        <v>34.6</v>
      </c>
      <c r="AD491">
        <f t="shared" si="1135"/>
        <v>307.60000000000002</v>
      </c>
      <c r="AE491">
        <v>0.129</v>
      </c>
      <c r="AG491">
        <v>0.72</v>
      </c>
      <c r="AH491">
        <f t="shared" si="1136"/>
        <v>9.2880000000000004E-2</v>
      </c>
      <c r="AI491" t="s">
        <v>643</v>
      </c>
      <c r="AJ491">
        <f t="shared" si="1137"/>
        <v>475.41910868663211</v>
      </c>
      <c r="AK491">
        <f t="shared" si="1138"/>
        <v>554.65562680107075</v>
      </c>
      <c r="AL491">
        <f t="shared" si="1139"/>
        <v>1.4298229693750462</v>
      </c>
      <c r="AM491">
        <f t="shared" si="1140"/>
        <v>1.0294725379500331</v>
      </c>
      <c r="AN491">
        <f t="shared" si="1141"/>
        <v>28.846963745926185</v>
      </c>
      <c r="AO491">
        <f t="shared" si="1142"/>
        <v>20.769813897066854</v>
      </c>
      <c r="AP491">
        <f t="shared" si="1143"/>
        <v>0.99125834999380158</v>
      </c>
      <c r="AQ491">
        <f t="shared" si="1144"/>
        <v>0.71370601199553718</v>
      </c>
      <c r="AR491" s="54"/>
      <c r="AS491" s="55"/>
      <c r="AT491" s="55"/>
      <c r="AU491" s="56"/>
      <c r="AV491" s="56"/>
      <c r="AW491" s="56"/>
      <c r="AX491" s="57"/>
      <c r="AY491" s="57"/>
      <c r="AZ491" s="57"/>
    </row>
    <row r="492" spans="1:52" x14ac:dyDescent="0.3">
      <c r="A492">
        <v>476</v>
      </c>
      <c r="B492" s="1">
        <v>44761</v>
      </c>
      <c r="C492" t="str">
        <f t="shared" si="1094"/>
        <v>CER-CON_R2_t2_44761</v>
      </c>
      <c r="E492" t="s">
        <v>20</v>
      </c>
      <c r="F492" t="s">
        <v>40</v>
      </c>
      <c r="G492" t="s">
        <v>18</v>
      </c>
      <c r="H492">
        <f t="shared" si="1131"/>
        <v>2022</v>
      </c>
      <c r="I492">
        <f t="shared" si="1132"/>
        <v>7</v>
      </c>
      <c r="J492">
        <f t="shared" si="1133"/>
        <v>19</v>
      </c>
      <c r="K492" t="s">
        <v>48</v>
      </c>
      <c r="M492">
        <f>VLOOKUP(F492,Treats!$A$1:$C$9,3,0)</f>
        <v>2</v>
      </c>
      <c r="N492">
        <v>3</v>
      </c>
      <c r="P492" t="str">
        <f t="shared" si="1134"/>
        <v>E:CER_P:P06_Tr1:CON_Tr2:_TRA_2_D:19_M:7_Y:2022</v>
      </c>
      <c r="Q492">
        <v>13</v>
      </c>
      <c r="R492">
        <v>28</v>
      </c>
      <c r="S492">
        <v>0.7</v>
      </c>
      <c r="T492">
        <v>29</v>
      </c>
      <c r="U492">
        <v>33</v>
      </c>
      <c r="V492" t="s">
        <v>46</v>
      </c>
      <c r="W492" s="2">
        <f t="shared" si="1182"/>
        <v>0.43749999999999994</v>
      </c>
      <c r="X492">
        <v>20</v>
      </c>
      <c r="Y492" s="33">
        <f>VLOOKUP(C492,JN!$A$2:$J$865,8,0)</f>
        <v>4.8075000000000001</v>
      </c>
      <c r="Z492" s="34">
        <f>VLOOKUP(C492,JN!$A$2:$J$865,9,0)</f>
        <v>40.389799020435738</v>
      </c>
      <c r="AA492" s="35">
        <f>VLOOKUP(C492,JN!$A$2:$J$865,10,0)</f>
        <v>1.13208</v>
      </c>
      <c r="AB492">
        <v>43.1</v>
      </c>
      <c r="AD492">
        <f t="shared" si="1135"/>
        <v>316.10000000000002</v>
      </c>
      <c r="AE492">
        <v>0.129</v>
      </c>
      <c r="AG492">
        <v>0.72</v>
      </c>
      <c r="AH492">
        <f t="shared" si="1136"/>
        <v>9.2880000000000004E-2</v>
      </c>
      <c r="AI492" t="s">
        <v>643</v>
      </c>
      <c r="AJ492">
        <f t="shared" si="1137"/>
        <v>462.63498206899095</v>
      </c>
      <c r="AK492">
        <f t="shared" si="1138"/>
        <v>539.74081241382282</v>
      </c>
      <c r="AL492">
        <f t="shared" si="1139"/>
        <v>2.2241176762966739</v>
      </c>
      <c r="AM492">
        <f t="shared" si="1140"/>
        <v>1.6013647269336053</v>
      </c>
      <c r="AN492">
        <f t="shared" si="1141"/>
        <v>18.685733945589437</v>
      </c>
      <c r="AO492">
        <f t="shared" si="1142"/>
        <v>13.453728440824394</v>
      </c>
      <c r="AP492">
        <f t="shared" si="1143"/>
        <v>0.61102977891744059</v>
      </c>
      <c r="AQ492">
        <f t="shared" si="1144"/>
        <v>0.43994144082055719</v>
      </c>
      <c r="AR492" s="54"/>
      <c r="AS492" s="55"/>
      <c r="AT492" s="55"/>
      <c r="AU492" s="56"/>
      <c r="AV492" s="56"/>
      <c r="AW492" s="56"/>
      <c r="AX492" s="57"/>
      <c r="AY492" s="57"/>
      <c r="AZ492" s="57"/>
    </row>
    <row r="493" spans="1:52" x14ac:dyDescent="0.3">
      <c r="A493">
        <v>477</v>
      </c>
      <c r="B493" s="1">
        <v>44761</v>
      </c>
      <c r="C493" t="str">
        <f t="shared" si="1094"/>
        <v>CER-CON_R2_t3_44761</v>
      </c>
      <c r="E493" t="s">
        <v>20</v>
      </c>
      <c r="F493" t="s">
        <v>40</v>
      </c>
      <c r="G493" t="s">
        <v>18</v>
      </c>
      <c r="H493">
        <f t="shared" si="1131"/>
        <v>2022</v>
      </c>
      <c r="I493">
        <f t="shared" si="1132"/>
        <v>7</v>
      </c>
      <c r="J493">
        <f t="shared" si="1133"/>
        <v>19</v>
      </c>
      <c r="K493" t="s">
        <v>48</v>
      </c>
      <c r="M493">
        <f>VLOOKUP(F493,Treats!$A$1:$C$9,3,0)</f>
        <v>2</v>
      </c>
      <c r="N493">
        <v>3</v>
      </c>
      <c r="P493" t="str">
        <f t="shared" si="1134"/>
        <v>E:CER_P:P06_Tr1:CON_Tr2:_TRA_2_D:19_M:7_Y:2022</v>
      </c>
      <c r="Q493">
        <v>13</v>
      </c>
      <c r="R493">
        <v>28</v>
      </c>
      <c r="S493">
        <v>0.7</v>
      </c>
      <c r="T493">
        <v>29</v>
      </c>
      <c r="U493">
        <v>33</v>
      </c>
      <c r="V493" t="s">
        <v>47</v>
      </c>
      <c r="W493" s="2">
        <f t="shared" si="1182"/>
        <v>0.44444444444444436</v>
      </c>
      <c r="X493">
        <v>30</v>
      </c>
      <c r="Y493" s="33">
        <f>VLOOKUP(C493,JN!$A$2:$J$865,8,0)</f>
        <v>6.9075000000000006</v>
      </c>
      <c r="Z493" s="34">
        <f>VLOOKUP(C493,JN!$A$2:$J$865,9,0)</f>
        <v>17.889545684850532</v>
      </c>
      <c r="AA493" s="35">
        <f>VLOOKUP(C493,JN!$A$2:$J$865,10,0)</f>
        <v>1.4246399999999999</v>
      </c>
      <c r="AB493">
        <v>42.6</v>
      </c>
      <c r="AD493">
        <f t="shared" si="1135"/>
        <v>315.60000000000002</v>
      </c>
      <c r="AE493">
        <v>0.129</v>
      </c>
      <c r="AG493">
        <v>0.72</v>
      </c>
      <c r="AH493">
        <f t="shared" si="1136"/>
        <v>9.2880000000000004E-2</v>
      </c>
      <c r="AI493" t="s">
        <v>643</v>
      </c>
      <c r="AJ493">
        <f t="shared" si="1137"/>
        <v>463.36792722436007</v>
      </c>
      <c r="AK493">
        <f t="shared" si="1138"/>
        <v>540.59591509508675</v>
      </c>
      <c r="AL493">
        <f t="shared" si="1139"/>
        <v>3.2007139573022672</v>
      </c>
      <c r="AM493">
        <f t="shared" si="1140"/>
        <v>2.3045140492576324</v>
      </c>
      <c r="AN493">
        <f t="shared" si="1141"/>
        <v>8.2894417029746847</v>
      </c>
      <c r="AO493">
        <f t="shared" si="1142"/>
        <v>5.9683980261417737</v>
      </c>
      <c r="AP493">
        <f t="shared" si="1143"/>
        <v>0.77015456448106434</v>
      </c>
      <c r="AQ493">
        <f t="shared" si="1144"/>
        <v>0.55451128642636638</v>
      </c>
      <c r="AR493" s="54"/>
      <c r="AS493" s="55"/>
      <c r="AT493" s="55"/>
      <c r="AU493" s="56"/>
      <c r="AV493" s="56"/>
      <c r="AW493" s="56"/>
      <c r="AX493" s="57"/>
      <c r="AY493" s="57"/>
      <c r="AZ493" s="57"/>
    </row>
    <row r="494" spans="1:52" x14ac:dyDescent="0.3">
      <c r="A494">
        <v>478</v>
      </c>
      <c r="B494" s="1">
        <v>44761</v>
      </c>
      <c r="C494" t="str">
        <f t="shared" si="1094"/>
        <v>CER-MSD_R3_t0_44761</v>
      </c>
      <c r="E494" t="s">
        <v>20</v>
      </c>
      <c r="F494" t="s">
        <v>35</v>
      </c>
      <c r="G494" t="s">
        <v>18</v>
      </c>
      <c r="H494">
        <f t="shared" si="1131"/>
        <v>2022</v>
      </c>
      <c r="I494">
        <f t="shared" si="1132"/>
        <v>7</v>
      </c>
      <c r="J494">
        <f t="shared" si="1133"/>
        <v>19</v>
      </c>
      <c r="K494" t="s">
        <v>49</v>
      </c>
      <c r="M494">
        <f>VLOOKUP(F494,Treats!$A$1:$C$9,3,0)</f>
        <v>3</v>
      </c>
      <c r="N494">
        <v>2</v>
      </c>
      <c r="O494" t="s">
        <v>36</v>
      </c>
      <c r="P494" t="str">
        <f t="shared" si="1134"/>
        <v>E:CER_P:P07_Tr1:MSD_Tr2:_TRA_3_D:19_M:7_Y:2022</v>
      </c>
      <c r="Q494">
        <v>10</v>
      </c>
      <c r="R494">
        <v>27</v>
      </c>
      <c r="S494">
        <v>0.9</v>
      </c>
      <c r="T494">
        <v>30</v>
      </c>
      <c r="U494">
        <v>29</v>
      </c>
      <c r="V494" t="s">
        <v>44</v>
      </c>
      <c r="W494" s="2">
        <v>0.39479166666666665</v>
      </c>
      <c r="X494">
        <v>0</v>
      </c>
      <c r="Y494" s="33">
        <f>VLOOKUP(C494,JN!$A$2:$J$865,8,0)</f>
        <v>1.5074999999999998</v>
      </c>
      <c r="Z494" s="34">
        <f>VLOOKUP(C494,JN!$A$2:$J$865,9,0)</f>
        <v>94.150650228002021</v>
      </c>
      <c r="AA494" s="35">
        <f>VLOOKUP(C494,JN!$A$2:$J$865,10,0)</f>
        <v>0.98580000000000001</v>
      </c>
      <c r="AB494">
        <v>33.5</v>
      </c>
      <c r="AD494">
        <f t="shared" si="1135"/>
        <v>306.5</v>
      </c>
      <c r="AE494">
        <v>0.129</v>
      </c>
      <c r="AG494">
        <v>0.72</v>
      </c>
      <c r="AH494">
        <f t="shared" si="1136"/>
        <v>9.2880000000000004E-2</v>
      </c>
      <c r="AI494" t="s">
        <v>643</v>
      </c>
      <c r="AJ494">
        <f t="shared" si="1137"/>
        <v>477.12534366071134</v>
      </c>
      <c r="AK494">
        <f t="shared" si="1138"/>
        <v>556.64623427082984</v>
      </c>
      <c r="AL494">
        <f t="shared" si="1139"/>
        <v>0.7192664555685222</v>
      </c>
      <c r="AM494">
        <f t="shared" si="1140"/>
        <v>0.51787184800933606</v>
      </c>
      <c r="AN494">
        <f t="shared" si="1141"/>
        <v>44.921661345914892</v>
      </c>
      <c r="AO494">
        <f t="shared" si="1142"/>
        <v>32.343596169058721</v>
      </c>
      <c r="AP494">
        <f t="shared" si="1143"/>
        <v>0.54874185774418405</v>
      </c>
      <c r="AQ494">
        <f t="shared" si="1144"/>
        <v>0.39509413757581252</v>
      </c>
      <c r="AR494" s="54">
        <f t="shared" ref="AR494" si="1237">SLOPE(AM494:AM497,X494:X497)*60</f>
        <v>8.7758464621438104E-2</v>
      </c>
      <c r="AS494" s="55">
        <f t="shared" ref="AS494" si="1238">RSQ(Y494:Y497,AM494:AM497)</f>
        <v>0.98303711047059483</v>
      </c>
      <c r="AT494" s="55">
        <f t="shared" ref="AT494" si="1239">IF(AS494&gt;=0.7,AR494,"REV")</f>
        <v>8.7758464621438104E-2</v>
      </c>
      <c r="AU494" s="56">
        <f t="shared" ref="AU494" si="1240">SLOPE(AQ494:AQ497,Y494:Y497)*60</f>
        <v>-12.214688826690871</v>
      </c>
      <c r="AV494" s="56">
        <f t="shared" ref="AV494" si="1241">RSQ(Y494:Y497,AQ494:AQ497)</f>
        <v>5.698958701449537E-3</v>
      </c>
      <c r="AW494" s="56" t="str">
        <f t="shared" ref="AW494" si="1242">IF(AV494&gt;=0.7,AU494,"REV")</f>
        <v>REV</v>
      </c>
      <c r="AX494" s="57">
        <f t="shared" ref="AX494" si="1243">SLOPE(AO494:AO497,Y494:Y497)*60</f>
        <v>-8734.0107942945524</v>
      </c>
      <c r="AY494" s="57">
        <f t="shared" ref="AY494" si="1244">RSQ(Y494:Y497,AO494:AO497)</f>
        <v>0.75535330014900881</v>
      </c>
      <c r="AZ494" s="57">
        <f t="shared" ref="AZ494" si="1245">IF(AY494&gt;=0.7,AX494,"REV")</f>
        <v>-8734.0107942945524</v>
      </c>
    </row>
    <row r="495" spans="1:52" x14ac:dyDescent="0.3">
      <c r="A495">
        <v>479</v>
      </c>
      <c r="B495" s="1">
        <v>44761</v>
      </c>
      <c r="C495" t="str">
        <f t="shared" si="1094"/>
        <v>CER-MSD_R3_t1_44761</v>
      </c>
      <c r="E495" t="s">
        <v>20</v>
      </c>
      <c r="F495" t="s">
        <v>35</v>
      </c>
      <c r="G495" t="s">
        <v>18</v>
      </c>
      <c r="H495">
        <f t="shared" si="1131"/>
        <v>2022</v>
      </c>
      <c r="I495">
        <f t="shared" si="1132"/>
        <v>7</v>
      </c>
      <c r="J495">
        <f t="shared" si="1133"/>
        <v>19</v>
      </c>
      <c r="K495" t="s">
        <v>49</v>
      </c>
      <c r="M495">
        <f>VLOOKUP(F495,Treats!$A$1:$C$9,3,0)</f>
        <v>3</v>
      </c>
      <c r="N495">
        <v>2</v>
      </c>
      <c r="O495" t="s">
        <v>36</v>
      </c>
      <c r="P495" t="str">
        <f t="shared" si="1134"/>
        <v>E:CER_P:P07_Tr1:MSD_Tr2:_TRA_3_D:19_M:7_Y:2022</v>
      </c>
      <c r="Q495">
        <v>10</v>
      </c>
      <c r="R495">
        <v>27</v>
      </c>
      <c r="S495">
        <v>0.9</v>
      </c>
      <c r="T495">
        <v>30</v>
      </c>
      <c r="U495">
        <v>29</v>
      </c>
      <c r="V495" t="s">
        <v>45</v>
      </c>
      <c r="W495" s="2">
        <f t="shared" si="1182"/>
        <v>0.40173611111111107</v>
      </c>
      <c r="X495">
        <v>10</v>
      </c>
      <c r="Y495" s="33">
        <f>VLOOKUP(C495,JN!$A$2:$J$865,8,0)</f>
        <v>1.5825</v>
      </c>
      <c r="Z495" s="34">
        <f>VLOOKUP(C495,JN!$A$2:$J$865,9,0)</f>
        <v>35.963519675730453</v>
      </c>
      <c r="AA495" s="35">
        <f>VLOOKUP(C495,JN!$A$2:$J$865,10,0)</f>
        <v>1.8125999999999998</v>
      </c>
      <c r="AB495">
        <v>37.700000000000003</v>
      </c>
      <c r="AD495">
        <f t="shared" si="1135"/>
        <v>310.7</v>
      </c>
      <c r="AE495">
        <v>0.129</v>
      </c>
      <c r="AG495">
        <v>0.72</v>
      </c>
      <c r="AH495">
        <f t="shared" si="1136"/>
        <v>9.2880000000000004E-2</v>
      </c>
      <c r="AI495" t="s">
        <v>643</v>
      </c>
      <c r="AJ495">
        <f t="shared" si="1137"/>
        <v>470.67562868364354</v>
      </c>
      <c r="AK495">
        <f t="shared" si="1138"/>
        <v>549.12156679758414</v>
      </c>
      <c r="AL495">
        <f t="shared" si="1139"/>
        <v>0.74484418239186601</v>
      </c>
      <c r="AM495">
        <f t="shared" si="1140"/>
        <v>0.53628781132214354</v>
      </c>
      <c r="AN495">
        <f t="shared" si="1141"/>
        <v>16.927152233051014</v>
      </c>
      <c r="AO495">
        <f t="shared" si="1142"/>
        <v>12.187549607796731</v>
      </c>
      <c r="AP495">
        <f t="shared" si="1143"/>
        <v>0.9953377519773009</v>
      </c>
      <c r="AQ495">
        <f t="shared" si="1144"/>
        <v>0.71664318142365668</v>
      </c>
      <c r="AR495" s="54"/>
      <c r="AS495" s="55"/>
      <c r="AT495" s="55"/>
      <c r="AU495" s="56"/>
      <c r="AV495" s="56"/>
      <c r="AW495" s="56"/>
      <c r="AX495" s="57"/>
      <c r="AY495" s="57"/>
      <c r="AZ495" s="57"/>
    </row>
    <row r="496" spans="1:52" x14ac:dyDescent="0.3">
      <c r="A496">
        <v>480</v>
      </c>
      <c r="B496" s="1">
        <v>44761</v>
      </c>
      <c r="C496" t="str">
        <f t="shared" si="1094"/>
        <v>CER-MSD_R3_t2_44761</v>
      </c>
      <c r="E496" t="s">
        <v>20</v>
      </c>
      <c r="F496" t="s">
        <v>35</v>
      </c>
      <c r="G496" t="s">
        <v>18</v>
      </c>
      <c r="H496">
        <f t="shared" si="1131"/>
        <v>2022</v>
      </c>
      <c r="I496">
        <f t="shared" si="1132"/>
        <v>7</v>
      </c>
      <c r="J496">
        <f t="shared" si="1133"/>
        <v>19</v>
      </c>
      <c r="K496" t="s">
        <v>49</v>
      </c>
      <c r="M496">
        <f>VLOOKUP(F496,Treats!$A$1:$C$9,3,0)</f>
        <v>3</v>
      </c>
      <c r="N496">
        <v>2</v>
      </c>
      <c r="O496" t="s">
        <v>36</v>
      </c>
      <c r="P496" t="str">
        <f t="shared" si="1134"/>
        <v>E:CER_P:P07_Tr1:MSD_Tr2:_TRA_3_D:19_M:7_Y:2022</v>
      </c>
      <c r="Q496">
        <v>10</v>
      </c>
      <c r="R496">
        <v>27</v>
      </c>
      <c r="S496">
        <v>0.9</v>
      </c>
      <c r="T496">
        <v>30</v>
      </c>
      <c r="U496">
        <v>29</v>
      </c>
      <c r="V496" t="s">
        <v>46</v>
      </c>
      <c r="W496" s="2">
        <f t="shared" si="1182"/>
        <v>0.40868055555555549</v>
      </c>
      <c r="X496">
        <v>20</v>
      </c>
      <c r="Y496" s="33">
        <f>VLOOKUP(C496,JN!$A$2:$J$865,8,0)</f>
        <v>1.5825</v>
      </c>
      <c r="Z496" s="34">
        <f>VLOOKUP(C496,JN!$A$2:$J$865,9,0)</f>
        <v>38.545515960141863</v>
      </c>
      <c r="AA496" s="35">
        <f>VLOOKUP(C496,JN!$A$2:$J$865,10,0)</f>
        <v>1.0176000000000001</v>
      </c>
      <c r="AB496">
        <v>35.799999999999997</v>
      </c>
      <c r="AD496">
        <f t="shared" si="1135"/>
        <v>308.8</v>
      </c>
      <c r="AE496">
        <v>0.129</v>
      </c>
      <c r="AG496">
        <v>0.72</v>
      </c>
      <c r="AH496">
        <f t="shared" si="1136"/>
        <v>9.2880000000000004E-2</v>
      </c>
      <c r="AI496" t="s">
        <v>643</v>
      </c>
      <c r="AJ496">
        <f t="shared" si="1137"/>
        <v>473.57162510365293</v>
      </c>
      <c r="AK496">
        <f t="shared" si="1138"/>
        <v>552.50022928759506</v>
      </c>
      <c r="AL496">
        <f t="shared" si="1139"/>
        <v>0.74942709672653074</v>
      </c>
      <c r="AM496">
        <f t="shared" si="1140"/>
        <v>0.53958750964310209</v>
      </c>
      <c r="AN496">
        <f t="shared" si="1141"/>
        <v>18.254062633703171</v>
      </c>
      <c r="AO496">
        <f t="shared" si="1142"/>
        <v>13.142925096266284</v>
      </c>
      <c r="AP496">
        <f t="shared" si="1143"/>
        <v>0.56222423332305671</v>
      </c>
      <c r="AQ496">
        <f t="shared" si="1144"/>
        <v>0.40480144799260082</v>
      </c>
      <c r="AR496" s="54"/>
      <c r="AS496" s="55"/>
      <c r="AT496" s="55"/>
      <c r="AU496" s="56"/>
      <c r="AV496" s="56"/>
      <c r="AW496" s="56"/>
      <c r="AX496" s="57"/>
      <c r="AY496" s="57"/>
      <c r="AZ496" s="57"/>
    </row>
    <row r="497" spans="1:52" x14ac:dyDescent="0.3">
      <c r="A497">
        <v>481</v>
      </c>
      <c r="B497" s="1">
        <v>44761</v>
      </c>
      <c r="C497" t="str">
        <f t="shared" si="1094"/>
        <v>CER-MSD_R3_t3_44761</v>
      </c>
      <c r="E497" t="s">
        <v>20</v>
      </c>
      <c r="F497" t="s">
        <v>35</v>
      </c>
      <c r="G497" t="s">
        <v>18</v>
      </c>
      <c r="H497">
        <f t="shared" si="1131"/>
        <v>2022</v>
      </c>
      <c r="I497">
        <f t="shared" si="1132"/>
        <v>7</v>
      </c>
      <c r="J497">
        <f t="shared" si="1133"/>
        <v>19</v>
      </c>
      <c r="K497" t="s">
        <v>49</v>
      </c>
      <c r="M497">
        <f>VLOOKUP(F497,Treats!$A$1:$C$9,3,0)</f>
        <v>3</v>
      </c>
      <c r="N497">
        <v>2</v>
      </c>
      <c r="O497" t="s">
        <v>36</v>
      </c>
      <c r="P497" t="str">
        <f t="shared" si="1134"/>
        <v>E:CER_P:P07_Tr1:MSD_Tr2:_TRA_3_D:19_M:7_Y:2022</v>
      </c>
      <c r="Q497">
        <v>10</v>
      </c>
      <c r="R497">
        <v>27</v>
      </c>
      <c r="S497">
        <v>0.9</v>
      </c>
      <c r="T497">
        <v>30</v>
      </c>
      <c r="U497">
        <v>29</v>
      </c>
      <c r="V497" t="s">
        <v>47</v>
      </c>
      <c r="W497" s="2">
        <f t="shared" si="1182"/>
        <v>0.41562499999999991</v>
      </c>
      <c r="X497">
        <v>30</v>
      </c>
      <c r="Y497" s="33">
        <f>VLOOKUP(C497,JN!$A$2:$J$865,8,0)</f>
        <v>1.6575</v>
      </c>
      <c r="Z497" s="34">
        <f>VLOOKUP(C497,JN!$A$2:$J$865,9,0)</f>
        <v>30.799527106907618</v>
      </c>
      <c r="AA497" s="35">
        <f>VLOOKUP(C497,JN!$A$2:$J$865,10,0)</f>
        <v>0.9158400000000001</v>
      </c>
      <c r="AB497">
        <v>35.6</v>
      </c>
      <c r="AD497">
        <f t="shared" si="1135"/>
        <v>308.60000000000002</v>
      </c>
      <c r="AE497">
        <v>0.129</v>
      </c>
      <c r="AG497">
        <v>0.72</v>
      </c>
      <c r="AH497">
        <f t="shared" si="1136"/>
        <v>9.2880000000000004E-2</v>
      </c>
      <c r="AI497" t="s">
        <v>643</v>
      </c>
      <c r="AJ497">
        <f t="shared" si="1137"/>
        <v>473.87854125731695</v>
      </c>
      <c r="AK497">
        <f t="shared" si="1138"/>
        <v>552.85829813353644</v>
      </c>
      <c r="AL497">
        <f t="shared" si="1139"/>
        <v>0.78545368213400291</v>
      </c>
      <c r="AM497">
        <f t="shared" si="1140"/>
        <v>0.56552665113648215</v>
      </c>
      <c r="AN497">
        <f t="shared" si="1141"/>
        <v>14.595234976836572</v>
      </c>
      <c r="AO497">
        <f t="shared" si="1142"/>
        <v>10.508569183322333</v>
      </c>
      <c r="AP497">
        <f t="shared" si="1143"/>
        <v>0.50632974376261808</v>
      </c>
      <c r="AQ497">
        <f t="shared" si="1144"/>
        <v>0.36455741550908505</v>
      </c>
      <c r="AR497" s="54"/>
      <c r="AS497" s="55"/>
      <c r="AT497" s="55"/>
      <c r="AU497" s="56"/>
      <c r="AV497" s="56"/>
      <c r="AW497" s="56"/>
      <c r="AX497" s="57"/>
      <c r="AY497" s="57"/>
      <c r="AZ497" s="57"/>
    </row>
    <row r="498" spans="1:52" x14ac:dyDescent="0.3">
      <c r="A498">
        <v>482</v>
      </c>
      <c r="B498" s="1">
        <v>44761</v>
      </c>
      <c r="C498" t="str">
        <f t="shared" si="1094"/>
        <v>CER-CON_R3_t0_44761</v>
      </c>
      <c r="E498" t="s">
        <v>20</v>
      </c>
      <c r="F498" t="s">
        <v>33</v>
      </c>
      <c r="G498" t="s">
        <v>18</v>
      </c>
      <c r="H498">
        <f t="shared" si="1131"/>
        <v>2022</v>
      </c>
      <c r="I498">
        <f t="shared" si="1132"/>
        <v>7</v>
      </c>
      <c r="J498">
        <f t="shared" si="1133"/>
        <v>19</v>
      </c>
      <c r="K498" t="s">
        <v>48</v>
      </c>
      <c r="M498">
        <f>VLOOKUP(F498,Treats!$A$1:$C$9,3,0)</f>
        <v>3</v>
      </c>
      <c r="N498">
        <v>9</v>
      </c>
      <c r="O498" t="s">
        <v>36</v>
      </c>
      <c r="P498" t="str">
        <f t="shared" si="1134"/>
        <v>E:CER_P:P08_Tr1:CON_Tr2:_TRA_3_D:19_M:7_Y:2022</v>
      </c>
      <c r="Q498">
        <v>10</v>
      </c>
      <c r="R498">
        <v>28</v>
      </c>
      <c r="S498">
        <v>0.9</v>
      </c>
      <c r="T498">
        <v>29</v>
      </c>
      <c r="U498">
        <v>33</v>
      </c>
      <c r="V498" t="s">
        <v>44</v>
      </c>
      <c r="W498" s="2">
        <v>0.4236111111111111</v>
      </c>
      <c r="X498">
        <v>0</v>
      </c>
      <c r="Y498" s="33">
        <f>VLOOKUP(C498,JN!$A$2:$J$865,8,0)</f>
        <v>1.5074999999999998</v>
      </c>
      <c r="Z498" s="34">
        <f>VLOOKUP(C498,JN!$A$2:$J$865,9,0)</f>
        <v>78.843100827562907</v>
      </c>
      <c r="AA498" s="35">
        <f>VLOOKUP(C498,JN!$A$2:$J$865,10,0)</f>
        <v>1.2847200000000001</v>
      </c>
      <c r="AB498">
        <v>29.4</v>
      </c>
      <c r="AD498">
        <f t="shared" si="1135"/>
        <v>302.39999999999998</v>
      </c>
      <c r="AE498">
        <v>0.129</v>
      </c>
      <c r="AG498">
        <v>0.72</v>
      </c>
      <c r="AH498">
        <f t="shared" si="1136"/>
        <v>9.2880000000000004E-2</v>
      </c>
      <c r="AI498" t="s">
        <v>643</v>
      </c>
      <c r="AJ498">
        <f t="shared" si="1137"/>
        <v>483.59430500002662</v>
      </c>
      <c r="AK498">
        <f t="shared" si="1138"/>
        <v>564.19335583336442</v>
      </c>
      <c r="AL498">
        <f t="shared" si="1139"/>
        <v>0.72901841478754015</v>
      </c>
      <c r="AM498">
        <f t="shared" si="1140"/>
        <v>0.52489325864702896</v>
      </c>
      <c r="AN498">
        <f t="shared" si="1141"/>
        <v>38.128074548752309</v>
      </c>
      <c r="AO498">
        <f t="shared" si="1142"/>
        <v>27.452213675101664</v>
      </c>
      <c r="AP498">
        <f t="shared" si="1143"/>
        <v>0.72483048810623996</v>
      </c>
      <c r="AQ498">
        <f t="shared" si="1144"/>
        <v>0.52187795143649285</v>
      </c>
      <c r="AR498" s="54">
        <f t="shared" ref="AR498" si="1246">SLOPE(AM498:AM501,X498:X501)*60</f>
        <v>3.1286922473374918</v>
      </c>
      <c r="AS498" s="55">
        <f t="shared" ref="AS498" si="1247">RSQ(Y498:Y501,AM498:AM501)</f>
        <v>0.999869554397117</v>
      </c>
      <c r="AT498" s="55">
        <f t="shared" ref="AT498" si="1248">IF(AS498&gt;=0.7,AR498,"REV")</f>
        <v>3.1286922473374918</v>
      </c>
      <c r="AU498" s="56">
        <f t="shared" ref="AU498" si="1249">SLOPE(AQ498:AQ501,Y498:Y501)*60</f>
        <v>-1.2710725456844061</v>
      </c>
      <c r="AV498" s="56">
        <f t="shared" ref="AV498" si="1250">RSQ(Y498:Y501,AQ498:AQ501)</f>
        <v>0.60818906460824818</v>
      </c>
      <c r="AW498" s="56" t="str">
        <f t="shared" ref="AW498" si="1251">IF(AV498&gt;=0.7,AU498,"REV")</f>
        <v>REV</v>
      </c>
      <c r="AX498" s="57">
        <f t="shared" ref="AX498" si="1252">SLOPE(AO498:AO501,Y498:Y501)*60</f>
        <v>-306.93291824100055</v>
      </c>
      <c r="AY498" s="57">
        <f t="shared" ref="AY498" si="1253">RSQ(Y498:Y501,AO498:AO501)</f>
        <v>0.9744452748364304</v>
      </c>
      <c r="AZ498" s="57">
        <f t="shared" ref="AZ498" si="1254">IF(AY498&gt;=0.7,AX498,"REV")</f>
        <v>-306.93291824100055</v>
      </c>
    </row>
    <row r="499" spans="1:52" x14ac:dyDescent="0.3">
      <c r="A499">
        <v>483</v>
      </c>
      <c r="B499" s="1">
        <v>44761</v>
      </c>
      <c r="C499" t="str">
        <f t="shared" ref="C499:C562" si="1255">E499&amp;"-"&amp;K499&amp;"_"&amp;"R"&amp;M499&amp;"_"&amp;V499&amp;"_"&amp;B499</f>
        <v>CER-CON_R3_t1_44761</v>
      </c>
      <c r="E499" t="s">
        <v>20</v>
      </c>
      <c r="F499" t="s">
        <v>33</v>
      </c>
      <c r="G499" t="s">
        <v>18</v>
      </c>
      <c r="H499">
        <f t="shared" si="1131"/>
        <v>2022</v>
      </c>
      <c r="I499">
        <f t="shared" si="1132"/>
        <v>7</v>
      </c>
      <c r="J499">
        <f t="shared" si="1133"/>
        <v>19</v>
      </c>
      <c r="K499" t="s">
        <v>48</v>
      </c>
      <c r="M499">
        <f>VLOOKUP(F499,Treats!$A$1:$C$9,3,0)</f>
        <v>3</v>
      </c>
      <c r="N499">
        <v>9</v>
      </c>
      <c r="O499" t="s">
        <v>36</v>
      </c>
      <c r="P499" t="str">
        <f t="shared" si="1134"/>
        <v>E:CER_P:P08_Tr1:CON_Tr2:_TRA_3_D:19_M:7_Y:2022</v>
      </c>
      <c r="Q499">
        <v>10</v>
      </c>
      <c r="R499">
        <v>28</v>
      </c>
      <c r="S499">
        <v>0.9</v>
      </c>
      <c r="T499">
        <v>29</v>
      </c>
      <c r="U499">
        <v>33</v>
      </c>
      <c r="V499" t="s">
        <v>45</v>
      </c>
      <c r="W499" s="2">
        <f t="shared" si="1182"/>
        <v>0.43055555555555552</v>
      </c>
      <c r="X499">
        <v>10</v>
      </c>
      <c r="Y499" s="33">
        <f>VLOOKUP(C499,JN!$A$2:$J$865,8,0)</f>
        <v>3.0074999999999998</v>
      </c>
      <c r="Z499" s="34">
        <f>VLOOKUP(C499,JN!$A$2:$J$865,9,0)</f>
        <v>52.2854247593312</v>
      </c>
      <c r="AA499" s="35">
        <f>VLOOKUP(C499,JN!$A$2:$J$865,10,0)</f>
        <v>1.02396</v>
      </c>
      <c r="AB499">
        <v>34.4</v>
      </c>
      <c r="AD499">
        <f t="shared" si="1135"/>
        <v>307.39999999999998</v>
      </c>
      <c r="AE499">
        <v>0.129</v>
      </c>
      <c r="AG499">
        <v>0.72</v>
      </c>
      <c r="AH499">
        <f t="shared" si="1136"/>
        <v>9.2880000000000004E-2</v>
      </c>
      <c r="AI499" t="s">
        <v>643</v>
      </c>
      <c r="AJ499">
        <f t="shared" si="1137"/>
        <v>475.72842495773597</v>
      </c>
      <c r="AK499">
        <f t="shared" si="1138"/>
        <v>555.01649578402532</v>
      </c>
      <c r="AL499">
        <f t="shared" si="1139"/>
        <v>1.4307532380603909</v>
      </c>
      <c r="AM499">
        <f t="shared" si="1140"/>
        <v>1.0301423314034814</v>
      </c>
      <c r="AN499">
        <f t="shared" si="1141"/>
        <v>24.873662769002845</v>
      </c>
      <c r="AO499">
        <f t="shared" si="1142"/>
        <v>17.90903719368205</v>
      </c>
      <c r="AP499">
        <f t="shared" si="1143"/>
        <v>0.56831469102301058</v>
      </c>
      <c r="AQ499">
        <f t="shared" si="1144"/>
        <v>0.40918657753656762</v>
      </c>
      <c r="AR499" s="54"/>
      <c r="AS499" s="55"/>
      <c r="AT499" s="55"/>
      <c r="AU499" s="56"/>
      <c r="AV499" s="56"/>
      <c r="AW499" s="56"/>
      <c r="AX499" s="57"/>
      <c r="AY499" s="57"/>
      <c r="AZ499" s="57"/>
    </row>
    <row r="500" spans="1:52" x14ac:dyDescent="0.3">
      <c r="A500">
        <v>484</v>
      </c>
      <c r="B500" s="1">
        <v>44761</v>
      </c>
      <c r="C500" t="str">
        <f t="shared" si="1255"/>
        <v>CER-CON_R3_t2_44761</v>
      </c>
      <c r="E500" t="s">
        <v>20</v>
      </c>
      <c r="F500" t="s">
        <v>33</v>
      </c>
      <c r="G500" t="s">
        <v>18</v>
      </c>
      <c r="H500">
        <f t="shared" si="1131"/>
        <v>2022</v>
      </c>
      <c r="I500">
        <f t="shared" si="1132"/>
        <v>7</v>
      </c>
      <c r="J500">
        <f t="shared" si="1133"/>
        <v>19</v>
      </c>
      <c r="K500" t="s">
        <v>48</v>
      </c>
      <c r="M500">
        <f>VLOOKUP(F500,Treats!$A$1:$C$9,3,0)</f>
        <v>3</v>
      </c>
      <c r="N500">
        <v>9</v>
      </c>
      <c r="O500" t="s">
        <v>36</v>
      </c>
      <c r="P500" t="str">
        <f t="shared" si="1134"/>
        <v>E:CER_P:P08_Tr1:CON_Tr2:_TRA_3_D:19_M:7_Y:2022</v>
      </c>
      <c r="Q500">
        <v>10</v>
      </c>
      <c r="R500">
        <v>28</v>
      </c>
      <c r="S500">
        <v>0.9</v>
      </c>
      <c r="T500">
        <v>29</v>
      </c>
      <c r="U500">
        <v>33</v>
      </c>
      <c r="V500" t="s">
        <v>46</v>
      </c>
      <c r="W500" s="2">
        <f t="shared" si="1182"/>
        <v>0.43749999999999994</v>
      </c>
      <c r="X500">
        <v>20</v>
      </c>
      <c r="Y500" s="33">
        <f>VLOOKUP(C500,JN!$A$2:$J$865,8,0)</f>
        <v>4.5075000000000003</v>
      </c>
      <c r="Z500" s="34">
        <f>VLOOKUP(C500,JN!$A$2:$J$865,9,0)</f>
        <v>42.326296233744301</v>
      </c>
      <c r="AA500" s="35">
        <f>VLOOKUP(C500,JN!$A$2:$J$865,10,0)</f>
        <v>1.1257200000000001</v>
      </c>
      <c r="AB500">
        <v>42.5</v>
      </c>
      <c r="AD500">
        <f t="shared" si="1135"/>
        <v>315.5</v>
      </c>
      <c r="AE500">
        <v>0.129</v>
      </c>
      <c r="AG500">
        <v>0.72</v>
      </c>
      <c r="AH500">
        <f t="shared" si="1136"/>
        <v>9.2880000000000004E-2</v>
      </c>
      <c r="AI500" t="s">
        <v>643</v>
      </c>
      <c r="AJ500">
        <f t="shared" si="1137"/>
        <v>463.51479503013638</v>
      </c>
      <c r="AK500">
        <f t="shared" si="1138"/>
        <v>540.76726086849249</v>
      </c>
      <c r="AL500">
        <f t="shared" si="1139"/>
        <v>2.0892929385983399</v>
      </c>
      <c r="AM500">
        <f t="shared" si="1140"/>
        <v>1.5042909157908049</v>
      </c>
      <c r="AN500">
        <f t="shared" si="1141"/>
        <v>19.618864523168824</v>
      </c>
      <c r="AO500">
        <f t="shared" si="1142"/>
        <v>14.125582456681554</v>
      </c>
      <c r="AP500">
        <f t="shared" si="1143"/>
        <v>0.60875252090487941</v>
      </c>
      <c r="AQ500">
        <f t="shared" si="1144"/>
        <v>0.43830181505151317</v>
      </c>
      <c r="AR500" s="54"/>
      <c r="AS500" s="55"/>
      <c r="AT500" s="55"/>
      <c r="AU500" s="56"/>
      <c r="AV500" s="56"/>
      <c r="AW500" s="56"/>
      <c r="AX500" s="57"/>
      <c r="AY500" s="57"/>
      <c r="AZ500" s="57"/>
    </row>
    <row r="501" spans="1:52" x14ac:dyDescent="0.3">
      <c r="A501">
        <v>485</v>
      </c>
      <c r="B501" s="1">
        <v>44761</v>
      </c>
      <c r="C501" t="str">
        <f t="shared" si="1255"/>
        <v>CER-CON_R3_t3_44761</v>
      </c>
      <c r="E501" t="s">
        <v>20</v>
      </c>
      <c r="F501" t="s">
        <v>33</v>
      </c>
      <c r="G501" t="s">
        <v>18</v>
      </c>
      <c r="H501">
        <f t="shared" si="1131"/>
        <v>2022</v>
      </c>
      <c r="I501">
        <f t="shared" si="1132"/>
        <v>7</v>
      </c>
      <c r="J501">
        <f t="shared" si="1133"/>
        <v>19</v>
      </c>
      <c r="K501" t="s">
        <v>48</v>
      </c>
      <c r="M501">
        <f>VLOOKUP(F501,Treats!$A$1:$C$9,3,0)</f>
        <v>3</v>
      </c>
      <c r="N501">
        <v>9</v>
      </c>
      <c r="O501" t="s">
        <v>36</v>
      </c>
      <c r="P501" t="str">
        <f t="shared" si="1134"/>
        <v>E:CER_P:P08_Tr1:CON_Tr2:_TRA_3_D:19_M:7_Y:2022</v>
      </c>
      <c r="Q501">
        <v>10</v>
      </c>
      <c r="R501">
        <v>28</v>
      </c>
      <c r="S501">
        <v>0.9</v>
      </c>
      <c r="T501">
        <v>29</v>
      </c>
      <c r="U501">
        <v>33</v>
      </c>
      <c r="V501" t="s">
        <v>47</v>
      </c>
      <c r="W501" s="2">
        <f t="shared" si="1182"/>
        <v>0.44444444444444436</v>
      </c>
      <c r="X501">
        <v>30</v>
      </c>
      <c r="Y501" s="33">
        <f>VLOOKUP(C501,JN!$A$2:$J$865,8,0)</f>
        <v>6.3075000000000001</v>
      </c>
      <c r="Z501" s="34">
        <f>VLOOKUP(C501,JN!$A$2:$J$865,9,0)</f>
        <v>5.1639925688228336</v>
      </c>
      <c r="AA501" s="35">
        <f>VLOOKUP(C501,JN!$A$2:$J$865,10,0)</f>
        <v>1.02396</v>
      </c>
      <c r="AB501">
        <f>AB500</f>
        <v>42.5</v>
      </c>
      <c r="AD501">
        <f t="shared" si="1135"/>
        <v>315.5</v>
      </c>
      <c r="AE501">
        <v>0.129</v>
      </c>
      <c r="AG501">
        <v>0.72</v>
      </c>
      <c r="AH501">
        <f t="shared" si="1136"/>
        <v>9.2880000000000004E-2</v>
      </c>
      <c r="AI501" t="s">
        <v>643</v>
      </c>
      <c r="AJ501">
        <f t="shared" si="1137"/>
        <v>463.51479503013638</v>
      </c>
      <c r="AK501">
        <f t="shared" si="1138"/>
        <v>540.76726086849249</v>
      </c>
      <c r="AL501">
        <f t="shared" si="1139"/>
        <v>2.9236195696525851</v>
      </c>
      <c r="AM501">
        <f t="shared" si="1140"/>
        <v>2.1050060901498613</v>
      </c>
      <c r="AN501">
        <f t="shared" si="1141"/>
        <v>2.3935869570750632</v>
      </c>
      <c r="AO501">
        <f t="shared" si="1142"/>
        <v>1.7233826090940454</v>
      </c>
      <c r="AP501">
        <f t="shared" si="1143"/>
        <v>0.55372404443890155</v>
      </c>
      <c r="AQ501">
        <f t="shared" si="1144"/>
        <v>0.39868131199600909</v>
      </c>
      <c r="AR501" s="54"/>
      <c r="AS501" s="55"/>
      <c r="AT501" s="55"/>
      <c r="AU501" s="56"/>
      <c r="AV501" s="56"/>
      <c r="AW501" s="56"/>
      <c r="AX501" s="57"/>
      <c r="AY501" s="57"/>
      <c r="AZ501" s="57"/>
    </row>
    <row r="502" spans="1:52" x14ac:dyDescent="0.3">
      <c r="A502">
        <v>486</v>
      </c>
      <c r="B502" s="1">
        <v>44761</v>
      </c>
      <c r="C502" t="str">
        <f t="shared" si="1255"/>
        <v>CER-AWD_R3_t0_44761</v>
      </c>
      <c r="E502" t="s">
        <v>20</v>
      </c>
      <c r="F502" t="s">
        <v>38</v>
      </c>
      <c r="G502" t="s">
        <v>18</v>
      </c>
      <c r="H502">
        <f t="shared" si="1131"/>
        <v>2022</v>
      </c>
      <c r="I502">
        <f t="shared" si="1132"/>
        <v>7</v>
      </c>
      <c r="J502">
        <f t="shared" si="1133"/>
        <v>19</v>
      </c>
      <c r="K502" t="s">
        <v>50</v>
      </c>
      <c r="M502">
        <f>VLOOKUP(F502,Treats!$A$1:$C$9,3,0)</f>
        <v>3</v>
      </c>
      <c r="N502">
        <v>9</v>
      </c>
      <c r="O502" t="s">
        <v>36</v>
      </c>
      <c r="P502" t="str">
        <f t="shared" si="1134"/>
        <v>E:CER_P:P09_Tr1:AWD_Tr2:_TRA_3_D:19_M:7_Y:2022</v>
      </c>
      <c r="Q502">
        <v>12</v>
      </c>
      <c r="R502">
        <v>27</v>
      </c>
      <c r="S502">
        <v>0.9</v>
      </c>
      <c r="T502">
        <v>30</v>
      </c>
      <c r="U502">
        <v>29</v>
      </c>
      <c r="V502" t="s">
        <v>44</v>
      </c>
      <c r="W502" s="2">
        <v>0.39635416666666662</v>
      </c>
      <c r="X502">
        <v>0</v>
      </c>
      <c r="Y502" s="33">
        <f>VLOOKUP(C502,JN!$A$2:$J$865,8,0)</f>
        <v>1.4325000000000001</v>
      </c>
      <c r="Z502" s="34">
        <f>VLOOKUP(C502,JN!$A$2:$J$865,9,0)</f>
        <v>100.3289984799865</v>
      </c>
      <c r="AA502" s="35">
        <f>VLOOKUP(C502,JN!$A$2:$J$865,10,0)</f>
        <v>1.3546799999999999</v>
      </c>
      <c r="AB502">
        <v>34.200000000000003</v>
      </c>
      <c r="AD502">
        <f t="shared" si="1135"/>
        <v>307.2</v>
      </c>
      <c r="AE502">
        <v>0.129</v>
      </c>
      <c r="AG502">
        <v>0.72</v>
      </c>
      <c r="AH502">
        <f t="shared" si="1136"/>
        <v>9.2880000000000004E-2</v>
      </c>
      <c r="AI502" t="s">
        <v>643</v>
      </c>
      <c r="AJ502">
        <f t="shared" si="1137"/>
        <v>476.03814398440113</v>
      </c>
      <c r="AK502">
        <f t="shared" si="1138"/>
        <v>555.37783464846802</v>
      </c>
      <c r="AL502">
        <f t="shared" si="1139"/>
        <v>0.68192464125765473</v>
      </c>
      <c r="AM502">
        <f t="shared" si="1140"/>
        <v>0.49098574170551135</v>
      </c>
      <c r="AN502">
        <f t="shared" si="1141"/>
        <v>47.760430224226575</v>
      </c>
      <c r="AO502">
        <f t="shared" si="1142"/>
        <v>34.387509761443134</v>
      </c>
      <c r="AP502">
        <f t="shared" si="1143"/>
        <v>0.75235924504158658</v>
      </c>
      <c r="AQ502">
        <f t="shared" si="1144"/>
        <v>0.54169865642994242</v>
      </c>
      <c r="AR502" s="54">
        <f t="shared" ref="AR502" si="1256">SLOPE(AM502:AM505,X502:X505)*60</f>
        <v>0.28529339526805181</v>
      </c>
      <c r="AS502" s="55">
        <f t="shared" ref="AS502" si="1257">RSQ(Y502:Y505,AM502:AM505)</f>
        <v>0.99212759137209339</v>
      </c>
      <c r="AT502" s="55">
        <f t="shared" ref="AT502" si="1258">IF(AS502&gt;=0.7,AR502,"REV")</f>
        <v>0.28529339526805181</v>
      </c>
      <c r="AU502" s="56">
        <f t="shared" ref="AU502" si="1259">SLOPE(AQ502:AQ505,Y502:Y505)*60</f>
        <v>28.900080101925571</v>
      </c>
      <c r="AV502" s="56">
        <f t="shared" ref="AV502" si="1260">RSQ(Y502:Y505,AQ502:AQ505)</f>
        <v>0.49002459729418307</v>
      </c>
      <c r="AW502" s="56" t="str">
        <f t="shared" ref="AW502" si="1261">IF(AV502&gt;=0.7,AU502,"REV")</f>
        <v>REV</v>
      </c>
      <c r="AX502" s="57">
        <f t="shared" ref="AX502" si="1262">SLOPE(AO502:AO505,Y502:Y505)*60</f>
        <v>-3598.1211482466642</v>
      </c>
      <c r="AY502" s="57">
        <f t="shared" ref="AY502" si="1263">RSQ(Y502:Y505,AO502:AO505)</f>
        <v>0.69137797462346329</v>
      </c>
      <c r="AZ502" s="57" t="str">
        <f t="shared" ref="AZ502" si="1264">IF(AY502&gt;=0.7,AX502,"REV")</f>
        <v>REV</v>
      </c>
    </row>
    <row r="503" spans="1:52" x14ac:dyDescent="0.3">
      <c r="A503">
        <v>487</v>
      </c>
      <c r="B503" s="1">
        <v>44761</v>
      </c>
      <c r="C503" t="str">
        <f t="shared" si="1255"/>
        <v>CER-AWD_R3_t1_44761</v>
      </c>
      <c r="E503" t="s">
        <v>20</v>
      </c>
      <c r="F503" t="s">
        <v>38</v>
      </c>
      <c r="G503" t="s">
        <v>18</v>
      </c>
      <c r="H503">
        <f t="shared" si="1131"/>
        <v>2022</v>
      </c>
      <c r="I503">
        <f t="shared" si="1132"/>
        <v>7</v>
      </c>
      <c r="J503">
        <f t="shared" si="1133"/>
        <v>19</v>
      </c>
      <c r="K503" t="s">
        <v>50</v>
      </c>
      <c r="M503">
        <f>VLOOKUP(F503,Treats!$A$1:$C$9,3,0)</f>
        <v>3</v>
      </c>
      <c r="N503">
        <v>9</v>
      </c>
      <c r="O503" t="s">
        <v>36</v>
      </c>
      <c r="P503" t="str">
        <f t="shared" si="1134"/>
        <v>E:CER_P:P09_Tr1:AWD_Tr2:_TRA_3_D:19_M:7_Y:2022</v>
      </c>
      <c r="Q503">
        <v>12</v>
      </c>
      <c r="R503">
        <v>27</v>
      </c>
      <c r="S503">
        <v>0.9</v>
      </c>
      <c r="T503">
        <v>30</v>
      </c>
      <c r="U503">
        <v>29</v>
      </c>
      <c r="V503" t="s">
        <v>45</v>
      </c>
      <c r="W503" s="2">
        <f t="shared" si="1182"/>
        <v>0.40329861111111104</v>
      </c>
      <c r="X503">
        <v>10</v>
      </c>
      <c r="Y503" s="33">
        <f>VLOOKUP(C503,JN!$A$2:$J$865,8,0)</f>
        <v>1.4325000000000001</v>
      </c>
      <c r="Z503" s="34">
        <f>VLOOKUP(C503,JN!$A$2:$J$865,9,0)</f>
        <v>49.334571862861004</v>
      </c>
      <c r="AA503" s="35">
        <f>VLOOKUP(C503,JN!$A$2:$J$865,10,0)</f>
        <v>1.31016</v>
      </c>
      <c r="AB503">
        <v>42.3</v>
      </c>
      <c r="AD503">
        <f t="shared" si="1135"/>
        <v>315.3</v>
      </c>
      <c r="AE503">
        <v>0.129</v>
      </c>
      <c r="AG503">
        <v>0.72</v>
      </c>
      <c r="AH503">
        <f t="shared" si="1136"/>
        <v>9.2880000000000004E-2</v>
      </c>
      <c r="AI503" t="s">
        <v>643</v>
      </c>
      <c r="AJ503">
        <f t="shared" si="1137"/>
        <v>463.80881012371719</v>
      </c>
      <c r="AK503">
        <f t="shared" si="1138"/>
        <v>541.11027847767014</v>
      </c>
      <c r="AL503">
        <f t="shared" si="1139"/>
        <v>0.66440612050222492</v>
      </c>
      <c r="AM503">
        <f t="shared" si="1140"/>
        <v>0.47837240676160192</v>
      </c>
      <c r="AN503">
        <f t="shared" si="1141"/>
        <v>22.881809073676582</v>
      </c>
      <c r="AO503">
        <f t="shared" si="1142"/>
        <v>16.474902533047139</v>
      </c>
      <c r="AP503">
        <f t="shared" si="1143"/>
        <v>0.70894104245030432</v>
      </c>
      <c r="AQ503">
        <f t="shared" si="1144"/>
        <v>0.51043755056421913</v>
      </c>
      <c r="AR503" s="54"/>
      <c r="AS503" s="55"/>
      <c r="AT503" s="55"/>
      <c r="AU503" s="56"/>
      <c r="AV503" s="56"/>
      <c r="AW503" s="56"/>
      <c r="AX503" s="57"/>
      <c r="AY503" s="57"/>
      <c r="AZ503" s="57"/>
    </row>
    <row r="504" spans="1:52" x14ac:dyDescent="0.3">
      <c r="A504">
        <v>488</v>
      </c>
      <c r="B504" s="1">
        <v>44761</v>
      </c>
      <c r="C504" t="str">
        <f t="shared" si="1255"/>
        <v>CER-AWD_R3_t2_44761</v>
      </c>
      <c r="E504" t="s">
        <v>20</v>
      </c>
      <c r="F504" t="s">
        <v>38</v>
      </c>
      <c r="G504" t="s">
        <v>18</v>
      </c>
      <c r="H504">
        <f t="shared" si="1131"/>
        <v>2022</v>
      </c>
      <c r="I504">
        <f t="shared" si="1132"/>
        <v>7</v>
      </c>
      <c r="J504">
        <f t="shared" si="1133"/>
        <v>19</v>
      </c>
      <c r="K504" t="s">
        <v>50</v>
      </c>
      <c r="M504">
        <f>VLOOKUP(F504,Treats!$A$1:$C$9,3,0)</f>
        <v>3</v>
      </c>
      <c r="N504">
        <v>9</v>
      </c>
      <c r="O504" t="s">
        <v>36</v>
      </c>
      <c r="P504" t="str">
        <f t="shared" si="1134"/>
        <v>E:CER_P:P09_Tr1:AWD_Tr2:_TRA_3_D:19_M:7_Y:2022</v>
      </c>
      <c r="Q504">
        <v>12</v>
      </c>
      <c r="R504">
        <v>27</v>
      </c>
      <c r="S504">
        <v>0.9</v>
      </c>
      <c r="T504">
        <v>30</v>
      </c>
      <c r="U504">
        <v>29</v>
      </c>
      <c r="V504" t="s">
        <v>46</v>
      </c>
      <c r="W504" s="2">
        <f t="shared" si="1182"/>
        <v>0.41024305555555546</v>
      </c>
      <c r="X504">
        <v>20</v>
      </c>
      <c r="Y504" s="33">
        <f>VLOOKUP(C504,JN!$A$2:$J$865,8,0)</f>
        <v>1.6575</v>
      </c>
      <c r="Z504" s="34">
        <f>VLOOKUP(C504,JN!$A$2:$J$865,9,0)</f>
        <v>30.983955412937004</v>
      </c>
      <c r="AA504" s="35">
        <f>VLOOKUP(C504,JN!$A$2:$J$865,10,0)</f>
        <v>1.2147600000000001</v>
      </c>
      <c r="AB504">
        <v>38.1</v>
      </c>
      <c r="AD504">
        <f t="shared" si="1135"/>
        <v>311.10000000000002</v>
      </c>
      <c r="AE504">
        <v>0.129</v>
      </c>
      <c r="AG504">
        <v>0.72</v>
      </c>
      <c r="AH504">
        <f t="shared" si="1136"/>
        <v>9.2880000000000004E-2</v>
      </c>
      <c r="AI504" t="s">
        <v>643</v>
      </c>
      <c r="AJ504">
        <f t="shared" si="1137"/>
        <v>470.07045269047904</v>
      </c>
      <c r="AK504">
        <f t="shared" si="1138"/>
        <v>548.41552813889223</v>
      </c>
      <c r="AL504">
        <f t="shared" si="1139"/>
        <v>0.77914177533446904</v>
      </c>
      <c r="AM504">
        <f t="shared" si="1140"/>
        <v>0.56098207824081769</v>
      </c>
      <c r="AN504">
        <f t="shared" si="1141"/>
        <v>14.564641947100915</v>
      </c>
      <c r="AO504">
        <f t="shared" si="1142"/>
        <v>10.486542201912659</v>
      </c>
      <c r="AP504">
        <f t="shared" si="1143"/>
        <v>0.66619324696200077</v>
      </c>
      <c r="AQ504">
        <f t="shared" si="1144"/>
        <v>0.47965913781264052</v>
      </c>
      <c r="AR504" s="54"/>
      <c r="AS504" s="55"/>
      <c r="AT504" s="55"/>
      <c r="AU504" s="56"/>
      <c r="AV504" s="56"/>
      <c r="AW504" s="56"/>
      <c r="AX504" s="57"/>
      <c r="AY504" s="57"/>
      <c r="AZ504" s="57"/>
    </row>
    <row r="505" spans="1:52" x14ac:dyDescent="0.3">
      <c r="A505">
        <v>489</v>
      </c>
      <c r="B505" s="1">
        <v>44761</v>
      </c>
      <c r="C505" t="str">
        <f t="shared" si="1255"/>
        <v>CER-AWD_R3_t3_44761</v>
      </c>
      <c r="E505" t="s">
        <v>20</v>
      </c>
      <c r="F505" t="s">
        <v>38</v>
      </c>
      <c r="G505" t="s">
        <v>18</v>
      </c>
      <c r="H505">
        <f t="shared" si="1131"/>
        <v>2022</v>
      </c>
      <c r="I505">
        <f t="shared" si="1132"/>
        <v>7</v>
      </c>
      <c r="J505">
        <f t="shared" si="1133"/>
        <v>19</v>
      </c>
      <c r="K505" t="s">
        <v>50</v>
      </c>
      <c r="M505">
        <f>VLOOKUP(F505,Treats!$A$1:$C$9,3,0)</f>
        <v>3</v>
      </c>
      <c r="N505">
        <v>9</v>
      </c>
      <c r="O505" t="s">
        <v>36</v>
      </c>
      <c r="P505" t="str">
        <f t="shared" si="1134"/>
        <v>E:CER_P:P09_Tr1:AWD_Tr2:_TRA_3_D:19_M:7_Y:2022</v>
      </c>
      <c r="Q505">
        <v>12</v>
      </c>
      <c r="R505">
        <v>27</v>
      </c>
      <c r="S505">
        <v>0.9</v>
      </c>
      <c r="T505">
        <v>30</v>
      </c>
      <c r="U505">
        <v>29</v>
      </c>
      <c r="V505" t="s">
        <v>47</v>
      </c>
      <c r="W505" s="2">
        <f t="shared" si="1182"/>
        <v>0.41718749999999988</v>
      </c>
      <c r="X505">
        <v>30</v>
      </c>
      <c r="Y505" s="33">
        <f>VLOOKUP(C505,JN!$A$2:$J$865,8,0)</f>
        <v>1.8075000000000001</v>
      </c>
      <c r="Z505" s="34">
        <f>VLOOKUP(C505,JN!$A$2:$J$865,9,0)</f>
        <v>9.9591285255868929</v>
      </c>
      <c r="AA505" s="35">
        <f>VLOOKUP(C505,JN!$A$2:$J$865,10,0)</f>
        <v>1.8889199999999999</v>
      </c>
      <c r="AB505">
        <v>33</v>
      </c>
      <c r="AD505">
        <f t="shared" si="1135"/>
        <v>306</v>
      </c>
      <c r="AE505">
        <v>0.129</v>
      </c>
      <c r="AG505">
        <v>0.72</v>
      </c>
      <c r="AH505">
        <f t="shared" si="1136"/>
        <v>9.2880000000000004E-2</v>
      </c>
      <c r="AI505" t="s">
        <v>643</v>
      </c>
      <c r="AJ505">
        <f t="shared" si="1137"/>
        <v>477.90496023532035</v>
      </c>
      <c r="AK505">
        <f t="shared" si="1138"/>
        <v>557.55578694120709</v>
      </c>
      <c r="AL505">
        <f t="shared" si="1139"/>
        <v>0.86381321562534163</v>
      </c>
      <c r="AM505">
        <f t="shared" si="1140"/>
        <v>0.62194551525024599</v>
      </c>
      <c r="AN505">
        <f t="shared" si="1141"/>
        <v>4.7595169219990483</v>
      </c>
      <c r="AO505">
        <f t="shared" si="1142"/>
        <v>3.4268521838393151</v>
      </c>
      <c r="AP505">
        <f t="shared" si="1143"/>
        <v>1.053178277068985</v>
      </c>
      <c r="AQ505">
        <f t="shared" si="1144"/>
        <v>0.75828835948966922</v>
      </c>
      <c r="AR505" s="54"/>
      <c r="AS505" s="55"/>
      <c r="AT505" s="55"/>
      <c r="AU505" s="56"/>
      <c r="AV505" s="56"/>
      <c r="AW505" s="56"/>
      <c r="AX505" s="57"/>
      <c r="AY505" s="57"/>
      <c r="AZ505" s="57"/>
    </row>
    <row r="506" spans="1:52" x14ac:dyDescent="0.3">
      <c r="A506">
        <v>490</v>
      </c>
      <c r="B506" s="1">
        <v>44763</v>
      </c>
      <c r="C506" t="str">
        <f t="shared" si="1255"/>
        <v>CER-AWD_R1_t0_44763</v>
      </c>
      <c r="E506" t="s">
        <v>20</v>
      </c>
      <c r="F506" t="s">
        <v>21</v>
      </c>
      <c r="G506" t="s">
        <v>18</v>
      </c>
      <c r="H506">
        <f t="shared" si="1131"/>
        <v>2022</v>
      </c>
      <c r="I506">
        <f t="shared" si="1132"/>
        <v>7</v>
      </c>
      <c r="J506">
        <f t="shared" si="1133"/>
        <v>21</v>
      </c>
      <c r="K506" t="s">
        <v>50</v>
      </c>
      <c r="M506">
        <f>VLOOKUP(F506,Treats!$A$1:$C$9,3,0)</f>
        <v>1</v>
      </c>
      <c r="N506">
        <v>14</v>
      </c>
      <c r="O506" t="s">
        <v>19</v>
      </c>
      <c r="P506" t="str">
        <f t="shared" si="1134"/>
        <v>E:CER_P:P01_Tr1:AWD_Tr2:_TRA_1_D:21_M:7_Y:2022</v>
      </c>
      <c r="Q506">
        <v>0.5</v>
      </c>
      <c r="R506">
        <v>27</v>
      </c>
      <c r="S506">
        <v>0.8</v>
      </c>
      <c r="T506">
        <v>29.5</v>
      </c>
      <c r="U506">
        <v>30.5</v>
      </c>
      <c r="V506" t="s">
        <v>44</v>
      </c>
      <c r="W506" s="2">
        <v>0.38171296296296298</v>
      </c>
      <c r="X506">
        <v>0</v>
      </c>
      <c r="Y506" s="33">
        <f>VLOOKUP(C506,JN!$A$2:$J$865,8,0)</f>
        <v>1.3574999999999999</v>
      </c>
      <c r="Z506" s="34">
        <f>VLOOKUP(C506,JN!$A$2:$J$865,9,0)</f>
        <v>105.30856274277993</v>
      </c>
      <c r="AA506" s="35">
        <f>VLOOKUP(C506,JN!$A$2:$J$865,10,0)</f>
        <v>0.90948000000000007</v>
      </c>
      <c r="AB506">
        <v>33.4</v>
      </c>
      <c r="AD506">
        <f t="shared" si="1135"/>
        <v>306.39999999999998</v>
      </c>
      <c r="AE506">
        <v>0.129</v>
      </c>
      <c r="AG506">
        <v>0.72</v>
      </c>
      <c r="AH506">
        <f t="shared" si="1136"/>
        <v>9.2880000000000004E-2</v>
      </c>
      <c r="AI506" t="s">
        <v>643</v>
      </c>
      <c r="AJ506">
        <f t="shared" si="1137"/>
        <v>477.28106342039183</v>
      </c>
      <c r="AK506">
        <f t="shared" si="1138"/>
        <v>556.82790732379055</v>
      </c>
      <c r="AL506">
        <f t="shared" si="1139"/>
        <v>0.64790904359318191</v>
      </c>
      <c r="AM506">
        <f t="shared" si="1140"/>
        <v>0.46649451138709097</v>
      </c>
      <c r="AN506">
        <f t="shared" si="1141"/>
        <v>50.261782813147057</v>
      </c>
      <c r="AO506">
        <f t="shared" si="1142"/>
        <v>36.188483625465878</v>
      </c>
      <c r="AP506">
        <f t="shared" si="1143"/>
        <v>0.50642384515284111</v>
      </c>
      <c r="AQ506">
        <f t="shared" si="1144"/>
        <v>0.36462516851004556</v>
      </c>
      <c r="AR506" s="54">
        <f t="shared" ref="AR506" si="1265">SLOPE(AM506:AM509,X506:X509)*60</f>
        <v>4.6809627531128493E-3</v>
      </c>
      <c r="AS506" s="55">
        <f t="shared" ref="AS506" si="1266">RSQ(Y506:Y509,AM506:AM509)</f>
        <v>0.85120950644540694</v>
      </c>
      <c r="AT506" s="55">
        <f t="shared" ref="AT506" si="1267">IF(AS506&gt;=0.7,AR506,"REV")</f>
        <v>4.6809627531128493E-3</v>
      </c>
      <c r="AU506" s="56">
        <f t="shared" ref="AU506" si="1268">SLOPE(AQ506:AQ509,Y506:Y509)*60</f>
        <v>113.85594013639093</v>
      </c>
      <c r="AV506" s="56">
        <f t="shared" ref="AV506" si="1269">RSQ(Y506:Y509,AQ506:AQ509)</f>
        <v>0.42167209969095543</v>
      </c>
      <c r="AW506" s="56" t="str">
        <f t="shared" ref="AW506" si="1270">IF(AV506&gt;=0.7,AU506,"REV")</f>
        <v>REV</v>
      </c>
      <c r="AX506" s="57">
        <f t="shared" ref="AX506" si="1271">SLOPE(AO506:AO509,Y506:Y509)*60</f>
        <v>-1665.549130862016</v>
      </c>
      <c r="AY506" s="57">
        <f t="shared" ref="AY506" si="1272">RSQ(Y506:Y509,AO506:AO509)</f>
        <v>1.080008986349453E-2</v>
      </c>
      <c r="AZ506" s="57" t="str">
        <f t="shared" ref="AZ506" si="1273">IF(AY506&gt;=0.7,AX506,"REV")</f>
        <v>REV</v>
      </c>
    </row>
    <row r="507" spans="1:52" x14ac:dyDescent="0.3">
      <c r="A507">
        <v>491</v>
      </c>
      <c r="B507" s="1">
        <v>44763</v>
      </c>
      <c r="C507" t="str">
        <f t="shared" si="1255"/>
        <v>CER-AWD_R1_t1_44763</v>
      </c>
      <c r="E507" t="s">
        <v>20</v>
      </c>
      <c r="F507" t="s">
        <v>21</v>
      </c>
      <c r="G507" t="s">
        <v>18</v>
      </c>
      <c r="H507">
        <f t="shared" si="1131"/>
        <v>2022</v>
      </c>
      <c r="I507">
        <f t="shared" si="1132"/>
        <v>7</v>
      </c>
      <c r="J507">
        <f t="shared" si="1133"/>
        <v>21</v>
      </c>
      <c r="K507" t="s">
        <v>50</v>
      </c>
      <c r="M507">
        <f>VLOOKUP(F507,Treats!$A$1:$C$9,3,0)</f>
        <v>1</v>
      </c>
      <c r="N507">
        <v>14</v>
      </c>
      <c r="O507" t="s">
        <v>19</v>
      </c>
      <c r="P507" t="str">
        <f t="shared" si="1134"/>
        <v>E:CER_P:P01_Tr1:AWD_Tr2:_TRA_1_D:21_M:7_Y:2022</v>
      </c>
      <c r="Q507">
        <v>0.5</v>
      </c>
      <c r="R507">
        <v>27</v>
      </c>
      <c r="S507">
        <v>0.8</v>
      </c>
      <c r="T507">
        <v>29.5</v>
      </c>
      <c r="U507">
        <v>30.5</v>
      </c>
      <c r="V507" t="s">
        <v>45</v>
      </c>
      <c r="W507" s="2">
        <f t="shared" si="1182"/>
        <v>0.3886574074074074</v>
      </c>
      <c r="X507">
        <v>10</v>
      </c>
      <c r="Y507" s="33">
        <f>VLOOKUP(C507,JN!$A$2:$J$865,8,0)</f>
        <v>1.4325000000000001</v>
      </c>
      <c r="Z507" s="34">
        <f>VLOOKUP(C507,JN!$A$2:$J$865,9,0)</f>
        <v>90.36986995439959</v>
      </c>
      <c r="AA507" s="35">
        <f>VLOOKUP(C507,JN!$A$2:$J$865,10,0)</f>
        <v>1.56456</v>
      </c>
      <c r="AB507">
        <v>38.6</v>
      </c>
      <c r="AD507">
        <f t="shared" si="1135"/>
        <v>311.60000000000002</v>
      </c>
      <c r="AE507">
        <v>0.129</v>
      </c>
      <c r="AG507">
        <v>0.72</v>
      </c>
      <c r="AH507">
        <f t="shared" si="1136"/>
        <v>9.2880000000000004E-2</v>
      </c>
      <c r="AI507" t="s">
        <v>643</v>
      </c>
      <c r="AJ507">
        <f t="shared" si="1137"/>
        <v>469.31616762518627</v>
      </c>
      <c r="AK507">
        <f t="shared" si="1138"/>
        <v>547.53552889605055</v>
      </c>
      <c r="AL507">
        <f t="shared" si="1139"/>
        <v>0.67229541012307936</v>
      </c>
      <c r="AM507">
        <f t="shared" si="1140"/>
        <v>0.48405269528861716</v>
      </c>
      <c r="AN507">
        <f t="shared" si="1141"/>
        <v>42.412041035785279</v>
      </c>
      <c r="AO507">
        <f t="shared" si="1142"/>
        <v>30.536669545765402</v>
      </c>
      <c r="AP507">
        <f t="shared" si="1143"/>
        <v>0.85665218708960478</v>
      </c>
      <c r="AQ507">
        <f t="shared" si="1144"/>
        <v>0.61678957470451545</v>
      </c>
      <c r="AR507" s="54"/>
      <c r="AS507" s="55"/>
      <c r="AT507" s="55"/>
      <c r="AU507" s="56"/>
      <c r="AV507" s="56"/>
      <c r="AW507" s="56"/>
      <c r="AX507" s="57"/>
      <c r="AY507" s="57"/>
      <c r="AZ507" s="57"/>
    </row>
    <row r="508" spans="1:52" x14ac:dyDescent="0.3">
      <c r="A508">
        <v>492</v>
      </c>
      <c r="B508" s="1">
        <v>44763</v>
      </c>
      <c r="C508" t="str">
        <f t="shared" si="1255"/>
        <v>CER-AWD_R1_t2_44763</v>
      </c>
      <c r="E508" t="s">
        <v>20</v>
      </c>
      <c r="F508" t="s">
        <v>21</v>
      </c>
      <c r="G508" t="s">
        <v>18</v>
      </c>
      <c r="H508">
        <f t="shared" si="1131"/>
        <v>2022</v>
      </c>
      <c r="I508">
        <f t="shared" si="1132"/>
        <v>7</v>
      </c>
      <c r="J508">
        <f t="shared" si="1133"/>
        <v>21</v>
      </c>
      <c r="K508" t="s">
        <v>50</v>
      </c>
      <c r="M508">
        <f>VLOOKUP(F508,Treats!$A$1:$C$9,3,0)</f>
        <v>1</v>
      </c>
      <c r="N508">
        <v>14</v>
      </c>
      <c r="O508" t="s">
        <v>19</v>
      </c>
      <c r="P508" t="str">
        <f t="shared" si="1134"/>
        <v>E:CER_P:P01_Tr1:AWD_Tr2:_TRA_1_D:21_M:7_Y:2022</v>
      </c>
      <c r="Q508">
        <v>0.5</v>
      </c>
      <c r="R508">
        <v>27</v>
      </c>
      <c r="S508">
        <v>0.8</v>
      </c>
      <c r="T508">
        <v>29.5</v>
      </c>
      <c r="U508">
        <v>30.5</v>
      </c>
      <c r="V508" t="s">
        <v>46</v>
      </c>
      <c r="W508" s="2">
        <f t="shared" si="1182"/>
        <v>0.39560185185185182</v>
      </c>
      <c r="X508">
        <v>20</v>
      </c>
      <c r="Y508" s="33">
        <f>VLOOKUP(C508,JN!$A$2:$J$865,8,0)</f>
        <v>1.3574999999999999</v>
      </c>
      <c r="Z508" s="34">
        <f>VLOOKUP(C508,JN!$A$2:$J$865,9,0)</f>
        <v>38.729944266171252</v>
      </c>
      <c r="AA508" s="35">
        <f>VLOOKUP(C508,JN!$A$2:$J$865,10,0)</f>
        <v>0.89040000000000008</v>
      </c>
      <c r="AB508">
        <v>40.299999999999997</v>
      </c>
      <c r="AD508">
        <f t="shared" si="1135"/>
        <v>313.3</v>
      </c>
      <c r="AE508">
        <v>0.129</v>
      </c>
      <c r="AG508">
        <v>0.72</v>
      </c>
      <c r="AH508">
        <f t="shared" si="1136"/>
        <v>9.2880000000000004E-2</v>
      </c>
      <c r="AI508" t="s">
        <v>643</v>
      </c>
      <c r="AJ508">
        <f t="shared" si="1137"/>
        <v>466.76960686884149</v>
      </c>
      <c r="AK508">
        <f t="shared" si="1138"/>
        <v>544.56454134698174</v>
      </c>
      <c r="AL508">
        <f t="shared" si="1139"/>
        <v>0.63363974132445233</v>
      </c>
      <c r="AM508">
        <f t="shared" si="1140"/>
        <v>0.45622061375360573</v>
      </c>
      <c r="AN508">
        <f t="shared" si="1141"/>
        <v>18.077960859172897</v>
      </c>
      <c r="AO508">
        <f t="shared" si="1142"/>
        <v>13.016131818604487</v>
      </c>
      <c r="AP508">
        <f t="shared" si="1143"/>
        <v>0.48488026761535258</v>
      </c>
      <c r="AQ508">
        <f t="shared" si="1144"/>
        <v>0.34911379268305387</v>
      </c>
      <c r="AR508" s="54"/>
      <c r="AS508" s="55"/>
      <c r="AT508" s="55"/>
      <c r="AU508" s="56"/>
      <c r="AV508" s="56"/>
      <c r="AW508" s="56"/>
      <c r="AX508" s="57"/>
      <c r="AY508" s="57"/>
      <c r="AZ508" s="57"/>
    </row>
    <row r="509" spans="1:52" x14ac:dyDescent="0.3">
      <c r="A509">
        <v>493</v>
      </c>
      <c r="B509" s="1">
        <v>44763</v>
      </c>
      <c r="C509" t="str">
        <f t="shared" si="1255"/>
        <v>CER-AWD_R1_t3_44763</v>
      </c>
      <c r="E509" t="s">
        <v>20</v>
      </c>
      <c r="F509" t="s">
        <v>21</v>
      </c>
      <c r="G509" t="s">
        <v>18</v>
      </c>
      <c r="H509">
        <f t="shared" si="1131"/>
        <v>2022</v>
      </c>
      <c r="I509">
        <f t="shared" si="1132"/>
        <v>7</v>
      </c>
      <c r="J509">
        <f t="shared" si="1133"/>
        <v>21</v>
      </c>
      <c r="K509" t="s">
        <v>50</v>
      </c>
      <c r="M509">
        <f>VLOOKUP(F509,Treats!$A$1:$C$9,3,0)</f>
        <v>1</v>
      </c>
      <c r="N509">
        <v>14</v>
      </c>
      <c r="O509" t="s">
        <v>19</v>
      </c>
      <c r="P509" t="str">
        <f t="shared" si="1134"/>
        <v>E:CER_P:P01_Tr1:AWD_Tr2:_TRA_1_D:21_M:7_Y:2022</v>
      </c>
      <c r="Q509">
        <v>0.5</v>
      </c>
      <c r="R509">
        <v>27</v>
      </c>
      <c r="S509">
        <v>0.8</v>
      </c>
      <c r="T509">
        <v>29.5</v>
      </c>
      <c r="U509">
        <v>30.5</v>
      </c>
      <c r="V509" t="s">
        <v>47</v>
      </c>
      <c r="W509" s="2">
        <f t="shared" si="1182"/>
        <v>0.40254629629629624</v>
      </c>
      <c r="X509">
        <v>30</v>
      </c>
      <c r="Y509" s="33">
        <f>VLOOKUP(C509,JN!$A$2:$J$865,8,0)</f>
        <v>1.4325000000000001</v>
      </c>
      <c r="Z509" s="34">
        <f>VLOOKUP(C509,JN!$A$2:$J$865,9,0)</f>
        <v>43.432866069920621</v>
      </c>
      <c r="AA509" s="35">
        <f>VLOOKUP(C509,JN!$A$2:$J$865,10,0)</f>
        <v>0.97944000000000009</v>
      </c>
      <c r="AB509">
        <v>42.3</v>
      </c>
      <c r="AD509">
        <f t="shared" si="1135"/>
        <v>315.3</v>
      </c>
      <c r="AE509">
        <v>0.129</v>
      </c>
      <c r="AG509">
        <v>0.72</v>
      </c>
      <c r="AH509">
        <f t="shared" si="1136"/>
        <v>9.2880000000000004E-2</v>
      </c>
      <c r="AI509" t="s">
        <v>643</v>
      </c>
      <c r="AJ509">
        <f t="shared" si="1137"/>
        <v>463.80881012371719</v>
      </c>
      <c r="AK509">
        <f t="shared" si="1138"/>
        <v>541.11027847767014</v>
      </c>
      <c r="AL509">
        <f t="shared" si="1139"/>
        <v>0.66440612050222492</v>
      </c>
      <c r="AM509">
        <f t="shared" si="1140"/>
        <v>0.47837240676160192</v>
      </c>
      <c r="AN509">
        <f t="shared" si="1141"/>
        <v>20.144545932152653</v>
      </c>
      <c r="AO509">
        <f t="shared" si="1142"/>
        <v>14.504073071149911</v>
      </c>
      <c r="AP509">
        <f t="shared" si="1143"/>
        <v>0.52998505115216932</v>
      </c>
      <c r="AQ509">
        <f t="shared" si="1144"/>
        <v>0.38158923682956192</v>
      </c>
      <c r="AR509" s="54"/>
      <c r="AS509" s="55"/>
      <c r="AT509" s="55"/>
      <c r="AU509" s="56"/>
      <c r="AV509" s="56"/>
      <c r="AW509" s="56"/>
      <c r="AX509" s="57"/>
      <c r="AY509" s="57"/>
      <c r="AZ509" s="57"/>
    </row>
    <row r="510" spans="1:52" x14ac:dyDescent="0.3">
      <c r="A510">
        <v>494</v>
      </c>
      <c r="B510" s="1">
        <v>44763</v>
      </c>
      <c r="C510" t="str">
        <f t="shared" si="1255"/>
        <v>CER-MSD_R1_t0_44763</v>
      </c>
      <c r="E510" t="s">
        <v>20</v>
      </c>
      <c r="F510" t="s">
        <v>22</v>
      </c>
      <c r="G510" t="s">
        <v>18</v>
      </c>
      <c r="H510">
        <f t="shared" si="1131"/>
        <v>2022</v>
      </c>
      <c r="I510">
        <f t="shared" si="1132"/>
        <v>7</v>
      </c>
      <c r="J510">
        <f t="shared" si="1133"/>
        <v>21</v>
      </c>
      <c r="K510" t="s">
        <v>49</v>
      </c>
      <c r="M510">
        <f>VLOOKUP(F510,Treats!$A$1:$C$9,3,0)</f>
        <v>1</v>
      </c>
      <c r="N510">
        <v>9</v>
      </c>
      <c r="O510" t="s">
        <v>19</v>
      </c>
      <c r="P510" t="str">
        <f t="shared" si="1134"/>
        <v>E:CER_P:P02_Tr1:MSD_Tr2:_TRA_1_D:21_M:7_Y:2022</v>
      </c>
      <c r="Q510">
        <v>8</v>
      </c>
      <c r="R510">
        <v>27</v>
      </c>
      <c r="S510">
        <v>0.75</v>
      </c>
      <c r="T510">
        <v>29.5</v>
      </c>
      <c r="U510">
        <v>30.5</v>
      </c>
      <c r="V510" t="s">
        <v>44</v>
      </c>
      <c r="W510" s="2">
        <v>0.3835648148148148</v>
      </c>
      <c r="X510">
        <v>0</v>
      </c>
      <c r="Y510" s="33">
        <f>VLOOKUP(C510,JN!$A$2:$J$865,8,0)</f>
        <v>1.2825</v>
      </c>
      <c r="Z510" s="34">
        <f>VLOOKUP(C510,JN!$A$2:$J$865,9,0)</f>
        <v>103.18763722344198</v>
      </c>
      <c r="AA510" s="35">
        <f>VLOOKUP(C510,JN!$A$2:$J$865,10,0)</f>
        <v>0.92855999999999994</v>
      </c>
      <c r="AB510">
        <v>33.299999999999997</v>
      </c>
      <c r="AD510">
        <f t="shared" si="1135"/>
        <v>306.3</v>
      </c>
      <c r="AE510">
        <v>0.129</v>
      </c>
      <c r="AG510">
        <v>0.72</v>
      </c>
      <c r="AH510">
        <f t="shared" si="1136"/>
        <v>9.2880000000000004E-2</v>
      </c>
      <c r="AI510" t="s">
        <v>643</v>
      </c>
      <c r="AJ510">
        <f t="shared" si="1137"/>
        <v>477.43688485800857</v>
      </c>
      <c r="AK510">
        <f t="shared" si="1138"/>
        <v>557.00969900100995</v>
      </c>
      <c r="AL510">
        <f t="shared" si="1139"/>
        <v>0.61231280483039596</v>
      </c>
      <c r="AM510">
        <f t="shared" si="1140"/>
        <v>0.4408652194778851</v>
      </c>
      <c r="AN510">
        <f t="shared" si="1141"/>
        <v>49.265584071818424</v>
      </c>
      <c r="AO510">
        <f t="shared" si="1142"/>
        <v>35.471220531709264</v>
      </c>
      <c r="AP510">
        <f t="shared" si="1143"/>
        <v>0.51721692610437775</v>
      </c>
      <c r="AQ510">
        <f t="shared" si="1144"/>
        <v>0.37239618679515196</v>
      </c>
      <c r="AR510" s="54">
        <f t="shared" ref="AR510" si="1274">SLOPE(AM510:AM513,X510:X513)*60</f>
        <v>1.5357665132678746</v>
      </c>
      <c r="AS510" s="55">
        <f t="shared" ref="AS510" si="1275">RSQ(Y510:Y513,AM510:AM513)</f>
        <v>0.99999210814278139</v>
      </c>
      <c r="AT510" s="55">
        <f t="shared" ref="AT510" si="1276">IF(AS510&gt;=0.7,AR510,"REV")</f>
        <v>1.5357665132678746</v>
      </c>
      <c r="AU510" s="56">
        <f t="shared" ref="AU510" si="1277">SLOPE(AQ510:AQ513,Y510:Y513)*60</f>
        <v>-1.6449322740071268</v>
      </c>
      <c r="AV510" s="56">
        <f t="shared" ref="AV510" si="1278">RSQ(Y510:Y513,AQ510:AQ513)</f>
        <v>0.99401809326725143</v>
      </c>
      <c r="AW510" s="56">
        <f t="shared" ref="AW510" si="1279">IF(AV510&gt;=0.7,AU510,"REV")</f>
        <v>-1.6449322740071268</v>
      </c>
      <c r="AX510" s="57">
        <f t="shared" ref="AX510" si="1280">SLOPE(AO510:AO513,Y510:Y513)*60</f>
        <v>-531.36795153587434</v>
      </c>
      <c r="AY510" s="57">
        <f t="shared" ref="AY510" si="1281">RSQ(Y510:Y513,AO510:AO513)</f>
        <v>0.77643550518979876</v>
      </c>
      <c r="AZ510" s="57">
        <f t="shared" ref="AZ510" si="1282">IF(AY510&gt;=0.7,AX510,"REV")</f>
        <v>-531.36795153587434</v>
      </c>
    </row>
    <row r="511" spans="1:52" x14ac:dyDescent="0.3">
      <c r="A511">
        <v>495</v>
      </c>
      <c r="B511" s="1">
        <v>44763</v>
      </c>
      <c r="C511" t="str">
        <f t="shared" si="1255"/>
        <v>CER-MSD_R1_t1_44763</v>
      </c>
      <c r="E511" t="s">
        <v>20</v>
      </c>
      <c r="F511" t="s">
        <v>22</v>
      </c>
      <c r="G511" t="s">
        <v>18</v>
      </c>
      <c r="H511">
        <f t="shared" si="1131"/>
        <v>2022</v>
      </c>
      <c r="I511">
        <f t="shared" si="1132"/>
        <v>7</v>
      </c>
      <c r="J511">
        <f t="shared" si="1133"/>
        <v>21</v>
      </c>
      <c r="K511" t="s">
        <v>49</v>
      </c>
      <c r="M511">
        <f>VLOOKUP(F511,Treats!$A$1:$C$9,3,0)</f>
        <v>1</v>
      </c>
      <c r="N511">
        <v>9</v>
      </c>
      <c r="O511" t="s">
        <v>19</v>
      </c>
      <c r="P511" t="str">
        <f t="shared" si="1134"/>
        <v>E:CER_P:P02_Tr1:MSD_Tr2:_TRA_1_D:21_M:7_Y:2022</v>
      </c>
      <c r="Q511">
        <v>8</v>
      </c>
      <c r="R511">
        <v>27</v>
      </c>
      <c r="S511">
        <v>0.75</v>
      </c>
      <c r="T511">
        <v>29.5</v>
      </c>
      <c r="U511">
        <v>30.5</v>
      </c>
      <c r="V511" t="s">
        <v>45</v>
      </c>
      <c r="W511" s="2">
        <f t="shared" si="1182"/>
        <v>0.39050925925925922</v>
      </c>
      <c r="X511">
        <v>10</v>
      </c>
      <c r="Y511" s="33">
        <f>VLOOKUP(C511,JN!$A$2:$J$865,8,0)</f>
        <v>2.0324999999999998</v>
      </c>
      <c r="Z511" s="34">
        <f>VLOOKUP(C511,JN!$A$2:$J$865,9,0)</f>
        <v>55.789562573889548</v>
      </c>
      <c r="AA511" s="35">
        <f>VLOOKUP(C511,JN!$A$2:$J$865,10,0)</f>
        <v>0.88404000000000005</v>
      </c>
      <c r="AB511">
        <v>38.4</v>
      </c>
      <c r="AD511">
        <f t="shared" si="1135"/>
        <v>311.39999999999998</v>
      </c>
      <c r="AE511">
        <v>0.129</v>
      </c>
      <c r="AG511">
        <v>0.72</v>
      </c>
      <c r="AH511">
        <f t="shared" si="1136"/>
        <v>9.2880000000000004E-2</v>
      </c>
      <c r="AI511" t="s">
        <v>643</v>
      </c>
      <c r="AJ511">
        <f t="shared" si="1137"/>
        <v>469.61759098268482</v>
      </c>
      <c r="AK511">
        <f t="shared" si="1138"/>
        <v>547.88718947979885</v>
      </c>
      <c r="AL511">
        <f t="shared" si="1139"/>
        <v>0.95449775367230683</v>
      </c>
      <c r="AM511">
        <f t="shared" si="1140"/>
        <v>0.6872383826440609</v>
      </c>
      <c r="AN511">
        <f t="shared" si="1141"/>
        <v>26.199759977927762</v>
      </c>
      <c r="AO511">
        <f t="shared" si="1142"/>
        <v>18.86382718410799</v>
      </c>
      <c r="AP511">
        <f t="shared" si="1143"/>
        <v>0.48435419098772137</v>
      </c>
      <c r="AQ511">
        <f t="shared" si="1144"/>
        <v>0.34873501751115937</v>
      </c>
      <c r="AR511" s="54"/>
      <c r="AS511" s="55"/>
      <c r="AT511" s="55"/>
      <c r="AU511" s="56"/>
      <c r="AV511" s="56"/>
      <c r="AW511" s="56"/>
      <c r="AX511" s="57"/>
      <c r="AY511" s="57"/>
      <c r="AZ511" s="57"/>
    </row>
    <row r="512" spans="1:52" x14ac:dyDescent="0.3">
      <c r="A512">
        <v>496</v>
      </c>
      <c r="B512" s="1">
        <v>44763</v>
      </c>
      <c r="C512" t="str">
        <f t="shared" si="1255"/>
        <v>CER-MSD_R1_t2_44763</v>
      </c>
      <c r="E512" t="s">
        <v>20</v>
      </c>
      <c r="F512" t="s">
        <v>22</v>
      </c>
      <c r="G512" t="s">
        <v>18</v>
      </c>
      <c r="H512">
        <f t="shared" si="1131"/>
        <v>2022</v>
      </c>
      <c r="I512">
        <f t="shared" si="1132"/>
        <v>7</v>
      </c>
      <c r="J512">
        <f t="shared" si="1133"/>
        <v>21</v>
      </c>
      <c r="K512" t="s">
        <v>49</v>
      </c>
      <c r="M512">
        <f>VLOOKUP(F512,Treats!$A$1:$C$9,3,0)</f>
        <v>1</v>
      </c>
      <c r="N512">
        <v>9</v>
      </c>
      <c r="O512" t="s">
        <v>19</v>
      </c>
      <c r="P512" t="str">
        <f t="shared" si="1134"/>
        <v>E:CER_P:P02_Tr1:MSD_Tr2:_TRA_1_D:21_M:7_Y:2022</v>
      </c>
      <c r="Q512">
        <v>8</v>
      </c>
      <c r="R512">
        <v>27</v>
      </c>
      <c r="S512">
        <v>0.75</v>
      </c>
      <c r="T512">
        <v>29.5</v>
      </c>
      <c r="U512">
        <v>30.5</v>
      </c>
      <c r="V512" t="s">
        <v>46</v>
      </c>
      <c r="W512" s="2">
        <f t="shared" si="1182"/>
        <v>0.39745370370370364</v>
      </c>
      <c r="X512">
        <v>20</v>
      </c>
      <c r="Y512" s="33">
        <f>VLOOKUP(C512,JN!$A$2:$J$865,8,0)</f>
        <v>2.7824999999999998</v>
      </c>
      <c r="Z512" s="34">
        <f>VLOOKUP(C512,JN!$A$2:$J$865,9,0)</f>
        <v>45.000506671170413</v>
      </c>
      <c r="AA512" s="35">
        <f>VLOOKUP(C512,JN!$A$2:$J$865,10,0)</f>
        <v>0.83316000000000001</v>
      </c>
      <c r="AB512">
        <v>39.700000000000003</v>
      </c>
      <c r="AD512">
        <f t="shared" si="1135"/>
        <v>312.7</v>
      </c>
      <c r="AE512">
        <v>0.129</v>
      </c>
      <c r="AG512">
        <v>0.72</v>
      </c>
      <c r="AH512">
        <f t="shared" si="1136"/>
        <v>9.2880000000000004E-2</v>
      </c>
      <c r="AI512" t="s">
        <v>643</v>
      </c>
      <c r="AJ512">
        <f t="shared" si="1137"/>
        <v>467.66523131438453</v>
      </c>
      <c r="AK512">
        <f t="shared" si="1138"/>
        <v>545.60943653344862</v>
      </c>
      <c r="AL512">
        <f t="shared" si="1139"/>
        <v>1.3012785061322747</v>
      </c>
      <c r="AM512">
        <f t="shared" si="1140"/>
        <v>0.93692052441523788</v>
      </c>
      <c r="AN512">
        <f t="shared" si="1141"/>
        <v>21.045172361637416</v>
      </c>
      <c r="AO512">
        <f t="shared" si="1142"/>
        <v>15.15252410037894</v>
      </c>
      <c r="AP512">
        <f t="shared" si="1143"/>
        <v>0.45457995814220803</v>
      </c>
      <c r="AQ512">
        <f t="shared" si="1144"/>
        <v>0.32729756986238978</v>
      </c>
      <c r="AR512" s="54"/>
      <c r="AS512" s="55"/>
      <c r="AT512" s="55"/>
      <c r="AU512" s="56"/>
      <c r="AV512" s="56"/>
      <c r="AW512" s="56"/>
      <c r="AX512" s="57"/>
      <c r="AY512" s="57"/>
      <c r="AZ512" s="57"/>
    </row>
    <row r="513" spans="1:52" x14ac:dyDescent="0.3">
      <c r="A513">
        <v>497</v>
      </c>
      <c r="B513" s="1">
        <v>44763</v>
      </c>
      <c r="C513" t="str">
        <f t="shared" si="1255"/>
        <v>CER-MSD_R1_t3_44763</v>
      </c>
      <c r="E513" t="s">
        <v>20</v>
      </c>
      <c r="F513" t="s">
        <v>22</v>
      </c>
      <c r="G513" t="s">
        <v>18</v>
      </c>
      <c r="H513">
        <f t="shared" si="1131"/>
        <v>2022</v>
      </c>
      <c r="I513">
        <f t="shared" si="1132"/>
        <v>7</v>
      </c>
      <c r="J513">
        <f t="shared" si="1133"/>
        <v>21</v>
      </c>
      <c r="K513" t="s">
        <v>49</v>
      </c>
      <c r="M513">
        <f>VLOOKUP(F513,Treats!$A$1:$C$9,3,0)</f>
        <v>1</v>
      </c>
      <c r="N513">
        <v>9</v>
      </c>
      <c r="O513" t="s">
        <v>19</v>
      </c>
      <c r="P513" t="str">
        <f t="shared" si="1134"/>
        <v>E:CER_P:P02_Tr1:MSD_Tr2:_TRA_1_D:21_M:7_Y:2022</v>
      </c>
      <c r="Q513">
        <v>8</v>
      </c>
      <c r="R513">
        <v>27</v>
      </c>
      <c r="S513">
        <v>0.75</v>
      </c>
      <c r="T513">
        <v>29.5</v>
      </c>
      <c r="U513">
        <v>30.5</v>
      </c>
      <c r="V513" t="s">
        <v>47</v>
      </c>
      <c r="W513" s="2">
        <f t="shared" si="1182"/>
        <v>0.40439814814814806</v>
      </c>
      <c r="X513">
        <v>30</v>
      </c>
      <c r="Y513" s="33">
        <f>VLOOKUP(C513,JN!$A$2:$J$865,8,0)</f>
        <v>3.6074999999999999</v>
      </c>
      <c r="Z513" s="34">
        <f>VLOOKUP(C513,JN!$A$2:$J$865,9,0)</f>
        <v>40.758655632494516</v>
      </c>
      <c r="AA513" s="35">
        <f>VLOOKUP(C513,JN!$A$2:$J$865,10,0)</f>
        <v>0.78864000000000001</v>
      </c>
      <c r="AB513">
        <v>40.700000000000003</v>
      </c>
      <c r="AD513">
        <f t="shared" si="1135"/>
        <v>313.7</v>
      </c>
      <c r="AE513">
        <v>0.129</v>
      </c>
      <c r="AG513">
        <v>0.72</v>
      </c>
      <c r="AH513">
        <f t="shared" si="1136"/>
        <v>9.2880000000000004E-2</v>
      </c>
      <c r="AI513" t="s">
        <v>643</v>
      </c>
      <c r="AJ513">
        <f t="shared" si="1137"/>
        <v>466.17442726174068</v>
      </c>
      <c r="AK513">
        <f t="shared" si="1138"/>
        <v>543.87016513869742</v>
      </c>
      <c r="AL513">
        <f t="shared" si="1139"/>
        <v>1.6817242463467295</v>
      </c>
      <c r="AM513">
        <f t="shared" si="1140"/>
        <v>1.2108414573696453</v>
      </c>
      <c r="AN513">
        <f t="shared" si="1141"/>
        <v>19.000642945436653</v>
      </c>
      <c r="AO513">
        <f t="shared" si="1142"/>
        <v>13.68046292071439</v>
      </c>
      <c r="AP513">
        <f t="shared" si="1143"/>
        <v>0.4289177670349823</v>
      </c>
      <c r="AQ513">
        <f t="shared" si="1144"/>
        <v>0.30882079226518727</v>
      </c>
      <c r="AR513" s="54"/>
      <c r="AS513" s="55"/>
      <c r="AT513" s="55"/>
      <c r="AU513" s="56"/>
      <c r="AV513" s="56"/>
      <c r="AW513" s="56"/>
      <c r="AX513" s="57"/>
      <c r="AY513" s="57"/>
      <c r="AZ513" s="57"/>
    </row>
    <row r="514" spans="1:52" x14ac:dyDescent="0.3">
      <c r="A514">
        <v>498</v>
      </c>
      <c r="B514" s="1">
        <v>44763</v>
      </c>
      <c r="C514" t="str">
        <f t="shared" si="1255"/>
        <v>CER-CON_R1_t0_44763</v>
      </c>
      <c r="E514" t="s">
        <v>20</v>
      </c>
      <c r="F514" t="s">
        <v>39</v>
      </c>
      <c r="G514" t="s">
        <v>18</v>
      </c>
      <c r="H514">
        <f t="shared" si="1131"/>
        <v>2022</v>
      </c>
      <c r="I514">
        <f t="shared" si="1132"/>
        <v>7</v>
      </c>
      <c r="J514">
        <f t="shared" si="1133"/>
        <v>21</v>
      </c>
      <c r="K514" t="s">
        <v>48</v>
      </c>
      <c r="M514">
        <f>VLOOKUP(F514,Treats!$A$1:$C$9,3,0)</f>
        <v>1</v>
      </c>
      <c r="N514">
        <v>3</v>
      </c>
      <c r="O514" t="s">
        <v>604</v>
      </c>
      <c r="P514" t="str">
        <f t="shared" si="1134"/>
        <v>E:CER_P:P03_Tr1:CON_Tr2:_TRA_1_D:21_M:7_Y:2022</v>
      </c>
      <c r="Q514">
        <v>12</v>
      </c>
      <c r="R514">
        <v>27</v>
      </c>
      <c r="S514">
        <v>0.8</v>
      </c>
      <c r="T514">
        <v>29.5</v>
      </c>
      <c r="U514">
        <v>30.5</v>
      </c>
      <c r="V514" t="s">
        <v>44</v>
      </c>
      <c r="W514" s="2">
        <v>0.38171296296296298</v>
      </c>
      <c r="X514">
        <v>0</v>
      </c>
      <c r="Y514" s="33">
        <f>VLOOKUP(C514,JN!$A$2:$J$865,8,0)</f>
        <v>1.8824999999999998</v>
      </c>
      <c r="Z514" s="34">
        <f>VLOOKUP(C514,JN!$A$2:$J$865,9,0)</f>
        <v>122.46039520351293</v>
      </c>
      <c r="AA514" s="35">
        <f>VLOOKUP(C514,JN!$A$2:$J$865,10,0)</f>
        <v>0.77591999999999994</v>
      </c>
      <c r="AB514">
        <v>33.200000000000003</v>
      </c>
      <c r="AD514">
        <f t="shared" si="1135"/>
        <v>306.2</v>
      </c>
      <c r="AE514">
        <v>0.129</v>
      </c>
      <c r="AG514">
        <v>0.72</v>
      </c>
      <c r="AH514">
        <f t="shared" si="1136"/>
        <v>9.2880000000000004E-2</v>
      </c>
      <c r="AI514" t="s">
        <v>643</v>
      </c>
      <c r="AJ514">
        <f t="shared" si="1137"/>
        <v>477.59280807318106</v>
      </c>
      <c r="AK514">
        <f t="shared" si="1138"/>
        <v>557.19160941871132</v>
      </c>
      <c r="AL514">
        <f t="shared" si="1139"/>
        <v>0.89906846119776329</v>
      </c>
      <c r="AM514">
        <f t="shared" si="1140"/>
        <v>0.64732929206238954</v>
      </c>
      <c r="AN514">
        <f t="shared" si="1141"/>
        <v>58.486204022997256</v>
      </c>
      <c r="AO514">
        <f t="shared" si="1142"/>
        <v>42.110066896558024</v>
      </c>
      <c r="AP514">
        <f t="shared" si="1143"/>
        <v>0.43233611358016644</v>
      </c>
      <c r="AQ514">
        <f t="shared" si="1144"/>
        <v>0.31128200177771986</v>
      </c>
      <c r="AR514" s="54">
        <f t="shared" ref="AR514" si="1283">SLOPE(AM514:AM517,X514:X517)*60</f>
        <v>6.3666475140192995</v>
      </c>
      <c r="AS514" s="55">
        <f t="shared" ref="AS514" si="1284">RSQ(Y514:Y517,AM514:AM517)</f>
        <v>0.99996653550958992</v>
      </c>
      <c r="AT514" s="55">
        <f t="shared" ref="AT514" si="1285">IF(AS514&gt;=0.7,AR514,"REV")</f>
        <v>6.3666475140192995</v>
      </c>
      <c r="AU514" s="56">
        <f t="shared" ref="AU514" si="1286">SLOPE(AQ514:AQ517,Y514:Y517)*60</f>
        <v>0.14226449007742625</v>
      </c>
      <c r="AV514" s="56">
        <f t="shared" ref="AV514" si="1287">RSQ(Y514:Y517,AQ514:AQ517)</f>
        <v>3.0330428350299504E-2</v>
      </c>
      <c r="AW514" s="56" t="str">
        <f t="shared" ref="AW514" si="1288">IF(AV514&gt;=0.7,AU514,"REV")</f>
        <v>REV</v>
      </c>
      <c r="AX514" s="57">
        <f t="shared" ref="AX514" si="1289">SLOPE(AO514:AO517,Y514:Y517)*60</f>
        <v>-121.46841046873487</v>
      </c>
      <c r="AY514" s="57">
        <f t="shared" ref="AY514" si="1290">RSQ(Y514:Y517,AO514:AO517)</f>
        <v>0.34934904443793374</v>
      </c>
      <c r="AZ514" s="57" t="str">
        <f t="shared" ref="AZ514" si="1291">IF(AY514&gt;=0.7,AX514,"REV")</f>
        <v>REV</v>
      </c>
    </row>
    <row r="515" spans="1:52" x14ac:dyDescent="0.3">
      <c r="A515">
        <v>499</v>
      </c>
      <c r="B515" s="1">
        <v>44763</v>
      </c>
      <c r="C515" t="str">
        <f t="shared" si="1255"/>
        <v>CER-CON_R1_t1_44763</v>
      </c>
      <c r="E515" t="s">
        <v>20</v>
      </c>
      <c r="F515" t="s">
        <v>39</v>
      </c>
      <c r="G515" t="s">
        <v>18</v>
      </c>
      <c r="H515">
        <f t="shared" ref="H515:H578" si="1292">YEAR(B515)</f>
        <v>2022</v>
      </c>
      <c r="I515">
        <f t="shared" ref="I515:I578" si="1293">MONTH(B515)</f>
        <v>7</v>
      </c>
      <c r="J515">
        <f t="shared" ref="J515:J578" si="1294">DAY(B515)</f>
        <v>21</v>
      </c>
      <c r="K515" t="s">
        <v>48</v>
      </c>
      <c r="M515">
        <f>VLOOKUP(F515,Treats!$A$1:$C$9,3,0)</f>
        <v>1</v>
      </c>
      <c r="N515">
        <v>3</v>
      </c>
      <c r="O515" t="s">
        <v>604</v>
      </c>
      <c r="P515" t="str">
        <f t="shared" ref="P515:P578" si="1295">"E:"&amp;E515&amp;"_P:"&amp;F515&amp;"_Tr1:"&amp;K515&amp;"_Tr2:"&amp;L515&amp;"_"&amp;G515&amp;"_"&amp;M515&amp;"_D:"&amp;J515&amp;"_M:"&amp;I515&amp;"_Y:"&amp;H515</f>
        <v>E:CER_P:P03_Tr1:CON_Tr2:_TRA_1_D:21_M:7_Y:2022</v>
      </c>
      <c r="Q515">
        <v>12</v>
      </c>
      <c r="R515">
        <v>27</v>
      </c>
      <c r="S515">
        <v>0.8</v>
      </c>
      <c r="T515">
        <v>29.5</v>
      </c>
      <c r="U515">
        <v>30.5</v>
      </c>
      <c r="V515" t="s">
        <v>45</v>
      </c>
      <c r="W515" s="2">
        <f t="shared" si="1182"/>
        <v>0.3886574074074074</v>
      </c>
      <c r="X515">
        <v>10</v>
      </c>
      <c r="Y515" s="33">
        <f>VLOOKUP(C515,JN!$A$2:$J$865,8,0)</f>
        <v>6.3825000000000012</v>
      </c>
      <c r="Z515" s="34">
        <f>VLOOKUP(C515,JN!$A$2:$J$865,9,0)</f>
        <v>80.410741428812699</v>
      </c>
      <c r="AA515" s="35">
        <f>VLOOKUP(C515,JN!$A$2:$J$865,10,0)</f>
        <v>1.1702400000000002</v>
      </c>
      <c r="AB515">
        <v>38.700000000000003</v>
      </c>
      <c r="AD515">
        <f t="shared" ref="AD515:AD578" si="1296">AB515+273</f>
        <v>311.7</v>
      </c>
      <c r="AE515">
        <v>0.129</v>
      </c>
      <c r="AG515">
        <v>0.72</v>
      </c>
      <c r="AH515">
        <f t="shared" ref="AH515:AH578" si="1297">AE515*AG515</f>
        <v>9.2880000000000004E-2</v>
      </c>
      <c r="AI515" t="s">
        <v>643</v>
      </c>
      <c r="AJ515">
        <f t="shared" ref="AJ515:AJ578" si="1298">(12/(82.0575*AD515))*1000000</f>
        <v>469.16560100098832</v>
      </c>
      <c r="AK515">
        <f t="shared" ref="AK515:AK578" si="1299">(14/(82.0575*AD515))*1000000</f>
        <v>547.35986783448629</v>
      </c>
      <c r="AL515">
        <f t="shared" ref="AL515:AL578" si="1300">(Y515*AJ515)/1000</f>
        <v>2.9944494483888082</v>
      </c>
      <c r="AM515">
        <f t="shared" ref="AM515:AM578" si="1301">AL515*AH515/AE515</f>
        <v>2.1560036028399416</v>
      </c>
      <c r="AN515">
        <f t="shared" ref="AN515:AN578" si="1302">(Z515*AJ515)/1000</f>
        <v>37.725953829383982</v>
      </c>
      <c r="AO515">
        <f t="shared" ref="AO515:AO578" si="1303">AN515*AH515/AE515</f>
        <v>27.162686757156468</v>
      </c>
      <c r="AP515">
        <f t="shared" ref="AP515:AP578" si="1304">AA515*AK515/1000</f>
        <v>0.64054241173462934</v>
      </c>
      <c r="AQ515">
        <f t="shared" ref="AQ515:AQ578" si="1305">AP515*AH515/AE515</f>
        <v>0.4611905364489331</v>
      </c>
      <c r="AR515" s="54"/>
      <c r="AS515" s="55"/>
      <c r="AT515" s="55"/>
      <c r="AU515" s="56"/>
      <c r="AV515" s="56"/>
      <c r="AW515" s="56"/>
      <c r="AX515" s="57"/>
      <c r="AY515" s="57"/>
      <c r="AZ515" s="57"/>
    </row>
    <row r="516" spans="1:52" x14ac:dyDescent="0.3">
      <c r="A516">
        <v>500</v>
      </c>
      <c r="B516" s="1">
        <v>44763</v>
      </c>
      <c r="C516" t="str">
        <f t="shared" si="1255"/>
        <v>CER-CON_R1_t2_44763</v>
      </c>
      <c r="E516" t="s">
        <v>20</v>
      </c>
      <c r="F516" t="s">
        <v>39</v>
      </c>
      <c r="G516" t="s">
        <v>18</v>
      </c>
      <c r="H516">
        <f t="shared" si="1292"/>
        <v>2022</v>
      </c>
      <c r="I516">
        <f t="shared" si="1293"/>
        <v>7</v>
      </c>
      <c r="J516">
        <f t="shared" si="1294"/>
        <v>21</v>
      </c>
      <c r="K516" t="s">
        <v>48</v>
      </c>
      <c r="M516">
        <f>VLOOKUP(F516,Treats!$A$1:$C$9,3,0)</f>
        <v>1</v>
      </c>
      <c r="N516">
        <v>3</v>
      </c>
      <c r="O516" t="s">
        <v>604</v>
      </c>
      <c r="P516" t="str">
        <f t="shared" si="1295"/>
        <v>E:CER_P:P03_Tr1:CON_Tr2:_TRA_1_D:21_M:7_Y:2022</v>
      </c>
      <c r="Q516">
        <v>12</v>
      </c>
      <c r="R516">
        <v>27</v>
      </c>
      <c r="S516">
        <v>0.8</v>
      </c>
      <c r="T516">
        <v>29.5</v>
      </c>
      <c r="U516">
        <v>30.5</v>
      </c>
      <c r="V516" t="s">
        <v>46</v>
      </c>
      <c r="W516" s="2">
        <f t="shared" si="1182"/>
        <v>0.39560185185185182</v>
      </c>
      <c r="X516">
        <v>20</v>
      </c>
      <c r="Y516" s="33">
        <f>VLOOKUP(C516,JN!$A$2:$J$865,8,0)</f>
        <v>13.807500000000001</v>
      </c>
      <c r="Z516" s="34">
        <f>VLOOKUP(C516,JN!$A$2:$J$865,9,0)</f>
        <v>75.338963013004559</v>
      </c>
      <c r="AA516" s="35">
        <f>VLOOKUP(C516,JN!$A$2:$J$865,10,0)</f>
        <v>0.97944000000000009</v>
      </c>
      <c r="AB516">
        <v>41</v>
      </c>
      <c r="AD516">
        <f t="shared" si="1296"/>
        <v>314</v>
      </c>
      <c r="AE516">
        <v>0.129</v>
      </c>
      <c r="AG516">
        <v>0.72</v>
      </c>
      <c r="AH516">
        <f t="shared" si="1297"/>
        <v>9.2880000000000004E-2</v>
      </c>
      <c r="AI516" t="s">
        <v>643</v>
      </c>
      <c r="AJ516">
        <f t="shared" si="1298"/>
        <v>465.7290376815543</v>
      </c>
      <c r="AK516">
        <f t="shared" si="1299"/>
        <v>543.3505439618134</v>
      </c>
      <c r="AL516">
        <f t="shared" si="1300"/>
        <v>6.4305536877880609</v>
      </c>
      <c r="AM516">
        <f t="shared" si="1301"/>
        <v>4.6299986552074035</v>
      </c>
      <c r="AN516">
        <f t="shared" si="1302"/>
        <v>35.087542743972826</v>
      </c>
      <c r="AO516">
        <f t="shared" si="1303"/>
        <v>25.263030775660432</v>
      </c>
      <c r="AP516">
        <f t="shared" si="1304"/>
        <v>0.53217925677795863</v>
      </c>
      <c r="AQ516">
        <f t="shared" si="1305"/>
        <v>0.38316906488013025</v>
      </c>
      <c r="AR516" s="54"/>
      <c r="AS516" s="55"/>
      <c r="AT516" s="55"/>
      <c r="AU516" s="56"/>
      <c r="AV516" s="56"/>
      <c r="AW516" s="56"/>
      <c r="AX516" s="57"/>
      <c r="AY516" s="57"/>
      <c r="AZ516" s="57"/>
    </row>
    <row r="517" spans="1:52" x14ac:dyDescent="0.3">
      <c r="A517">
        <v>501</v>
      </c>
      <c r="B517" s="1">
        <v>44763</v>
      </c>
      <c r="C517" t="str">
        <f t="shared" si="1255"/>
        <v>CER-CON_R1_t3_44763</v>
      </c>
      <c r="E517" t="s">
        <v>20</v>
      </c>
      <c r="F517" t="s">
        <v>39</v>
      </c>
      <c r="G517" t="s">
        <v>18</v>
      </c>
      <c r="H517">
        <f t="shared" si="1292"/>
        <v>2022</v>
      </c>
      <c r="I517">
        <f t="shared" si="1293"/>
        <v>7</v>
      </c>
      <c r="J517">
        <f t="shared" si="1294"/>
        <v>21</v>
      </c>
      <c r="K517" t="s">
        <v>48</v>
      </c>
      <c r="M517">
        <f>VLOOKUP(F517,Treats!$A$1:$C$9,3,0)</f>
        <v>1</v>
      </c>
      <c r="N517">
        <v>3</v>
      </c>
      <c r="O517" t="s">
        <v>604</v>
      </c>
      <c r="P517" t="str">
        <f t="shared" si="1295"/>
        <v>E:CER_P:P03_Tr1:CON_Tr2:_TRA_1_D:21_M:7_Y:2022</v>
      </c>
      <c r="Q517">
        <v>12</v>
      </c>
      <c r="R517">
        <v>27</v>
      </c>
      <c r="S517">
        <v>0.8</v>
      </c>
      <c r="T517">
        <v>29.5</v>
      </c>
      <c r="U517">
        <v>30.5</v>
      </c>
      <c r="V517" t="s">
        <v>47</v>
      </c>
      <c r="W517" s="2">
        <f t="shared" si="1182"/>
        <v>0.40254629629629624</v>
      </c>
      <c r="X517">
        <v>30</v>
      </c>
      <c r="Y517" s="33">
        <f>VLOOKUP(C517,JN!$A$2:$J$865,8,0)</f>
        <v>10.057500000000001</v>
      </c>
      <c r="Z517" s="34">
        <f>VLOOKUP(C517,JN!$A$2:$J$865,9,0)</f>
        <v>0</v>
      </c>
      <c r="AA517" s="35">
        <f>VLOOKUP(C517,JN!$A$2:$J$865,10,0)</f>
        <v>0.82044000000000006</v>
      </c>
      <c r="AB517">
        <v>42.2</v>
      </c>
      <c r="AD517">
        <f t="shared" si="1296"/>
        <v>315.2</v>
      </c>
      <c r="AE517">
        <v>0.129</v>
      </c>
      <c r="AG517">
        <v>0.72</v>
      </c>
      <c r="AH517">
        <f t="shared" si="1297"/>
        <v>9.2880000000000004E-2</v>
      </c>
      <c r="AI517" t="s">
        <v>643</v>
      </c>
      <c r="AJ517">
        <f t="shared" si="1298"/>
        <v>463.95595758885798</v>
      </c>
      <c r="AK517">
        <f t="shared" si="1299"/>
        <v>541.28195052033436</v>
      </c>
      <c r="AL517">
        <f t="shared" si="1300"/>
        <v>4.6662370434499403</v>
      </c>
      <c r="AM517">
        <f t="shared" si="1301"/>
        <v>3.3596906712839569</v>
      </c>
      <c r="AN517">
        <f t="shared" si="1302"/>
        <v>0</v>
      </c>
      <c r="AO517">
        <f t="shared" si="1303"/>
        <v>0</v>
      </c>
      <c r="AP517">
        <f t="shared" si="1304"/>
        <v>0.44408936348490319</v>
      </c>
      <c r="AQ517">
        <f t="shared" si="1305"/>
        <v>0.3197443417091303</v>
      </c>
      <c r="AR517" s="54"/>
      <c r="AS517" s="55"/>
      <c r="AT517" s="55"/>
      <c r="AU517" s="56"/>
      <c r="AV517" s="56"/>
      <c r="AW517" s="56"/>
      <c r="AX517" s="57"/>
      <c r="AY517" s="57"/>
      <c r="AZ517" s="57"/>
    </row>
    <row r="518" spans="1:52" x14ac:dyDescent="0.3">
      <c r="A518">
        <v>502</v>
      </c>
      <c r="B518" s="1">
        <v>44763</v>
      </c>
      <c r="C518" t="str">
        <f t="shared" si="1255"/>
        <v>CER-MSD_R2_t0_44763</v>
      </c>
      <c r="E518" t="s">
        <v>20</v>
      </c>
      <c r="F518" t="s">
        <v>34</v>
      </c>
      <c r="G518" t="s">
        <v>18</v>
      </c>
      <c r="H518">
        <f t="shared" si="1292"/>
        <v>2022</v>
      </c>
      <c r="I518">
        <f t="shared" si="1293"/>
        <v>7</v>
      </c>
      <c r="J518">
        <f t="shared" si="1294"/>
        <v>21</v>
      </c>
      <c r="K518" t="s">
        <v>49</v>
      </c>
      <c r="M518">
        <f>VLOOKUP(F518,Treats!$A$1:$C$9,3,0)</f>
        <v>2</v>
      </c>
      <c r="N518">
        <v>19</v>
      </c>
      <c r="O518" t="s">
        <v>19</v>
      </c>
      <c r="P518" t="str">
        <f t="shared" si="1295"/>
        <v>E:CER_P:P04_Tr1:MSD_Tr2:_TRA_2_D:21_M:7_Y:2022</v>
      </c>
      <c r="S518">
        <v>0.8</v>
      </c>
      <c r="T518">
        <v>30.5</v>
      </c>
      <c r="U518">
        <v>32</v>
      </c>
      <c r="V518" t="s">
        <v>44</v>
      </c>
      <c r="W518" s="2">
        <v>0.40937499999999999</v>
      </c>
      <c r="X518">
        <v>0</v>
      </c>
      <c r="Y518" s="33">
        <f>VLOOKUP(C518,JN!$A$2:$J$865,8,0)</f>
        <v>1.4325000000000001</v>
      </c>
      <c r="Z518" s="34">
        <f>VLOOKUP(C518,JN!$A$2:$J$865,9,0)</f>
        <v>92.121938861678785</v>
      </c>
      <c r="AA518" s="35">
        <f>VLOOKUP(C518,JN!$A$2:$J$865,10,0)</f>
        <v>0.73140000000000005</v>
      </c>
      <c r="AB518">
        <v>34</v>
      </c>
      <c r="AD518">
        <f t="shared" si="1296"/>
        <v>307</v>
      </c>
      <c r="AE518">
        <v>0.129</v>
      </c>
      <c r="AG518">
        <v>0.72</v>
      </c>
      <c r="AH518">
        <f t="shared" si="1297"/>
        <v>9.2880000000000004E-2</v>
      </c>
      <c r="AI518" t="s">
        <v>643</v>
      </c>
      <c r="AJ518">
        <f t="shared" si="1298"/>
        <v>476.34826655377213</v>
      </c>
      <c r="AK518">
        <f t="shared" si="1299"/>
        <v>555.73964431273407</v>
      </c>
      <c r="AL518">
        <f t="shared" si="1300"/>
        <v>0.68236889183827865</v>
      </c>
      <c r="AM518">
        <f t="shared" si="1301"/>
        <v>0.49130560212356067</v>
      </c>
      <c r="AN518">
        <f t="shared" si="1302"/>
        <v>43.882125888333263</v>
      </c>
      <c r="AO518">
        <f t="shared" si="1303"/>
        <v>31.595130639599947</v>
      </c>
      <c r="AP518">
        <f t="shared" si="1304"/>
        <v>0.40646797585033373</v>
      </c>
      <c r="AQ518">
        <f t="shared" si="1305"/>
        <v>0.29265694261224029</v>
      </c>
      <c r="AR518" s="54">
        <f t="shared" ref="AR518" si="1306">SLOPE(AM518:AM521,X518:X521)*60</f>
        <v>0.38651332178100312</v>
      </c>
      <c r="AS518" s="55">
        <f t="shared" ref="AS518" si="1307">RSQ(Y518:Y521,AM518:AM521)</f>
        <v>0.99641028754671246</v>
      </c>
      <c r="AT518" s="55">
        <f t="shared" ref="AT518" si="1308">IF(AS518&gt;=0.7,AR518,"REV")</f>
        <v>0.38651332178100312</v>
      </c>
      <c r="AU518" s="56">
        <f t="shared" ref="AU518" si="1309">SLOPE(AQ518:AQ521,Y518:Y521)*60</f>
        <v>-2.1431648693841403</v>
      </c>
      <c r="AV518" s="56">
        <f t="shared" ref="AV518" si="1310">RSQ(Y518:Y521,AQ518:AQ521)</f>
        <v>0.64573512326612559</v>
      </c>
      <c r="AW518" s="56" t="str">
        <f t="shared" ref="AW518" si="1311">IF(AV518&gt;=0.7,AU518,"REV")</f>
        <v>REV</v>
      </c>
      <c r="AX518" s="57">
        <f t="shared" ref="AX518" si="1312">SLOPE(AO518:AO521,Y518:Y521)*60</f>
        <v>-1943.0374792234661</v>
      </c>
      <c r="AY518" s="57">
        <f t="shared" ref="AY518" si="1313">RSQ(Y518:Y521,AO518:AO521)</f>
        <v>0.60767266615139737</v>
      </c>
      <c r="AZ518" s="57" t="str">
        <f t="shared" ref="AZ518" si="1314">IF(AY518&gt;=0.7,AX518,"REV")</f>
        <v>REV</v>
      </c>
    </row>
    <row r="519" spans="1:52" x14ac:dyDescent="0.3">
      <c r="A519">
        <v>503</v>
      </c>
      <c r="B519" s="1">
        <v>44763</v>
      </c>
      <c r="C519" t="str">
        <f t="shared" si="1255"/>
        <v>CER-MSD_R2_t1_44763</v>
      </c>
      <c r="E519" t="s">
        <v>20</v>
      </c>
      <c r="F519" t="s">
        <v>34</v>
      </c>
      <c r="G519" t="s">
        <v>18</v>
      </c>
      <c r="H519">
        <f t="shared" si="1292"/>
        <v>2022</v>
      </c>
      <c r="I519">
        <f t="shared" si="1293"/>
        <v>7</v>
      </c>
      <c r="J519">
        <f t="shared" si="1294"/>
        <v>21</v>
      </c>
      <c r="K519" t="s">
        <v>49</v>
      </c>
      <c r="M519">
        <f>VLOOKUP(F519,Treats!$A$1:$C$9,3,0)</f>
        <v>2</v>
      </c>
      <c r="N519">
        <v>19</v>
      </c>
      <c r="O519" t="s">
        <v>19</v>
      </c>
      <c r="P519" t="str">
        <f t="shared" si="1295"/>
        <v>E:CER_P:P04_Tr1:MSD_Tr2:_TRA_2_D:21_M:7_Y:2022</v>
      </c>
      <c r="S519">
        <v>0.8</v>
      </c>
      <c r="T519">
        <v>30.5</v>
      </c>
      <c r="U519">
        <v>32</v>
      </c>
      <c r="V519" t="s">
        <v>45</v>
      </c>
      <c r="W519" s="2">
        <f t="shared" si="1182"/>
        <v>0.41631944444444441</v>
      </c>
      <c r="X519">
        <v>10</v>
      </c>
      <c r="Y519" s="33">
        <f>VLOOKUP(C519,JN!$A$2:$J$865,8,0)</f>
        <v>1.5074999999999998</v>
      </c>
      <c r="Z519" s="34">
        <f>VLOOKUP(C519,JN!$A$2:$J$865,9,0)</f>
        <v>38.176659348083099</v>
      </c>
      <c r="AA519" s="35">
        <f>VLOOKUP(C519,JN!$A$2:$J$865,10,0)</f>
        <v>0.76319999999999999</v>
      </c>
      <c r="AB519">
        <v>42.7</v>
      </c>
      <c r="AD519">
        <f t="shared" si="1296"/>
        <v>315.7</v>
      </c>
      <c r="AE519">
        <v>0.129</v>
      </c>
      <c r="AG519">
        <v>0.72</v>
      </c>
      <c r="AH519">
        <f t="shared" si="1297"/>
        <v>9.2880000000000004E-2</v>
      </c>
      <c r="AI519" t="s">
        <v>643</v>
      </c>
      <c r="AJ519">
        <f t="shared" si="1298"/>
        <v>463.22115246122286</v>
      </c>
      <c r="AK519">
        <f t="shared" si="1299"/>
        <v>540.42467787142664</v>
      </c>
      <c r="AL519">
        <f t="shared" si="1300"/>
        <v>0.69830588733529342</v>
      </c>
      <c r="AM519">
        <f t="shared" si="1301"/>
        <v>0.50278023888141121</v>
      </c>
      <c r="AN519">
        <f t="shared" si="1302"/>
        <v>17.684236140338569</v>
      </c>
      <c r="AO519">
        <f t="shared" si="1303"/>
        <v>12.732650021043771</v>
      </c>
      <c r="AP519">
        <f t="shared" si="1304"/>
        <v>0.41245211415147282</v>
      </c>
      <c r="AQ519">
        <f t="shared" si="1305"/>
        <v>0.29696552218906042</v>
      </c>
      <c r="AR519" s="54"/>
      <c r="AS519" s="55"/>
      <c r="AT519" s="55"/>
      <c r="AU519" s="56"/>
      <c r="AV519" s="56"/>
      <c r="AW519" s="56"/>
      <c r="AX519" s="57"/>
      <c r="AY519" s="57"/>
      <c r="AZ519" s="57"/>
    </row>
    <row r="520" spans="1:52" x14ac:dyDescent="0.3">
      <c r="A520">
        <v>504</v>
      </c>
      <c r="B520" s="1">
        <v>44763</v>
      </c>
      <c r="C520" t="str">
        <f t="shared" si="1255"/>
        <v>CER-MSD_R2_t2_44763</v>
      </c>
      <c r="E520" t="s">
        <v>20</v>
      </c>
      <c r="F520" t="s">
        <v>34</v>
      </c>
      <c r="G520" t="s">
        <v>18</v>
      </c>
      <c r="H520">
        <f t="shared" si="1292"/>
        <v>2022</v>
      </c>
      <c r="I520">
        <f t="shared" si="1293"/>
        <v>7</v>
      </c>
      <c r="J520">
        <f t="shared" si="1294"/>
        <v>21</v>
      </c>
      <c r="K520" t="s">
        <v>49</v>
      </c>
      <c r="M520">
        <f>VLOOKUP(F520,Treats!$A$1:$C$9,3,0)</f>
        <v>2</v>
      </c>
      <c r="N520">
        <v>19</v>
      </c>
      <c r="O520" t="s">
        <v>19</v>
      </c>
      <c r="P520" t="str">
        <f t="shared" si="1295"/>
        <v>E:CER_P:P04_Tr1:MSD_Tr2:_TRA_2_D:21_M:7_Y:2022</v>
      </c>
      <c r="S520">
        <v>0.8</v>
      </c>
      <c r="T520">
        <v>30.5</v>
      </c>
      <c r="U520">
        <v>32</v>
      </c>
      <c r="V520" t="s">
        <v>46</v>
      </c>
      <c r="W520" s="2">
        <f t="shared" si="1182"/>
        <v>0.42326388888888883</v>
      </c>
      <c r="X520">
        <v>20</v>
      </c>
      <c r="Y520" s="33">
        <f>VLOOKUP(C520,JN!$A$2:$J$865,8,0)</f>
        <v>1.8075000000000001</v>
      </c>
      <c r="Z520" s="34">
        <f>VLOOKUP(C520,JN!$A$2:$J$865,9,0)</f>
        <v>23.330180712717446</v>
      </c>
      <c r="AA520" s="35">
        <f>VLOOKUP(C520,JN!$A$2:$J$865,10,0)</f>
        <v>0.69960000000000011</v>
      </c>
      <c r="AB520">
        <v>44.5</v>
      </c>
      <c r="AD520">
        <f t="shared" si="1296"/>
        <v>317.5</v>
      </c>
      <c r="AE520">
        <v>0.129</v>
      </c>
      <c r="AG520">
        <v>0.72</v>
      </c>
      <c r="AH520">
        <f t="shared" si="1297"/>
        <v>9.2880000000000004E-2</v>
      </c>
      <c r="AI520" t="s">
        <v>643</v>
      </c>
      <c r="AJ520">
        <f t="shared" si="1298"/>
        <v>460.59501679372607</v>
      </c>
      <c r="AK520">
        <f t="shared" si="1299"/>
        <v>537.36085292601376</v>
      </c>
      <c r="AL520">
        <f t="shared" si="1300"/>
        <v>0.83252549285465993</v>
      </c>
      <c r="AM520">
        <f t="shared" si="1301"/>
        <v>0.59941835485535522</v>
      </c>
      <c r="AN520">
        <f t="shared" si="1302"/>
        <v>10.745764977174757</v>
      </c>
      <c r="AO520">
        <f t="shared" si="1303"/>
        <v>7.7369507835658249</v>
      </c>
      <c r="AP520">
        <f t="shared" si="1304"/>
        <v>0.37593765270703927</v>
      </c>
      <c r="AQ520">
        <f t="shared" si="1305"/>
        <v>0.27067510994906829</v>
      </c>
      <c r="AR520" s="54"/>
      <c r="AS520" s="55"/>
      <c r="AT520" s="55"/>
      <c r="AU520" s="56"/>
      <c r="AV520" s="56"/>
      <c r="AW520" s="56"/>
      <c r="AX520" s="57"/>
      <c r="AY520" s="57"/>
      <c r="AZ520" s="57"/>
    </row>
    <row r="521" spans="1:52" x14ac:dyDescent="0.3">
      <c r="A521">
        <v>505</v>
      </c>
      <c r="B521" s="1">
        <v>44763</v>
      </c>
      <c r="C521" t="str">
        <f t="shared" si="1255"/>
        <v>CER-MSD_R2_t3_44763</v>
      </c>
      <c r="E521" t="s">
        <v>20</v>
      </c>
      <c r="F521" t="s">
        <v>34</v>
      </c>
      <c r="G521" t="s">
        <v>18</v>
      </c>
      <c r="H521">
        <f t="shared" si="1292"/>
        <v>2022</v>
      </c>
      <c r="I521">
        <f t="shared" si="1293"/>
        <v>7</v>
      </c>
      <c r="J521">
        <f t="shared" si="1294"/>
        <v>21</v>
      </c>
      <c r="K521" t="s">
        <v>49</v>
      </c>
      <c r="M521">
        <f>VLOOKUP(F521,Treats!$A$1:$C$9,3,0)</f>
        <v>2</v>
      </c>
      <c r="N521">
        <v>19</v>
      </c>
      <c r="O521" t="s">
        <v>19</v>
      </c>
      <c r="P521" t="str">
        <f t="shared" si="1295"/>
        <v>E:CER_P:P04_Tr1:MSD_Tr2:_TRA_2_D:21_M:7_Y:2022</v>
      </c>
      <c r="S521">
        <v>0.8</v>
      </c>
      <c r="T521">
        <v>30.5</v>
      </c>
      <c r="U521">
        <v>32</v>
      </c>
      <c r="V521" t="s">
        <v>47</v>
      </c>
      <c r="W521" s="2">
        <f t="shared" si="1182"/>
        <v>0.43020833333333325</v>
      </c>
      <c r="X521">
        <v>30</v>
      </c>
      <c r="Y521" s="33">
        <f>VLOOKUP(C521,JN!$A$2:$J$865,8,0)</f>
        <v>2.0324999999999998</v>
      </c>
      <c r="Z521" s="34">
        <f>VLOOKUP(C521,JN!$A$2:$J$865,9,0)</f>
        <v>20.932612734335418</v>
      </c>
      <c r="AA521" s="35">
        <f>VLOOKUP(C521,JN!$A$2:$J$865,10,0)</f>
        <v>0.7186800000000001</v>
      </c>
      <c r="AB521">
        <v>44.6</v>
      </c>
      <c r="AD521">
        <f t="shared" si="1296"/>
        <v>317.60000000000002</v>
      </c>
      <c r="AE521">
        <v>0.129</v>
      </c>
      <c r="AG521">
        <v>0.72</v>
      </c>
      <c r="AH521">
        <f t="shared" si="1297"/>
        <v>9.2880000000000004E-2</v>
      </c>
      <c r="AI521" t="s">
        <v>643</v>
      </c>
      <c r="AJ521">
        <f t="shared" si="1298"/>
        <v>460.44999317382883</v>
      </c>
      <c r="AK521">
        <f t="shared" si="1299"/>
        <v>537.19165870280017</v>
      </c>
      <c r="AL521">
        <f t="shared" si="1300"/>
        <v>0.93586461112580699</v>
      </c>
      <c r="AM521">
        <f t="shared" si="1301"/>
        <v>0.67382252001058107</v>
      </c>
      <c r="AN521">
        <f t="shared" si="1302"/>
        <v>9.6384213906351448</v>
      </c>
      <c r="AO521">
        <f t="shared" si="1303"/>
        <v>6.9396634012573042</v>
      </c>
      <c r="AP521">
        <f t="shared" si="1304"/>
        <v>0.38606890127652849</v>
      </c>
      <c r="AQ521">
        <f t="shared" si="1305"/>
        <v>0.27796960891910055</v>
      </c>
      <c r="AR521" s="54"/>
      <c r="AS521" s="55"/>
      <c r="AT521" s="55"/>
      <c r="AU521" s="56"/>
      <c r="AV521" s="56"/>
      <c r="AW521" s="56"/>
      <c r="AX521" s="57"/>
      <c r="AY521" s="57"/>
      <c r="AZ521" s="57"/>
    </row>
    <row r="522" spans="1:52" x14ac:dyDescent="0.3">
      <c r="A522">
        <v>506</v>
      </c>
      <c r="B522" s="1">
        <v>44763</v>
      </c>
      <c r="C522" t="str">
        <f t="shared" si="1255"/>
        <v>CER-AWD_R2_t0_44763</v>
      </c>
      <c r="E522" t="s">
        <v>20</v>
      </c>
      <c r="F522" t="s">
        <v>37</v>
      </c>
      <c r="G522" t="s">
        <v>18</v>
      </c>
      <c r="H522">
        <f t="shared" si="1292"/>
        <v>2022</v>
      </c>
      <c r="I522">
        <f t="shared" si="1293"/>
        <v>7</v>
      </c>
      <c r="J522">
        <f t="shared" si="1294"/>
        <v>21</v>
      </c>
      <c r="K522" t="s">
        <v>50</v>
      </c>
      <c r="M522">
        <f>VLOOKUP(F522,Treats!$A$1:$C$9,3,0)</f>
        <v>2</v>
      </c>
      <c r="N522">
        <v>2</v>
      </c>
      <c r="O522" t="s">
        <v>604</v>
      </c>
      <c r="P522" t="str">
        <f t="shared" si="1295"/>
        <v>E:CER_P:P05_Tr1:AWD_Tr2:_TRA_2_D:21_M:7_Y:2022</v>
      </c>
      <c r="Q522">
        <v>5</v>
      </c>
      <c r="R522">
        <v>27</v>
      </c>
      <c r="S522">
        <v>0.7</v>
      </c>
      <c r="T522">
        <v>29.5</v>
      </c>
      <c r="U522">
        <v>30.5</v>
      </c>
      <c r="V522" t="s">
        <v>44</v>
      </c>
      <c r="W522" s="2">
        <v>0.3835648148148148</v>
      </c>
      <c r="X522">
        <v>0</v>
      </c>
      <c r="Y522" s="33">
        <f>VLOOKUP(C522,JN!$A$2:$J$865,8,0)</f>
        <v>1.3574999999999999</v>
      </c>
      <c r="Z522" s="34">
        <f>VLOOKUP(C522,JN!$A$2:$J$865,9,0)</f>
        <v>123.29032258064517</v>
      </c>
      <c r="AA522" s="35">
        <f>VLOOKUP(C522,JN!$A$2:$J$865,10,0)</f>
        <v>0.84588000000000008</v>
      </c>
      <c r="AB522">
        <v>35.200000000000003</v>
      </c>
      <c r="AD522">
        <f t="shared" si="1296"/>
        <v>308.2</v>
      </c>
      <c r="AE522">
        <v>0.129</v>
      </c>
      <c r="AG522">
        <v>0.72</v>
      </c>
      <c r="AH522">
        <f t="shared" si="1297"/>
        <v>9.2880000000000004E-2</v>
      </c>
      <c r="AI522" t="s">
        <v>643</v>
      </c>
      <c r="AJ522">
        <f t="shared" si="1298"/>
        <v>474.49356856589236</v>
      </c>
      <c r="AK522">
        <f t="shared" si="1299"/>
        <v>553.57582999354122</v>
      </c>
      <c r="AL522">
        <f t="shared" si="1300"/>
        <v>0.64412501932819888</v>
      </c>
      <c r="AM522">
        <f t="shared" si="1301"/>
        <v>0.46377001391630318</v>
      </c>
      <c r="AN522">
        <f t="shared" si="1302"/>
        <v>58.500465130930344</v>
      </c>
      <c r="AO522">
        <f t="shared" si="1303"/>
        <v>42.120334894269853</v>
      </c>
      <c r="AP522">
        <f t="shared" si="1304"/>
        <v>0.46825872307493671</v>
      </c>
      <c r="AQ522">
        <f t="shared" si="1305"/>
        <v>0.33714628061395446</v>
      </c>
      <c r="AR522" s="54">
        <f t="shared" ref="AR522" si="1315">SLOPE(AM522:AM525,X522:X525)*60</f>
        <v>0.11805301133122054</v>
      </c>
      <c r="AS522" s="55">
        <f t="shared" ref="AS522" si="1316">RSQ(Y522:Y525,AM522:AM525)</f>
        <v>0.99957642162141103</v>
      </c>
      <c r="AT522" s="55">
        <f t="shared" ref="AT522" si="1317">IF(AS522&gt;=0.7,AR522,"REV")</f>
        <v>0.11805301133122054</v>
      </c>
      <c r="AU522" s="56">
        <f t="shared" ref="AU522" si="1318">SLOPE(AQ522:AQ525,Y522:Y525)*60</f>
        <v>-0.25940535054862596</v>
      </c>
      <c r="AV522" s="56">
        <f t="shared" ref="AV522" si="1319">RSQ(Y522:Y525,AQ522:AQ525)</f>
        <v>2.6820266900340469E-3</v>
      </c>
      <c r="AW522" s="56" t="str">
        <f t="shared" ref="AW522" si="1320">IF(AV522&gt;=0.7,AU522,"REV")</f>
        <v>REV</v>
      </c>
      <c r="AX522" s="57">
        <f t="shared" ref="AX522" si="1321">SLOPE(AO522:AO525,Y522:Y525)*60</f>
        <v>-8319.4564968680879</v>
      </c>
      <c r="AY522" s="57">
        <f t="shared" ref="AY522" si="1322">RSQ(Y522:Y525,AO522:AO525)</f>
        <v>0.94429342183333176</v>
      </c>
      <c r="AZ522" s="57">
        <f t="shared" ref="AZ522" si="1323">IF(AY522&gt;=0.7,AX522,"REV")</f>
        <v>-8319.4564968680879</v>
      </c>
    </row>
    <row r="523" spans="1:52" x14ac:dyDescent="0.3">
      <c r="A523">
        <v>507</v>
      </c>
      <c r="B523" s="1">
        <v>44763</v>
      </c>
      <c r="C523" t="str">
        <f t="shared" si="1255"/>
        <v>CER-AWD_R2_t1_44763</v>
      </c>
      <c r="E523" t="s">
        <v>20</v>
      </c>
      <c r="F523" t="s">
        <v>37</v>
      </c>
      <c r="G523" t="s">
        <v>18</v>
      </c>
      <c r="H523">
        <f t="shared" si="1292"/>
        <v>2022</v>
      </c>
      <c r="I523">
        <f t="shared" si="1293"/>
        <v>7</v>
      </c>
      <c r="J523">
        <f t="shared" si="1294"/>
        <v>21</v>
      </c>
      <c r="K523" t="s">
        <v>50</v>
      </c>
      <c r="M523">
        <f>VLOOKUP(F523,Treats!$A$1:$C$9,3,0)</f>
        <v>2</v>
      </c>
      <c r="N523">
        <v>2</v>
      </c>
      <c r="O523" t="s">
        <v>604</v>
      </c>
      <c r="P523" t="str">
        <f t="shared" si="1295"/>
        <v>E:CER_P:P05_Tr1:AWD_Tr2:_TRA_2_D:21_M:7_Y:2022</v>
      </c>
      <c r="Q523">
        <v>5</v>
      </c>
      <c r="R523">
        <v>27</v>
      </c>
      <c r="S523">
        <v>0.7</v>
      </c>
      <c r="T523">
        <v>29.5</v>
      </c>
      <c r="U523">
        <v>30.5</v>
      </c>
      <c r="V523" t="s">
        <v>45</v>
      </c>
      <c r="W523" s="2">
        <f t="shared" si="1182"/>
        <v>0.39050925925925922</v>
      </c>
      <c r="X523">
        <v>10</v>
      </c>
      <c r="Y523" s="33">
        <f>VLOOKUP(C523,JN!$A$2:$J$865,8,0)</f>
        <v>1.5074999999999998</v>
      </c>
      <c r="Z523" s="34">
        <f>VLOOKUP(C523,JN!$A$2:$J$865,9,0)</f>
        <v>68.146259077858474</v>
      </c>
      <c r="AA523" s="35">
        <f>VLOOKUP(C523,JN!$A$2:$J$865,10,0)</f>
        <v>0.87768000000000013</v>
      </c>
      <c r="AB523">
        <v>42</v>
      </c>
      <c r="AD523">
        <f t="shared" si="1296"/>
        <v>315</v>
      </c>
      <c r="AE523">
        <v>0.129</v>
      </c>
      <c r="AG523">
        <v>0.72</v>
      </c>
      <c r="AH523">
        <f t="shared" si="1297"/>
        <v>9.2880000000000004E-2</v>
      </c>
      <c r="AI523" t="s">
        <v>643</v>
      </c>
      <c r="AJ523">
        <f t="shared" si="1298"/>
        <v>464.2505328000255</v>
      </c>
      <c r="AK523">
        <f t="shared" si="1299"/>
        <v>541.62562160002972</v>
      </c>
      <c r="AL523">
        <f t="shared" si="1300"/>
        <v>0.69985767819603839</v>
      </c>
      <c r="AM523">
        <f t="shared" si="1301"/>
        <v>0.50389752830114765</v>
      </c>
      <c r="AN523">
        <f t="shared" si="1302"/>
        <v>31.636937085224371</v>
      </c>
      <c r="AO523">
        <f t="shared" si="1303"/>
        <v>22.778594701361548</v>
      </c>
      <c r="AP523">
        <f t="shared" si="1304"/>
        <v>0.47537397556591415</v>
      </c>
      <c r="AQ523">
        <f t="shared" si="1305"/>
        <v>0.3422692624074582</v>
      </c>
      <c r="AR523" s="54"/>
      <c r="AS523" s="55"/>
      <c r="AT523" s="55"/>
      <c r="AU523" s="56"/>
      <c r="AV523" s="56"/>
      <c r="AW523" s="56"/>
      <c r="AX523" s="57"/>
      <c r="AY523" s="57"/>
      <c r="AZ523" s="57"/>
    </row>
    <row r="524" spans="1:52" x14ac:dyDescent="0.3">
      <c r="A524">
        <v>508</v>
      </c>
      <c r="B524" s="1">
        <v>44763</v>
      </c>
      <c r="C524" t="str">
        <f t="shared" si="1255"/>
        <v>CER-AWD_R2_t2_44763</v>
      </c>
      <c r="E524" t="s">
        <v>20</v>
      </c>
      <c r="F524" t="s">
        <v>37</v>
      </c>
      <c r="G524" t="s">
        <v>18</v>
      </c>
      <c r="H524">
        <f t="shared" si="1292"/>
        <v>2022</v>
      </c>
      <c r="I524">
        <f t="shared" si="1293"/>
        <v>7</v>
      </c>
      <c r="J524">
        <f t="shared" si="1294"/>
        <v>21</v>
      </c>
      <c r="K524" t="s">
        <v>50</v>
      </c>
      <c r="M524">
        <f>VLOOKUP(F524,Treats!$A$1:$C$9,3,0)</f>
        <v>2</v>
      </c>
      <c r="N524">
        <v>2</v>
      </c>
      <c r="O524" t="s">
        <v>604</v>
      </c>
      <c r="P524" t="str">
        <f t="shared" si="1295"/>
        <v>E:CER_P:P05_Tr1:AWD_Tr2:_TRA_2_D:21_M:7_Y:2022</v>
      </c>
      <c r="Q524">
        <v>5</v>
      </c>
      <c r="R524">
        <v>27</v>
      </c>
      <c r="S524">
        <v>0.7</v>
      </c>
      <c r="T524">
        <v>29.5</v>
      </c>
      <c r="U524">
        <v>30.5</v>
      </c>
      <c r="V524" t="s">
        <v>46</v>
      </c>
      <c r="W524" s="2">
        <f t="shared" si="1182"/>
        <v>0.39745370370370364</v>
      </c>
      <c r="X524">
        <v>20</v>
      </c>
      <c r="Y524" s="33">
        <f>VLOOKUP(C524,JN!$A$2:$J$865,8,0)</f>
        <v>1.5825</v>
      </c>
      <c r="Z524" s="34">
        <f>VLOOKUP(C524,JN!$A$2:$J$865,9,0)</f>
        <v>45.922648201317344</v>
      </c>
      <c r="AA524" s="35">
        <f>VLOOKUP(C524,JN!$A$2:$J$865,10,0)</f>
        <v>0.89676000000000011</v>
      </c>
      <c r="AB524">
        <v>45</v>
      </c>
      <c r="AD524">
        <f t="shared" si="1296"/>
        <v>318</v>
      </c>
      <c r="AE524">
        <v>0.129</v>
      </c>
      <c r="AG524">
        <v>0.72</v>
      </c>
      <c r="AH524">
        <f t="shared" si="1297"/>
        <v>9.2880000000000004E-2</v>
      </c>
      <c r="AI524" t="s">
        <v>643</v>
      </c>
      <c r="AJ524">
        <f t="shared" si="1298"/>
        <v>459.8708107924781</v>
      </c>
      <c r="AK524">
        <f t="shared" si="1299"/>
        <v>536.51594592455785</v>
      </c>
      <c r="AL524">
        <f t="shared" si="1300"/>
        <v>0.72774555807909658</v>
      </c>
      <c r="AM524">
        <f t="shared" si="1301"/>
        <v>0.52397680181694961</v>
      </c>
      <c r="AN524">
        <f t="shared" si="1302"/>
        <v>21.118485462077544</v>
      </c>
      <c r="AO524">
        <f t="shared" si="1303"/>
        <v>15.205309532695832</v>
      </c>
      <c r="AP524">
        <f t="shared" si="1304"/>
        <v>0.48112603966730655</v>
      </c>
      <c r="AQ524">
        <f t="shared" si="1305"/>
        <v>0.34641074856046072</v>
      </c>
      <c r="AR524" s="54"/>
      <c r="AS524" s="55"/>
      <c r="AT524" s="55"/>
      <c r="AU524" s="56"/>
      <c r="AV524" s="56"/>
      <c r="AW524" s="56"/>
      <c r="AX524" s="57"/>
      <c r="AY524" s="57"/>
      <c r="AZ524" s="57"/>
    </row>
    <row r="525" spans="1:52" x14ac:dyDescent="0.3">
      <c r="A525">
        <v>509</v>
      </c>
      <c r="B525" s="1">
        <v>44763</v>
      </c>
      <c r="C525" t="str">
        <f t="shared" si="1255"/>
        <v>CER-AWD_R2_t3_44763</v>
      </c>
      <c r="E525" t="s">
        <v>20</v>
      </c>
      <c r="F525" t="s">
        <v>37</v>
      </c>
      <c r="G525" t="s">
        <v>18</v>
      </c>
      <c r="H525">
        <f t="shared" si="1292"/>
        <v>2022</v>
      </c>
      <c r="I525">
        <f t="shared" si="1293"/>
        <v>7</v>
      </c>
      <c r="J525">
        <f t="shared" si="1294"/>
        <v>21</v>
      </c>
      <c r="K525" t="s">
        <v>50</v>
      </c>
      <c r="M525">
        <f>VLOOKUP(F525,Treats!$A$1:$C$9,3,0)</f>
        <v>2</v>
      </c>
      <c r="N525">
        <v>2</v>
      </c>
      <c r="O525" t="s">
        <v>604</v>
      </c>
      <c r="P525" t="str">
        <f t="shared" si="1295"/>
        <v>E:CER_P:P05_Tr1:AWD_Tr2:_TRA_2_D:21_M:7_Y:2022</v>
      </c>
      <c r="Q525">
        <v>5</v>
      </c>
      <c r="R525">
        <v>27</v>
      </c>
      <c r="S525">
        <v>0.7</v>
      </c>
      <c r="T525">
        <v>29.5</v>
      </c>
      <c r="U525">
        <v>30.5</v>
      </c>
      <c r="V525" t="s">
        <v>47</v>
      </c>
      <c r="W525" s="2">
        <f t="shared" si="1182"/>
        <v>0.40439814814814806</v>
      </c>
      <c r="X525">
        <v>30</v>
      </c>
      <c r="Y525" s="33">
        <f>VLOOKUP(C525,JN!$A$2:$J$865,8,0)</f>
        <v>1.5825</v>
      </c>
      <c r="Z525" s="34">
        <f>VLOOKUP(C525,JN!$A$2:$J$865,9,0)</f>
        <v>20.102685357203175</v>
      </c>
      <c r="AA525" s="35">
        <f>VLOOKUP(C525,JN!$A$2:$J$865,10,0)</f>
        <v>0.84588000000000008</v>
      </c>
      <c r="AB525">
        <v>45.8</v>
      </c>
      <c r="AD525">
        <f t="shared" si="1296"/>
        <v>318.8</v>
      </c>
      <c r="AE525">
        <v>0.129</v>
      </c>
      <c r="AG525">
        <v>0.72</v>
      </c>
      <c r="AH525">
        <f t="shared" si="1297"/>
        <v>9.2880000000000004E-2</v>
      </c>
      <c r="AI525" t="s">
        <v>643</v>
      </c>
      <c r="AJ525">
        <f t="shared" si="1298"/>
        <v>458.71680624845681</v>
      </c>
      <c r="AK525">
        <f t="shared" si="1299"/>
        <v>535.16960728986624</v>
      </c>
      <c r="AL525">
        <f t="shared" si="1300"/>
        <v>0.72591934588818285</v>
      </c>
      <c r="AM525">
        <f t="shared" si="1301"/>
        <v>0.52266192903949171</v>
      </c>
      <c r="AN525">
        <f t="shared" si="1302"/>
        <v>9.2214396240738594</v>
      </c>
      <c r="AO525">
        <f t="shared" si="1303"/>
        <v>6.639436529333179</v>
      </c>
      <c r="AP525">
        <f t="shared" si="1304"/>
        <v>0.45268926741435211</v>
      </c>
      <c r="AQ525">
        <f t="shared" si="1305"/>
        <v>0.32593627253833352</v>
      </c>
      <c r="AR525" s="54"/>
      <c r="AS525" s="55"/>
      <c r="AT525" s="55"/>
      <c r="AU525" s="56"/>
      <c r="AV525" s="56"/>
      <c r="AW525" s="56"/>
      <c r="AX525" s="57"/>
      <c r="AY525" s="57"/>
      <c r="AZ525" s="57"/>
    </row>
    <row r="526" spans="1:52" x14ac:dyDescent="0.3">
      <c r="A526">
        <v>510</v>
      </c>
      <c r="B526" s="1">
        <v>44763</v>
      </c>
      <c r="C526" t="str">
        <f t="shared" si="1255"/>
        <v>CER-CON_R2_t0_44763</v>
      </c>
      <c r="E526" t="s">
        <v>20</v>
      </c>
      <c r="F526" t="s">
        <v>40</v>
      </c>
      <c r="G526" t="s">
        <v>18</v>
      </c>
      <c r="H526">
        <f t="shared" si="1292"/>
        <v>2022</v>
      </c>
      <c r="I526">
        <f t="shared" si="1293"/>
        <v>7</v>
      </c>
      <c r="J526">
        <f t="shared" si="1294"/>
        <v>21</v>
      </c>
      <c r="K526" t="s">
        <v>48</v>
      </c>
      <c r="M526">
        <f>VLOOKUP(F526,Treats!$A$1:$C$9,3,0)</f>
        <v>2</v>
      </c>
      <c r="N526">
        <v>1</v>
      </c>
      <c r="O526" t="s">
        <v>604</v>
      </c>
      <c r="P526" t="str">
        <f t="shared" si="1295"/>
        <v>E:CER_P:P06_Tr1:CON_Tr2:_TRA_2_D:21_M:7_Y:2022</v>
      </c>
      <c r="Q526">
        <v>8</v>
      </c>
      <c r="T526">
        <v>30.5</v>
      </c>
      <c r="U526">
        <v>32</v>
      </c>
      <c r="V526" t="s">
        <v>44</v>
      </c>
      <c r="W526" s="2">
        <v>0.40937499999999999</v>
      </c>
      <c r="X526">
        <v>0</v>
      </c>
      <c r="Y526" s="33">
        <f>VLOOKUP(C526,JN!$A$2:$J$865,8,0)</f>
        <v>1.5825</v>
      </c>
      <c r="Z526" s="34">
        <f>VLOOKUP(C526,JN!$A$2:$J$865,9,0)</f>
        <v>113.51562236108767</v>
      </c>
      <c r="AA526" s="35">
        <f>VLOOKUP(C526,JN!$A$2:$J$865,10,0)</f>
        <v>0.78227999999999998</v>
      </c>
      <c r="AB526">
        <v>32.9</v>
      </c>
      <c r="AD526">
        <f t="shared" si="1296"/>
        <v>305.89999999999998</v>
      </c>
      <c r="AE526">
        <v>0.129</v>
      </c>
      <c r="AG526">
        <v>0.72</v>
      </c>
      <c r="AH526">
        <f t="shared" si="1297"/>
        <v>9.2880000000000004E-2</v>
      </c>
      <c r="AI526" t="s">
        <v>643</v>
      </c>
      <c r="AJ526">
        <f t="shared" si="1298"/>
        <v>478.0611893821773</v>
      </c>
      <c r="AK526">
        <f t="shared" si="1299"/>
        <v>557.73805427920695</v>
      </c>
      <c r="AL526">
        <f t="shared" si="1300"/>
        <v>0.75653183219729558</v>
      </c>
      <c r="AM526">
        <f t="shared" si="1301"/>
        <v>0.54470291918205282</v>
      </c>
      <c r="AN526">
        <f t="shared" si="1302"/>
        <v>54.267413439399647</v>
      </c>
      <c r="AO526">
        <f t="shared" si="1303"/>
        <v>39.072537676367745</v>
      </c>
      <c r="AP526">
        <f t="shared" si="1304"/>
        <v>0.43630732510153802</v>
      </c>
      <c r="AQ526">
        <f t="shared" si="1305"/>
        <v>0.31414127407310738</v>
      </c>
      <c r="AR526" s="54">
        <f t="shared" ref="AR526" si="1324">SLOPE(AM526:AM529,X526:X529)*60</f>
        <v>4.1896039926423505</v>
      </c>
      <c r="AS526" s="55">
        <f t="shared" ref="AS526" si="1325">RSQ(Y526:Y529,AM526:AM529)</f>
        <v>0.9998154089161716</v>
      </c>
      <c r="AT526" s="55">
        <f t="shared" ref="AT526" si="1326">IF(AS526&gt;=0.7,AR526,"REV")</f>
        <v>4.1896039926423505</v>
      </c>
      <c r="AU526" s="56">
        <f t="shared" ref="AU526" si="1327">SLOPE(AQ526:AQ529,Y526:Y529)*60</f>
        <v>-4.3130046137547694E-2</v>
      </c>
      <c r="AV526" s="56">
        <f t="shared" ref="AV526" si="1328">RSQ(Y526:Y529,AQ526:AQ529)</f>
        <v>0.12726228599261735</v>
      </c>
      <c r="AW526" s="56" t="str">
        <f t="shared" ref="AW526" si="1329">IF(AV526&gt;=0.7,AU526,"REV")</f>
        <v>REV</v>
      </c>
      <c r="AX526" s="57">
        <f t="shared" ref="AX526" si="1330">SLOPE(AO526:AO529,Y526:Y529)*60</f>
        <v>-280.31514279674724</v>
      </c>
      <c r="AY526" s="57">
        <f t="shared" ref="AY526" si="1331">RSQ(Y526:Y529,AO526:AO529)</f>
        <v>0.70605767812078657</v>
      </c>
      <c r="AZ526" s="57">
        <f t="shared" ref="AZ526" si="1332">IF(AY526&gt;=0.7,AX526,"REV")</f>
        <v>-280.31514279674724</v>
      </c>
    </row>
    <row r="527" spans="1:52" x14ac:dyDescent="0.3">
      <c r="A527">
        <v>511</v>
      </c>
      <c r="B527" s="1">
        <v>44763</v>
      </c>
      <c r="C527" t="str">
        <f t="shared" si="1255"/>
        <v>CER-CON_R2_t1_44763</v>
      </c>
      <c r="E527" t="s">
        <v>20</v>
      </c>
      <c r="F527" t="s">
        <v>40</v>
      </c>
      <c r="G527" t="s">
        <v>18</v>
      </c>
      <c r="H527">
        <f t="shared" si="1292"/>
        <v>2022</v>
      </c>
      <c r="I527">
        <f t="shared" si="1293"/>
        <v>7</v>
      </c>
      <c r="J527">
        <f t="shared" si="1294"/>
        <v>21</v>
      </c>
      <c r="K527" t="s">
        <v>48</v>
      </c>
      <c r="M527">
        <f>VLOOKUP(F527,Treats!$A$1:$C$9,3,0)</f>
        <v>2</v>
      </c>
      <c r="N527">
        <v>1</v>
      </c>
      <c r="O527" t="s">
        <v>604</v>
      </c>
      <c r="P527" t="str">
        <f t="shared" si="1295"/>
        <v>E:CER_P:P06_Tr1:CON_Tr2:_TRA_2_D:21_M:7_Y:2022</v>
      </c>
      <c r="Q527">
        <v>8</v>
      </c>
      <c r="T527">
        <v>30.5</v>
      </c>
      <c r="U527">
        <v>32</v>
      </c>
      <c r="V527" t="s">
        <v>45</v>
      </c>
      <c r="W527" s="2">
        <f t="shared" si="1182"/>
        <v>0.41631944444444441</v>
      </c>
      <c r="X527">
        <v>10</v>
      </c>
      <c r="Y527" s="33">
        <f>VLOOKUP(C527,JN!$A$2:$J$865,8,0)</f>
        <v>3.5324999999999998</v>
      </c>
      <c r="Z527" s="34">
        <f>VLOOKUP(C527,JN!$A$2:$J$865,9,0)</f>
        <v>30.522884647863538</v>
      </c>
      <c r="AA527" s="35">
        <f>VLOOKUP(C527,JN!$A$2:$J$865,10,0)</f>
        <v>0.80771999999999999</v>
      </c>
      <c r="AB527">
        <v>41</v>
      </c>
      <c r="AD527">
        <f t="shared" si="1296"/>
        <v>314</v>
      </c>
      <c r="AE527">
        <v>0.129</v>
      </c>
      <c r="AG527">
        <v>0.72</v>
      </c>
      <c r="AH527">
        <f t="shared" si="1297"/>
        <v>9.2880000000000004E-2</v>
      </c>
      <c r="AI527" t="s">
        <v>643</v>
      </c>
      <c r="AJ527">
        <f t="shared" si="1298"/>
        <v>465.7290376815543</v>
      </c>
      <c r="AK527">
        <f t="shared" si="1299"/>
        <v>543.3505439618134</v>
      </c>
      <c r="AL527">
        <f t="shared" si="1300"/>
        <v>1.6451878256100905</v>
      </c>
      <c r="AM527">
        <f t="shared" si="1301"/>
        <v>1.1845352344392652</v>
      </c>
      <c r="AN527">
        <f t="shared" si="1302"/>
        <v>14.215393694314573</v>
      </c>
      <c r="AO527">
        <f t="shared" si="1303"/>
        <v>10.235083459906493</v>
      </c>
      <c r="AP527">
        <f t="shared" si="1304"/>
        <v>0.43887510136883595</v>
      </c>
      <c r="AQ527">
        <f t="shared" si="1305"/>
        <v>0.31599007298556187</v>
      </c>
      <c r="AR527" s="54"/>
      <c r="AS527" s="55"/>
      <c r="AT527" s="55"/>
      <c r="AU527" s="56"/>
      <c r="AV527" s="56"/>
      <c r="AW527" s="56"/>
      <c r="AX527" s="57"/>
      <c r="AY527" s="57"/>
      <c r="AZ527" s="57"/>
    </row>
    <row r="528" spans="1:52" x14ac:dyDescent="0.3">
      <c r="A528">
        <v>512</v>
      </c>
      <c r="B528" s="1">
        <v>44763</v>
      </c>
      <c r="C528" t="str">
        <f t="shared" si="1255"/>
        <v>CER-CON_R2_t2_44763</v>
      </c>
      <c r="E528" t="s">
        <v>20</v>
      </c>
      <c r="F528" t="s">
        <v>40</v>
      </c>
      <c r="G528" t="s">
        <v>18</v>
      </c>
      <c r="H528">
        <f t="shared" si="1292"/>
        <v>2022</v>
      </c>
      <c r="I528">
        <f t="shared" si="1293"/>
        <v>7</v>
      </c>
      <c r="J528">
        <f t="shared" si="1294"/>
        <v>21</v>
      </c>
      <c r="K528" t="s">
        <v>48</v>
      </c>
      <c r="M528">
        <f>VLOOKUP(F528,Treats!$A$1:$C$9,3,0)</f>
        <v>2</v>
      </c>
      <c r="N528">
        <v>1</v>
      </c>
      <c r="O528" t="s">
        <v>604</v>
      </c>
      <c r="P528" t="str">
        <f t="shared" si="1295"/>
        <v>E:CER_P:P06_Tr1:CON_Tr2:_TRA_2_D:21_M:7_Y:2022</v>
      </c>
      <c r="Q528">
        <v>8</v>
      </c>
      <c r="T528">
        <v>30.5</v>
      </c>
      <c r="U528">
        <v>32</v>
      </c>
      <c r="V528" t="s">
        <v>46</v>
      </c>
      <c r="W528" s="2">
        <f t="shared" si="1182"/>
        <v>0.42326388888888883</v>
      </c>
      <c r="X528">
        <v>20</v>
      </c>
      <c r="Y528" s="33">
        <f>VLOOKUP(C528,JN!$A$2:$J$865,8,0)</f>
        <v>5.5575000000000001</v>
      </c>
      <c r="Z528" s="34">
        <f>VLOOKUP(C528,JN!$A$2:$J$865,9,0)</f>
        <v>43.248437763891232</v>
      </c>
      <c r="AA528" s="35">
        <f>VLOOKUP(C528,JN!$A$2:$J$865,10,0)</f>
        <v>0.82680000000000009</v>
      </c>
      <c r="AB528">
        <v>42.8</v>
      </c>
      <c r="AD528">
        <f t="shared" si="1296"/>
        <v>315.8</v>
      </c>
      <c r="AE528">
        <v>0.129</v>
      </c>
      <c r="AG528">
        <v>0.72</v>
      </c>
      <c r="AH528">
        <f t="shared" si="1297"/>
        <v>9.2880000000000004E-2</v>
      </c>
      <c r="AI528" t="s">
        <v>643</v>
      </c>
      <c r="AJ528">
        <f t="shared" si="1298"/>
        <v>463.07447065233697</v>
      </c>
      <c r="AK528">
        <f t="shared" si="1299"/>
        <v>540.25354909439318</v>
      </c>
      <c r="AL528">
        <f t="shared" si="1300"/>
        <v>2.5735363706503627</v>
      </c>
      <c r="AM528">
        <f t="shared" si="1301"/>
        <v>1.8529461868682611</v>
      </c>
      <c r="AN528">
        <f t="shared" si="1302"/>
        <v>20.027247424054472</v>
      </c>
      <c r="AO528">
        <f t="shared" si="1303"/>
        <v>14.419618145319221</v>
      </c>
      <c r="AP528">
        <f t="shared" si="1304"/>
        <v>0.44668163439124431</v>
      </c>
      <c r="AQ528">
        <f t="shared" si="1305"/>
        <v>0.32161077676169592</v>
      </c>
      <c r="AR528" s="54"/>
      <c r="AS528" s="55"/>
      <c r="AT528" s="55"/>
      <c r="AU528" s="56"/>
      <c r="AV528" s="56"/>
      <c r="AW528" s="56"/>
      <c r="AX528" s="57"/>
      <c r="AY528" s="57"/>
      <c r="AZ528" s="57"/>
    </row>
    <row r="529" spans="1:52" x14ac:dyDescent="0.3">
      <c r="A529">
        <v>513</v>
      </c>
      <c r="B529" s="1">
        <v>44763</v>
      </c>
      <c r="C529" t="str">
        <f t="shared" si="1255"/>
        <v>CER-CON_R2_t3_44763</v>
      </c>
      <c r="E529" t="s">
        <v>20</v>
      </c>
      <c r="F529" t="s">
        <v>40</v>
      </c>
      <c r="G529" t="s">
        <v>18</v>
      </c>
      <c r="H529">
        <f t="shared" si="1292"/>
        <v>2022</v>
      </c>
      <c r="I529">
        <f t="shared" si="1293"/>
        <v>7</v>
      </c>
      <c r="J529">
        <f t="shared" si="1294"/>
        <v>21</v>
      </c>
      <c r="K529" t="s">
        <v>48</v>
      </c>
      <c r="M529">
        <f>VLOOKUP(F529,Treats!$A$1:$C$9,3,0)</f>
        <v>2</v>
      </c>
      <c r="N529">
        <v>1</v>
      </c>
      <c r="O529" t="s">
        <v>604</v>
      </c>
      <c r="P529" t="str">
        <f t="shared" si="1295"/>
        <v>E:CER_P:P06_Tr1:CON_Tr2:_TRA_2_D:21_M:7_Y:2022</v>
      </c>
      <c r="Q529">
        <v>8</v>
      </c>
      <c r="T529">
        <v>30.5</v>
      </c>
      <c r="U529">
        <v>32</v>
      </c>
      <c r="V529" t="s">
        <v>47</v>
      </c>
      <c r="W529" s="2">
        <f t="shared" si="1182"/>
        <v>0.43020833333333325</v>
      </c>
      <c r="X529">
        <v>30</v>
      </c>
      <c r="Y529" s="33">
        <f>VLOOKUP(C529,JN!$A$2:$J$865,8,0)</f>
        <v>8.1074999999999999</v>
      </c>
      <c r="Z529" s="34">
        <f>VLOOKUP(C529,JN!$A$2:$J$865,9,0)</f>
        <v>10.420199290660362</v>
      </c>
      <c r="AA529" s="35">
        <f>VLOOKUP(C529,JN!$A$2:$J$865,10,0)</f>
        <v>0.80771999999999999</v>
      </c>
      <c r="AB529">
        <v>49.2</v>
      </c>
      <c r="AD529">
        <f t="shared" si="1296"/>
        <v>322.2</v>
      </c>
      <c r="AE529">
        <v>0.129</v>
      </c>
      <c r="AG529">
        <v>0.72</v>
      </c>
      <c r="AH529">
        <f t="shared" si="1297"/>
        <v>9.2880000000000004E-2</v>
      </c>
      <c r="AI529" t="s">
        <v>643</v>
      </c>
      <c r="AJ529">
        <f t="shared" si="1298"/>
        <v>453.87621921790208</v>
      </c>
      <c r="AK529">
        <f t="shared" si="1299"/>
        <v>529.52225575421903</v>
      </c>
      <c r="AL529">
        <f t="shared" si="1300"/>
        <v>3.6798014473091412</v>
      </c>
      <c r="AM529">
        <f t="shared" si="1301"/>
        <v>2.6494570420625818</v>
      </c>
      <c r="AN529">
        <f t="shared" si="1302"/>
        <v>4.7294806575419894</v>
      </c>
      <c r="AO529">
        <f t="shared" si="1303"/>
        <v>3.4052260734302324</v>
      </c>
      <c r="AP529">
        <f t="shared" si="1304"/>
        <v>0.42770571641779781</v>
      </c>
      <c r="AQ529">
        <f t="shared" si="1305"/>
        <v>0.30794811582081438</v>
      </c>
      <c r="AR529" s="54"/>
      <c r="AS529" s="55"/>
      <c r="AT529" s="55"/>
      <c r="AU529" s="56"/>
      <c r="AV529" s="56"/>
      <c r="AW529" s="56"/>
      <c r="AX529" s="57"/>
      <c r="AY529" s="57"/>
      <c r="AZ529" s="57"/>
    </row>
    <row r="530" spans="1:52" x14ac:dyDescent="0.3">
      <c r="A530">
        <v>514</v>
      </c>
      <c r="B530" s="1">
        <v>44763</v>
      </c>
      <c r="C530" t="str">
        <f t="shared" si="1255"/>
        <v>CER-MSD_R3_t0_44763</v>
      </c>
      <c r="E530" t="s">
        <v>20</v>
      </c>
      <c r="F530" t="s">
        <v>35</v>
      </c>
      <c r="G530" t="s">
        <v>18</v>
      </c>
      <c r="H530">
        <f t="shared" si="1292"/>
        <v>2022</v>
      </c>
      <c r="I530">
        <f t="shared" si="1293"/>
        <v>7</v>
      </c>
      <c r="J530">
        <f t="shared" si="1294"/>
        <v>21</v>
      </c>
      <c r="K530" t="s">
        <v>49</v>
      </c>
      <c r="M530">
        <f>VLOOKUP(F530,Treats!$A$1:$C$9,3,0)</f>
        <v>3</v>
      </c>
      <c r="N530">
        <v>11</v>
      </c>
      <c r="O530" t="s">
        <v>36</v>
      </c>
      <c r="P530" t="str">
        <f t="shared" si="1295"/>
        <v>E:CER_P:P07_Tr1:MSD_Tr2:_TRA_3_D:21_M:7_Y:2022</v>
      </c>
      <c r="Q530">
        <v>10</v>
      </c>
      <c r="R530">
        <v>27</v>
      </c>
      <c r="S530">
        <v>0.9</v>
      </c>
      <c r="T530">
        <v>29.5</v>
      </c>
      <c r="U530">
        <v>30.5</v>
      </c>
      <c r="V530" t="s">
        <v>44</v>
      </c>
      <c r="W530" s="2">
        <v>0.38171296296296298</v>
      </c>
      <c r="X530">
        <v>0</v>
      </c>
      <c r="Y530" s="33">
        <f>VLOOKUP(C530,JN!$A$2:$J$865,8,0)</f>
        <v>1.3574999999999999</v>
      </c>
      <c r="Z530" s="34">
        <f>VLOOKUP(C530,JN!$A$2:$J$865,9,0)</f>
        <v>129.46867083262964</v>
      </c>
      <c r="AA530" s="35">
        <f>VLOOKUP(C530,JN!$A$2:$J$865,10,0)</f>
        <v>0.72504000000000013</v>
      </c>
      <c r="AB530">
        <v>31.7</v>
      </c>
      <c r="AD530">
        <f t="shared" si="1296"/>
        <v>304.7</v>
      </c>
      <c r="AE530">
        <v>0.129</v>
      </c>
      <c r="AG530">
        <v>0.72</v>
      </c>
      <c r="AH530">
        <f t="shared" si="1297"/>
        <v>9.2880000000000004E-2</v>
      </c>
      <c r="AI530" t="s">
        <v>643</v>
      </c>
      <c r="AJ530">
        <f t="shared" si="1298"/>
        <v>479.94393774863158</v>
      </c>
      <c r="AK530">
        <f t="shared" si="1299"/>
        <v>559.93459404007012</v>
      </c>
      <c r="AL530">
        <f t="shared" si="1300"/>
        <v>0.65152389549376732</v>
      </c>
      <c r="AM530">
        <f t="shared" si="1301"/>
        <v>0.46909720475551248</v>
      </c>
      <c r="AN530">
        <f t="shared" si="1302"/>
        <v>62.13770369449368</v>
      </c>
      <c r="AO530">
        <f t="shared" si="1303"/>
        <v>44.739146660035452</v>
      </c>
      <c r="AP530">
        <f t="shared" si="1304"/>
        <v>0.40597497806281252</v>
      </c>
      <c r="AQ530">
        <f t="shared" si="1305"/>
        <v>0.29230198420522502</v>
      </c>
      <c r="AR530" s="54">
        <f t="shared" ref="AR530" si="1333">SLOPE(AM530:AM533,X530:X533)*60</f>
        <v>8.7291175794211875E-2</v>
      </c>
      <c r="AS530" s="55">
        <f t="shared" ref="AS530" si="1334">RSQ(Y530:Y533,AM530:AM533)</f>
        <v>0.98895665485796747</v>
      </c>
      <c r="AT530" s="55">
        <f t="shared" ref="AT530" si="1335">IF(AS530&gt;=0.7,AR530,"REV")</f>
        <v>8.7291175794211875E-2</v>
      </c>
      <c r="AU530" s="56">
        <f t="shared" ref="AU530" si="1336">SLOPE(AQ530:AQ533,Y530:Y533)*60</f>
        <v>-1.9500613611164939</v>
      </c>
      <c r="AV530" s="56">
        <f t="shared" ref="AV530" si="1337">RSQ(Y530:Y533,AQ530:AQ533)</f>
        <v>3.2920646150540127E-2</v>
      </c>
      <c r="AW530" s="56" t="str">
        <f t="shared" ref="AW530" si="1338">IF(AV530&gt;=0.7,AU530,"REV")</f>
        <v>REV</v>
      </c>
      <c r="AX530" s="57">
        <f t="shared" ref="AX530" si="1339">SLOPE(AO530:AO533,Y530:Y533)*60</f>
        <v>-13168.245403921577</v>
      </c>
      <c r="AY530" s="57">
        <f t="shared" ref="AY530" si="1340">RSQ(Y530:Y533,AO530:AO533)</f>
        <v>0.9739648684708786</v>
      </c>
      <c r="AZ530" s="57">
        <f t="shared" ref="AZ530" si="1341">IF(AY530&gt;=0.7,AX530,"REV")</f>
        <v>-13168.245403921577</v>
      </c>
    </row>
    <row r="531" spans="1:52" x14ac:dyDescent="0.3">
      <c r="A531">
        <v>515</v>
      </c>
      <c r="B531" s="1">
        <v>44763</v>
      </c>
      <c r="C531" t="str">
        <f t="shared" si="1255"/>
        <v>CER-MSD_R3_t1_44763</v>
      </c>
      <c r="E531" t="s">
        <v>20</v>
      </c>
      <c r="F531" t="s">
        <v>35</v>
      </c>
      <c r="G531" t="s">
        <v>18</v>
      </c>
      <c r="H531">
        <f t="shared" si="1292"/>
        <v>2022</v>
      </c>
      <c r="I531">
        <f t="shared" si="1293"/>
        <v>7</v>
      </c>
      <c r="J531">
        <f t="shared" si="1294"/>
        <v>21</v>
      </c>
      <c r="K531" t="s">
        <v>49</v>
      </c>
      <c r="M531">
        <f>VLOOKUP(F531,Treats!$A$1:$C$9,3,0)</f>
        <v>3</v>
      </c>
      <c r="N531">
        <v>11</v>
      </c>
      <c r="O531" t="s">
        <v>36</v>
      </c>
      <c r="P531" t="str">
        <f t="shared" si="1295"/>
        <v>E:CER_P:P07_Tr1:MSD_Tr2:_TRA_3_D:21_M:7_Y:2022</v>
      </c>
      <c r="Q531">
        <v>10</v>
      </c>
      <c r="R531">
        <v>27</v>
      </c>
      <c r="S531">
        <v>0.9</v>
      </c>
      <c r="T531">
        <v>29.5</v>
      </c>
      <c r="U531">
        <v>30.5</v>
      </c>
      <c r="V531" t="s">
        <v>45</v>
      </c>
      <c r="W531" s="2">
        <f t="shared" ref="W531:W537" si="1342">W530+TIME(0,10,0)</f>
        <v>0.3886574074074074</v>
      </c>
      <c r="X531">
        <v>10</v>
      </c>
      <c r="Y531" s="33">
        <f>VLOOKUP(C531,JN!$A$2:$J$865,8,0)</f>
        <v>1.4325000000000001</v>
      </c>
      <c r="Z531" s="34">
        <f>VLOOKUP(C531,JN!$A$2:$J$865,9,0)</f>
        <v>70.543827056240502</v>
      </c>
      <c r="AA531" s="35">
        <f>VLOOKUP(C531,JN!$A$2:$J$865,10,0)</f>
        <v>0.78864000000000001</v>
      </c>
      <c r="AB531">
        <v>37.799999999999997</v>
      </c>
      <c r="AD531">
        <f t="shared" si="1296"/>
        <v>310.8</v>
      </c>
      <c r="AE531">
        <v>0.129</v>
      </c>
      <c r="AG531">
        <v>0.72</v>
      </c>
      <c r="AH531">
        <f t="shared" si="1297"/>
        <v>9.2880000000000004E-2</v>
      </c>
      <c r="AI531" t="s">
        <v>643</v>
      </c>
      <c r="AJ531">
        <f t="shared" si="1298"/>
        <v>470.52418864867445</v>
      </c>
      <c r="AK531">
        <f t="shared" si="1299"/>
        <v>548.9448867567869</v>
      </c>
      <c r="AL531">
        <f t="shared" si="1300"/>
        <v>0.67402590023922615</v>
      </c>
      <c r="AM531">
        <f t="shared" si="1301"/>
        <v>0.48529864817224277</v>
      </c>
      <c r="AN531">
        <f t="shared" si="1302"/>
        <v>33.192576989809965</v>
      </c>
      <c r="AO531">
        <f t="shared" si="1303"/>
        <v>23.898655432663173</v>
      </c>
      <c r="AP531">
        <f t="shared" si="1304"/>
        <v>0.43291989549187243</v>
      </c>
      <c r="AQ531">
        <f t="shared" si="1305"/>
        <v>0.31170232475414816</v>
      </c>
      <c r="AR531" s="54"/>
      <c r="AS531" s="55"/>
      <c r="AT531" s="55"/>
      <c r="AU531" s="56"/>
      <c r="AV531" s="56"/>
      <c r="AW531" s="56"/>
      <c r="AX531" s="57"/>
      <c r="AY531" s="57"/>
      <c r="AZ531" s="57"/>
    </row>
    <row r="532" spans="1:52" x14ac:dyDescent="0.3">
      <c r="A532">
        <v>516</v>
      </c>
      <c r="B532" s="1">
        <v>44763</v>
      </c>
      <c r="C532" t="str">
        <f t="shared" si="1255"/>
        <v>CER-MSD_R3_t2_44763</v>
      </c>
      <c r="E532" t="s">
        <v>20</v>
      </c>
      <c r="F532" t="s">
        <v>35</v>
      </c>
      <c r="G532" t="s">
        <v>18</v>
      </c>
      <c r="H532">
        <f t="shared" si="1292"/>
        <v>2022</v>
      </c>
      <c r="I532">
        <f t="shared" si="1293"/>
        <v>7</v>
      </c>
      <c r="J532">
        <f t="shared" si="1294"/>
        <v>21</v>
      </c>
      <c r="K532" t="s">
        <v>49</v>
      </c>
      <c r="M532">
        <f>VLOOKUP(F532,Treats!$A$1:$C$9,3,0)</f>
        <v>3</v>
      </c>
      <c r="N532">
        <v>11</v>
      </c>
      <c r="O532" t="s">
        <v>36</v>
      </c>
      <c r="P532" t="str">
        <f t="shared" si="1295"/>
        <v>E:CER_P:P07_Tr1:MSD_Tr2:_TRA_3_D:21_M:7_Y:2022</v>
      </c>
      <c r="Q532">
        <v>10</v>
      </c>
      <c r="R532">
        <v>27</v>
      </c>
      <c r="S532">
        <v>0.9</v>
      </c>
      <c r="T532">
        <v>29.5</v>
      </c>
      <c r="U532">
        <v>30.5</v>
      </c>
      <c r="V532" t="s">
        <v>46</v>
      </c>
      <c r="W532" s="2">
        <f t="shared" si="1342"/>
        <v>0.39560185185185182</v>
      </c>
      <c r="X532">
        <v>20</v>
      </c>
      <c r="Y532" s="33">
        <f>VLOOKUP(C532,JN!$A$2:$J$865,8,0)</f>
        <v>1.5074999999999998</v>
      </c>
      <c r="Z532" s="34">
        <f>VLOOKUP(C532,JN!$A$2:$J$865,9,0)</f>
        <v>38.729944266171252</v>
      </c>
      <c r="AA532" s="35">
        <f>VLOOKUP(C532,JN!$A$2:$J$865,10,0)</f>
        <v>0.71232000000000006</v>
      </c>
      <c r="AB532">
        <v>38</v>
      </c>
      <c r="AD532">
        <f t="shared" si="1296"/>
        <v>311</v>
      </c>
      <c r="AE532">
        <v>0.129</v>
      </c>
      <c r="AG532">
        <v>0.72</v>
      </c>
      <c r="AH532">
        <f t="shared" si="1297"/>
        <v>9.2880000000000004E-2</v>
      </c>
      <c r="AI532" t="s">
        <v>643</v>
      </c>
      <c r="AJ532">
        <f t="shared" si="1298"/>
        <v>470.22160074600657</v>
      </c>
      <c r="AK532">
        <f t="shared" si="1299"/>
        <v>548.59186753700772</v>
      </c>
      <c r="AL532">
        <f t="shared" si="1300"/>
        <v>0.70885906312460489</v>
      </c>
      <c r="AM532">
        <f t="shared" si="1301"/>
        <v>0.51037852544971551</v>
      </c>
      <c r="AN532">
        <f t="shared" si="1302"/>
        <v>18.211656389642663</v>
      </c>
      <c r="AO532">
        <f t="shared" si="1303"/>
        <v>13.112392600542716</v>
      </c>
      <c r="AP532">
        <f t="shared" si="1304"/>
        <v>0.39077295908396137</v>
      </c>
      <c r="AQ532">
        <f t="shared" si="1305"/>
        <v>0.28135653054045223</v>
      </c>
      <c r="AR532" s="54"/>
      <c r="AS532" s="55"/>
      <c r="AT532" s="55"/>
      <c r="AU532" s="56"/>
      <c r="AV532" s="56"/>
      <c r="AW532" s="56"/>
      <c r="AX532" s="57"/>
      <c r="AY532" s="57"/>
      <c r="AZ532" s="57"/>
    </row>
    <row r="533" spans="1:52" x14ac:dyDescent="0.3">
      <c r="A533">
        <v>517</v>
      </c>
      <c r="B533" s="1">
        <v>44763</v>
      </c>
      <c r="C533" t="str">
        <f t="shared" si="1255"/>
        <v>CER-MSD_R3_t3_44763</v>
      </c>
      <c r="E533" t="s">
        <v>20</v>
      </c>
      <c r="F533" t="s">
        <v>35</v>
      </c>
      <c r="G533" t="s">
        <v>18</v>
      </c>
      <c r="H533">
        <f t="shared" si="1292"/>
        <v>2022</v>
      </c>
      <c r="I533">
        <f t="shared" si="1293"/>
        <v>7</v>
      </c>
      <c r="J533">
        <f t="shared" si="1294"/>
        <v>21</v>
      </c>
      <c r="K533" t="s">
        <v>49</v>
      </c>
      <c r="M533">
        <f>VLOOKUP(F533,Treats!$A$1:$C$9,3,0)</f>
        <v>3</v>
      </c>
      <c r="N533">
        <v>11</v>
      </c>
      <c r="O533" t="s">
        <v>36</v>
      </c>
      <c r="P533" t="str">
        <f t="shared" si="1295"/>
        <v>E:CER_P:P07_Tr1:MSD_Tr2:_TRA_3_D:21_M:7_Y:2022</v>
      </c>
      <c r="Q533">
        <v>10</v>
      </c>
      <c r="R533">
        <v>27</v>
      </c>
      <c r="S533">
        <v>0.9</v>
      </c>
      <c r="T533">
        <v>29.5</v>
      </c>
      <c r="U533">
        <v>30.5</v>
      </c>
      <c r="V533" t="s">
        <v>47</v>
      </c>
      <c r="W533" s="2">
        <f t="shared" si="1342"/>
        <v>0.40254629629629624</v>
      </c>
      <c r="X533">
        <v>30</v>
      </c>
      <c r="Y533" s="33">
        <f>VLOOKUP(C533,JN!$A$2:$J$865,8,0)</f>
        <v>1.5074999999999998</v>
      </c>
      <c r="Z533" s="34">
        <f>VLOOKUP(C533,JN!$A$2:$J$865,9,0)</f>
        <v>26.834318527275798</v>
      </c>
      <c r="AA533" s="35">
        <f>VLOOKUP(C533,JN!$A$2:$J$865,10,0)</f>
        <v>0.76319999999999999</v>
      </c>
      <c r="AB533">
        <v>38.700000000000003</v>
      </c>
      <c r="AD533">
        <f t="shared" si="1296"/>
        <v>311.7</v>
      </c>
      <c r="AE533">
        <v>0.129</v>
      </c>
      <c r="AG533">
        <v>0.72</v>
      </c>
      <c r="AH533">
        <f t="shared" si="1297"/>
        <v>9.2880000000000004E-2</v>
      </c>
      <c r="AI533" t="s">
        <v>643</v>
      </c>
      <c r="AJ533">
        <f t="shared" si="1298"/>
        <v>469.16560100098832</v>
      </c>
      <c r="AK533">
        <f t="shared" si="1299"/>
        <v>547.35986783448629</v>
      </c>
      <c r="AL533">
        <f t="shared" si="1300"/>
        <v>0.70726714350898978</v>
      </c>
      <c r="AM533">
        <f t="shared" si="1301"/>
        <v>0.5092323433264726</v>
      </c>
      <c r="AN533">
        <f t="shared" si="1302"/>
        <v>12.589739179301304</v>
      </c>
      <c r="AO533">
        <f t="shared" si="1303"/>
        <v>9.0646122090969392</v>
      </c>
      <c r="AP533">
        <f t="shared" si="1304"/>
        <v>0.41774505113127991</v>
      </c>
      <c r="AQ533">
        <f t="shared" si="1305"/>
        <v>0.30077643681452154</v>
      </c>
      <c r="AR533" s="54"/>
      <c r="AS533" s="55"/>
      <c r="AT533" s="55"/>
      <c r="AU533" s="56"/>
      <c r="AV533" s="56"/>
      <c r="AW533" s="56"/>
      <c r="AX533" s="57"/>
      <c r="AY533" s="57"/>
      <c r="AZ533" s="57"/>
    </row>
    <row r="534" spans="1:52" x14ac:dyDescent="0.3">
      <c r="A534">
        <v>518</v>
      </c>
      <c r="B534" s="1">
        <v>44763</v>
      </c>
      <c r="C534" t="str">
        <f t="shared" si="1255"/>
        <v>CER-CON_R3_t0_44763</v>
      </c>
      <c r="E534" t="s">
        <v>20</v>
      </c>
      <c r="F534" t="s">
        <v>33</v>
      </c>
      <c r="G534" t="s">
        <v>18</v>
      </c>
      <c r="H534">
        <f t="shared" si="1292"/>
        <v>2022</v>
      </c>
      <c r="I534">
        <f t="shared" si="1293"/>
        <v>7</v>
      </c>
      <c r="J534">
        <f t="shared" si="1294"/>
        <v>21</v>
      </c>
      <c r="K534" t="s">
        <v>48</v>
      </c>
      <c r="M534">
        <f>VLOOKUP(F534,Treats!$A$1:$C$9,3,0)</f>
        <v>3</v>
      </c>
      <c r="N534">
        <v>11</v>
      </c>
      <c r="O534" t="s">
        <v>36</v>
      </c>
      <c r="P534" t="str">
        <f t="shared" si="1295"/>
        <v>E:CER_P:P08_Tr1:CON_Tr2:_TRA_3_D:21_M:7_Y:2022</v>
      </c>
      <c r="Q534">
        <v>9</v>
      </c>
      <c r="S534">
        <v>0.9</v>
      </c>
      <c r="T534">
        <v>30.5</v>
      </c>
      <c r="U534">
        <v>32</v>
      </c>
      <c r="V534" t="s">
        <v>44</v>
      </c>
      <c r="W534" s="2">
        <v>0.40937499999999999</v>
      </c>
      <c r="X534">
        <v>0</v>
      </c>
      <c r="Y534" s="33">
        <f>VLOOKUP(C534,JN!$A$2:$J$865,8,0)</f>
        <v>1.5074999999999998</v>
      </c>
      <c r="Z534" s="34">
        <f>VLOOKUP(C534,JN!$A$2:$J$865,9,0)</f>
        <v>104.47863536564769</v>
      </c>
      <c r="AA534" s="35">
        <f>VLOOKUP(C534,JN!$A$2:$J$865,10,0)</f>
        <v>0.82044000000000006</v>
      </c>
      <c r="AB534">
        <v>33.200000000000003</v>
      </c>
      <c r="AD534">
        <f t="shared" si="1296"/>
        <v>306.2</v>
      </c>
      <c r="AE534">
        <v>0.129</v>
      </c>
      <c r="AG534">
        <v>0.72</v>
      </c>
      <c r="AH534">
        <f t="shared" si="1297"/>
        <v>9.2880000000000004E-2</v>
      </c>
      <c r="AI534" t="s">
        <v>643</v>
      </c>
      <c r="AJ534">
        <f t="shared" si="1298"/>
        <v>477.59280807318106</v>
      </c>
      <c r="AK534">
        <f t="shared" si="1299"/>
        <v>557.19160941871132</v>
      </c>
      <c r="AL534">
        <f t="shared" si="1300"/>
        <v>0.71997115817032031</v>
      </c>
      <c r="AM534">
        <f t="shared" si="1301"/>
        <v>0.51837923388263063</v>
      </c>
      <c r="AN534">
        <f t="shared" si="1302"/>
        <v>49.898244847933647</v>
      </c>
      <c r="AO534">
        <f t="shared" si="1303"/>
        <v>35.926736290512224</v>
      </c>
      <c r="AP534">
        <f t="shared" si="1304"/>
        <v>0.4571422840314876</v>
      </c>
      <c r="AQ534">
        <f t="shared" si="1305"/>
        <v>0.32914244450267105</v>
      </c>
      <c r="AR534" s="54">
        <f t="shared" ref="AR534" si="1343">SLOPE(AM534:AM537,X534:X537)*60</f>
        <v>3.8516432750223668</v>
      </c>
      <c r="AS534" s="55">
        <f t="shared" ref="AS534" si="1344">RSQ(Y534:Y537,AM534:AM537)</f>
        <v>0.99998373363739279</v>
      </c>
      <c r="AT534" s="55">
        <f t="shared" ref="AT534" si="1345">IF(AS534&gt;=0.7,AR534,"REV")</f>
        <v>3.8516432750223668</v>
      </c>
      <c r="AU534" s="56">
        <f t="shared" ref="AU534" si="1346">SLOPE(AQ534:AQ537,Y534:Y537)*60</f>
        <v>1.3535365534051615</v>
      </c>
      <c r="AV534" s="56">
        <f t="shared" ref="AV534" si="1347">RSQ(Y534:Y537,AQ534:AQ537)</f>
        <v>0.61816953906792604</v>
      </c>
      <c r="AW534" s="56" t="str">
        <f t="shared" ref="AW534" si="1348">IF(AV534&gt;=0.7,AU534,"REV")</f>
        <v>REV</v>
      </c>
      <c r="AX534" s="57">
        <f t="shared" ref="AX534" si="1349">SLOPE(AO534:AO537,Y534:Y537)*60</f>
        <v>-374.85423105594282</v>
      </c>
      <c r="AY534" s="57">
        <f t="shared" ref="AY534" si="1350">RSQ(Y534:Y537,AO534:AO537)</f>
        <v>0.95036406997129885</v>
      </c>
      <c r="AZ534" s="57">
        <f t="shared" ref="AZ534" si="1351">IF(AY534&gt;=0.7,AX534,"REV")</f>
        <v>-374.85423105594282</v>
      </c>
    </row>
    <row r="535" spans="1:52" x14ac:dyDescent="0.3">
      <c r="A535">
        <v>519</v>
      </c>
      <c r="B535" s="1">
        <v>44763</v>
      </c>
      <c r="C535" t="str">
        <f t="shared" si="1255"/>
        <v>CER-CON_R3_t1_44763</v>
      </c>
      <c r="E535" t="s">
        <v>20</v>
      </c>
      <c r="F535" t="s">
        <v>33</v>
      </c>
      <c r="G535" t="s">
        <v>18</v>
      </c>
      <c r="H535">
        <f t="shared" si="1292"/>
        <v>2022</v>
      </c>
      <c r="I535">
        <f t="shared" si="1293"/>
        <v>7</v>
      </c>
      <c r="J535">
        <f t="shared" si="1294"/>
        <v>21</v>
      </c>
      <c r="K535" t="s">
        <v>48</v>
      </c>
      <c r="M535">
        <f>VLOOKUP(F535,Treats!$A$1:$C$9,3,0)</f>
        <v>3</v>
      </c>
      <c r="N535">
        <v>11</v>
      </c>
      <c r="O535" t="s">
        <v>36</v>
      </c>
      <c r="P535" t="str">
        <f t="shared" si="1295"/>
        <v>E:CER_P:P08_Tr1:CON_Tr2:_TRA_3_D:21_M:7_Y:2022</v>
      </c>
      <c r="Q535">
        <v>9</v>
      </c>
      <c r="S535">
        <v>0.9</v>
      </c>
      <c r="T535">
        <v>30.5</v>
      </c>
      <c r="U535">
        <v>32</v>
      </c>
      <c r="V535" t="s">
        <v>45</v>
      </c>
      <c r="W535" s="2">
        <f t="shared" si="1342"/>
        <v>0.41631944444444441</v>
      </c>
      <c r="X535">
        <v>10</v>
      </c>
      <c r="Y535" s="33">
        <f>VLOOKUP(C535,JN!$A$2:$J$865,8,0)</f>
        <v>3.0074999999999998</v>
      </c>
      <c r="Z535" s="34">
        <f>VLOOKUP(C535,JN!$A$2:$J$865,9,0)</f>
        <v>74.04796487079885</v>
      </c>
      <c r="AA535" s="35">
        <f>VLOOKUP(C535,JN!$A$2:$J$865,10,0)</f>
        <v>0.83316000000000001</v>
      </c>
      <c r="AB535">
        <v>40.6</v>
      </c>
      <c r="AD535">
        <f t="shared" si="1296"/>
        <v>313.60000000000002</v>
      </c>
      <c r="AE535">
        <v>0.129</v>
      </c>
      <c r="AG535">
        <v>0.72</v>
      </c>
      <c r="AH535">
        <f t="shared" si="1297"/>
        <v>9.2880000000000004E-2</v>
      </c>
      <c r="AI535" t="s">
        <v>643</v>
      </c>
      <c r="AJ535">
        <f t="shared" si="1298"/>
        <v>466.3230798214542</v>
      </c>
      <c r="AK535">
        <f t="shared" si="1299"/>
        <v>544.04359312502982</v>
      </c>
      <c r="AL535">
        <f t="shared" si="1300"/>
        <v>1.4024666625630233</v>
      </c>
      <c r="AM535">
        <f t="shared" si="1301"/>
        <v>1.0097759970453768</v>
      </c>
      <c r="AN535">
        <f t="shared" si="1302"/>
        <v>34.53027503306177</v>
      </c>
      <c r="AO535">
        <f t="shared" si="1303"/>
        <v>24.861798023804475</v>
      </c>
      <c r="AP535">
        <f t="shared" si="1304"/>
        <v>0.45327536004804986</v>
      </c>
      <c r="AQ535">
        <f t="shared" si="1305"/>
        <v>0.32635825923459588</v>
      </c>
      <c r="AR535" s="54"/>
      <c r="AS535" s="55"/>
      <c r="AT535" s="55"/>
      <c r="AU535" s="56"/>
      <c r="AV535" s="56"/>
      <c r="AW535" s="56"/>
      <c r="AX535" s="57"/>
      <c r="AY535" s="57"/>
      <c r="AZ535" s="57"/>
    </row>
    <row r="536" spans="1:52" x14ac:dyDescent="0.3">
      <c r="A536">
        <v>520</v>
      </c>
      <c r="B536" s="1">
        <v>44763</v>
      </c>
      <c r="C536" t="str">
        <f t="shared" si="1255"/>
        <v>CER-CON_R3_t2_44763</v>
      </c>
      <c r="E536" t="s">
        <v>20</v>
      </c>
      <c r="F536" t="s">
        <v>33</v>
      </c>
      <c r="G536" t="s">
        <v>18</v>
      </c>
      <c r="H536">
        <f t="shared" si="1292"/>
        <v>2022</v>
      </c>
      <c r="I536">
        <f t="shared" si="1293"/>
        <v>7</v>
      </c>
      <c r="J536">
        <f t="shared" si="1294"/>
        <v>21</v>
      </c>
      <c r="K536" t="s">
        <v>48</v>
      </c>
      <c r="M536">
        <f>VLOOKUP(F536,Treats!$A$1:$C$9,3,0)</f>
        <v>3</v>
      </c>
      <c r="N536">
        <v>11</v>
      </c>
      <c r="O536" t="s">
        <v>36</v>
      </c>
      <c r="P536" t="str">
        <f t="shared" si="1295"/>
        <v>E:CER_P:P08_Tr1:CON_Tr2:_TRA_3_D:21_M:7_Y:2022</v>
      </c>
      <c r="Q536">
        <v>9</v>
      </c>
      <c r="S536">
        <v>0.9</v>
      </c>
      <c r="T536">
        <v>30.5</v>
      </c>
      <c r="U536">
        <v>32</v>
      </c>
      <c r="V536" t="s">
        <v>46</v>
      </c>
      <c r="W536" s="2">
        <f t="shared" si="1342"/>
        <v>0.42326388888888883</v>
      </c>
      <c r="X536">
        <v>20</v>
      </c>
      <c r="Y536" s="33">
        <f>VLOOKUP(C536,JN!$A$2:$J$865,8,0)</f>
        <v>4.8825000000000003</v>
      </c>
      <c r="Z536" s="34">
        <f>VLOOKUP(C536,JN!$A$2:$J$865,9,0)</f>
        <v>23.145752406688061</v>
      </c>
      <c r="AA536" s="35">
        <f>VLOOKUP(C536,JN!$A$2:$J$865,10,0)</f>
        <v>0.80771999999999999</v>
      </c>
      <c r="AB536">
        <v>42.9</v>
      </c>
      <c r="AD536">
        <f t="shared" si="1296"/>
        <v>315.89999999999998</v>
      </c>
      <c r="AE536">
        <v>0.129</v>
      </c>
      <c r="AG536">
        <v>0.72</v>
      </c>
      <c r="AH536">
        <f t="shared" si="1297"/>
        <v>9.2880000000000004E-2</v>
      </c>
      <c r="AI536" t="s">
        <v>643</v>
      </c>
      <c r="AJ536">
        <f t="shared" si="1298"/>
        <v>462.9278817094272</v>
      </c>
      <c r="AK536">
        <f t="shared" si="1299"/>
        <v>540.08252866099838</v>
      </c>
      <c r="AL536">
        <f t="shared" si="1300"/>
        <v>2.260245382446278</v>
      </c>
      <c r="AM536">
        <f t="shared" si="1301"/>
        <v>1.6273766753613201</v>
      </c>
      <c r="AN536">
        <f t="shared" si="1302"/>
        <v>10.714814132198981</v>
      </c>
      <c r="AO536">
        <f t="shared" si="1303"/>
        <v>7.7146661751832672</v>
      </c>
      <c r="AP536">
        <f t="shared" si="1304"/>
        <v>0.43623546005006159</v>
      </c>
      <c r="AQ536">
        <f t="shared" si="1305"/>
        <v>0.31408953123604433</v>
      </c>
      <c r="AR536" s="54"/>
      <c r="AS536" s="55"/>
      <c r="AT536" s="55"/>
      <c r="AU536" s="56"/>
      <c r="AV536" s="56"/>
      <c r="AW536" s="56"/>
      <c r="AX536" s="57"/>
      <c r="AY536" s="57"/>
      <c r="AZ536" s="57"/>
    </row>
    <row r="537" spans="1:52" x14ac:dyDescent="0.3">
      <c r="A537">
        <v>521</v>
      </c>
      <c r="B537" s="1">
        <v>44763</v>
      </c>
      <c r="C537" t="str">
        <f t="shared" si="1255"/>
        <v>CER-CON_R3_t3_44763</v>
      </c>
      <c r="E537" t="s">
        <v>20</v>
      </c>
      <c r="F537" t="s">
        <v>33</v>
      </c>
      <c r="G537" t="s">
        <v>18</v>
      </c>
      <c r="H537">
        <f t="shared" si="1292"/>
        <v>2022</v>
      </c>
      <c r="I537">
        <f t="shared" si="1293"/>
        <v>7</v>
      </c>
      <c r="J537">
        <f t="shared" si="1294"/>
        <v>21</v>
      </c>
      <c r="K537" t="s">
        <v>48</v>
      </c>
      <c r="M537">
        <f>VLOOKUP(F537,Treats!$A$1:$C$9,3,0)</f>
        <v>3</v>
      </c>
      <c r="N537">
        <v>11</v>
      </c>
      <c r="O537" t="s">
        <v>36</v>
      </c>
      <c r="P537" t="str">
        <f t="shared" si="1295"/>
        <v>E:CER_P:P08_Tr1:CON_Tr2:_TRA_3_D:21_M:7_Y:2022</v>
      </c>
      <c r="Q537">
        <v>9</v>
      </c>
      <c r="S537">
        <v>0.9</v>
      </c>
      <c r="T537">
        <v>30.5</v>
      </c>
      <c r="U537">
        <v>32</v>
      </c>
      <c r="V537" t="s">
        <v>47</v>
      </c>
      <c r="W537" s="2">
        <f t="shared" si="1342"/>
        <v>0.43020833333333325</v>
      </c>
      <c r="X537">
        <v>30</v>
      </c>
      <c r="Y537" s="33">
        <f>VLOOKUP(C537,JN!$A$2:$J$865,8,0)</f>
        <v>7.3574999999999999</v>
      </c>
      <c r="Z537" s="34">
        <f>VLOOKUP(C537,JN!$A$2:$J$865,9,0)</f>
        <v>0.92214153014693467</v>
      </c>
      <c r="AA537" s="35">
        <f>VLOOKUP(C537,JN!$A$2:$J$865,10,0)</f>
        <v>1.20204</v>
      </c>
      <c r="AB537">
        <v>42.9</v>
      </c>
      <c r="AD537">
        <f t="shared" si="1296"/>
        <v>315.89999999999998</v>
      </c>
      <c r="AE537">
        <v>0.129</v>
      </c>
      <c r="AG537">
        <v>0.72</v>
      </c>
      <c r="AH537">
        <f t="shared" si="1297"/>
        <v>9.2880000000000004E-2</v>
      </c>
      <c r="AI537" t="s">
        <v>643</v>
      </c>
      <c r="AJ537">
        <f t="shared" si="1298"/>
        <v>462.9278817094272</v>
      </c>
      <c r="AK537">
        <f t="shared" si="1299"/>
        <v>540.08252866099838</v>
      </c>
      <c r="AL537">
        <f t="shared" si="1300"/>
        <v>3.4059918896771104</v>
      </c>
      <c r="AM537">
        <f t="shared" si="1301"/>
        <v>2.4523141605675196</v>
      </c>
      <c r="AN537">
        <f t="shared" si="1302"/>
        <v>0.42688502518721039</v>
      </c>
      <c r="AO537">
        <f t="shared" si="1303"/>
        <v>0.3073572181347915</v>
      </c>
      <c r="AP537">
        <f t="shared" si="1304"/>
        <v>0.64920080275166647</v>
      </c>
      <c r="AQ537">
        <f t="shared" si="1305"/>
        <v>0.46742457798119985</v>
      </c>
      <c r="AR537" s="54"/>
      <c r="AS537" s="55"/>
      <c r="AT537" s="55"/>
      <c r="AU537" s="56"/>
      <c r="AV537" s="56"/>
      <c r="AW537" s="56"/>
      <c r="AX537" s="57"/>
      <c r="AY537" s="57"/>
      <c r="AZ537" s="57"/>
    </row>
    <row r="538" spans="1:52" x14ac:dyDescent="0.3">
      <c r="A538">
        <v>522</v>
      </c>
      <c r="B538" s="1">
        <v>44763</v>
      </c>
      <c r="C538" t="str">
        <f t="shared" si="1255"/>
        <v>CER-AWD_R3_t0_44763</v>
      </c>
      <c r="E538" t="s">
        <v>20</v>
      </c>
      <c r="F538" t="s">
        <v>38</v>
      </c>
      <c r="G538" t="s">
        <v>18</v>
      </c>
      <c r="H538">
        <f t="shared" si="1292"/>
        <v>2022</v>
      </c>
      <c r="I538">
        <f t="shared" si="1293"/>
        <v>7</v>
      </c>
      <c r="J538">
        <f t="shared" si="1294"/>
        <v>21</v>
      </c>
      <c r="K538" t="s">
        <v>50</v>
      </c>
      <c r="M538">
        <f>VLOOKUP(F538,Treats!$A$1:$C$9,3,0)</f>
        <v>3</v>
      </c>
      <c r="N538">
        <v>1</v>
      </c>
      <c r="O538" t="s">
        <v>36</v>
      </c>
      <c r="P538" t="str">
        <f t="shared" si="1295"/>
        <v>E:CER_P:P09_Tr1:AWD_Tr2:_TRA_3_D:21_M:7_Y:2022</v>
      </c>
      <c r="Q538">
        <v>7</v>
      </c>
      <c r="R538">
        <v>27</v>
      </c>
      <c r="S538">
        <v>0.9</v>
      </c>
      <c r="T538">
        <v>29.5</v>
      </c>
      <c r="U538">
        <v>30.5</v>
      </c>
      <c r="V538" t="s">
        <v>44</v>
      </c>
      <c r="W538" s="2">
        <v>0.3835648148148148</v>
      </c>
      <c r="X538">
        <v>0</v>
      </c>
      <c r="Y538" s="33">
        <f>VLOOKUP(C538,JN!$A$2:$J$865,8,0)</f>
        <v>1.4325000000000001</v>
      </c>
      <c r="Z538" s="34">
        <f>VLOOKUP(C538,JN!$A$2:$J$865,9,0)</f>
        <v>94.611720993075494</v>
      </c>
      <c r="AA538" s="35">
        <f>VLOOKUP(C538,JN!$A$2:$J$865,10,0)</f>
        <v>1.05576</v>
      </c>
      <c r="AB538">
        <v>33.200000000000003</v>
      </c>
      <c r="AD538">
        <f t="shared" si="1296"/>
        <v>306.2</v>
      </c>
      <c r="AE538">
        <v>0.129</v>
      </c>
      <c r="AG538">
        <v>0.72</v>
      </c>
      <c r="AH538">
        <f t="shared" si="1297"/>
        <v>9.2880000000000004E-2</v>
      </c>
      <c r="AI538" t="s">
        <v>643</v>
      </c>
      <c r="AJ538">
        <f t="shared" si="1298"/>
        <v>477.59280807318106</v>
      </c>
      <c r="AK538">
        <f t="shared" si="1299"/>
        <v>557.19160941871132</v>
      </c>
      <c r="AL538">
        <f t="shared" si="1300"/>
        <v>0.68415169756483196</v>
      </c>
      <c r="AM538">
        <f t="shared" si="1301"/>
        <v>0.49258922224667906</v>
      </c>
      <c r="AN538">
        <f t="shared" si="1302"/>
        <v>45.185877505719262</v>
      </c>
      <c r="AO538">
        <f t="shared" si="1303"/>
        <v>32.533831804117867</v>
      </c>
      <c r="AP538">
        <f t="shared" si="1304"/>
        <v>0.58826061355989878</v>
      </c>
      <c r="AQ538">
        <f t="shared" si="1305"/>
        <v>0.42354764176312715</v>
      </c>
      <c r="AR538" s="54">
        <f t="shared" ref="AR538" si="1352">SLOPE(AM538:AM541,X538:X541)*60</f>
        <v>0.30150978968668657</v>
      </c>
      <c r="AS538" s="55">
        <f t="shared" ref="AS538" si="1353">RSQ(Y538:Y541,AM538:AM541)</f>
        <v>0.99917265968996483</v>
      </c>
      <c r="AT538" s="55">
        <f t="shared" ref="AT538" si="1354">IF(AS538&gt;=0.7,AR538,"REV")</f>
        <v>0.30150978968668657</v>
      </c>
      <c r="AU538" s="56">
        <f t="shared" ref="AU538" si="1355">SLOPE(AQ538:AQ541,Y538:Y541)*60</f>
        <v>-4.9335415460378158</v>
      </c>
      <c r="AV538" s="56">
        <f t="shared" ref="AV538" si="1356">RSQ(Y538:Y541,AQ538:AQ541)</f>
        <v>1.2151329589611794E-2</v>
      </c>
      <c r="AW538" s="56" t="str">
        <f t="shared" ref="AW538" si="1357">IF(AV538&gt;=0.7,AU538,"REV")</f>
        <v>REV</v>
      </c>
      <c r="AX538" s="57">
        <f t="shared" ref="AX538" si="1358">SLOPE(AO538:AO541,Y538:Y541)*60</f>
        <v>-3601.6793393352527</v>
      </c>
      <c r="AY538" s="57">
        <f t="shared" ref="AY538" si="1359">RSQ(Y538:Y541,AO538:AO541)</f>
        <v>0.84083645676317098</v>
      </c>
      <c r="AZ538" s="57">
        <f t="shared" ref="AZ538" si="1360">IF(AY538&gt;=0.7,AX538,"REV")</f>
        <v>-3601.6793393352527</v>
      </c>
    </row>
    <row r="539" spans="1:52" x14ac:dyDescent="0.3">
      <c r="A539">
        <v>523</v>
      </c>
      <c r="B539" s="1">
        <v>44763</v>
      </c>
      <c r="C539" t="str">
        <f t="shared" si="1255"/>
        <v>CER-AWD_R3_t1_44763</v>
      </c>
      <c r="E539" t="s">
        <v>20</v>
      </c>
      <c r="F539" t="s">
        <v>38</v>
      </c>
      <c r="G539" t="s">
        <v>18</v>
      </c>
      <c r="H539">
        <f t="shared" si="1292"/>
        <v>2022</v>
      </c>
      <c r="I539">
        <f t="shared" si="1293"/>
        <v>7</v>
      </c>
      <c r="J539">
        <f t="shared" si="1294"/>
        <v>21</v>
      </c>
      <c r="K539" t="s">
        <v>50</v>
      </c>
      <c r="M539">
        <f>VLOOKUP(F539,Treats!$A$1:$C$9,3,0)</f>
        <v>3</v>
      </c>
      <c r="N539">
        <v>1</v>
      </c>
      <c r="O539" t="s">
        <v>36</v>
      </c>
      <c r="P539" t="str">
        <f t="shared" si="1295"/>
        <v>E:CER_P:P09_Tr1:AWD_Tr2:_TRA_3_D:21_M:7_Y:2022</v>
      </c>
      <c r="Q539">
        <v>7</v>
      </c>
      <c r="R539">
        <v>27</v>
      </c>
      <c r="S539">
        <v>0.9</v>
      </c>
      <c r="T539">
        <v>29.5</v>
      </c>
      <c r="U539">
        <v>30.5</v>
      </c>
      <c r="V539" t="s">
        <v>45</v>
      </c>
      <c r="W539" s="2">
        <f t="shared" ref="W539:W601" si="1361">W538+TIME(0,10,0)</f>
        <v>0.39050925925925922</v>
      </c>
      <c r="X539">
        <v>10</v>
      </c>
      <c r="Y539" s="33">
        <f>VLOOKUP(C539,JN!$A$2:$J$865,8,0)</f>
        <v>1.6575</v>
      </c>
      <c r="Z539" s="34">
        <f>VLOOKUP(C539,JN!$A$2:$J$865,9,0)</f>
        <v>84.468164161459228</v>
      </c>
      <c r="AA539" s="35">
        <f>VLOOKUP(C539,JN!$A$2:$J$865,10,0)</f>
        <v>0.86496000000000006</v>
      </c>
      <c r="AB539">
        <v>40.1</v>
      </c>
      <c r="AD539">
        <f t="shared" si="1296"/>
        <v>313.10000000000002</v>
      </c>
      <c r="AE539">
        <v>0.129</v>
      </c>
      <c r="AG539">
        <v>0.72</v>
      </c>
      <c r="AH539">
        <f t="shared" si="1297"/>
        <v>9.2880000000000004E-2</v>
      </c>
      <c r="AI539" t="s">
        <v>643</v>
      </c>
      <c r="AJ539">
        <f t="shared" si="1298"/>
        <v>467.0677669498819</v>
      </c>
      <c r="AK539">
        <f t="shared" si="1299"/>
        <v>544.91239477486226</v>
      </c>
      <c r="AL539">
        <f t="shared" si="1300"/>
        <v>0.7741648237194293</v>
      </c>
      <c r="AM539">
        <f t="shared" si="1301"/>
        <v>0.55739867307798907</v>
      </c>
      <c r="AN539">
        <f t="shared" si="1302"/>
        <v>39.452356813248805</v>
      </c>
      <c r="AO539">
        <f t="shared" si="1303"/>
        <v>28.405696905539141</v>
      </c>
      <c r="AP539">
        <f t="shared" si="1304"/>
        <v>0.47132742498446495</v>
      </c>
      <c r="AQ539">
        <f t="shared" si="1305"/>
        <v>0.33935574598881474</v>
      </c>
      <c r="AR539" s="54"/>
      <c r="AS539" s="55"/>
      <c r="AT539" s="55"/>
      <c r="AU539" s="56"/>
      <c r="AV539" s="56"/>
      <c r="AW539" s="56"/>
      <c r="AX539" s="57"/>
      <c r="AY539" s="57"/>
      <c r="AZ539" s="57"/>
    </row>
    <row r="540" spans="1:52" x14ac:dyDescent="0.3">
      <c r="A540">
        <v>524</v>
      </c>
      <c r="B540" s="1">
        <v>44763</v>
      </c>
      <c r="C540" t="str">
        <f t="shared" si="1255"/>
        <v>CER-AWD_R3_t2_44763</v>
      </c>
      <c r="E540" t="s">
        <v>20</v>
      </c>
      <c r="F540" t="s">
        <v>38</v>
      </c>
      <c r="G540" t="s">
        <v>18</v>
      </c>
      <c r="H540">
        <f t="shared" si="1292"/>
        <v>2022</v>
      </c>
      <c r="I540">
        <f t="shared" si="1293"/>
        <v>7</v>
      </c>
      <c r="J540">
        <f t="shared" si="1294"/>
        <v>21</v>
      </c>
      <c r="K540" t="s">
        <v>50</v>
      </c>
      <c r="M540">
        <f>VLOOKUP(F540,Treats!$A$1:$C$9,3,0)</f>
        <v>3</v>
      </c>
      <c r="N540">
        <v>1</v>
      </c>
      <c r="O540" t="s">
        <v>36</v>
      </c>
      <c r="P540" t="str">
        <f t="shared" si="1295"/>
        <v>E:CER_P:P09_Tr1:AWD_Tr2:_TRA_3_D:21_M:7_Y:2022</v>
      </c>
      <c r="Q540">
        <v>7</v>
      </c>
      <c r="R540">
        <v>27</v>
      </c>
      <c r="S540">
        <v>0.9</v>
      </c>
      <c r="T540">
        <v>29.5</v>
      </c>
      <c r="U540">
        <v>30.5</v>
      </c>
      <c r="V540" t="s">
        <v>46</v>
      </c>
      <c r="W540" s="2">
        <f t="shared" si="1361"/>
        <v>0.39745370370370364</v>
      </c>
      <c r="X540">
        <v>20</v>
      </c>
      <c r="Y540" s="33">
        <f>VLOOKUP(C540,JN!$A$2:$J$865,8,0)</f>
        <v>1.7324999999999999</v>
      </c>
      <c r="Z540" s="34">
        <f>VLOOKUP(C540,JN!$A$2:$J$865,9,0)</f>
        <v>30.983955412937004</v>
      </c>
      <c r="AA540" s="35">
        <f>VLOOKUP(C540,JN!$A$2:$J$865,10,0)</f>
        <v>1.7299199999999999</v>
      </c>
      <c r="AB540">
        <v>41</v>
      </c>
      <c r="AD540">
        <f t="shared" si="1296"/>
        <v>314</v>
      </c>
      <c r="AE540">
        <v>0.129</v>
      </c>
      <c r="AG540">
        <v>0.72</v>
      </c>
      <c r="AH540">
        <f t="shared" si="1297"/>
        <v>9.2880000000000004E-2</v>
      </c>
      <c r="AI540" t="s">
        <v>643</v>
      </c>
      <c r="AJ540">
        <f t="shared" si="1298"/>
        <v>465.7290376815543</v>
      </c>
      <c r="AK540">
        <f t="shared" si="1299"/>
        <v>543.3505439618134</v>
      </c>
      <c r="AL540">
        <f t="shared" si="1300"/>
        <v>0.80687555778329278</v>
      </c>
      <c r="AM540">
        <f t="shared" si="1301"/>
        <v>0.58095040160397082</v>
      </c>
      <c r="AN540">
        <f t="shared" si="1302"/>
        <v>14.430127738035337</v>
      </c>
      <c r="AO540">
        <f t="shared" si="1303"/>
        <v>10.389691971385442</v>
      </c>
      <c r="AP540">
        <f t="shared" si="1304"/>
        <v>0.93995297301042025</v>
      </c>
      <c r="AQ540">
        <f t="shared" si="1305"/>
        <v>0.67676614056750251</v>
      </c>
      <c r="AR540" s="54"/>
      <c r="AS540" s="55"/>
      <c r="AT540" s="55"/>
      <c r="AU540" s="56"/>
      <c r="AV540" s="56"/>
      <c r="AW540" s="56"/>
      <c r="AX540" s="57"/>
      <c r="AY540" s="57"/>
      <c r="AZ540" s="57"/>
    </row>
    <row r="541" spans="1:52" x14ac:dyDescent="0.3">
      <c r="A541">
        <v>525</v>
      </c>
      <c r="B541" s="1">
        <v>44763</v>
      </c>
      <c r="C541" t="str">
        <f t="shared" si="1255"/>
        <v>CER-AWD_R3_t3_44763</v>
      </c>
      <c r="E541" t="s">
        <v>20</v>
      </c>
      <c r="F541" t="s">
        <v>38</v>
      </c>
      <c r="G541" t="s">
        <v>18</v>
      </c>
      <c r="H541">
        <f t="shared" si="1292"/>
        <v>2022</v>
      </c>
      <c r="I541">
        <f t="shared" si="1293"/>
        <v>7</v>
      </c>
      <c r="J541">
        <f t="shared" si="1294"/>
        <v>21</v>
      </c>
      <c r="K541" t="s">
        <v>50</v>
      </c>
      <c r="M541">
        <f>VLOOKUP(F541,Treats!$A$1:$C$9,3,0)</f>
        <v>3</v>
      </c>
      <c r="N541">
        <v>1</v>
      </c>
      <c r="O541" t="s">
        <v>36</v>
      </c>
      <c r="P541" t="str">
        <f t="shared" si="1295"/>
        <v>E:CER_P:P09_Tr1:AWD_Tr2:_TRA_3_D:21_M:7_Y:2022</v>
      </c>
      <c r="Q541">
        <v>7</v>
      </c>
      <c r="R541">
        <v>27</v>
      </c>
      <c r="S541">
        <v>0.9</v>
      </c>
      <c r="T541">
        <v>29.5</v>
      </c>
      <c r="U541">
        <v>30.5</v>
      </c>
      <c r="V541" t="s">
        <v>47</v>
      </c>
      <c r="W541" s="2">
        <f t="shared" si="1361"/>
        <v>0.40439814814814806</v>
      </c>
      <c r="X541">
        <v>30</v>
      </c>
      <c r="Y541" s="33">
        <f>VLOOKUP(C541,JN!$A$2:$J$865,8,0)</f>
        <v>1.9575</v>
      </c>
      <c r="Z541" s="34">
        <f>VLOOKUP(C541,JN!$A$2:$J$865,9,0)</f>
        <v>8.8525586894105732</v>
      </c>
      <c r="AA541" s="35">
        <f>VLOOKUP(C541,JN!$A$2:$J$865,10,0)</f>
        <v>0.85224000000000011</v>
      </c>
      <c r="AB541">
        <v>43</v>
      </c>
      <c r="AD541">
        <f t="shared" si="1296"/>
        <v>316</v>
      </c>
      <c r="AE541">
        <v>0.129</v>
      </c>
      <c r="AG541">
        <v>0.72</v>
      </c>
      <c r="AH541">
        <f t="shared" si="1297"/>
        <v>9.2880000000000004E-2</v>
      </c>
      <c r="AI541" t="s">
        <v>643</v>
      </c>
      <c r="AJ541">
        <f t="shared" si="1298"/>
        <v>462.78138554432923</v>
      </c>
      <c r="AK541">
        <f t="shared" si="1299"/>
        <v>539.91161646838407</v>
      </c>
      <c r="AL541">
        <f t="shared" si="1300"/>
        <v>0.90589456220302456</v>
      </c>
      <c r="AM541">
        <f t="shared" si="1301"/>
        <v>0.65224408478617768</v>
      </c>
      <c r="AN541">
        <f t="shared" si="1302"/>
        <v>4.0967993758979162</v>
      </c>
      <c r="AO541">
        <f t="shared" si="1303"/>
        <v>2.9496955506464997</v>
      </c>
      <c r="AP541">
        <f t="shared" si="1304"/>
        <v>0.46013427601901574</v>
      </c>
      <c r="AQ541">
        <f t="shared" si="1305"/>
        <v>0.33129667873369134</v>
      </c>
      <c r="AR541" s="54"/>
      <c r="AS541" s="55"/>
      <c r="AT541" s="55"/>
      <c r="AU541" s="56"/>
      <c r="AV541" s="56"/>
      <c r="AW541" s="56"/>
      <c r="AX541" s="57"/>
      <c r="AY541" s="57"/>
      <c r="AZ541" s="57"/>
    </row>
    <row r="542" spans="1:52" x14ac:dyDescent="0.3">
      <c r="A542">
        <v>526</v>
      </c>
      <c r="B542" s="1">
        <v>44769</v>
      </c>
      <c r="C542" t="str">
        <f t="shared" si="1255"/>
        <v>CER-AWD_R1_t0_44769</v>
      </c>
      <c r="E542" t="s">
        <v>20</v>
      </c>
      <c r="F542" t="s">
        <v>21</v>
      </c>
      <c r="G542" t="s">
        <v>18</v>
      </c>
      <c r="H542">
        <f t="shared" si="1292"/>
        <v>2022</v>
      </c>
      <c r="I542">
        <f t="shared" si="1293"/>
        <v>7</v>
      </c>
      <c r="J542">
        <f t="shared" si="1294"/>
        <v>27</v>
      </c>
      <c r="K542" t="s">
        <v>50</v>
      </c>
      <c r="M542">
        <f>VLOOKUP(F542,Treats!$A$1:$C$9,3,0)</f>
        <v>1</v>
      </c>
      <c r="N542">
        <v>1</v>
      </c>
      <c r="O542" t="s">
        <v>609</v>
      </c>
      <c r="P542" t="str">
        <f t="shared" si="1295"/>
        <v>E:CER_P:P01_Tr1:AWD_Tr2:_TRA_1_D:27_M:7_Y:2022</v>
      </c>
      <c r="Q542">
        <v>0</v>
      </c>
      <c r="R542">
        <v>24</v>
      </c>
      <c r="S542">
        <v>0.7</v>
      </c>
      <c r="T542">
        <v>28</v>
      </c>
      <c r="U542">
        <v>30</v>
      </c>
      <c r="V542" t="s">
        <v>44</v>
      </c>
      <c r="W542" s="2">
        <v>0.43738425925925922</v>
      </c>
      <c r="X542">
        <v>0</v>
      </c>
      <c r="Y542" s="33">
        <f>VLOOKUP(C542,JN!$A$2:$J$865,8,0)</f>
        <v>1.4325000000000001</v>
      </c>
      <c r="Z542" s="34">
        <f>VLOOKUP(C542,JN!$A$2:$J$865,9,0)</f>
        <v>87.787873669988173</v>
      </c>
      <c r="AA542" s="35">
        <f>VLOOKUP(C542,JN!$A$2:$J$865,10,0)</f>
        <v>1.1765999999999999</v>
      </c>
      <c r="AB542">
        <v>28.2</v>
      </c>
      <c r="AD542">
        <f t="shared" si="1296"/>
        <v>301.2</v>
      </c>
      <c r="AE542">
        <v>0.129</v>
      </c>
      <c r="AG542">
        <v>0.72</v>
      </c>
      <c r="AH542">
        <f t="shared" si="1297"/>
        <v>9.2880000000000004E-2</v>
      </c>
      <c r="AI542" t="s">
        <v>643</v>
      </c>
      <c r="AJ542">
        <f t="shared" si="1298"/>
        <v>485.5209755378753</v>
      </c>
      <c r="AK542">
        <f t="shared" si="1299"/>
        <v>566.44113812752119</v>
      </c>
      <c r="AL542">
        <f t="shared" si="1300"/>
        <v>0.69550879745800642</v>
      </c>
      <c r="AM542">
        <f t="shared" si="1301"/>
        <v>0.50076633416976468</v>
      </c>
      <c r="AN542">
        <f t="shared" si="1302"/>
        <v>42.622854064648415</v>
      </c>
      <c r="AO542">
        <f t="shared" si="1303"/>
        <v>30.688454926546857</v>
      </c>
      <c r="AP542">
        <f t="shared" si="1304"/>
        <v>0.66647464312084137</v>
      </c>
      <c r="AQ542">
        <f t="shared" si="1305"/>
        <v>0.4798617430470058</v>
      </c>
      <c r="AR542" s="54">
        <f t="shared" ref="AR542" si="1362">SLOPE(AM542:AM545,X542:X545)*60</f>
        <v>2.5433154515074885E-2</v>
      </c>
      <c r="AS542" s="55">
        <f t="shared" ref="AS542" si="1363">RSQ(Y542:Y545,AM542:AM545)</f>
        <v>0.8931206150562303</v>
      </c>
      <c r="AT542" s="55">
        <f t="shared" ref="AT542" si="1364">IF(AS542&gt;=0.7,AR542,"REV")</f>
        <v>2.5433154515074885E-2</v>
      </c>
      <c r="AU542" s="56">
        <f t="shared" ref="AU542" si="1365">SLOPE(AQ542:AQ545,Y542:Y545)*60</f>
        <v>-111.76658542991528</v>
      </c>
      <c r="AV542" s="56">
        <f t="shared" ref="AV542" si="1366">RSQ(Y542:Y545,AQ542:AQ545)</f>
        <v>0.26980462307797654</v>
      </c>
      <c r="AW542" s="56" t="str">
        <f t="shared" ref="AW542" si="1367">IF(AV542&gt;=0.7,AU542,"REV")</f>
        <v>REV</v>
      </c>
      <c r="AX542" s="57">
        <f t="shared" ref="AX542" si="1368">SLOPE(AO542:AO545,Y542:Y545)*60</f>
        <v>-6303.0611183195842</v>
      </c>
      <c r="AY542" s="57">
        <f t="shared" ref="AY542" si="1369">RSQ(Y542:Y545,AO542:AO545)</f>
        <v>0.61544703220952102</v>
      </c>
      <c r="AZ542" s="57" t="str">
        <f t="shared" ref="AZ542" si="1370">IF(AY542&gt;=0.7,AX542,"REV")</f>
        <v>REV</v>
      </c>
    </row>
    <row r="543" spans="1:52" x14ac:dyDescent="0.3">
      <c r="A543">
        <v>527</v>
      </c>
      <c r="B543" s="1">
        <v>44769</v>
      </c>
      <c r="C543" t="str">
        <f t="shared" si="1255"/>
        <v>CER-AWD_R1_t1_44769</v>
      </c>
      <c r="E543" t="s">
        <v>20</v>
      </c>
      <c r="F543" t="s">
        <v>21</v>
      </c>
      <c r="G543" t="s">
        <v>18</v>
      </c>
      <c r="H543">
        <f t="shared" si="1292"/>
        <v>2022</v>
      </c>
      <c r="I543">
        <f t="shared" si="1293"/>
        <v>7</v>
      </c>
      <c r="J543">
        <f t="shared" si="1294"/>
        <v>27</v>
      </c>
      <c r="K543" t="s">
        <v>50</v>
      </c>
      <c r="M543">
        <f>VLOOKUP(F543,Treats!$A$1:$C$9,3,0)</f>
        <v>1</v>
      </c>
      <c r="N543">
        <v>1</v>
      </c>
      <c r="O543" t="s">
        <v>609</v>
      </c>
      <c r="P543" t="str">
        <f t="shared" si="1295"/>
        <v>E:CER_P:P01_Tr1:AWD_Tr2:_TRA_1_D:27_M:7_Y:2022</v>
      </c>
      <c r="Q543">
        <v>0</v>
      </c>
      <c r="R543">
        <v>24</v>
      </c>
      <c r="S543">
        <v>0.7</v>
      </c>
      <c r="T543">
        <v>28</v>
      </c>
      <c r="U543">
        <v>30</v>
      </c>
      <c r="V543" t="s">
        <v>45</v>
      </c>
      <c r="W543" s="2">
        <f t="shared" si="1361"/>
        <v>0.44432870370370364</v>
      </c>
      <c r="X543">
        <v>10</v>
      </c>
      <c r="Y543" s="33">
        <f>VLOOKUP(C543,JN!$A$2:$J$865,8,0)</f>
        <v>1.4325000000000001</v>
      </c>
      <c r="Z543" s="34">
        <f>VLOOKUP(C543,JN!$A$2:$J$865,9,0)</f>
        <v>81.793953724033102</v>
      </c>
      <c r="AA543" s="35">
        <f>VLOOKUP(C543,JN!$A$2:$J$865,10,0)</f>
        <v>1.3737599999999999</v>
      </c>
      <c r="AB543">
        <v>30.6</v>
      </c>
      <c r="AD543">
        <f t="shared" si="1296"/>
        <v>303.60000000000002</v>
      </c>
      <c r="AE543">
        <v>0.129</v>
      </c>
      <c r="AG543">
        <v>0.72</v>
      </c>
      <c r="AH543">
        <f t="shared" si="1297"/>
        <v>9.2880000000000004E-2</v>
      </c>
      <c r="AI543" t="s">
        <v>643</v>
      </c>
      <c r="AJ543">
        <f t="shared" si="1298"/>
        <v>481.68286505931496</v>
      </c>
      <c r="AK543">
        <f t="shared" si="1299"/>
        <v>561.96334256920079</v>
      </c>
      <c r="AL543">
        <f t="shared" si="1300"/>
        <v>0.69001070419746868</v>
      </c>
      <c r="AM543">
        <f t="shared" si="1301"/>
        <v>0.49680770702217747</v>
      </c>
      <c r="AN543">
        <f t="shared" si="1302"/>
        <v>39.398745974321287</v>
      </c>
      <c r="AO543">
        <f t="shared" si="1303"/>
        <v>28.367097101511327</v>
      </c>
      <c r="AP543">
        <f t="shared" si="1304"/>
        <v>0.77200276148786517</v>
      </c>
      <c r="AQ543">
        <f t="shared" si="1305"/>
        <v>0.55584198827126285</v>
      </c>
      <c r="AR543" s="54"/>
      <c r="AS543" s="55"/>
      <c r="AT543" s="55"/>
      <c r="AU543" s="56"/>
      <c r="AV543" s="56"/>
      <c r="AW543" s="56"/>
      <c r="AX543" s="57"/>
      <c r="AY543" s="57"/>
      <c r="AZ543" s="57"/>
    </row>
    <row r="544" spans="1:52" x14ac:dyDescent="0.3">
      <c r="A544">
        <v>528</v>
      </c>
      <c r="B544" s="1">
        <v>44769</v>
      </c>
      <c r="C544" t="str">
        <f t="shared" si="1255"/>
        <v>CER-AWD_R1_t2_44769</v>
      </c>
      <c r="E544" t="s">
        <v>20</v>
      </c>
      <c r="F544" t="s">
        <v>21</v>
      </c>
      <c r="G544" t="s">
        <v>18</v>
      </c>
      <c r="H544">
        <f t="shared" si="1292"/>
        <v>2022</v>
      </c>
      <c r="I544">
        <f t="shared" si="1293"/>
        <v>7</v>
      </c>
      <c r="J544">
        <f t="shared" si="1294"/>
        <v>27</v>
      </c>
      <c r="K544" t="s">
        <v>50</v>
      </c>
      <c r="M544">
        <f>VLOOKUP(F544,Treats!$A$1:$C$9,3,0)</f>
        <v>1</v>
      </c>
      <c r="N544">
        <v>1</v>
      </c>
      <c r="O544" t="s">
        <v>609</v>
      </c>
      <c r="P544" t="str">
        <f t="shared" si="1295"/>
        <v>E:CER_P:P01_Tr1:AWD_Tr2:_TRA_1_D:27_M:7_Y:2022</v>
      </c>
      <c r="Q544">
        <v>0</v>
      </c>
      <c r="R544">
        <v>24</v>
      </c>
      <c r="S544">
        <v>0.7</v>
      </c>
      <c r="T544">
        <v>28</v>
      </c>
      <c r="U544">
        <v>30</v>
      </c>
      <c r="V544" t="s">
        <v>46</v>
      </c>
      <c r="W544" s="2">
        <f t="shared" si="1361"/>
        <v>0.45127314814814806</v>
      </c>
      <c r="X544">
        <v>20</v>
      </c>
      <c r="Y544" s="33">
        <f>VLOOKUP(C544,JN!$A$2:$J$865,8,0)</f>
        <v>1.4325000000000001</v>
      </c>
      <c r="Z544" s="34">
        <f>VLOOKUP(C544,JN!$A$2:$J$865,9,0)</f>
        <v>67.592974159770307</v>
      </c>
      <c r="AA544" s="35">
        <f>VLOOKUP(C544,JN!$A$2:$J$865,10,0)</f>
        <v>0.70596000000000003</v>
      </c>
      <c r="AB544">
        <v>33.299999999999997</v>
      </c>
      <c r="AD544">
        <f t="shared" si="1296"/>
        <v>306.3</v>
      </c>
      <c r="AE544">
        <v>0.129</v>
      </c>
      <c r="AG544">
        <v>0.72</v>
      </c>
      <c r="AH544">
        <f t="shared" si="1297"/>
        <v>9.2880000000000004E-2</v>
      </c>
      <c r="AI544" t="s">
        <v>643</v>
      </c>
      <c r="AJ544">
        <f t="shared" si="1298"/>
        <v>477.43688485800857</v>
      </c>
      <c r="AK544">
        <f t="shared" si="1299"/>
        <v>557.00969900100995</v>
      </c>
      <c r="AL544">
        <f t="shared" si="1300"/>
        <v>0.68392833755909732</v>
      </c>
      <c r="AM544">
        <f t="shared" si="1301"/>
        <v>0.49242840304255009</v>
      </c>
      <c r="AN544">
        <f t="shared" si="1302"/>
        <v>32.271379021128602</v>
      </c>
      <c r="AO544">
        <f t="shared" si="1303"/>
        <v>23.235392895212595</v>
      </c>
      <c r="AP544">
        <f t="shared" si="1304"/>
        <v>0.39322656710675302</v>
      </c>
      <c r="AQ544">
        <f t="shared" si="1305"/>
        <v>0.2831231283168622</v>
      </c>
      <c r="AR544" s="54"/>
      <c r="AS544" s="55"/>
      <c r="AT544" s="55"/>
      <c r="AU544" s="56"/>
      <c r="AV544" s="56"/>
      <c r="AW544" s="56"/>
      <c r="AX544" s="57"/>
      <c r="AY544" s="57"/>
      <c r="AZ544" s="57"/>
    </row>
    <row r="545" spans="1:52" x14ac:dyDescent="0.3">
      <c r="A545">
        <v>529</v>
      </c>
      <c r="B545" s="1">
        <v>44769</v>
      </c>
      <c r="C545" t="str">
        <f t="shared" si="1255"/>
        <v>CER-AWD_R1_t3_44769</v>
      </c>
      <c r="E545" t="s">
        <v>20</v>
      </c>
      <c r="F545" t="s">
        <v>21</v>
      </c>
      <c r="G545" t="s">
        <v>18</v>
      </c>
      <c r="H545">
        <f t="shared" si="1292"/>
        <v>2022</v>
      </c>
      <c r="I545">
        <f t="shared" si="1293"/>
        <v>7</v>
      </c>
      <c r="J545">
        <f t="shared" si="1294"/>
        <v>27</v>
      </c>
      <c r="K545" t="s">
        <v>50</v>
      </c>
      <c r="M545">
        <f>VLOOKUP(F545,Treats!$A$1:$C$9,3,0)</f>
        <v>1</v>
      </c>
      <c r="N545">
        <v>1</v>
      </c>
      <c r="O545" t="s">
        <v>609</v>
      </c>
      <c r="P545" t="str">
        <f t="shared" si="1295"/>
        <v>E:CER_P:P01_Tr1:AWD_Tr2:_TRA_1_D:27_M:7_Y:2022</v>
      </c>
      <c r="Q545">
        <v>0</v>
      </c>
      <c r="R545">
        <v>24</v>
      </c>
      <c r="S545">
        <v>0.7</v>
      </c>
      <c r="T545">
        <v>28</v>
      </c>
      <c r="U545">
        <v>30</v>
      </c>
      <c r="V545" t="s">
        <v>47</v>
      </c>
      <c r="W545" s="2">
        <f t="shared" si="1361"/>
        <v>0.45821759259259248</v>
      </c>
      <c r="X545">
        <v>30</v>
      </c>
      <c r="Y545" s="33">
        <f>VLOOKUP(C545,JN!$A$2:$J$865,8,0)</f>
        <v>1.5074999999999998</v>
      </c>
      <c r="Z545" s="34">
        <f>VLOOKUP(C545,JN!$A$2:$J$865,9,0)</f>
        <v>57.080560716095256</v>
      </c>
      <c r="AA545" s="35">
        <f>VLOOKUP(C545,JN!$A$2:$J$865,10,0)</f>
        <v>0.75048000000000015</v>
      </c>
      <c r="AB545">
        <v>34.4</v>
      </c>
      <c r="AD545">
        <f t="shared" si="1296"/>
        <v>307.39999999999998</v>
      </c>
      <c r="AE545">
        <v>0.129</v>
      </c>
      <c r="AG545">
        <v>0.72</v>
      </c>
      <c r="AH545">
        <f t="shared" si="1297"/>
        <v>9.2880000000000004E-2</v>
      </c>
      <c r="AI545" t="s">
        <v>643</v>
      </c>
      <c r="AJ545">
        <f t="shared" si="1298"/>
        <v>475.72842495773597</v>
      </c>
      <c r="AK545">
        <f t="shared" si="1299"/>
        <v>555.01649578402532</v>
      </c>
      <c r="AL545">
        <f t="shared" si="1300"/>
        <v>0.71716060062378684</v>
      </c>
      <c r="AM545">
        <f t="shared" si="1301"/>
        <v>0.51635563244912652</v>
      </c>
      <c r="AN545">
        <f t="shared" si="1302"/>
        <v>27.154845245172414</v>
      </c>
      <c r="AO545">
        <f t="shared" si="1303"/>
        <v>19.55148857652414</v>
      </c>
      <c r="AP545">
        <f t="shared" si="1304"/>
        <v>0.41652877975599539</v>
      </c>
      <c r="AQ545">
        <f t="shared" si="1305"/>
        <v>0.29990072142431667</v>
      </c>
      <c r="AR545" s="54"/>
      <c r="AS545" s="55"/>
      <c r="AT545" s="55"/>
      <c r="AU545" s="56"/>
      <c r="AV545" s="56"/>
      <c r="AW545" s="56"/>
      <c r="AX545" s="57"/>
      <c r="AY545" s="57"/>
      <c r="AZ545" s="57"/>
    </row>
    <row r="546" spans="1:52" x14ac:dyDescent="0.3">
      <c r="A546">
        <v>530</v>
      </c>
      <c r="B546" s="1">
        <v>44769</v>
      </c>
      <c r="C546" t="str">
        <f t="shared" si="1255"/>
        <v>CER-MSD_R1_t0_44769</v>
      </c>
      <c r="E546" t="s">
        <v>20</v>
      </c>
      <c r="F546" t="s">
        <v>22</v>
      </c>
      <c r="G546" t="s">
        <v>18</v>
      </c>
      <c r="H546">
        <f t="shared" si="1292"/>
        <v>2022</v>
      </c>
      <c r="I546">
        <f t="shared" si="1293"/>
        <v>7</v>
      </c>
      <c r="J546">
        <f t="shared" si="1294"/>
        <v>27</v>
      </c>
      <c r="K546" t="s">
        <v>49</v>
      </c>
      <c r="M546">
        <f>VLOOKUP(F546,Treats!$A$1:$C$9,3,0)</f>
        <v>1</v>
      </c>
      <c r="N546">
        <v>9</v>
      </c>
      <c r="O546" t="s">
        <v>609</v>
      </c>
      <c r="P546" t="str">
        <f t="shared" si="1295"/>
        <v>E:CER_P:P02_Tr1:MSD_Tr2:_TRA_1_D:27_M:7_Y:2022</v>
      </c>
      <c r="Q546">
        <v>13</v>
      </c>
      <c r="R546">
        <v>26</v>
      </c>
      <c r="S546">
        <v>0.5</v>
      </c>
      <c r="T546">
        <v>28</v>
      </c>
      <c r="U546">
        <v>30</v>
      </c>
      <c r="V546" t="s">
        <v>44</v>
      </c>
      <c r="W546" s="2">
        <v>0.44027777777777777</v>
      </c>
      <c r="X546">
        <v>0</v>
      </c>
      <c r="Y546" s="33">
        <f>VLOOKUP(C546,JN!$A$2:$J$865,8,0)</f>
        <v>1.6575</v>
      </c>
      <c r="Z546" s="34">
        <f>VLOOKUP(C546,JN!$A$2:$J$865,9,0)</f>
        <v>97.101503124472217</v>
      </c>
      <c r="AA546" s="35">
        <f>VLOOKUP(C546,JN!$A$2:$J$865,10,0)</f>
        <v>0.70596000000000003</v>
      </c>
      <c r="AB546">
        <v>28.9</v>
      </c>
      <c r="AD546">
        <f t="shared" si="1296"/>
        <v>301.89999999999998</v>
      </c>
      <c r="AE546">
        <v>0.129</v>
      </c>
      <c r="AG546">
        <v>0.72</v>
      </c>
      <c r="AH546">
        <f t="shared" si="1297"/>
        <v>9.2880000000000004E-2</v>
      </c>
      <c r="AI546" t="s">
        <v>643</v>
      </c>
      <c r="AJ546">
        <f t="shared" si="1298"/>
        <v>484.39522302751919</v>
      </c>
      <c r="AK546">
        <f t="shared" si="1299"/>
        <v>565.12776019877231</v>
      </c>
      <c r="AL546">
        <f t="shared" si="1300"/>
        <v>0.80288508216811305</v>
      </c>
      <c r="AM546">
        <f t="shared" si="1301"/>
        <v>0.57807725916104136</v>
      </c>
      <c r="AN546">
        <f t="shared" si="1302"/>
        <v>47.035504262286068</v>
      </c>
      <c r="AO546">
        <f t="shared" si="1303"/>
        <v>33.865563068845965</v>
      </c>
      <c r="AP546">
        <f t="shared" si="1304"/>
        <v>0.39895759358992527</v>
      </c>
      <c r="AQ546">
        <f t="shared" si="1305"/>
        <v>0.28724946738474616</v>
      </c>
      <c r="AR546" s="54">
        <f t="shared" ref="AR546" si="1371">SLOPE(AM546:AM549,X546:X549)*60</f>
        <v>2.8204238155749892</v>
      </c>
      <c r="AS546" s="55">
        <f t="shared" ref="AS546" si="1372">RSQ(Y546:Y549,AM546:AM549)</f>
        <v>0.99998838896452968</v>
      </c>
      <c r="AT546" s="55">
        <f t="shared" ref="AT546" si="1373">IF(AS546&gt;=0.7,AR546,"REV")</f>
        <v>2.8204238155749892</v>
      </c>
      <c r="AU546" s="56">
        <f t="shared" ref="AU546" si="1374">SLOPE(AQ546:AQ549,Y546:Y549)*60</f>
        <v>9.3553103663737966E-2</v>
      </c>
      <c r="AV546" s="56">
        <f t="shared" ref="AV546" si="1375">RSQ(Y546:Y549,AQ546:AQ549)</f>
        <v>2.6234049223979591E-2</v>
      </c>
      <c r="AW546" s="56" t="str">
        <f t="shared" ref="AW546" si="1376">IF(AV546&gt;=0.7,AU546,"REV")</f>
        <v>REV</v>
      </c>
      <c r="AX546" s="57">
        <f t="shared" ref="AX546" si="1377">SLOPE(AO546:AO549,Y546:Y549)*60</f>
        <v>-490.06591533758473</v>
      </c>
      <c r="AY546" s="57">
        <f t="shared" ref="AY546" si="1378">RSQ(Y546:Y549,AO546:AO549)</f>
        <v>0.95988972436063191</v>
      </c>
      <c r="AZ546" s="57">
        <f t="shared" ref="AZ546" si="1379">IF(AY546&gt;=0.7,AX546,"REV")</f>
        <v>-490.06591533758473</v>
      </c>
    </row>
    <row r="547" spans="1:52" x14ac:dyDescent="0.3">
      <c r="A547">
        <v>531</v>
      </c>
      <c r="B547" s="1">
        <v>44769</v>
      </c>
      <c r="C547" t="str">
        <f t="shared" si="1255"/>
        <v>CER-MSD_R1_t1_44769</v>
      </c>
      <c r="E547" t="s">
        <v>20</v>
      </c>
      <c r="F547" t="s">
        <v>22</v>
      </c>
      <c r="G547" t="s">
        <v>18</v>
      </c>
      <c r="H547">
        <f t="shared" si="1292"/>
        <v>2022</v>
      </c>
      <c r="I547">
        <f t="shared" si="1293"/>
        <v>7</v>
      </c>
      <c r="J547">
        <f t="shared" si="1294"/>
        <v>27</v>
      </c>
      <c r="K547" t="s">
        <v>49</v>
      </c>
      <c r="M547">
        <f>VLOOKUP(F547,Treats!$A$1:$C$9,3,0)</f>
        <v>1</v>
      </c>
      <c r="N547">
        <v>9</v>
      </c>
      <c r="O547" t="s">
        <v>609</v>
      </c>
      <c r="P547" t="str">
        <f t="shared" si="1295"/>
        <v>E:CER_P:P02_Tr1:MSD_Tr2:_TRA_1_D:27_M:7_Y:2022</v>
      </c>
      <c r="Q547">
        <v>13</v>
      </c>
      <c r="R547">
        <v>26</v>
      </c>
      <c r="S547">
        <v>0.5</v>
      </c>
      <c r="T547">
        <v>28</v>
      </c>
      <c r="U547">
        <v>30</v>
      </c>
      <c r="V547" t="s">
        <v>45</v>
      </c>
      <c r="W547" s="2">
        <f t="shared" si="1361"/>
        <v>0.44722222222222219</v>
      </c>
      <c r="X547">
        <v>10</v>
      </c>
      <c r="Y547" s="33">
        <f>VLOOKUP(C547,JN!$A$2:$J$865,8,0)</f>
        <v>2.9325000000000001</v>
      </c>
      <c r="Z547" s="34">
        <f>VLOOKUP(C547,JN!$A$2:$J$865,9,0)</f>
        <v>87.695659516973478</v>
      </c>
      <c r="AA547" s="35">
        <f>VLOOKUP(C547,JN!$A$2:$J$865,10,0)</f>
        <v>0.64236000000000004</v>
      </c>
      <c r="AB547">
        <v>30.6</v>
      </c>
      <c r="AD547">
        <f t="shared" si="1296"/>
        <v>303.60000000000002</v>
      </c>
      <c r="AE547">
        <v>0.129</v>
      </c>
      <c r="AG547">
        <v>0.72</v>
      </c>
      <c r="AH547">
        <f t="shared" si="1297"/>
        <v>9.2880000000000004E-2</v>
      </c>
      <c r="AI547" t="s">
        <v>643</v>
      </c>
      <c r="AJ547">
        <f t="shared" si="1298"/>
        <v>481.68286505931496</v>
      </c>
      <c r="AK547">
        <f t="shared" si="1299"/>
        <v>561.96334256920079</v>
      </c>
      <c r="AL547">
        <f t="shared" si="1300"/>
        <v>1.4125350017864411</v>
      </c>
      <c r="AM547">
        <f t="shared" si="1301"/>
        <v>1.0170252012862377</v>
      </c>
      <c r="AN547">
        <f t="shared" si="1302"/>
        <v>42.241496529401964</v>
      </c>
      <c r="AO547">
        <f t="shared" si="1303"/>
        <v>30.413877501169416</v>
      </c>
      <c r="AP547">
        <f t="shared" si="1304"/>
        <v>0.36098277273275187</v>
      </c>
      <c r="AQ547">
        <f t="shared" si="1305"/>
        <v>0.25990759636758132</v>
      </c>
      <c r="AR547" s="54"/>
      <c r="AS547" s="55"/>
      <c r="AT547" s="55"/>
      <c r="AU547" s="56"/>
      <c r="AV547" s="56"/>
      <c r="AW547" s="56"/>
      <c r="AX547" s="57"/>
      <c r="AY547" s="57"/>
      <c r="AZ547" s="57"/>
    </row>
    <row r="548" spans="1:52" x14ac:dyDescent="0.3">
      <c r="A548">
        <v>532</v>
      </c>
      <c r="B548" s="1">
        <v>44769</v>
      </c>
      <c r="C548" t="str">
        <f t="shared" si="1255"/>
        <v>CER-MSD_R1_t2_44769</v>
      </c>
      <c r="E548" t="s">
        <v>20</v>
      </c>
      <c r="F548" t="s">
        <v>22</v>
      </c>
      <c r="G548" t="s">
        <v>18</v>
      </c>
      <c r="H548">
        <f t="shared" si="1292"/>
        <v>2022</v>
      </c>
      <c r="I548">
        <f t="shared" si="1293"/>
        <v>7</v>
      </c>
      <c r="J548">
        <f t="shared" si="1294"/>
        <v>27</v>
      </c>
      <c r="K548" t="s">
        <v>49</v>
      </c>
      <c r="M548">
        <f>VLOOKUP(F548,Treats!$A$1:$C$9,3,0)</f>
        <v>1</v>
      </c>
      <c r="N548">
        <v>9</v>
      </c>
      <c r="O548" t="s">
        <v>609</v>
      </c>
      <c r="P548" t="str">
        <f t="shared" si="1295"/>
        <v>E:CER_P:P02_Tr1:MSD_Tr2:_TRA_1_D:27_M:7_Y:2022</v>
      </c>
      <c r="Q548">
        <v>13</v>
      </c>
      <c r="R548">
        <v>26</v>
      </c>
      <c r="S548">
        <v>0.5</v>
      </c>
      <c r="T548">
        <v>28</v>
      </c>
      <c r="U548">
        <v>30</v>
      </c>
      <c r="V548" t="s">
        <v>46</v>
      </c>
      <c r="W548" s="2">
        <f t="shared" si="1361"/>
        <v>0.45416666666666661</v>
      </c>
      <c r="X548">
        <v>20</v>
      </c>
      <c r="Y548" s="33">
        <f>VLOOKUP(C548,JN!$A$2:$J$865,8,0)</f>
        <v>4.3574999999999999</v>
      </c>
      <c r="Z548" s="34">
        <f>VLOOKUP(C548,JN!$A$2:$J$865,9,0)</f>
        <v>40.666441479479815</v>
      </c>
      <c r="AA548" s="35">
        <f>VLOOKUP(C548,JN!$A$2:$J$865,10,0)</f>
        <v>0.75048000000000015</v>
      </c>
      <c r="AB548">
        <v>33.200000000000003</v>
      </c>
      <c r="AD548">
        <f t="shared" si="1296"/>
        <v>306.2</v>
      </c>
      <c r="AE548">
        <v>0.129</v>
      </c>
      <c r="AG548">
        <v>0.72</v>
      </c>
      <c r="AH548">
        <f t="shared" si="1297"/>
        <v>9.2880000000000004E-2</v>
      </c>
      <c r="AI548" t="s">
        <v>643</v>
      </c>
      <c r="AJ548">
        <f t="shared" si="1298"/>
        <v>477.59280807318106</v>
      </c>
      <c r="AK548">
        <f t="shared" si="1299"/>
        <v>557.19160941871132</v>
      </c>
      <c r="AL548">
        <f t="shared" si="1300"/>
        <v>2.0811106611788865</v>
      </c>
      <c r="AM548">
        <f t="shared" si="1301"/>
        <v>1.4983996760487983</v>
      </c>
      <c r="AN548">
        <f t="shared" si="1302"/>
        <v>19.421999980528454</v>
      </c>
      <c r="AO548">
        <f t="shared" si="1303"/>
        <v>13.983839985980486</v>
      </c>
      <c r="AP548">
        <f t="shared" si="1304"/>
        <v>0.4181611590365546</v>
      </c>
      <c r="AQ548">
        <f t="shared" si="1305"/>
        <v>0.30107603450631937</v>
      </c>
      <c r="AR548" s="54"/>
      <c r="AS548" s="55"/>
      <c r="AT548" s="55"/>
      <c r="AU548" s="56"/>
      <c r="AV548" s="56"/>
      <c r="AW548" s="56"/>
      <c r="AX548" s="57"/>
      <c r="AY548" s="57"/>
      <c r="AZ548" s="57"/>
    </row>
    <row r="549" spans="1:52" x14ac:dyDescent="0.3">
      <c r="A549">
        <v>533</v>
      </c>
      <c r="B549" s="1">
        <v>44769</v>
      </c>
      <c r="C549" t="str">
        <f t="shared" si="1255"/>
        <v>CER-MSD_R1_t3_44769</v>
      </c>
      <c r="E549" t="s">
        <v>20</v>
      </c>
      <c r="F549" t="s">
        <v>22</v>
      </c>
      <c r="G549" t="s">
        <v>18</v>
      </c>
      <c r="H549">
        <f t="shared" si="1292"/>
        <v>2022</v>
      </c>
      <c r="I549">
        <f t="shared" si="1293"/>
        <v>7</v>
      </c>
      <c r="J549">
        <f t="shared" si="1294"/>
        <v>27</v>
      </c>
      <c r="K549" t="s">
        <v>49</v>
      </c>
      <c r="M549">
        <f>VLOOKUP(F549,Treats!$A$1:$C$9,3,0)</f>
        <v>1</v>
      </c>
      <c r="N549">
        <v>9</v>
      </c>
      <c r="O549" t="s">
        <v>609</v>
      </c>
      <c r="P549" t="str">
        <f t="shared" si="1295"/>
        <v>E:CER_P:P02_Tr1:MSD_Tr2:_TRA_1_D:27_M:7_Y:2022</v>
      </c>
      <c r="Q549">
        <v>13</v>
      </c>
      <c r="R549">
        <v>26</v>
      </c>
      <c r="S549">
        <v>0.5</v>
      </c>
      <c r="T549">
        <v>28</v>
      </c>
      <c r="U549">
        <v>30</v>
      </c>
      <c r="V549" t="s">
        <v>47</v>
      </c>
      <c r="W549" s="2">
        <f t="shared" si="1361"/>
        <v>0.46111111111111103</v>
      </c>
      <c r="X549">
        <v>30</v>
      </c>
      <c r="Y549" s="33">
        <f>VLOOKUP(C549,JN!$A$2:$J$865,8,0)</f>
        <v>5.7824999999999998</v>
      </c>
      <c r="Z549" s="34">
        <f>VLOOKUP(C549,JN!$A$2:$J$865,9,0)</f>
        <v>5.7172774869109952</v>
      </c>
      <c r="AA549" s="35">
        <f>VLOOKUP(C549,JN!$A$2:$J$865,10,0)</f>
        <v>0.69960000000000011</v>
      </c>
      <c r="AB549">
        <v>33.799999999999997</v>
      </c>
      <c r="AD549">
        <f t="shared" si="1296"/>
        <v>306.8</v>
      </c>
      <c r="AE549">
        <v>0.129</v>
      </c>
      <c r="AG549">
        <v>0.72</v>
      </c>
      <c r="AH549">
        <f t="shared" si="1297"/>
        <v>9.2880000000000004E-2</v>
      </c>
      <c r="AI549" t="s">
        <v>643</v>
      </c>
      <c r="AJ549">
        <f t="shared" si="1298"/>
        <v>476.65879345504572</v>
      </c>
      <c r="AK549">
        <f t="shared" si="1299"/>
        <v>556.10192569755338</v>
      </c>
      <c r="AL549">
        <f t="shared" si="1300"/>
        <v>2.7562794731538021</v>
      </c>
      <c r="AM549">
        <f t="shared" si="1301"/>
        <v>1.9845212206707374</v>
      </c>
      <c r="AN549">
        <f t="shared" si="1302"/>
        <v>2.7251905887586907</v>
      </c>
      <c r="AO549">
        <f t="shared" si="1303"/>
        <v>1.9621372239062573</v>
      </c>
      <c r="AP549">
        <f t="shared" si="1304"/>
        <v>0.38904890721800844</v>
      </c>
      <c r="AQ549">
        <f t="shared" si="1305"/>
        <v>0.28011521319696608</v>
      </c>
      <c r="AR549" s="54"/>
      <c r="AS549" s="55"/>
      <c r="AT549" s="55"/>
      <c r="AU549" s="56"/>
      <c r="AV549" s="56"/>
      <c r="AW549" s="56"/>
      <c r="AX549" s="57"/>
      <c r="AY549" s="57"/>
      <c r="AZ549" s="57"/>
    </row>
    <row r="550" spans="1:52" x14ac:dyDescent="0.3">
      <c r="A550">
        <v>534</v>
      </c>
      <c r="B550" s="1">
        <v>44769</v>
      </c>
      <c r="C550" t="str">
        <f t="shared" si="1255"/>
        <v>CER-CON_R1_t0_44769</v>
      </c>
      <c r="E550" t="s">
        <v>20</v>
      </c>
      <c r="F550" t="s">
        <v>39</v>
      </c>
      <c r="G550" t="s">
        <v>18</v>
      </c>
      <c r="H550">
        <f t="shared" si="1292"/>
        <v>2022</v>
      </c>
      <c r="I550">
        <f t="shared" si="1293"/>
        <v>7</v>
      </c>
      <c r="J550">
        <f t="shared" si="1294"/>
        <v>27</v>
      </c>
      <c r="K550" t="s">
        <v>48</v>
      </c>
      <c r="M550">
        <f>VLOOKUP(F550,Treats!$A$1:$C$9,3,0)</f>
        <v>1</v>
      </c>
      <c r="N550">
        <v>2</v>
      </c>
      <c r="O550" t="s">
        <v>612</v>
      </c>
      <c r="P550" t="str">
        <f t="shared" si="1295"/>
        <v>E:CER_P:P03_Tr1:CON_Tr2:_TRA_1_D:27_M:7_Y:2022</v>
      </c>
      <c r="Q550">
        <v>11.5</v>
      </c>
      <c r="R550">
        <v>26</v>
      </c>
      <c r="S550">
        <v>0.9</v>
      </c>
      <c r="T550">
        <v>28</v>
      </c>
      <c r="U550">
        <v>30</v>
      </c>
      <c r="V550" t="s">
        <v>44</v>
      </c>
      <c r="W550" s="2">
        <v>0.43738425925925922</v>
      </c>
      <c r="X550">
        <v>0</v>
      </c>
      <c r="Y550" s="33">
        <f>VLOOKUP(C550,JN!$A$2:$J$865,8,0)</f>
        <v>3.8325000000000005</v>
      </c>
      <c r="Z550" s="34">
        <f>VLOOKUP(C550,JN!$A$2:$J$865,9,0)</f>
        <v>86.312447221753089</v>
      </c>
      <c r="AA550" s="35">
        <f>VLOOKUP(C550,JN!$A$2:$J$865,10,0)</f>
        <v>0.68688000000000005</v>
      </c>
      <c r="AB550">
        <v>28.8</v>
      </c>
      <c r="AD550">
        <f t="shared" si="1296"/>
        <v>301.8</v>
      </c>
      <c r="AE550">
        <v>0.129</v>
      </c>
      <c r="AG550">
        <v>0.72</v>
      </c>
      <c r="AH550">
        <f t="shared" si="1297"/>
        <v>9.2880000000000004E-2</v>
      </c>
      <c r="AI550" t="s">
        <v>643</v>
      </c>
      <c r="AJ550">
        <f t="shared" si="1298"/>
        <v>484.55572508948984</v>
      </c>
      <c r="AK550">
        <f t="shared" si="1299"/>
        <v>565.31501260440473</v>
      </c>
      <c r="AL550">
        <f t="shared" si="1300"/>
        <v>1.8570598164054699</v>
      </c>
      <c r="AM550">
        <f t="shared" si="1301"/>
        <v>1.3370830678119383</v>
      </c>
      <c r="AN550">
        <f t="shared" si="1302"/>
        <v>41.823190447784889</v>
      </c>
      <c r="AO550">
        <f t="shared" si="1303"/>
        <v>30.11269712240512</v>
      </c>
      <c r="AP550">
        <f t="shared" si="1304"/>
        <v>0.38830357585771358</v>
      </c>
      <c r="AQ550">
        <f t="shared" si="1305"/>
        <v>0.27957857461755381</v>
      </c>
      <c r="AR550" s="54">
        <f t="shared" ref="AR550" si="1380">SLOPE(AM550:AM553,X550:X553)*60</f>
        <v>7.8948278038977424</v>
      </c>
      <c r="AS550" s="55">
        <f t="shared" ref="AS550" si="1381">RSQ(Y550:Y553,AM550:AM553)</f>
        <v>0.99996105588184103</v>
      </c>
      <c r="AT550" s="55">
        <f t="shared" ref="AT550" si="1382">IF(AS550&gt;=0.7,AR550,"REV")</f>
        <v>7.8948278038977424</v>
      </c>
      <c r="AU550" s="56">
        <f t="shared" ref="AU550" si="1383">SLOPE(AQ550:AQ553,Y550:Y553)*60</f>
        <v>0.11119873559071133</v>
      </c>
      <c r="AV550" s="56">
        <f t="shared" ref="AV550" si="1384">RSQ(Y550:Y553,AQ550:AQ553)</f>
        <v>0.46021843180621874</v>
      </c>
      <c r="AW550" s="56" t="str">
        <f t="shared" ref="AW550" si="1385">IF(AV550&gt;=0.7,AU550,"REV")</f>
        <v>REV</v>
      </c>
      <c r="AX550" s="57">
        <f t="shared" ref="AX550" si="1386">SLOPE(AO550:AO553,Y550:Y553)*60</f>
        <v>-122.13532889173092</v>
      </c>
      <c r="AY550" s="57">
        <f t="shared" ref="AY550" si="1387">RSQ(Y550:Y553,AO550:AO553)</f>
        <v>0.57875692210165464</v>
      </c>
      <c r="AZ550" s="57" t="str">
        <f t="shared" ref="AZ550" si="1388">IF(AY550&gt;=0.7,AX550,"REV")</f>
        <v>REV</v>
      </c>
    </row>
    <row r="551" spans="1:52" x14ac:dyDescent="0.3">
      <c r="A551">
        <v>535</v>
      </c>
      <c r="B551" s="1">
        <v>44769</v>
      </c>
      <c r="C551" t="str">
        <f t="shared" si="1255"/>
        <v>CER-CON_R1_t1_44769</v>
      </c>
      <c r="E551" t="s">
        <v>20</v>
      </c>
      <c r="F551" t="s">
        <v>39</v>
      </c>
      <c r="G551" t="s">
        <v>18</v>
      </c>
      <c r="H551">
        <f t="shared" si="1292"/>
        <v>2022</v>
      </c>
      <c r="I551">
        <f t="shared" si="1293"/>
        <v>7</v>
      </c>
      <c r="J551">
        <f t="shared" si="1294"/>
        <v>27</v>
      </c>
      <c r="K551" t="s">
        <v>48</v>
      </c>
      <c r="M551">
        <f>VLOOKUP(F551,Treats!$A$1:$C$9,3,0)</f>
        <v>1</v>
      </c>
      <c r="N551">
        <v>2</v>
      </c>
      <c r="O551" t="s">
        <v>612</v>
      </c>
      <c r="P551" t="str">
        <f t="shared" si="1295"/>
        <v>E:CER_P:P03_Tr1:CON_Tr2:_TRA_1_D:27_M:7_Y:2022</v>
      </c>
      <c r="Q551">
        <v>11.5</v>
      </c>
      <c r="R551">
        <v>26</v>
      </c>
      <c r="S551">
        <v>0.9</v>
      </c>
      <c r="T551">
        <v>28</v>
      </c>
      <c r="U551">
        <v>30</v>
      </c>
      <c r="V551" t="s">
        <v>45</v>
      </c>
      <c r="W551" s="2">
        <f t="shared" si="1361"/>
        <v>0.44432870370370364</v>
      </c>
      <c r="X551">
        <v>10</v>
      </c>
      <c r="Y551" s="33">
        <f>VLOOKUP(C551,JN!$A$2:$J$865,8,0)</f>
        <v>8.7825000000000006</v>
      </c>
      <c r="Z551" s="34">
        <f>VLOOKUP(C551,JN!$A$2:$J$865,9,0)</f>
        <v>107.61391656814727</v>
      </c>
      <c r="AA551" s="35">
        <f>VLOOKUP(C551,JN!$A$2:$J$865,10,0)</f>
        <v>0.67416000000000009</v>
      </c>
      <c r="AB551">
        <v>30.1</v>
      </c>
      <c r="AD551">
        <f t="shared" si="1296"/>
        <v>303.10000000000002</v>
      </c>
      <c r="AE551">
        <v>0.129</v>
      </c>
      <c r="AG551">
        <v>0.72</v>
      </c>
      <c r="AH551">
        <f t="shared" si="1297"/>
        <v>9.2880000000000004E-2</v>
      </c>
      <c r="AI551" t="s">
        <v>643</v>
      </c>
      <c r="AJ551">
        <f t="shared" si="1298"/>
        <v>482.4774590300496</v>
      </c>
      <c r="AK551">
        <f t="shared" si="1299"/>
        <v>562.89036886839119</v>
      </c>
      <c r="AL551">
        <f t="shared" si="1300"/>
        <v>4.2373582839314112</v>
      </c>
      <c r="AM551">
        <f t="shared" si="1301"/>
        <v>3.0508979644306162</v>
      </c>
      <c r="AN551">
        <f t="shared" si="1302"/>
        <v>51.921289022071456</v>
      </c>
      <c r="AO551">
        <f t="shared" si="1303"/>
        <v>37.38332809589145</v>
      </c>
      <c r="AP551">
        <f t="shared" si="1304"/>
        <v>0.37947817107631465</v>
      </c>
      <c r="AQ551">
        <f t="shared" si="1305"/>
        <v>0.27322428317494657</v>
      </c>
      <c r="AR551" s="54"/>
      <c r="AS551" s="55"/>
      <c r="AT551" s="55"/>
      <c r="AU551" s="56"/>
      <c r="AV551" s="56"/>
      <c r="AW551" s="56"/>
      <c r="AX551" s="57"/>
      <c r="AY551" s="57"/>
      <c r="AZ551" s="57"/>
    </row>
    <row r="552" spans="1:52" x14ac:dyDescent="0.3">
      <c r="A552">
        <v>536</v>
      </c>
      <c r="B552" s="1">
        <v>44769</v>
      </c>
      <c r="C552" t="str">
        <f t="shared" si="1255"/>
        <v>CER-CON_R1_t2_44769</v>
      </c>
      <c r="E552" t="s">
        <v>20</v>
      </c>
      <c r="F552" t="s">
        <v>39</v>
      </c>
      <c r="G552" t="s">
        <v>18</v>
      </c>
      <c r="H552">
        <f t="shared" si="1292"/>
        <v>2022</v>
      </c>
      <c r="I552">
        <f t="shared" si="1293"/>
        <v>7</v>
      </c>
      <c r="J552">
        <f t="shared" si="1294"/>
        <v>27</v>
      </c>
      <c r="K552" t="s">
        <v>48</v>
      </c>
      <c r="M552">
        <f>VLOOKUP(F552,Treats!$A$1:$C$9,3,0)</f>
        <v>1</v>
      </c>
      <c r="N552">
        <v>2</v>
      </c>
      <c r="O552" t="s">
        <v>612</v>
      </c>
      <c r="P552" t="str">
        <f t="shared" si="1295"/>
        <v>E:CER_P:P03_Tr1:CON_Tr2:_TRA_1_D:27_M:7_Y:2022</v>
      </c>
      <c r="Q552">
        <v>11.5</v>
      </c>
      <c r="R552">
        <v>26</v>
      </c>
      <c r="S552">
        <v>0.9</v>
      </c>
      <c r="T552">
        <v>28</v>
      </c>
      <c r="U552">
        <v>30</v>
      </c>
      <c r="V552" t="s">
        <v>46</v>
      </c>
      <c r="W552" s="2">
        <f t="shared" si="1361"/>
        <v>0.45127314814814806</v>
      </c>
      <c r="X552">
        <v>20</v>
      </c>
      <c r="Y552" s="33">
        <f>VLOOKUP(C552,JN!$A$2:$J$865,8,0)</f>
        <v>11.557500000000001</v>
      </c>
      <c r="Z552" s="34">
        <f>VLOOKUP(C552,JN!$A$2:$J$865,9,0)</f>
        <v>36.055733828745147</v>
      </c>
      <c r="AA552" s="35">
        <f>VLOOKUP(C552,JN!$A$2:$J$865,10,0)</f>
        <v>0.68688000000000005</v>
      </c>
      <c r="AB552">
        <v>32.299999999999997</v>
      </c>
      <c r="AD552">
        <f t="shared" si="1296"/>
        <v>305.3</v>
      </c>
      <c r="AE552">
        <v>0.129</v>
      </c>
      <c r="AG552">
        <v>0.72</v>
      </c>
      <c r="AH552">
        <f t="shared" si="1297"/>
        <v>9.2880000000000004E-2</v>
      </c>
      <c r="AI552" t="s">
        <v>643</v>
      </c>
      <c r="AJ552">
        <f t="shared" si="1298"/>
        <v>479.00071350150029</v>
      </c>
      <c r="AK552">
        <f t="shared" si="1299"/>
        <v>558.83416575175033</v>
      </c>
      <c r="AL552">
        <f t="shared" si="1300"/>
        <v>5.53605074629359</v>
      </c>
      <c r="AM552">
        <f t="shared" si="1301"/>
        <v>3.9859565373313846</v>
      </c>
      <c r="AN552">
        <f t="shared" si="1302"/>
        <v>17.270722229789104</v>
      </c>
      <c r="AO552">
        <f t="shared" si="1303"/>
        <v>12.434920005448156</v>
      </c>
      <c r="AP552">
        <f t="shared" si="1304"/>
        <v>0.38385201177156225</v>
      </c>
      <c r="AQ552">
        <f t="shared" si="1305"/>
        <v>0.27637344847552481</v>
      </c>
      <c r="AR552" s="54"/>
      <c r="AS552" s="55"/>
      <c r="AT552" s="55"/>
      <c r="AU552" s="56"/>
      <c r="AV552" s="56"/>
      <c r="AW552" s="56"/>
      <c r="AX552" s="57"/>
      <c r="AY552" s="57"/>
      <c r="AZ552" s="57"/>
    </row>
    <row r="553" spans="1:52" x14ac:dyDescent="0.3">
      <c r="A553">
        <v>537</v>
      </c>
      <c r="B553" s="1">
        <v>44769</v>
      </c>
      <c r="C553" t="str">
        <f t="shared" si="1255"/>
        <v>CER-CON_R1_t3_44769</v>
      </c>
      <c r="E553" t="s">
        <v>20</v>
      </c>
      <c r="F553" t="s">
        <v>39</v>
      </c>
      <c r="G553" t="s">
        <v>18</v>
      </c>
      <c r="H553">
        <f t="shared" si="1292"/>
        <v>2022</v>
      </c>
      <c r="I553">
        <f t="shared" si="1293"/>
        <v>7</v>
      </c>
      <c r="J553">
        <f t="shared" si="1294"/>
        <v>27</v>
      </c>
      <c r="K553" t="s">
        <v>48</v>
      </c>
      <c r="M553">
        <f>VLOOKUP(F553,Treats!$A$1:$C$9,3,0)</f>
        <v>1</v>
      </c>
      <c r="N553">
        <v>2</v>
      </c>
      <c r="O553" t="s">
        <v>612</v>
      </c>
      <c r="P553" t="str">
        <f t="shared" si="1295"/>
        <v>E:CER_P:P03_Tr1:CON_Tr2:_TRA_1_D:27_M:7_Y:2022</v>
      </c>
      <c r="Q553">
        <v>11.5</v>
      </c>
      <c r="R553">
        <v>26</v>
      </c>
      <c r="S553">
        <v>0.9</v>
      </c>
      <c r="T553">
        <v>28</v>
      </c>
      <c r="U553">
        <v>30</v>
      </c>
      <c r="V553" t="s">
        <v>47</v>
      </c>
      <c r="W553" s="2">
        <f t="shared" si="1361"/>
        <v>0.45821759259259248</v>
      </c>
      <c r="X553">
        <v>30</v>
      </c>
      <c r="Y553" s="33">
        <f>VLOOKUP(C553,JN!$A$2:$J$865,8,0)</f>
        <v>15.7575</v>
      </c>
      <c r="Z553" s="34">
        <f>VLOOKUP(C553,JN!$A$2:$J$865,9,0)</f>
        <v>29.047458199628444</v>
      </c>
      <c r="AA553" s="35">
        <f>VLOOKUP(C553,JN!$A$2:$J$865,10,0)</f>
        <v>0.75684000000000007</v>
      </c>
      <c r="AB553">
        <v>33.6</v>
      </c>
      <c r="AD553">
        <f t="shared" si="1296"/>
        <v>306.60000000000002</v>
      </c>
      <c r="AE553">
        <v>0.129</v>
      </c>
      <c r="AG553">
        <v>0.72</v>
      </c>
      <c r="AH553">
        <f t="shared" si="1297"/>
        <v>9.2880000000000004E-2</v>
      </c>
      <c r="AI553" t="s">
        <v>643</v>
      </c>
      <c r="AJ553">
        <f t="shared" si="1298"/>
        <v>476.96972547947826</v>
      </c>
      <c r="AK553">
        <f t="shared" si="1299"/>
        <v>556.46467972605785</v>
      </c>
      <c r="AL553">
        <f t="shared" si="1300"/>
        <v>7.5158504492428779</v>
      </c>
      <c r="AM553">
        <f t="shared" si="1301"/>
        <v>5.4114123234548721</v>
      </c>
      <c r="AN553">
        <f t="shared" si="1302"/>
        <v>13.854758163353399</v>
      </c>
      <c r="AO553">
        <f t="shared" si="1303"/>
        <v>9.9754258776144464</v>
      </c>
      <c r="AP553">
        <f t="shared" si="1304"/>
        <v>0.42115472820386962</v>
      </c>
      <c r="AQ553">
        <f t="shared" si="1305"/>
        <v>0.30323140430678613</v>
      </c>
      <c r="AR553" s="54"/>
      <c r="AS553" s="55"/>
      <c r="AT553" s="55"/>
      <c r="AU553" s="56"/>
      <c r="AV553" s="56"/>
      <c r="AW553" s="56"/>
      <c r="AX553" s="57"/>
      <c r="AY553" s="57"/>
      <c r="AZ553" s="57"/>
    </row>
    <row r="554" spans="1:52" x14ac:dyDescent="0.3">
      <c r="A554">
        <v>538</v>
      </c>
      <c r="B554" s="1">
        <v>44769</v>
      </c>
      <c r="C554" t="str">
        <f t="shared" si="1255"/>
        <v>CER-MSD_R2_t0_44769</v>
      </c>
      <c r="E554" t="s">
        <v>20</v>
      </c>
      <c r="F554" t="s">
        <v>34</v>
      </c>
      <c r="G554" t="s">
        <v>18</v>
      </c>
      <c r="H554">
        <f t="shared" si="1292"/>
        <v>2022</v>
      </c>
      <c r="I554">
        <f t="shared" si="1293"/>
        <v>7</v>
      </c>
      <c r="J554">
        <f t="shared" si="1294"/>
        <v>27</v>
      </c>
      <c r="K554" t="s">
        <v>49</v>
      </c>
      <c r="M554">
        <f>VLOOKUP(F554,Treats!$A$1:$C$9,3,0)</f>
        <v>2</v>
      </c>
      <c r="N554">
        <v>2</v>
      </c>
      <c r="O554" t="s">
        <v>609</v>
      </c>
      <c r="P554" t="str">
        <f t="shared" si="1295"/>
        <v>E:CER_P:P04_Tr1:MSD_Tr2:_TRA_2_D:27_M:7_Y:2022</v>
      </c>
      <c r="Q554">
        <v>12.6</v>
      </c>
      <c r="R554">
        <v>26</v>
      </c>
      <c r="S554">
        <v>0.8</v>
      </c>
      <c r="T554">
        <v>30</v>
      </c>
      <c r="U554">
        <v>33</v>
      </c>
      <c r="V554" t="s">
        <v>44</v>
      </c>
      <c r="W554" s="2">
        <v>0.47129629629629632</v>
      </c>
      <c r="X554">
        <v>0</v>
      </c>
      <c r="Y554" s="33">
        <f>VLOOKUP(C554,JN!$A$2:$J$865,8,0)</f>
        <v>1.4325000000000001</v>
      </c>
      <c r="Z554" s="34">
        <f>VLOOKUP(C554,JN!$A$2:$J$865,9,0)</f>
        <v>81.517311264989033</v>
      </c>
      <c r="AA554" s="35">
        <f>VLOOKUP(C554,JN!$A$2:$J$865,10,0)</f>
        <v>0.64236000000000004</v>
      </c>
      <c r="AB554">
        <v>26.8</v>
      </c>
      <c r="AD554">
        <f t="shared" si="1296"/>
        <v>299.8</v>
      </c>
      <c r="AE554">
        <v>0.129</v>
      </c>
      <c r="AG554">
        <v>0.72</v>
      </c>
      <c r="AH554">
        <f t="shared" si="1297"/>
        <v>9.2880000000000004E-2</v>
      </c>
      <c r="AI554" t="s">
        <v>643</v>
      </c>
      <c r="AJ554">
        <f t="shared" si="1298"/>
        <v>487.78825160776529</v>
      </c>
      <c r="AK554">
        <f t="shared" si="1299"/>
        <v>569.08629354239292</v>
      </c>
      <c r="AL554">
        <f t="shared" si="1300"/>
        <v>0.69875667042812384</v>
      </c>
      <c r="AM554">
        <f t="shared" si="1301"/>
        <v>0.50310480270824909</v>
      </c>
      <c r="AN554">
        <f t="shared" si="1302"/>
        <v>39.763186737714989</v>
      </c>
      <c r="AO554">
        <f t="shared" si="1303"/>
        <v>28.629494451154791</v>
      </c>
      <c r="AP554">
        <f t="shared" si="1304"/>
        <v>0.36555827151989156</v>
      </c>
      <c r="AQ554">
        <f t="shared" si="1305"/>
        <v>0.26320195549432196</v>
      </c>
      <c r="AR554" s="54">
        <f t="shared" ref="AR554" si="1389">SLOPE(AM554:AM557,X554:X557)*60</f>
        <v>1.0671654297468596</v>
      </c>
      <c r="AS554" s="55">
        <f t="shared" ref="AS554" si="1390">RSQ(Y554:Y557,AM554:AM557)</f>
        <v>0.99999264640892294</v>
      </c>
      <c r="AT554" s="55">
        <f t="shared" ref="AT554" si="1391">IF(AS554&gt;=0.7,AR554,"REV")</f>
        <v>1.0671654297468596</v>
      </c>
      <c r="AU554" s="56">
        <f t="shared" ref="AU554" si="1392">SLOPE(AQ554:AQ557,Y554:Y557)*60</f>
        <v>1.9854956097562997</v>
      </c>
      <c r="AV554" s="56">
        <f t="shared" ref="AV554" si="1393">RSQ(Y554:Y557,AQ554:AQ557)</f>
        <v>0.43026165504690916</v>
      </c>
      <c r="AW554" s="56" t="str">
        <f t="shared" ref="AW554" si="1394">IF(AV554&gt;=0.7,AU554,"REV")</f>
        <v>REV</v>
      </c>
      <c r="AX554" s="57">
        <f t="shared" ref="AX554" si="1395">SLOPE(AO554:AO557,Y554:Y557)*60</f>
        <v>-319.64094807699735</v>
      </c>
      <c r="AY554" s="57">
        <f t="shared" ref="AY554" si="1396">RSQ(Y554:Y557,AO554:AO557)</f>
        <v>0.78869712504170664</v>
      </c>
      <c r="AZ554" s="57">
        <f t="shared" ref="AZ554" si="1397">IF(AY554&gt;=0.7,AX554,"REV")</f>
        <v>-319.64094807699735</v>
      </c>
    </row>
    <row r="555" spans="1:52" x14ac:dyDescent="0.3">
      <c r="A555">
        <v>539</v>
      </c>
      <c r="B555" s="1">
        <v>44769</v>
      </c>
      <c r="C555" t="str">
        <f t="shared" si="1255"/>
        <v>CER-MSD_R2_t1_44769</v>
      </c>
      <c r="E555" t="s">
        <v>20</v>
      </c>
      <c r="F555" t="s">
        <v>34</v>
      </c>
      <c r="G555" t="s">
        <v>18</v>
      </c>
      <c r="H555">
        <f t="shared" si="1292"/>
        <v>2022</v>
      </c>
      <c r="I555">
        <f t="shared" si="1293"/>
        <v>7</v>
      </c>
      <c r="J555">
        <f t="shared" si="1294"/>
        <v>27</v>
      </c>
      <c r="K555" t="s">
        <v>49</v>
      </c>
      <c r="M555">
        <f>VLOOKUP(F555,Treats!$A$1:$C$9,3,0)</f>
        <v>2</v>
      </c>
      <c r="N555">
        <v>2</v>
      </c>
      <c r="O555" t="s">
        <v>609</v>
      </c>
      <c r="P555" t="str">
        <f t="shared" si="1295"/>
        <v>E:CER_P:P04_Tr1:MSD_Tr2:_TRA_2_D:27_M:7_Y:2022</v>
      </c>
      <c r="Q555">
        <v>12.6</v>
      </c>
      <c r="R555">
        <v>26</v>
      </c>
      <c r="S555">
        <v>0.8</v>
      </c>
      <c r="T555">
        <v>30</v>
      </c>
      <c r="U555">
        <v>33</v>
      </c>
      <c r="V555" t="s">
        <v>45</v>
      </c>
      <c r="W555" s="2">
        <f t="shared" si="1361"/>
        <v>0.47824074074074074</v>
      </c>
      <c r="X555">
        <v>10</v>
      </c>
      <c r="Y555" s="33">
        <f>VLOOKUP(C555,JN!$A$2:$J$865,8,0)</f>
        <v>1.9575</v>
      </c>
      <c r="Z555" s="34">
        <f>VLOOKUP(C555,JN!$A$2:$J$865,9,0)</f>
        <v>65.472048640432362</v>
      </c>
      <c r="AA555" s="35">
        <f>VLOOKUP(C555,JN!$A$2:$J$865,10,0)</f>
        <v>0.66144000000000003</v>
      </c>
      <c r="AB555">
        <v>30.9</v>
      </c>
      <c r="AD555">
        <f t="shared" si="1296"/>
        <v>303.89999999999998</v>
      </c>
      <c r="AE555">
        <v>0.129</v>
      </c>
      <c r="AG555">
        <v>0.72</v>
      </c>
      <c r="AH555">
        <f t="shared" si="1297"/>
        <v>9.2880000000000004E-2</v>
      </c>
      <c r="AI555" t="s">
        <v>643</v>
      </c>
      <c r="AJ555">
        <f t="shared" si="1298"/>
        <v>481.20736371177378</v>
      </c>
      <c r="AK555">
        <f t="shared" si="1299"/>
        <v>561.40859099706938</v>
      </c>
      <c r="AL555">
        <f t="shared" si="1300"/>
        <v>0.94196341446579723</v>
      </c>
      <c r="AM555">
        <f t="shared" si="1301"/>
        <v>0.67821365841537407</v>
      </c>
      <c r="AN555">
        <f t="shared" si="1302"/>
        <v>31.50563192307148</v>
      </c>
      <c r="AO555">
        <f t="shared" si="1303"/>
        <v>22.684054984611468</v>
      </c>
      <c r="AP555">
        <f t="shared" si="1304"/>
        <v>0.37133809842910159</v>
      </c>
      <c r="AQ555">
        <f t="shared" si="1305"/>
        <v>0.26736343086895314</v>
      </c>
      <c r="AR555" s="54"/>
      <c r="AS555" s="55"/>
      <c r="AT555" s="55"/>
      <c r="AU555" s="56"/>
      <c r="AV555" s="56"/>
      <c r="AW555" s="56"/>
      <c r="AX555" s="57"/>
      <c r="AY555" s="57"/>
      <c r="AZ555" s="57"/>
    </row>
    <row r="556" spans="1:52" x14ac:dyDescent="0.3">
      <c r="A556">
        <v>540</v>
      </c>
      <c r="B556" s="1">
        <v>44769</v>
      </c>
      <c r="C556" t="str">
        <f t="shared" si="1255"/>
        <v>CER-MSD_R2_t2_44769</v>
      </c>
      <c r="E556" t="s">
        <v>20</v>
      </c>
      <c r="F556" t="s">
        <v>34</v>
      </c>
      <c r="G556" t="s">
        <v>18</v>
      </c>
      <c r="H556">
        <f t="shared" si="1292"/>
        <v>2022</v>
      </c>
      <c r="I556">
        <f t="shared" si="1293"/>
        <v>7</v>
      </c>
      <c r="J556">
        <f t="shared" si="1294"/>
        <v>27</v>
      </c>
      <c r="K556" t="s">
        <v>49</v>
      </c>
      <c r="M556">
        <f>VLOOKUP(F556,Treats!$A$1:$C$9,3,0)</f>
        <v>2</v>
      </c>
      <c r="N556">
        <v>2</v>
      </c>
      <c r="O556" t="s">
        <v>609</v>
      </c>
      <c r="P556" t="str">
        <f t="shared" si="1295"/>
        <v>E:CER_P:P04_Tr1:MSD_Tr2:_TRA_2_D:27_M:7_Y:2022</v>
      </c>
      <c r="Q556">
        <v>12.6</v>
      </c>
      <c r="R556">
        <v>26</v>
      </c>
      <c r="S556">
        <v>0.8</v>
      </c>
      <c r="T556">
        <v>30</v>
      </c>
      <c r="U556">
        <v>33</v>
      </c>
      <c r="V556" t="s">
        <v>46</v>
      </c>
      <c r="W556" s="2">
        <f t="shared" si="1361"/>
        <v>0.48518518518518516</v>
      </c>
      <c r="X556">
        <v>20</v>
      </c>
      <c r="Y556" s="33">
        <f>VLOOKUP(C556,JN!$A$2:$J$865,8,0)</f>
        <v>2.5575000000000001</v>
      </c>
      <c r="Z556" s="34">
        <f>VLOOKUP(C556,JN!$A$2:$J$865,9,0)</f>
        <v>69.437257220064183</v>
      </c>
      <c r="AA556" s="35">
        <f>VLOOKUP(C556,JN!$A$2:$J$865,10,0)</f>
        <v>0.84588000000000008</v>
      </c>
      <c r="AB556">
        <v>33.799999999999997</v>
      </c>
      <c r="AD556">
        <f t="shared" si="1296"/>
        <v>306.8</v>
      </c>
      <c r="AE556">
        <v>0.129</v>
      </c>
      <c r="AG556">
        <v>0.72</v>
      </c>
      <c r="AH556">
        <f t="shared" si="1297"/>
        <v>9.2880000000000004E-2</v>
      </c>
      <c r="AI556" t="s">
        <v>643</v>
      </c>
      <c r="AJ556">
        <f t="shared" si="1298"/>
        <v>476.65879345504572</v>
      </c>
      <c r="AK556">
        <f t="shared" si="1299"/>
        <v>556.10192569755338</v>
      </c>
      <c r="AL556">
        <f t="shared" si="1300"/>
        <v>1.2190548642612795</v>
      </c>
      <c r="AM556">
        <f t="shared" si="1301"/>
        <v>0.87771950226812123</v>
      </c>
      <c r="AN556">
        <f t="shared" si="1302"/>
        <v>33.097879247343457</v>
      </c>
      <c r="AO556">
        <f t="shared" si="1303"/>
        <v>23.830473058087289</v>
      </c>
      <c r="AP556">
        <f t="shared" si="1304"/>
        <v>0.47039549690904647</v>
      </c>
      <c r="AQ556">
        <f t="shared" si="1305"/>
        <v>0.33868475777451346</v>
      </c>
      <c r="AR556" s="54"/>
      <c r="AS556" s="55"/>
      <c r="AT556" s="55"/>
      <c r="AU556" s="56"/>
      <c r="AV556" s="56"/>
      <c r="AW556" s="56"/>
      <c r="AX556" s="57"/>
      <c r="AY556" s="57"/>
      <c r="AZ556" s="57"/>
    </row>
    <row r="557" spans="1:52" x14ac:dyDescent="0.3">
      <c r="A557">
        <v>541</v>
      </c>
      <c r="B557" s="1">
        <v>44769</v>
      </c>
      <c r="C557" t="str">
        <f t="shared" si="1255"/>
        <v>CER-MSD_R2_t3_44769</v>
      </c>
      <c r="E557" t="s">
        <v>20</v>
      </c>
      <c r="F557" t="s">
        <v>34</v>
      </c>
      <c r="G557" t="s">
        <v>18</v>
      </c>
      <c r="H557">
        <f t="shared" si="1292"/>
        <v>2022</v>
      </c>
      <c r="I557">
        <f t="shared" si="1293"/>
        <v>7</v>
      </c>
      <c r="J557">
        <f t="shared" si="1294"/>
        <v>27</v>
      </c>
      <c r="K557" t="s">
        <v>49</v>
      </c>
      <c r="M557">
        <f>VLOOKUP(F557,Treats!$A$1:$C$9,3,0)</f>
        <v>2</v>
      </c>
      <c r="N557">
        <v>2</v>
      </c>
      <c r="O557" t="s">
        <v>609</v>
      </c>
      <c r="P557" t="str">
        <f t="shared" si="1295"/>
        <v>E:CER_P:P04_Tr1:MSD_Tr2:_TRA_2_D:27_M:7_Y:2022</v>
      </c>
      <c r="Q557">
        <v>12.6</v>
      </c>
      <c r="R557">
        <v>26</v>
      </c>
      <c r="S557">
        <v>0.8</v>
      </c>
      <c r="T557">
        <v>30</v>
      </c>
      <c r="U557">
        <v>33</v>
      </c>
      <c r="V557" t="s">
        <v>47</v>
      </c>
      <c r="W557" s="2">
        <f t="shared" si="1361"/>
        <v>0.49212962962962958</v>
      </c>
      <c r="X557">
        <v>30</v>
      </c>
      <c r="Y557" s="33">
        <f>VLOOKUP(C557,JN!$A$2:$J$865,8,0)</f>
        <v>3.0074999999999998</v>
      </c>
      <c r="Z557" s="34">
        <f>VLOOKUP(C557,JN!$A$2:$J$865,9,0)</f>
        <v>54.31413612565445</v>
      </c>
      <c r="AA557" s="35">
        <f>VLOOKUP(C557,JN!$A$2:$J$865,10,0)</f>
        <v>0.73776000000000008</v>
      </c>
      <c r="AB557">
        <v>34.6</v>
      </c>
      <c r="AD557">
        <f t="shared" si="1296"/>
        <v>307.60000000000002</v>
      </c>
      <c r="AE557">
        <v>0.129</v>
      </c>
      <c r="AG557">
        <v>0.72</v>
      </c>
      <c r="AH557">
        <f t="shared" si="1297"/>
        <v>9.2880000000000004E-2</v>
      </c>
      <c r="AI557" t="s">
        <v>643</v>
      </c>
      <c r="AJ557">
        <f t="shared" si="1298"/>
        <v>475.41910868663211</v>
      </c>
      <c r="AK557">
        <f t="shared" si="1299"/>
        <v>554.65562680107075</v>
      </c>
      <c r="AL557">
        <f t="shared" si="1300"/>
        <v>1.4298229693750462</v>
      </c>
      <c r="AM557">
        <f t="shared" si="1301"/>
        <v>1.0294725379500331</v>
      </c>
      <c r="AN557">
        <f t="shared" si="1302"/>
        <v>25.821978185943046</v>
      </c>
      <c r="AO557">
        <f t="shared" si="1303"/>
        <v>18.591824293878993</v>
      </c>
      <c r="AP557">
        <f t="shared" si="1304"/>
        <v>0.409202735228758</v>
      </c>
      <c r="AQ557">
        <f t="shared" si="1305"/>
        <v>0.29462596936470575</v>
      </c>
      <c r="AR557" s="54"/>
      <c r="AS557" s="55"/>
      <c r="AT557" s="55"/>
      <c r="AU557" s="56"/>
      <c r="AV557" s="56"/>
      <c r="AW557" s="56"/>
      <c r="AX557" s="57"/>
      <c r="AY557" s="57"/>
      <c r="AZ557" s="57"/>
    </row>
    <row r="558" spans="1:52" x14ac:dyDescent="0.3">
      <c r="A558">
        <v>542</v>
      </c>
      <c r="B558" s="1">
        <v>44769</v>
      </c>
      <c r="C558" t="str">
        <f t="shared" si="1255"/>
        <v>CER-AWD_R2_t0_44769</v>
      </c>
      <c r="E558" t="s">
        <v>20</v>
      </c>
      <c r="F558" t="s">
        <v>37</v>
      </c>
      <c r="G558" t="s">
        <v>18</v>
      </c>
      <c r="H558">
        <f t="shared" si="1292"/>
        <v>2022</v>
      </c>
      <c r="I558">
        <f t="shared" si="1293"/>
        <v>7</v>
      </c>
      <c r="J558">
        <f t="shared" si="1294"/>
        <v>27</v>
      </c>
      <c r="K558" t="s">
        <v>50</v>
      </c>
      <c r="M558">
        <f>VLOOKUP(F558,Treats!$A$1:$C$9,3,0)</f>
        <v>2</v>
      </c>
      <c r="N558">
        <v>3</v>
      </c>
      <c r="O558" t="s">
        <v>612</v>
      </c>
      <c r="P558" t="str">
        <f t="shared" si="1295"/>
        <v>E:CER_P:P05_Tr1:AWD_Tr2:_TRA_2_D:27_M:7_Y:2022</v>
      </c>
      <c r="Q558">
        <v>0</v>
      </c>
      <c r="R558">
        <v>26</v>
      </c>
      <c r="S558">
        <v>0.9</v>
      </c>
      <c r="T558">
        <v>28</v>
      </c>
      <c r="U558">
        <v>30</v>
      </c>
      <c r="V558" t="s">
        <v>44</v>
      </c>
      <c r="W558" s="2">
        <v>0.48194444444444445</v>
      </c>
      <c r="X558">
        <v>0</v>
      </c>
      <c r="Y558" s="33">
        <f>VLOOKUP(C558,JN!$A$2:$J$865,8,0)</f>
        <v>1.4325000000000001</v>
      </c>
      <c r="Z558" s="34">
        <f>VLOOKUP(C558,JN!$A$2:$J$865,9,0)</f>
        <v>112.22462421888196</v>
      </c>
      <c r="AA558" s="35">
        <f>VLOOKUP(C558,JN!$A$2:$J$865,10,0)</f>
        <v>0.74412000000000011</v>
      </c>
      <c r="AB558">
        <v>27.6</v>
      </c>
      <c r="AD558">
        <f t="shared" si="1296"/>
        <v>300.60000000000002</v>
      </c>
      <c r="AE558">
        <v>0.129</v>
      </c>
      <c r="AG558">
        <v>0.72</v>
      </c>
      <c r="AH558">
        <f t="shared" si="1297"/>
        <v>9.2880000000000004E-2</v>
      </c>
      <c r="AI558" t="s">
        <v>643</v>
      </c>
      <c r="AJ558">
        <f t="shared" si="1298"/>
        <v>486.49007928146386</v>
      </c>
      <c r="AK558">
        <f t="shared" si="1299"/>
        <v>567.57175916170775</v>
      </c>
      <c r="AL558">
        <f t="shared" si="1300"/>
        <v>0.69689703857069707</v>
      </c>
      <c r="AM558">
        <f t="shared" si="1301"/>
        <v>0.50176586777090193</v>
      </c>
      <c r="AN558">
        <f t="shared" si="1302"/>
        <v>54.59616633357637</v>
      </c>
      <c r="AO558">
        <f t="shared" si="1303"/>
        <v>39.309239760174982</v>
      </c>
      <c r="AP558">
        <f t="shared" si="1304"/>
        <v>0.42234149742741006</v>
      </c>
      <c r="AQ558">
        <f t="shared" si="1305"/>
        <v>0.30408587814773524</v>
      </c>
      <c r="AR558" s="54">
        <f t="shared" ref="AR558" si="1398">SLOPE(AM558:AM561,X558:X561)*60</f>
        <v>3.9294150458976877E-2</v>
      </c>
      <c r="AS558" s="55">
        <f t="shared" ref="AS558" si="1399">RSQ(Y558:Y561,AM558:AM561)</f>
        <v>0.95469401341420201</v>
      </c>
      <c r="AT558" s="55">
        <f t="shared" ref="AT558" si="1400">IF(AS558&gt;=0.7,AR558,"REV")</f>
        <v>3.9294150458976877E-2</v>
      </c>
      <c r="AU558" s="56">
        <f t="shared" ref="AU558" si="1401">SLOPE(AQ558:AQ561,Y558:Y561)*60</f>
        <v>-5.7990487877474166</v>
      </c>
      <c r="AV558" s="56">
        <f t="shared" ref="AV558" si="1402">RSQ(Y558:Y561,AQ558:AQ561)</f>
        <v>0.19212630458398627</v>
      </c>
      <c r="AW558" s="56" t="str">
        <f t="shared" ref="AW558" si="1403">IF(AV558&gt;=0.7,AU558,"REV")</f>
        <v>REV</v>
      </c>
      <c r="AX558" s="57">
        <f t="shared" ref="AX558" si="1404">SLOPE(AO558:AO561,Y558:Y561)*60</f>
        <v>-4800.862721198243</v>
      </c>
      <c r="AY558" s="57">
        <f t="shared" ref="AY558" si="1405">RSQ(Y558:Y561,AO558:AO561)</f>
        <v>0.17075873665456115</v>
      </c>
      <c r="AZ558" s="57" t="str">
        <f t="shared" ref="AZ558" si="1406">IF(AY558&gt;=0.7,AX558,"REV")</f>
        <v>REV</v>
      </c>
    </row>
    <row r="559" spans="1:52" x14ac:dyDescent="0.3">
      <c r="A559">
        <v>543</v>
      </c>
      <c r="B559" s="1">
        <v>44769</v>
      </c>
      <c r="C559" t="str">
        <f t="shared" si="1255"/>
        <v>CER-AWD_R2_t1_44769</v>
      </c>
      <c r="E559" t="s">
        <v>20</v>
      </c>
      <c r="F559" t="s">
        <v>37</v>
      </c>
      <c r="G559" t="s">
        <v>18</v>
      </c>
      <c r="H559">
        <f t="shared" si="1292"/>
        <v>2022</v>
      </c>
      <c r="I559">
        <f t="shared" si="1293"/>
        <v>7</v>
      </c>
      <c r="J559">
        <f t="shared" si="1294"/>
        <v>27</v>
      </c>
      <c r="K559" t="s">
        <v>50</v>
      </c>
      <c r="M559">
        <f>VLOOKUP(F559,Treats!$A$1:$C$9,3,0)</f>
        <v>2</v>
      </c>
      <c r="N559">
        <v>3</v>
      </c>
      <c r="O559" t="s">
        <v>612</v>
      </c>
      <c r="P559" t="str">
        <f t="shared" si="1295"/>
        <v>E:CER_P:P05_Tr1:AWD_Tr2:_TRA_2_D:27_M:7_Y:2022</v>
      </c>
      <c r="Q559">
        <v>0</v>
      </c>
      <c r="R559">
        <v>26</v>
      </c>
      <c r="S559">
        <v>0.9</v>
      </c>
      <c r="T559">
        <v>28</v>
      </c>
      <c r="U559">
        <v>30</v>
      </c>
      <c r="V559" t="s">
        <v>45</v>
      </c>
      <c r="W559" s="2">
        <f t="shared" si="1361"/>
        <v>0.48888888888888887</v>
      </c>
      <c r="X559">
        <v>10</v>
      </c>
      <c r="Y559" s="33">
        <f>VLOOKUP(C559,JN!$A$2:$J$865,8,0)</f>
        <v>1.4325000000000001</v>
      </c>
      <c r="Z559" s="34">
        <f>VLOOKUP(C559,JN!$A$2:$J$865,9,0)</f>
        <v>59.478128694477284</v>
      </c>
      <c r="AA559" s="35">
        <f>VLOOKUP(C559,JN!$A$2:$J$865,10,0)</f>
        <v>0.75684000000000007</v>
      </c>
      <c r="AB559">
        <v>30.9</v>
      </c>
      <c r="AD559">
        <f t="shared" si="1296"/>
        <v>303.89999999999998</v>
      </c>
      <c r="AE559">
        <v>0.129</v>
      </c>
      <c r="AG559">
        <v>0.72</v>
      </c>
      <c r="AH559">
        <f t="shared" si="1297"/>
        <v>9.2880000000000004E-2</v>
      </c>
      <c r="AI559" t="s">
        <v>643</v>
      </c>
      <c r="AJ559">
        <f t="shared" si="1298"/>
        <v>481.20736371177378</v>
      </c>
      <c r="AK559">
        <f t="shared" si="1299"/>
        <v>561.40859099706938</v>
      </c>
      <c r="AL559">
        <f t="shared" si="1300"/>
        <v>0.68932954851711603</v>
      </c>
      <c r="AM559">
        <f t="shared" si="1301"/>
        <v>0.49631727493232353</v>
      </c>
      <c r="AN559">
        <f t="shared" si="1302"/>
        <v>28.621313507579021</v>
      </c>
      <c r="AO559">
        <f t="shared" si="1303"/>
        <v>20.607345725456899</v>
      </c>
      <c r="AP559">
        <f t="shared" si="1304"/>
        <v>0.42489647801022207</v>
      </c>
      <c r="AQ559">
        <f t="shared" si="1305"/>
        <v>0.30592546416735994</v>
      </c>
      <c r="AR559" s="54"/>
      <c r="AS559" s="55"/>
      <c r="AT559" s="55"/>
      <c r="AU559" s="56"/>
      <c r="AV559" s="56"/>
      <c r="AW559" s="56"/>
      <c r="AX559" s="57"/>
      <c r="AY559" s="57"/>
      <c r="AZ559" s="57"/>
    </row>
    <row r="560" spans="1:52" x14ac:dyDescent="0.3">
      <c r="A560">
        <v>544</v>
      </c>
      <c r="B560" s="1">
        <v>44769</v>
      </c>
      <c r="C560" t="str">
        <f t="shared" si="1255"/>
        <v>CER-AWD_R2_t2_44769</v>
      </c>
      <c r="E560" t="s">
        <v>20</v>
      </c>
      <c r="F560" t="s">
        <v>37</v>
      </c>
      <c r="G560" t="s">
        <v>18</v>
      </c>
      <c r="H560">
        <f t="shared" si="1292"/>
        <v>2022</v>
      </c>
      <c r="I560">
        <f t="shared" si="1293"/>
        <v>7</v>
      </c>
      <c r="J560">
        <f t="shared" si="1294"/>
        <v>27</v>
      </c>
      <c r="K560" t="s">
        <v>50</v>
      </c>
      <c r="M560">
        <f>VLOOKUP(F560,Treats!$A$1:$C$9,3,0)</f>
        <v>2</v>
      </c>
      <c r="N560">
        <v>3</v>
      </c>
      <c r="O560" t="s">
        <v>612</v>
      </c>
      <c r="P560" t="str">
        <f t="shared" si="1295"/>
        <v>E:CER_P:P05_Tr1:AWD_Tr2:_TRA_2_D:27_M:7_Y:2022</v>
      </c>
      <c r="Q560">
        <v>0</v>
      </c>
      <c r="R560">
        <v>26</v>
      </c>
      <c r="S560">
        <v>0.9</v>
      </c>
      <c r="T560">
        <v>28</v>
      </c>
      <c r="U560">
        <v>30</v>
      </c>
      <c r="V560" t="s">
        <v>46</v>
      </c>
      <c r="W560" s="2">
        <f t="shared" si="1361"/>
        <v>0.49583333333333329</v>
      </c>
      <c r="X560">
        <v>20</v>
      </c>
      <c r="Y560" s="33">
        <f>VLOOKUP(C560,JN!$A$2:$J$865,8,0)</f>
        <v>1.5074999999999998</v>
      </c>
      <c r="Z560" s="34">
        <f>VLOOKUP(C560,JN!$A$2:$J$865,9,0)</f>
        <v>69.621685526093572</v>
      </c>
      <c r="AA560" s="35">
        <f>VLOOKUP(C560,JN!$A$2:$J$865,10,0)</f>
        <v>0.76956000000000002</v>
      </c>
      <c r="AB560">
        <v>33.700000000000003</v>
      </c>
      <c r="AD560">
        <f t="shared" si="1296"/>
        <v>306.7</v>
      </c>
      <c r="AE560">
        <v>0.129</v>
      </c>
      <c r="AG560">
        <v>0.72</v>
      </c>
      <c r="AH560">
        <f t="shared" si="1297"/>
        <v>9.2880000000000004E-2</v>
      </c>
      <c r="AI560" t="s">
        <v>643</v>
      </c>
      <c r="AJ560">
        <f t="shared" si="1298"/>
        <v>476.81420877733302</v>
      </c>
      <c r="AK560">
        <f t="shared" si="1299"/>
        <v>556.28324357355518</v>
      </c>
      <c r="AL560">
        <f t="shared" si="1300"/>
        <v>0.71879741973182942</v>
      </c>
      <c r="AM560">
        <f t="shared" si="1301"/>
        <v>0.51753414220691718</v>
      </c>
      <c r="AN560">
        <f t="shared" si="1302"/>
        <v>33.1966088978686</v>
      </c>
      <c r="AO560">
        <f t="shared" si="1303"/>
        <v>23.901558406465391</v>
      </c>
      <c r="AP560">
        <f t="shared" si="1304"/>
        <v>0.42809333292446511</v>
      </c>
      <c r="AQ560">
        <f t="shared" si="1305"/>
        <v>0.30822719970561491</v>
      </c>
      <c r="AR560" s="54"/>
      <c r="AS560" s="55"/>
      <c r="AT560" s="55"/>
      <c r="AU560" s="56"/>
      <c r="AV560" s="56"/>
      <c r="AW560" s="56"/>
      <c r="AX560" s="57"/>
      <c r="AY560" s="57"/>
      <c r="AZ560" s="57"/>
    </row>
    <row r="561" spans="1:52" x14ac:dyDescent="0.3">
      <c r="A561">
        <v>545</v>
      </c>
      <c r="B561" s="1">
        <v>44769</v>
      </c>
      <c r="C561" t="str">
        <f t="shared" si="1255"/>
        <v>CER-AWD_R2_t3_44769</v>
      </c>
      <c r="E561" t="s">
        <v>20</v>
      </c>
      <c r="F561" t="s">
        <v>37</v>
      </c>
      <c r="G561" t="s">
        <v>18</v>
      </c>
      <c r="H561">
        <f t="shared" si="1292"/>
        <v>2022</v>
      </c>
      <c r="I561">
        <f t="shared" si="1293"/>
        <v>7</v>
      </c>
      <c r="J561">
        <f t="shared" si="1294"/>
        <v>27</v>
      </c>
      <c r="K561" t="s">
        <v>50</v>
      </c>
      <c r="M561">
        <f>VLOOKUP(F561,Treats!$A$1:$C$9,3,0)</f>
        <v>2</v>
      </c>
      <c r="N561">
        <v>3</v>
      </c>
      <c r="O561" t="s">
        <v>612</v>
      </c>
      <c r="P561" t="str">
        <f t="shared" si="1295"/>
        <v>E:CER_P:P05_Tr1:AWD_Tr2:_TRA_2_D:27_M:7_Y:2022</v>
      </c>
      <c r="Q561">
        <v>0</v>
      </c>
      <c r="R561">
        <v>26</v>
      </c>
      <c r="S561">
        <v>0.9</v>
      </c>
      <c r="T561">
        <v>28</v>
      </c>
      <c r="U561">
        <v>30</v>
      </c>
      <c r="V561" t="s">
        <v>47</v>
      </c>
      <c r="W561" s="2">
        <f t="shared" si="1361"/>
        <v>0.50277777777777777</v>
      </c>
      <c r="X561">
        <v>30</v>
      </c>
      <c r="Y561" s="33">
        <f>VLOOKUP(C561,JN!$A$2:$J$865,8,0)</f>
        <v>1.5074999999999998</v>
      </c>
      <c r="Z561" s="34">
        <f>VLOOKUP(C561,JN!$A$2:$J$865,9,0)</f>
        <v>70.08275629116703</v>
      </c>
      <c r="AA561" s="35">
        <f>VLOOKUP(C561,JN!$A$2:$J$865,10,0)</f>
        <v>0.7186800000000001</v>
      </c>
      <c r="AB561">
        <v>34.299999999999997</v>
      </c>
      <c r="AD561">
        <f t="shared" si="1296"/>
        <v>307.3</v>
      </c>
      <c r="AE561">
        <v>0.129</v>
      </c>
      <c r="AG561">
        <v>0.72</v>
      </c>
      <c r="AH561">
        <f t="shared" si="1297"/>
        <v>9.2880000000000004E-2</v>
      </c>
      <c r="AI561" t="s">
        <v>643</v>
      </c>
      <c r="AJ561">
        <f t="shared" si="1298"/>
        <v>475.88323407747487</v>
      </c>
      <c r="AK561">
        <f t="shared" si="1299"/>
        <v>555.1971064237207</v>
      </c>
      <c r="AL561">
        <f t="shared" si="1300"/>
        <v>0.71739397537179328</v>
      </c>
      <c r="AM561">
        <f t="shared" si="1301"/>
        <v>0.5165236622676912</v>
      </c>
      <c r="AN561">
        <f t="shared" si="1302"/>
        <v>33.351208716904061</v>
      </c>
      <c r="AO561">
        <f t="shared" si="1303"/>
        <v>24.012870276170926</v>
      </c>
      <c r="AP561">
        <f t="shared" si="1304"/>
        <v>0.39900905644459966</v>
      </c>
      <c r="AQ561">
        <f t="shared" si="1305"/>
        <v>0.28728652064011179</v>
      </c>
      <c r="AR561" s="54"/>
      <c r="AS561" s="55"/>
      <c r="AT561" s="55"/>
      <c r="AU561" s="56"/>
      <c r="AV561" s="56"/>
      <c r="AW561" s="56"/>
      <c r="AX561" s="57"/>
      <c r="AY561" s="57"/>
      <c r="AZ561" s="57"/>
    </row>
    <row r="562" spans="1:52" x14ac:dyDescent="0.3">
      <c r="A562">
        <v>546</v>
      </c>
      <c r="B562" s="1">
        <v>44769</v>
      </c>
      <c r="C562" t="str">
        <f t="shared" si="1255"/>
        <v>CER-CON_R2_t0_44769</v>
      </c>
      <c r="E562" t="s">
        <v>20</v>
      </c>
      <c r="F562" t="s">
        <v>40</v>
      </c>
      <c r="G562" t="s">
        <v>18</v>
      </c>
      <c r="H562">
        <f t="shared" si="1292"/>
        <v>2022</v>
      </c>
      <c r="I562">
        <f t="shared" si="1293"/>
        <v>7</v>
      </c>
      <c r="J562">
        <f t="shared" si="1294"/>
        <v>27</v>
      </c>
      <c r="K562" t="s">
        <v>48</v>
      </c>
      <c r="M562">
        <f>VLOOKUP(F562,Treats!$A$1:$C$9,3,0)</f>
        <v>2</v>
      </c>
      <c r="N562">
        <v>3</v>
      </c>
      <c r="P562" t="str">
        <f t="shared" si="1295"/>
        <v>E:CER_P:P06_Tr1:CON_Tr2:_TRA_2_D:27_M:7_Y:2022</v>
      </c>
      <c r="Q562">
        <v>6</v>
      </c>
      <c r="R562">
        <v>27</v>
      </c>
      <c r="S562">
        <v>0.9</v>
      </c>
      <c r="T562">
        <v>30</v>
      </c>
      <c r="U562">
        <v>33</v>
      </c>
      <c r="V562" t="s">
        <v>44</v>
      </c>
      <c r="W562" s="2">
        <v>0.47129629629629632</v>
      </c>
      <c r="X562">
        <v>0</v>
      </c>
      <c r="Y562" s="33">
        <f>VLOOKUP(C562,JN!$A$2:$J$865,8,0)</f>
        <v>1.8075000000000001</v>
      </c>
      <c r="Z562" s="34">
        <f>VLOOKUP(C562,JN!$A$2:$J$865,9,0)</f>
        <v>93.505151156899174</v>
      </c>
      <c r="AA562" s="35">
        <f>VLOOKUP(C562,JN!$A$2:$J$865,10,0)</f>
        <v>0.68052000000000001</v>
      </c>
      <c r="AB562">
        <v>27.6</v>
      </c>
      <c r="AD562">
        <f t="shared" si="1296"/>
        <v>300.60000000000002</v>
      </c>
      <c r="AE562">
        <v>0.129</v>
      </c>
      <c r="AG562">
        <v>0.72</v>
      </c>
      <c r="AH562">
        <f t="shared" si="1297"/>
        <v>9.2880000000000004E-2</v>
      </c>
      <c r="AI562" t="s">
        <v>643</v>
      </c>
      <c r="AJ562">
        <f t="shared" si="1298"/>
        <v>486.49007928146386</v>
      </c>
      <c r="AK562">
        <f t="shared" si="1299"/>
        <v>567.57175916170775</v>
      </c>
      <c r="AL562">
        <f t="shared" si="1300"/>
        <v>0.87933081830124604</v>
      </c>
      <c r="AM562">
        <f t="shared" si="1301"/>
        <v>0.63311818917689711</v>
      </c>
      <c r="AN562">
        <f t="shared" si="1302"/>
        <v>45.489328399545144</v>
      </c>
      <c r="AO562">
        <f t="shared" si="1303"/>
        <v>32.752316447672499</v>
      </c>
      <c r="AP562">
        <f t="shared" si="1304"/>
        <v>0.38624393354472536</v>
      </c>
      <c r="AQ562">
        <f t="shared" si="1305"/>
        <v>0.27809563215220223</v>
      </c>
      <c r="AR562" s="54">
        <f t="shared" ref="AR562" si="1407">SLOPE(AM562:AM565,X562:X565)*60</f>
        <v>4.3059792867014375</v>
      </c>
      <c r="AS562" s="55">
        <f t="shared" ref="AS562" si="1408">RSQ(Y562:Y565,AM562:AM565)</f>
        <v>0.9999844938546103</v>
      </c>
      <c r="AT562" s="55">
        <f t="shared" ref="AT562" si="1409">IF(AS562&gt;=0.7,AR562,"REV")</f>
        <v>4.3059792867014375</v>
      </c>
      <c r="AU562" s="56">
        <f t="shared" ref="AU562" si="1410">SLOPE(AQ562:AQ565,Y562:Y565)*60</f>
        <v>2.2696136395147923</v>
      </c>
      <c r="AV562" s="56">
        <f t="shared" ref="AV562" si="1411">RSQ(Y562:Y565,AQ562:AQ565)</f>
        <v>0.7357661891646784</v>
      </c>
      <c r="AW562" s="56">
        <f t="shared" ref="AW562" si="1412">IF(AV562&gt;=0.7,AU562,"REV")</f>
        <v>2.2696136395147923</v>
      </c>
      <c r="AX562" s="57">
        <f t="shared" ref="AX562" si="1413">SLOPE(AO562:AO565,Y562:Y565)*60</f>
        <v>-267.88676929896786</v>
      </c>
      <c r="AY562" s="57">
        <f t="shared" ref="AY562" si="1414">RSQ(Y562:Y565,AO562:AO565)</f>
        <v>0.94266133597816093</v>
      </c>
      <c r="AZ562" s="57">
        <f t="shared" ref="AZ562" si="1415">IF(AY562&gt;=0.7,AX562,"REV")</f>
        <v>-267.88676929896786</v>
      </c>
    </row>
    <row r="563" spans="1:52" x14ac:dyDescent="0.3">
      <c r="A563">
        <v>547</v>
      </c>
      <c r="B563" s="1">
        <v>44769</v>
      </c>
      <c r="C563" t="str">
        <f t="shared" ref="C563:C626" si="1416">E563&amp;"-"&amp;K563&amp;"_"&amp;"R"&amp;M563&amp;"_"&amp;V563&amp;"_"&amp;B563</f>
        <v>CER-CON_R2_t1_44769</v>
      </c>
      <c r="E563" t="s">
        <v>20</v>
      </c>
      <c r="F563" t="s">
        <v>40</v>
      </c>
      <c r="G563" t="s">
        <v>18</v>
      </c>
      <c r="H563">
        <f t="shared" si="1292"/>
        <v>2022</v>
      </c>
      <c r="I563">
        <f t="shared" si="1293"/>
        <v>7</v>
      </c>
      <c r="J563">
        <f t="shared" si="1294"/>
        <v>27</v>
      </c>
      <c r="K563" t="s">
        <v>48</v>
      </c>
      <c r="M563">
        <f>VLOOKUP(F563,Treats!$A$1:$C$9,3,0)</f>
        <v>2</v>
      </c>
      <c r="N563">
        <v>3</v>
      </c>
      <c r="P563" t="str">
        <f t="shared" si="1295"/>
        <v>E:CER_P:P06_Tr1:CON_Tr2:_TRA_2_D:27_M:7_Y:2022</v>
      </c>
      <c r="Q563">
        <v>6</v>
      </c>
      <c r="R563">
        <v>27</v>
      </c>
      <c r="S563">
        <v>0.9</v>
      </c>
      <c r="T563">
        <v>30</v>
      </c>
      <c r="U563">
        <v>33</v>
      </c>
      <c r="V563" t="s">
        <v>45</v>
      </c>
      <c r="W563" s="2">
        <f t="shared" si="1361"/>
        <v>0.47824074074074074</v>
      </c>
      <c r="X563">
        <v>10</v>
      </c>
      <c r="Y563" s="33">
        <f>VLOOKUP(C563,JN!$A$2:$J$865,8,0)</f>
        <v>4.2075000000000005</v>
      </c>
      <c r="Z563" s="34">
        <f>VLOOKUP(C563,JN!$A$2:$J$865,9,0)</f>
        <v>83.2693801722682</v>
      </c>
      <c r="AA563" s="35">
        <f>VLOOKUP(C563,JN!$A$2:$J$865,10,0)</f>
        <v>0.70596000000000003</v>
      </c>
      <c r="AB563">
        <v>30.8</v>
      </c>
      <c r="AD563">
        <f t="shared" si="1296"/>
        <v>303.8</v>
      </c>
      <c r="AE563">
        <v>0.129</v>
      </c>
      <c r="AG563">
        <v>0.72</v>
      </c>
      <c r="AH563">
        <f t="shared" si="1297"/>
        <v>9.2880000000000004E-2</v>
      </c>
      <c r="AI563" t="s">
        <v>643</v>
      </c>
      <c r="AJ563">
        <f t="shared" si="1298"/>
        <v>481.36575981569467</v>
      </c>
      <c r="AK563">
        <f t="shared" si="1299"/>
        <v>561.59338645164382</v>
      </c>
      <c r="AL563">
        <f t="shared" si="1300"/>
        <v>2.0253464344245358</v>
      </c>
      <c r="AM563">
        <f t="shared" si="1301"/>
        <v>1.4582494327856657</v>
      </c>
      <c r="AN563">
        <f t="shared" si="1302"/>
        <v>40.08302845600582</v>
      </c>
      <c r="AO563">
        <f t="shared" si="1303"/>
        <v>28.859780488324191</v>
      </c>
      <c r="AP563">
        <f t="shared" si="1304"/>
        <v>0.39646246709940247</v>
      </c>
      <c r="AQ563">
        <f t="shared" si="1305"/>
        <v>0.28545297631156979</v>
      </c>
      <c r="AR563" s="54"/>
      <c r="AS563" s="55"/>
      <c r="AT563" s="55"/>
      <c r="AU563" s="56"/>
      <c r="AV563" s="56"/>
      <c r="AW563" s="56"/>
      <c r="AX563" s="57"/>
      <c r="AY563" s="57"/>
      <c r="AZ563" s="57"/>
    </row>
    <row r="564" spans="1:52" x14ac:dyDescent="0.3">
      <c r="A564">
        <v>548</v>
      </c>
      <c r="B564" s="1">
        <v>44769</v>
      </c>
      <c r="C564" t="str">
        <f t="shared" si="1416"/>
        <v>CER-CON_R2_t2_44769</v>
      </c>
      <c r="E564" t="s">
        <v>20</v>
      </c>
      <c r="F564" t="s">
        <v>40</v>
      </c>
      <c r="G564" t="s">
        <v>18</v>
      </c>
      <c r="H564">
        <f t="shared" si="1292"/>
        <v>2022</v>
      </c>
      <c r="I564">
        <f t="shared" si="1293"/>
        <v>7</v>
      </c>
      <c r="J564">
        <f t="shared" si="1294"/>
        <v>27</v>
      </c>
      <c r="K564" t="s">
        <v>48</v>
      </c>
      <c r="M564">
        <f>VLOOKUP(F564,Treats!$A$1:$C$9,3,0)</f>
        <v>2</v>
      </c>
      <c r="N564">
        <v>3</v>
      </c>
      <c r="P564" t="str">
        <f t="shared" si="1295"/>
        <v>E:CER_P:P06_Tr1:CON_Tr2:_TRA_2_D:27_M:7_Y:2022</v>
      </c>
      <c r="Q564">
        <v>6</v>
      </c>
      <c r="R564">
        <v>27</v>
      </c>
      <c r="S564">
        <v>0.9</v>
      </c>
      <c r="T564">
        <v>30</v>
      </c>
      <c r="U564">
        <v>33</v>
      </c>
      <c r="V564" t="s">
        <v>46</v>
      </c>
      <c r="W564" s="2">
        <f t="shared" si="1361"/>
        <v>0.48518518518518516</v>
      </c>
      <c r="X564">
        <v>20</v>
      </c>
      <c r="Y564" s="33">
        <f>VLOOKUP(C564,JN!$A$2:$J$865,8,0)</f>
        <v>5.9324999999999992</v>
      </c>
      <c r="Z564" s="34">
        <f>VLOOKUP(C564,JN!$A$2:$J$865,9,0)</f>
        <v>49.703428474919782</v>
      </c>
      <c r="AA564" s="35">
        <f>VLOOKUP(C564,JN!$A$2:$J$865,10,0)</f>
        <v>0.79500000000000004</v>
      </c>
      <c r="AB564">
        <v>33.5</v>
      </c>
      <c r="AD564">
        <f t="shared" si="1296"/>
        <v>306.5</v>
      </c>
      <c r="AE564">
        <v>0.129</v>
      </c>
      <c r="AG564">
        <v>0.72</v>
      </c>
      <c r="AH564">
        <f t="shared" si="1297"/>
        <v>9.2880000000000004E-2</v>
      </c>
      <c r="AI564" t="s">
        <v>643</v>
      </c>
      <c r="AJ564">
        <f t="shared" si="1298"/>
        <v>477.12534366071134</v>
      </c>
      <c r="AK564">
        <f t="shared" si="1299"/>
        <v>556.64623427082984</v>
      </c>
      <c r="AL564">
        <f t="shared" si="1300"/>
        <v>2.8305461012671693</v>
      </c>
      <c r="AM564">
        <f t="shared" si="1301"/>
        <v>2.0379931929123618</v>
      </c>
      <c r="AN564">
        <f t="shared" si="1302"/>
        <v>23.714765392211689</v>
      </c>
      <c r="AO564">
        <f t="shared" si="1303"/>
        <v>17.074631082392418</v>
      </c>
      <c r="AP564">
        <f t="shared" si="1304"/>
        <v>0.44253375624530977</v>
      </c>
      <c r="AQ564">
        <f t="shared" si="1305"/>
        <v>0.31862430449662305</v>
      </c>
      <c r="AR564" s="54"/>
      <c r="AS564" s="55"/>
      <c r="AT564" s="55"/>
      <c r="AU564" s="56"/>
      <c r="AV564" s="56"/>
      <c r="AW564" s="56"/>
      <c r="AX564" s="57"/>
      <c r="AY564" s="57"/>
      <c r="AZ564" s="57"/>
    </row>
    <row r="565" spans="1:52" x14ac:dyDescent="0.3">
      <c r="A565">
        <v>549</v>
      </c>
      <c r="B565" s="1">
        <v>44769</v>
      </c>
      <c r="C565" t="str">
        <f t="shared" si="1416"/>
        <v>CER-CON_R2_t3_44769</v>
      </c>
      <c r="E565" t="s">
        <v>20</v>
      </c>
      <c r="F565" t="s">
        <v>40</v>
      </c>
      <c r="G565" t="s">
        <v>18</v>
      </c>
      <c r="H565">
        <f t="shared" si="1292"/>
        <v>2022</v>
      </c>
      <c r="I565">
        <f t="shared" si="1293"/>
        <v>7</v>
      </c>
      <c r="J565">
        <f t="shared" si="1294"/>
        <v>27</v>
      </c>
      <c r="K565" t="s">
        <v>48</v>
      </c>
      <c r="M565">
        <f>VLOOKUP(F565,Treats!$A$1:$C$9,3,0)</f>
        <v>2</v>
      </c>
      <c r="N565">
        <v>3</v>
      </c>
      <c r="P565" t="str">
        <f t="shared" si="1295"/>
        <v>E:CER_P:P06_Tr1:CON_Tr2:_TRA_2_D:27_M:7_Y:2022</v>
      </c>
      <c r="Q565">
        <v>6</v>
      </c>
      <c r="R565">
        <v>27</v>
      </c>
      <c r="S565">
        <v>0.9</v>
      </c>
      <c r="T565">
        <v>30</v>
      </c>
      <c r="U565">
        <v>33</v>
      </c>
      <c r="V565" t="s">
        <v>47</v>
      </c>
      <c r="W565" s="2">
        <f t="shared" si="1361"/>
        <v>0.49212962962962958</v>
      </c>
      <c r="X565">
        <v>30</v>
      </c>
      <c r="Y565" s="33">
        <f>VLOOKUP(C565,JN!$A$2:$J$865,8,0)</f>
        <v>8.2575000000000003</v>
      </c>
      <c r="Z565" s="34">
        <f>VLOOKUP(C565,JN!$A$2:$J$865,9,0)</f>
        <v>14.569836176321568</v>
      </c>
      <c r="AA565" s="35">
        <f>VLOOKUP(C565,JN!$A$2:$J$865,10,0)</f>
        <v>1.32924</v>
      </c>
      <c r="AB565">
        <v>34</v>
      </c>
      <c r="AD565">
        <f t="shared" si="1296"/>
        <v>307</v>
      </c>
      <c r="AE565">
        <v>0.129</v>
      </c>
      <c r="AG565">
        <v>0.72</v>
      </c>
      <c r="AH565">
        <f t="shared" si="1297"/>
        <v>9.2880000000000004E-2</v>
      </c>
      <c r="AI565" t="s">
        <v>643</v>
      </c>
      <c r="AJ565">
        <f t="shared" si="1298"/>
        <v>476.34826655377213</v>
      </c>
      <c r="AK565">
        <f t="shared" si="1299"/>
        <v>555.73964431273407</v>
      </c>
      <c r="AL565">
        <f t="shared" si="1300"/>
        <v>3.9334458110677732</v>
      </c>
      <c r="AM565">
        <f t="shared" si="1301"/>
        <v>2.832080983968797</v>
      </c>
      <c r="AN565">
        <f t="shared" si="1302"/>
        <v>6.9403162065632182</v>
      </c>
      <c r="AO565">
        <f t="shared" si="1303"/>
        <v>4.9970276687255168</v>
      </c>
      <c r="AP565">
        <f t="shared" si="1304"/>
        <v>0.73871136480625865</v>
      </c>
      <c r="AQ565">
        <f t="shared" si="1305"/>
        <v>0.53187218266050618</v>
      </c>
      <c r="AR565" s="54"/>
      <c r="AS565" s="55"/>
      <c r="AT565" s="55"/>
      <c r="AU565" s="56"/>
      <c r="AV565" s="56"/>
      <c r="AW565" s="56"/>
      <c r="AX565" s="57"/>
      <c r="AY565" s="57"/>
      <c r="AZ565" s="57"/>
    </row>
    <row r="566" spans="1:52" x14ac:dyDescent="0.3">
      <c r="A566">
        <v>550</v>
      </c>
      <c r="B566" s="1">
        <v>44769</v>
      </c>
      <c r="C566" t="str">
        <f t="shared" si="1416"/>
        <v>CER-MSD_R3_t0_44769</v>
      </c>
      <c r="E566" t="s">
        <v>20</v>
      </c>
      <c r="F566" t="s">
        <v>35</v>
      </c>
      <c r="G566" t="s">
        <v>18</v>
      </c>
      <c r="H566">
        <f t="shared" si="1292"/>
        <v>2022</v>
      </c>
      <c r="I566">
        <f t="shared" si="1293"/>
        <v>7</v>
      </c>
      <c r="J566">
        <f t="shared" si="1294"/>
        <v>27</v>
      </c>
      <c r="K566" t="s">
        <v>49</v>
      </c>
      <c r="M566">
        <f>VLOOKUP(F566,Treats!$A$1:$C$9,3,0)</f>
        <v>3</v>
      </c>
      <c r="N566">
        <v>11</v>
      </c>
      <c r="O566" t="s">
        <v>613</v>
      </c>
      <c r="P566" t="str">
        <f t="shared" si="1295"/>
        <v>E:CER_P:P07_Tr1:MSD_Tr2:_TRA_3_D:27_M:7_Y:2022</v>
      </c>
      <c r="Q566">
        <v>15</v>
      </c>
      <c r="R566">
        <v>27</v>
      </c>
      <c r="S566">
        <v>0.9</v>
      </c>
      <c r="T566">
        <v>28</v>
      </c>
      <c r="U566">
        <v>30</v>
      </c>
      <c r="V566" t="s">
        <v>44</v>
      </c>
      <c r="W566" s="2">
        <v>0.43738425925925922</v>
      </c>
      <c r="X566">
        <v>0</v>
      </c>
      <c r="Y566" s="33">
        <f>VLOOKUP(C566,JN!$A$2:$J$865,8,0)</f>
        <v>1.5074999999999998</v>
      </c>
      <c r="Z566" s="34">
        <f>VLOOKUP(C566,JN!$A$2:$J$865,9,0)</f>
        <v>72.480324269549072</v>
      </c>
      <c r="AA566" s="35">
        <f>VLOOKUP(C566,JN!$A$2:$J$865,10,0)</f>
        <v>1.2847200000000001</v>
      </c>
      <c r="AB566">
        <v>30.7</v>
      </c>
      <c r="AD566">
        <f t="shared" si="1296"/>
        <v>303.7</v>
      </c>
      <c r="AE566">
        <v>0.129</v>
      </c>
      <c r="AG566">
        <v>0.72</v>
      </c>
      <c r="AH566">
        <f t="shared" si="1297"/>
        <v>9.2880000000000004E-2</v>
      </c>
      <c r="AI566" t="s">
        <v>643</v>
      </c>
      <c r="AJ566">
        <f t="shared" si="1298"/>
        <v>481.52426023051709</v>
      </c>
      <c r="AK566">
        <f t="shared" si="1299"/>
        <v>561.77830360226994</v>
      </c>
      <c r="AL566">
        <f t="shared" si="1300"/>
        <v>0.72589782229750432</v>
      </c>
      <c r="AM566">
        <f t="shared" si="1301"/>
        <v>0.52264643205420314</v>
      </c>
      <c r="AN566">
        <f t="shared" si="1302"/>
        <v>34.901034525162615</v>
      </c>
      <c r="AO566">
        <f t="shared" si="1303"/>
        <v>25.128744858117084</v>
      </c>
      <c r="AP566">
        <f t="shared" si="1304"/>
        <v>0.7217278222039083</v>
      </c>
      <c r="AQ566">
        <f t="shared" si="1305"/>
        <v>0.51964403198681397</v>
      </c>
      <c r="AR566" s="54">
        <f t="shared" ref="AR566" si="1417">SLOPE(AM566:AM569,X566:X569)*60</f>
        <v>4.5776854200673255E-2</v>
      </c>
      <c r="AS566" s="55">
        <f t="shared" ref="AS566" si="1418">RSQ(Y566:Y569,AM566:AM569)</f>
        <v>0.98820805259216848</v>
      </c>
      <c r="AT566" s="55">
        <f t="shared" ref="AT566" si="1419">IF(AS566&gt;=0.7,AR566,"REV")</f>
        <v>4.5776854200673255E-2</v>
      </c>
      <c r="AU566" s="56">
        <f t="shared" ref="AU566" si="1420">SLOPE(AQ566:AQ569,Y566:Y569)*60</f>
        <v>-104.11160705587471</v>
      </c>
      <c r="AV566" s="56">
        <f t="shared" ref="AV566" si="1421">RSQ(Y566:Y569,AQ566:AQ569)</f>
        <v>0.34526689089836504</v>
      </c>
      <c r="AW566" s="56" t="str">
        <f t="shared" ref="AW566" si="1422">IF(AV566&gt;=0.7,AU566,"REV")</f>
        <v>REV</v>
      </c>
      <c r="AX566" s="57">
        <f t="shared" ref="AX566" si="1423">SLOPE(AO566:AO569,Y566:Y569)*60</f>
        <v>-10412.977574545672</v>
      </c>
      <c r="AY566" s="57">
        <f t="shared" ref="AY566" si="1424">RSQ(Y566:Y569,AO566:AO569)</f>
        <v>0.99627083598072541</v>
      </c>
      <c r="AZ566" s="57">
        <f t="shared" ref="AZ566" si="1425">IF(AY566&gt;=0.7,AX566,"REV")</f>
        <v>-10412.977574545672</v>
      </c>
    </row>
    <row r="567" spans="1:52" x14ac:dyDescent="0.3">
      <c r="A567">
        <v>551</v>
      </c>
      <c r="B567" s="1">
        <v>44769</v>
      </c>
      <c r="C567" t="str">
        <f t="shared" si="1416"/>
        <v>CER-MSD_R3_t1_44769</v>
      </c>
      <c r="E567" t="s">
        <v>20</v>
      </c>
      <c r="F567" t="s">
        <v>35</v>
      </c>
      <c r="G567" t="s">
        <v>18</v>
      </c>
      <c r="H567">
        <f t="shared" si="1292"/>
        <v>2022</v>
      </c>
      <c r="I567">
        <f t="shared" si="1293"/>
        <v>7</v>
      </c>
      <c r="J567">
        <f t="shared" si="1294"/>
        <v>27</v>
      </c>
      <c r="K567" t="s">
        <v>49</v>
      </c>
      <c r="M567">
        <f>VLOOKUP(F567,Treats!$A$1:$C$9,3,0)</f>
        <v>3</v>
      </c>
      <c r="N567">
        <v>11</v>
      </c>
      <c r="O567" t="s">
        <v>613</v>
      </c>
      <c r="P567" t="str">
        <f t="shared" si="1295"/>
        <v>E:CER_P:P07_Tr1:MSD_Tr2:_TRA_3_D:27_M:7_Y:2022</v>
      </c>
      <c r="Q567">
        <v>15</v>
      </c>
      <c r="R567">
        <v>27</v>
      </c>
      <c r="S567">
        <v>0.9</v>
      </c>
      <c r="T567">
        <v>28</v>
      </c>
      <c r="U567">
        <v>30</v>
      </c>
      <c r="V567" t="s">
        <v>45</v>
      </c>
      <c r="W567" s="2">
        <f t="shared" si="1361"/>
        <v>0.44432870370370364</v>
      </c>
      <c r="X567">
        <v>10</v>
      </c>
      <c r="Y567" s="33">
        <f>VLOOKUP(C567,JN!$A$2:$J$865,8,0)</f>
        <v>1.5074999999999998</v>
      </c>
      <c r="Z567" s="34">
        <f>VLOOKUP(C567,JN!$A$2:$J$865,9,0)</f>
        <v>74.140179023813545</v>
      </c>
      <c r="AA567" s="35">
        <f>VLOOKUP(C567,JN!$A$2:$J$865,10,0)</f>
        <v>0.66144000000000003</v>
      </c>
      <c r="AB567">
        <v>32.200000000000003</v>
      </c>
      <c r="AD567">
        <f t="shared" si="1296"/>
        <v>305.2</v>
      </c>
      <c r="AE567">
        <v>0.129</v>
      </c>
      <c r="AG567">
        <v>0.72</v>
      </c>
      <c r="AH567">
        <f t="shared" si="1297"/>
        <v>9.2880000000000004E-2</v>
      </c>
      <c r="AI567" t="s">
        <v>643</v>
      </c>
      <c r="AJ567">
        <f t="shared" si="1298"/>
        <v>479.15766000002634</v>
      </c>
      <c r="AK567">
        <f t="shared" si="1299"/>
        <v>559.01727000003075</v>
      </c>
      <c r="AL567">
        <f t="shared" si="1300"/>
        <v>0.72233017245003961</v>
      </c>
      <c r="AM567">
        <f t="shared" si="1301"/>
        <v>0.52007772416402853</v>
      </c>
      <c r="AN567">
        <f t="shared" si="1302"/>
        <v>35.524834693033533</v>
      </c>
      <c r="AO567">
        <f t="shared" si="1303"/>
        <v>25.577880978984144</v>
      </c>
      <c r="AP567">
        <f t="shared" si="1304"/>
        <v>0.36975638306882036</v>
      </c>
      <c r="AQ567">
        <f t="shared" si="1305"/>
        <v>0.26622459580955066</v>
      </c>
      <c r="AR567" s="54"/>
      <c r="AS567" s="55"/>
      <c r="AT567" s="55"/>
      <c r="AU567" s="56"/>
      <c r="AV567" s="56"/>
      <c r="AW567" s="56"/>
      <c r="AX567" s="57"/>
      <c r="AY567" s="57"/>
      <c r="AZ567" s="57"/>
    </row>
    <row r="568" spans="1:52" x14ac:dyDescent="0.3">
      <c r="A568">
        <v>552</v>
      </c>
      <c r="B568" s="1">
        <v>44769</v>
      </c>
      <c r="C568" t="str">
        <f t="shared" si="1416"/>
        <v>CER-MSD_R3_t2_44769</v>
      </c>
      <c r="E568" t="s">
        <v>20</v>
      </c>
      <c r="F568" t="s">
        <v>35</v>
      </c>
      <c r="G568" t="s">
        <v>18</v>
      </c>
      <c r="H568">
        <f t="shared" si="1292"/>
        <v>2022</v>
      </c>
      <c r="I568">
        <f t="shared" si="1293"/>
        <v>7</v>
      </c>
      <c r="J568">
        <f t="shared" si="1294"/>
        <v>27</v>
      </c>
      <c r="K568" t="s">
        <v>49</v>
      </c>
      <c r="M568">
        <f>VLOOKUP(F568,Treats!$A$1:$C$9,3,0)</f>
        <v>3</v>
      </c>
      <c r="N568">
        <v>11</v>
      </c>
      <c r="O568" t="s">
        <v>613</v>
      </c>
      <c r="P568" t="str">
        <f t="shared" si="1295"/>
        <v>E:CER_P:P07_Tr1:MSD_Tr2:_TRA_3_D:27_M:7_Y:2022</v>
      </c>
      <c r="Q568">
        <v>15</v>
      </c>
      <c r="R568">
        <v>27</v>
      </c>
      <c r="S568">
        <v>0.9</v>
      </c>
      <c r="T568">
        <v>28</v>
      </c>
      <c r="U568">
        <v>30</v>
      </c>
      <c r="V568" t="s">
        <v>46</v>
      </c>
      <c r="W568" s="2">
        <f t="shared" si="1361"/>
        <v>0.45127314814814806</v>
      </c>
      <c r="X568">
        <v>20</v>
      </c>
      <c r="Y568" s="33">
        <f>VLOOKUP(C568,JN!$A$2:$J$865,8,0)</f>
        <v>1.5825</v>
      </c>
      <c r="Z568" s="34">
        <f>VLOOKUP(C568,JN!$A$2:$J$865,9,0)</f>
        <v>34.488093227495355</v>
      </c>
      <c r="AA568" s="35">
        <f>VLOOKUP(C568,JN!$A$2:$J$865,10,0)</f>
        <v>0.66144000000000003</v>
      </c>
      <c r="AB568">
        <v>34.200000000000003</v>
      </c>
      <c r="AD568">
        <f t="shared" si="1296"/>
        <v>307.2</v>
      </c>
      <c r="AE568">
        <v>0.129</v>
      </c>
      <c r="AG568">
        <v>0.72</v>
      </c>
      <c r="AH568">
        <f t="shared" si="1297"/>
        <v>9.2880000000000004E-2</v>
      </c>
      <c r="AI568" t="s">
        <v>643</v>
      </c>
      <c r="AJ568">
        <f t="shared" si="1298"/>
        <v>476.03814398440113</v>
      </c>
      <c r="AK568">
        <f t="shared" si="1299"/>
        <v>555.37783464846802</v>
      </c>
      <c r="AL568">
        <f t="shared" si="1300"/>
        <v>0.75333036285531474</v>
      </c>
      <c r="AM568">
        <f t="shared" si="1301"/>
        <v>0.54239786125582667</v>
      </c>
      <c r="AN568">
        <f t="shared" si="1302"/>
        <v>16.417647889577882</v>
      </c>
      <c r="AO568">
        <f t="shared" si="1303"/>
        <v>11.820706480496074</v>
      </c>
      <c r="AP568">
        <f t="shared" si="1304"/>
        <v>0.36734911494988276</v>
      </c>
      <c r="AQ568">
        <f t="shared" si="1305"/>
        <v>0.26449136276391555</v>
      </c>
      <c r="AR568" s="54"/>
      <c r="AS568" s="55"/>
      <c r="AT568" s="55"/>
      <c r="AU568" s="56"/>
      <c r="AV568" s="56"/>
      <c r="AW568" s="56"/>
      <c r="AX568" s="57"/>
      <c r="AY568" s="57"/>
      <c r="AZ568" s="57"/>
    </row>
    <row r="569" spans="1:52" x14ac:dyDescent="0.3">
      <c r="A569">
        <v>553</v>
      </c>
      <c r="B569" s="1">
        <v>44769</v>
      </c>
      <c r="C569" t="str">
        <f t="shared" si="1416"/>
        <v>CER-MSD_R3_t3_44769</v>
      </c>
      <c r="E569" t="s">
        <v>20</v>
      </c>
      <c r="F569" t="s">
        <v>35</v>
      </c>
      <c r="G569" t="s">
        <v>18</v>
      </c>
      <c r="H569">
        <f t="shared" si="1292"/>
        <v>2022</v>
      </c>
      <c r="I569">
        <f t="shared" si="1293"/>
        <v>7</v>
      </c>
      <c r="J569">
        <f t="shared" si="1294"/>
        <v>27</v>
      </c>
      <c r="K569" t="s">
        <v>49</v>
      </c>
      <c r="M569">
        <f>VLOOKUP(F569,Treats!$A$1:$C$9,3,0)</f>
        <v>3</v>
      </c>
      <c r="N569">
        <v>11</v>
      </c>
      <c r="O569" t="s">
        <v>613</v>
      </c>
      <c r="P569" t="str">
        <f t="shared" si="1295"/>
        <v>E:CER_P:P07_Tr1:MSD_Tr2:_TRA_3_D:27_M:7_Y:2022</v>
      </c>
      <c r="Q569">
        <v>15</v>
      </c>
      <c r="R569">
        <v>27</v>
      </c>
      <c r="S569">
        <v>0.9</v>
      </c>
      <c r="T569">
        <v>28</v>
      </c>
      <c r="U569">
        <v>30</v>
      </c>
      <c r="V569" t="s">
        <v>47</v>
      </c>
      <c r="W569" s="2">
        <f t="shared" si="1361"/>
        <v>0.45821759259259248</v>
      </c>
      <c r="X569">
        <v>30</v>
      </c>
      <c r="Y569" s="33">
        <f>VLOOKUP(C569,JN!$A$2:$J$865,8,0)</f>
        <v>1.5825</v>
      </c>
      <c r="Z569" s="34">
        <f>VLOOKUP(C569,JN!$A$2:$J$865,9,0)</f>
        <v>37.623374429994932</v>
      </c>
      <c r="AA569" s="35">
        <f>VLOOKUP(C569,JN!$A$2:$J$865,10,0)</f>
        <v>0.65508</v>
      </c>
      <c r="AB569">
        <v>35.200000000000003</v>
      </c>
      <c r="AD569">
        <f t="shared" si="1296"/>
        <v>308.2</v>
      </c>
      <c r="AE569">
        <v>0.129</v>
      </c>
      <c r="AG569">
        <v>0.72</v>
      </c>
      <c r="AH569">
        <f t="shared" si="1297"/>
        <v>9.2880000000000004E-2</v>
      </c>
      <c r="AI569" t="s">
        <v>643</v>
      </c>
      <c r="AJ569">
        <f t="shared" si="1298"/>
        <v>474.49356856589236</v>
      </c>
      <c r="AK569">
        <f t="shared" si="1299"/>
        <v>553.57582999354122</v>
      </c>
      <c r="AL569">
        <f t="shared" si="1300"/>
        <v>0.75088607225552473</v>
      </c>
      <c r="AM569">
        <f t="shared" si="1301"/>
        <v>0.54063797202397779</v>
      </c>
      <c r="AN569">
        <f t="shared" si="1302"/>
        <v>17.852049194779042</v>
      </c>
      <c r="AO569">
        <f t="shared" si="1303"/>
        <v>12.853475420240912</v>
      </c>
      <c r="AP569">
        <f t="shared" si="1304"/>
        <v>0.36263645471216899</v>
      </c>
      <c r="AQ569">
        <f t="shared" si="1305"/>
        <v>0.26109824739276166</v>
      </c>
      <c r="AR569" s="54"/>
      <c r="AS569" s="55"/>
      <c r="AT569" s="55"/>
      <c r="AU569" s="56"/>
      <c r="AV569" s="56"/>
      <c r="AW569" s="56"/>
      <c r="AX569" s="57"/>
      <c r="AY569" s="57"/>
      <c r="AZ569" s="57"/>
    </row>
    <row r="570" spans="1:52" x14ac:dyDescent="0.3">
      <c r="A570">
        <v>554</v>
      </c>
      <c r="B570" s="1">
        <v>44769</v>
      </c>
      <c r="C570" t="str">
        <f t="shared" si="1416"/>
        <v>CER-CON_R3_t0_44769</v>
      </c>
      <c r="E570" t="s">
        <v>20</v>
      </c>
      <c r="F570" t="s">
        <v>33</v>
      </c>
      <c r="G570" t="s">
        <v>18</v>
      </c>
      <c r="H570">
        <f t="shared" si="1292"/>
        <v>2022</v>
      </c>
      <c r="I570">
        <f t="shared" si="1293"/>
        <v>7</v>
      </c>
      <c r="J570">
        <f t="shared" si="1294"/>
        <v>27</v>
      </c>
      <c r="K570" t="s">
        <v>48</v>
      </c>
      <c r="M570">
        <f>VLOOKUP(F570,Treats!$A$1:$C$9,3,0)</f>
        <v>3</v>
      </c>
      <c r="N570">
        <v>11</v>
      </c>
      <c r="O570" t="s">
        <v>613</v>
      </c>
      <c r="P570" t="str">
        <f t="shared" si="1295"/>
        <v>E:CER_P:P08_Tr1:CON_Tr2:_TRA_3_D:27_M:7_Y:2022</v>
      </c>
      <c r="Q570">
        <v>9</v>
      </c>
      <c r="R570">
        <v>26</v>
      </c>
      <c r="S570">
        <v>0.9</v>
      </c>
      <c r="T570">
        <v>30</v>
      </c>
      <c r="U570">
        <v>33</v>
      </c>
      <c r="V570" t="s">
        <v>44</v>
      </c>
      <c r="W570" s="2">
        <v>0.47129629629629632</v>
      </c>
      <c r="X570">
        <v>0</v>
      </c>
      <c r="Y570" s="33">
        <f>VLOOKUP(C570,JN!$A$2:$J$865,8,0)</f>
        <v>6.1575000000000006</v>
      </c>
      <c r="Z570" s="34">
        <f>VLOOKUP(C570,JN!$A$2:$J$865,9,0)</f>
        <v>83.546022631312269</v>
      </c>
      <c r="AA570" s="35">
        <f>VLOOKUP(C570,JN!$A$2:$J$865,10,0)</f>
        <v>0.90948000000000007</v>
      </c>
      <c r="AB570">
        <v>29.1</v>
      </c>
      <c r="AD570">
        <f t="shared" si="1296"/>
        <v>302.10000000000002</v>
      </c>
      <c r="AE570">
        <v>0.129</v>
      </c>
      <c r="AG570">
        <v>0.72</v>
      </c>
      <c r="AH570">
        <f t="shared" si="1297"/>
        <v>9.2880000000000004E-2</v>
      </c>
      <c r="AI570" t="s">
        <v>643</v>
      </c>
      <c r="AJ570">
        <f t="shared" si="1298"/>
        <v>484.07453767629272</v>
      </c>
      <c r="AK570">
        <f t="shared" si="1299"/>
        <v>564.75362728900814</v>
      </c>
      <c r="AL570">
        <f t="shared" si="1300"/>
        <v>2.980688965741773</v>
      </c>
      <c r="AM570">
        <f t="shared" si="1301"/>
        <v>2.1460960553340764</v>
      </c>
      <c r="AN570">
        <f t="shared" si="1302"/>
        <v>40.442502279945579</v>
      </c>
      <c r="AO570">
        <f t="shared" si="1303"/>
        <v>29.118601641560815</v>
      </c>
      <c r="AP570">
        <f t="shared" si="1304"/>
        <v>0.5136321289468071</v>
      </c>
      <c r="AQ570">
        <f t="shared" si="1305"/>
        <v>0.36981513284170109</v>
      </c>
      <c r="AR570" s="54">
        <f t="shared" ref="AR570" si="1426">SLOPE(AM570:AM573,X570:X573)*60</f>
        <v>4.7716975948545368</v>
      </c>
      <c r="AS570" s="55">
        <f t="shared" ref="AS570" si="1427">RSQ(Y570:Y573,AM570:AM573)</f>
        <v>0.99998046405914331</v>
      </c>
      <c r="AT570" s="55">
        <f t="shared" ref="AT570" si="1428">IF(AS570&gt;=0.7,AR570,"REV")</f>
        <v>4.7716975948545368</v>
      </c>
      <c r="AU570" s="56">
        <f t="shared" ref="AU570" si="1429">SLOPE(AQ570:AQ573,Y570:Y573)*60</f>
        <v>-0.85131351058758742</v>
      </c>
      <c r="AV570" s="56">
        <f t="shared" ref="AV570" si="1430">RSQ(Y570:Y573,AQ570:AQ573)</f>
        <v>0.89847349105249097</v>
      </c>
      <c r="AW570" s="56">
        <f t="shared" ref="AW570" si="1431">IF(AV570&gt;=0.7,AU570,"REV")</f>
        <v>-0.85131351058758742</v>
      </c>
      <c r="AX570" s="57">
        <f t="shared" ref="AX570" si="1432">SLOPE(AO570:AO573,Y570:Y573)*60</f>
        <v>-118.93658643100046</v>
      </c>
      <c r="AY570" s="57">
        <f t="shared" ref="AY570" si="1433">RSQ(Y570:Y573,AO570:AO573)</f>
        <v>0.77951077819513059</v>
      </c>
      <c r="AZ570" s="57">
        <f t="shared" ref="AZ570" si="1434">IF(AY570&gt;=0.7,AX570,"REV")</f>
        <v>-118.93658643100046</v>
      </c>
    </row>
    <row r="571" spans="1:52" x14ac:dyDescent="0.3">
      <c r="A571">
        <v>555</v>
      </c>
      <c r="B571" s="1">
        <v>44769</v>
      </c>
      <c r="C571" t="str">
        <f t="shared" si="1416"/>
        <v>CER-CON_R3_t1_44769</v>
      </c>
      <c r="E571" t="s">
        <v>20</v>
      </c>
      <c r="F571" t="s">
        <v>33</v>
      </c>
      <c r="G571" t="s">
        <v>18</v>
      </c>
      <c r="H571">
        <f t="shared" si="1292"/>
        <v>2022</v>
      </c>
      <c r="I571">
        <f t="shared" si="1293"/>
        <v>7</v>
      </c>
      <c r="J571">
        <f t="shared" si="1294"/>
        <v>27</v>
      </c>
      <c r="K571" t="s">
        <v>48</v>
      </c>
      <c r="M571">
        <f>VLOOKUP(F571,Treats!$A$1:$C$9,3,0)</f>
        <v>3</v>
      </c>
      <c r="N571">
        <v>11</v>
      </c>
      <c r="O571" t="s">
        <v>613</v>
      </c>
      <c r="P571" t="str">
        <f t="shared" si="1295"/>
        <v>E:CER_P:P08_Tr1:CON_Tr2:_TRA_3_D:27_M:7_Y:2022</v>
      </c>
      <c r="Q571">
        <v>9</v>
      </c>
      <c r="R571">
        <v>26</v>
      </c>
      <c r="S571">
        <v>0.9</v>
      </c>
      <c r="T571">
        <v>30</v>
      </c>
      <c r="U571">
        <v>33</v>
      </c>
      <c r="V571" t="s">
        <v>45</v>
      </c>
      <c r="W571" s="2">
        <f t="shared" si="1361"/>
        <v>0.47824074074074074</v>
      </c>
      <c r="X571">
        <v>10</v>
      </c>
      <c r="Y571" s="33">
        <f>VLOOKUP(C571,JN!$A$2:$J$865,8,0)</f>
        <v>9.6074999999999999</v>
      </c>
      <c r="Z571" s="34">
        <f>VLOOKUP(C571,JN!$A$2:$J$865,9,0)</f>
        <v>82.623881101165338</v>
      </c>
      <c r="AA571" s="35">
        <f>VLOOKUP(C571,JN!$A$2:$J$865,10,0)</f>
        <v>0.72504000000000013</v>
      </c>
      <c r="AB571">
        <v>32.700000000000003</v>
      </c>
      <c r="AD571">
        <f t="shared" si="1296"/>
        <v>305.7</v>
      </c>
      <c r="AE571">
        <v>0.129</v>
      </c>
      <c r="AG571">
        <v>0.72</v>
      </c>
      <c r="AH571">
        <f t="shared" si="1297"/>
        <v>9.2880000000000004E-2</v>
      </c>
      <c r="AI571" t="s">
        <v>643</v>
      </c>
      <c r="AJ571">
        <f t="shared" si="1298"/>
        <v>478.37395430817151</v>
      </c>
      <c r="AK571">
        <f t="shared" si="1299"/>
        <v>558.10294669286679</v>
      </c>
      <c r="AL571">
        <f t="shared" si="1300"/>
        <v>4.5959777660157579</v>
      </c>
      <c r="AM571">
        <f t="shared" si="1301"/>
        <v>3.3091039915313458</v>
      </c>
      <c r="AN571">
        <f t="shared" si="1302"/>
        <v>39.525112722652665</v>
      </c>
      <c r="AO571">
        <f t="shared" si="1303"/>
        <v>28.45808116030992</v>
      </c>
      <c r="AP571">
        <f t="shared" si="1304"/>
        <v>0.40464696047019622</v>
      </c>
      <c r="AQ571">
        <f t="shared" si="1305"/>
        <v>0.29134581153854128</v>
      </c>
      <c r="AR571" s="54"/>
      <c r="AS571" s="55"/>
      <c r="AT571" s="55"/>
      <c r="AU571" s="56"/>
      <c r="AV571" s="56"/>
      <c r="AW571" s="56"/>
      <c r="AX571" s="57"/>
      <c r="AY571" s="57"/>
      <c r="AZ571" s="57"/>
    </row>
    <row r="572" spans="1:52" x14ac:dyDescent="0.3">
      <c r="A572">
        <v>556</v>
      </c>
      <c r="B572" s="1">
        <v>44769</v>
      </c>
      <c r="C572" t="str">
        <f t="shared" si="1416"/>
        <v>CER-CON_R3_t2_44769</v>
      </c>
      <c r="E572" t="s">
        <v>20</v>
      </c>
      <c r="F572" t="s">
        <v>33</v>
      </c>
      <c r="G572" t="s">
        <v>18</v>
      </c>
      <c r="H572">
        <f t="shared" si="1292"/>
        <v>2022</v>
      </c>
      <c r="I572">
        <f t="shared" si="1293"/>
        <v>7</v>
      </c>
      <c r="J572">
        <f t="shared" si="1294"/>
        <v>27</v>
      </c>
      <c r="K572" t="s">
        <v>48</v>
      </c>
      <c r="M572">
        <f>VLOOKUP(F572,Treats!$A$1:$C$9,3,0)</f>
        <v>3</v>
      </c>
      <c r="N572">
        <v>11</v>
      </c>
      <c r="O572" t="s">
        <v>613</v>
      </c>
      <c r="P572" t="str">
        <f t="shared" si="1295"/>
        <v>E:CER_P:P08_Tr1:CON_Tr2:_TRA_3_D:27_M:7_Y:2022</v>
      </c>
      <c r="Q572">
        <v>9</v>
      </c>
      <c r="R572">
        <v>26</v>
      </c>
      <c r="S572">
        <v>0.9</v>
      </c>
      <c r="T572">
        <v>30</v>
      </c>
      <c r="U572">
        <v>33</v>
      </c>
      <c r="V572" t="s">
        <v>46</v>
      </c>
      <c r="W572" s="2">
        <f t="shared" si="1361"/>
        <v>0.48518518518518516</v>
      </c>
      <c r="X572">
        <v>20</v>
      </c>
      <c r="Y572" s="33">
        <f>VLOOKUP(C572,JN!$A$2:$J$865,8,0)</f>
        <v>11.557500000000001</v>
      </c>
      <c r="Z572" s="34">
        <f>VLOOKUP(C572,JN!$A$2:$J$865,9,0)</f>
        <v>65.933119405505835</v>
      </c>
      <c r="AA572" s="35">
        <f>VLOOKUP(C572,JN!$A$2:$J$865,10,0)</f>
        <v>0.69324000000000008</v>
      </c>
      <c r="AB572">
        <v>35</v>
      </c>
      <c r="AD572">
        <f t="shared" si="1296"/>
        <v>308</v>
      </c>
      <c r="AE572">
        <v>0.129</v>
      </c>
      <c r="AG572">
        <v>0.72</v>
      </c>
      <c r="AH572">
        <f t="shared" si="1297"/>
        <v>9.2880000000000004E-2</v>
      </c>
      <c r="AI572" t="s">
        <v>643</v>
      </c>
      <c r="AJ572">
        <f t="shared" si="1298"/>
        <v>474.80168127275334</v>
      </c>
      <c r="AK572">
        <f t="shared" si="1299"/>
        <v>553.93529481821224</v>
      </c>
      <c r="AL572">
        <f t="shared" si="1300"/>
        <v>5.4875204313098473</v>
      </c>
      <c r="AM572">
        <f t="shared" si="1301"/>
        <v>3.9510147105430899</v>
      </c>
      <c r="AN572">
        <f t="shared" si="1302"/>
        <v>31.305155945291368</v>
      </c>
      <c r="AO572">
        <f t="shared" si="1303"/>
        <v>22.539712280609784</v>
      </c>
      <c r="AP572">
        <f t="shared" si="1304"/>
        <v>0.38401010377977751</v>
      </c>
      <c r="AQ572">
        <f t="shared" si="1305"/>
        <v>0.2764872747214398</v>
      </c>
      <c r="AR572" s="54"/>
      <c r="AS572" s="55"/>
      <c r="AT572" s="55"/>
      <c r="AU572" s="56"/>
      <c r="AV572" s="56"/>
      <c r="AW572" s="56"/>
      <c r="AX572" s="57"/>
      <c r="AY572" s="57"/>
      <c r="AZ572" s="57"/>
    </row>
    <row r="573" spans="1:52" x14ac:dyDescent="0.3">
      <c r="A573">
        <v>557</v>
      </c>
      <c r="B573" s="1">
        <v>44769</v>
      </c>
      <c r="C573" t="str">
        <f t="shared" si="1416"/>
        <v>CER-CON_R3_t3_44769</v>
      </c>
      <c r="E573" t="s">
        <v>20</v>
      </c>
      <c r="F573" t="s">
        <v>33</v>
      </c>
      <c r="G573" t="s">
        <v>18</v>
      </c>
      <c r="H573">
        <f t="shared" si="1292"/>
        <v>2022</v>
      </c>
      <c r="I573">
        <f t="shared" si="1293"/>
        <v>7</v>
      </c>
      <c r="J573">
        <f t="shared" si="1294"/>
        <v>27</v>
      </c>
      <c r="K573" t="s">
        <v>48</v>
      </c>
      <c r="M573">
        <f>VLOOKUP(F573,Treats!$A$1:$C$9,3,0)</f>
        <v>3</v>
      </c>
      <c r="N573">
        <v>11</v>
      </c>
      <c r="O573" t="s">
        <v>613</v>
      </c>
      <c r="P573" t="str">
        <f t="shared" si="1295"/>
        <v>E:CER_P:P08_Tr1:CON_Tr2:_TRA_3_D:27_M:7_Y:2022</v>
      </c>
      <c r="Q573">
        <v>9</v>
      </c>
      <c r="R573">
        <v>26</v>
      </c>
      <c r="S573">
        <v>0.9</v>
      </c>
      <c r="T573">
        <v>30</v>
      </c>
      <c r="U573">
        <v>33</v>
      </c>
      <c r="V573" t="s">
        <v>47</v>
      </c>
      <c r="W573" s="2">
        <f t="shared" si="1361"/>
        <v>0.49212962962962958</v>
      </c>
      <c r="X573">
        <v>30</v>
      </c>
      <c r="Y573" s="33">
        <f>VLOOKUP(C573,JN!$A$2:$J$865,8,0)</f>
        <v>13.432500000000001</v>
      </c>
      <c r="Z573" s="34">
        <f>VLOOKUP(C573,JN!$A$2:$J$865,9,0)</f>
        <v>41.219726397567982</v>
      </c>
      <c r="AA573" s="35">
        <f>VLOOKUP(C573,JN!$A$2:$J$865,10,0)</f>
        <v>0.67416000000000009</v>
      </c>
      <c r="AB573">
        <v>35.6</v>
      </c>
      <c r="AD573">
        <f t="shared" si="1296"/>
        <v>308.60000000000002</v>
      </c>
      <c r="AE573">
        <v>0.129</v>
      </c>
      <c r="AG573">
        <v>0.72</v>
      </c>
      <c r="AH573">
        <f t="shared" si="1297"/>
        <v>9.2880000000000004E-2</v>
      </c>
      <c r="AI573" t="s">
        <v>643</v>
      </c>
      <c r="AJ573">
        <f t="shared" si="1298"/>
        <v>473.87854125731695</v>
      </c>
      <c r="AK573">
        <f t="shared" si="1299"/>
        <v>552.85829813353644</v>
      </c>
      <c r="AL573">
        <f t="shared" si="1300"/>
        <v>6.3653735054389111</v>
      </c>
      <c r="AM573">
        <f t="shared" si="1301"/>
        <v>4.5830689239160156</v>
      </c>
      <c r="AN573">
        <f t="shared" si="1302"/>
        <v>19.533143816305238</v>
      </c>
      <c r="AO573">
        <f t="shared" si="1303"/>
        <v>14.063863547739771</v>
      </c>
      <c r="AP573">
        <f t="shared" si="1304"/>
        <v>0.37271495026970497</v>
      </c>
      <c r="AQ573">
        <f t="shared" si="1305"/>
        <v>0.26835476419418758</v>
      </c>
      <c r="AR573" s="54"/>
      <c r="AS573" s="55"/>
      <c r="AT573" s="55"/>
      <c r="AU573" s="56"/>
      <c r="AV573" s="56"/>
      <c r="AW573" s="56"/>
      <c r="AX573" s="57"/>
      <c r="AY573" s="57"/>
      <c r="AZ573" s="57"/>
    </row>
    <row r="574" spans="1:52" x14ac:dyDescent="0.3">
      <c r="A574">
        <v>558</v>
      </c>
      <c r="B574" s="1">
        <v>44769</v>
      </c>
      <c r="C574" t="str">
        <f t="shared" si="1416"/>
        <v>CER-AWD_R3_t0_44769</v>
      </c>
      <c r="E574" t="s">
        <v>20</v>
      </c>
      <c r="F574" t="s">
        <v>38</v>
      </c>
      <c r="G574" t="s">
        <v>18</v>
      </c>
      <c r="H574">
        <f t="shared" si="1292"/>
        <v>2022</v>
      </c>
      <c r="I574">
        <f t="shared" si="1293"/>
        <v>7</v>
      </c>
      <c r="J574">
        <f t="shared" si="1294"/>
        <v>27</v>
      </c>
      <c r="K574" t="s">
        <v>50</v>
      </c>
      <c r="M574">
        <f>VLOOKUP(F574,Treats!$A$1:$C$9,3,0)</f>
        <v>3</v>
      </c>
      <c r="N574">
        <v>14</v>
      </c>
      <c r="O574" t="s">
        <v>613</v>
      </c>
      <c r="P574" t="str">
        <f t="shared" si="1295"/>
        <v>E:CER_P:P09_Tr1:AWD_Tr2:_TRA_3_D:27_M:7_Y:2022</v>
      </c>
      <c r="Q574">
        <v>0</v>
      </c>
      <c r="R574">
        <v>25</v>
      </c>
      <c r="S574">
        <v>0.9</v>
      </c>
      <c r="T574">
        <v>28</v>
      </c>
      <c r="U574">
        <v>30</v>
      </c>
      <c r="V574" t="s">
        <v>44</v>
      </c>
      <c r="W574" s="2">
        <v>0.44027777777777777</v>
      </c>
      <c r="X574">
        <v>0</v>
      </c>
      <c r="Y574" s="33">
        <f>VLOOKUP(C574,JN!$A$2:$J$865,8,0)</f>
        <v>1.4325000000000001</v>
      </c>
      <c r="Z574" s="34">
        <f>VLOOKUP(C574,JN!$A$2:$J$865,9,0)</f>
        <v>105.76963350785341</v>
      </c>
      <c r="AA574" s="35">
        <f>VLOOKUP(C574,JN!$A$2:$J$865,10,0)</f>
        <v>1.00488</v>
      </c>
      <c r="AB574">
        <v>28</v>
      </c>
      <c r="AD574">
        <f t="shared" si="1296"/>
        <v>301</v>
      </c>
      <c r="AE574">
        <v>0.129</v>
      </c>
      <c r="AG574">
        <v>0.72</v>
      </c>
      <c r="AH574">
        <f t="shared" si="1297"/>
        <v>9.2880000000000004E-2</v>
      </c>
      <c r="AI574" t="s">
        <v>643</v>
      </c>
      <c r="AJ574">
        <f t="shared" si="1298"/>
        <v>485.84358083723595</v>
      </c>
      <c r="AK574">
        <f t="shared" si="1299"/>
        <v>566.81751097677522</v>
      </c>
      <c r="AL574">
        <f t="shared" si="1300"/>
        <v>0.69597092954934059</v>
      </c>
      <c r="AM574">
        <f t="shared" si="1301"/>
        <v>0.50109906927552528</v>
      </c>
      <c r="AN574">
        <f t="shared" si="1302"/>
        <v>51.387497487297601</v>
      </c>
      <c r="AO574">
        <f t="shared" si="1303"/>
        <v>36.998998190854273</v>
      </c>
      <c r="AP574">
        <f t="shared" si="1304"/>
        <v>0.56958358043034185</v>
      </c>
      <c r="AQ574">
        <f t="shared" si="1305"/>
        <v>0.41010017790984615</v>
      </c>
      <c r="AR574" s="54">
        <f t="shared" ref="AR574" si="1435">SLOPE(AM574:AM577,X574:X577)*60</f>
        <v>0.11822644870017202</v>
      </c>
      <c r="AS574" s="55">
        <f t="shared" ref="AS574" si="1436">RSQ(Y574:Y577,AM574:AM577)</f>
        <v>0.99039264314064246</v>
      </c>
      <c r="AT574" s="55">
        <f t="shared" ref="AT574" si="1437">IF(AS574&gt;=0.7,AR574,"REV")</f>
        <v>0.11822644870017202</v>
      </c>
      <c r="AU574" s="56">
        <f t="shared" ref="AU574" si="1438">SLOPE(AQ574:AQ577,Y574:Y577)*60</f>
        <v>-30.766236021590675</v>
      </c>
      <c r="AV574" s="56">
        <f t="shared" ref="AV574" si="1439">RSQ(Y574:Y577,AQ574:AQ577)</f>
        <v>0.64476292272347424</v>
      </c>
      <c r="AW574" s="56" t="str">
        <f t="shared" ref="AW574" si="1440">IF(AV574&gt;=0.7,AU574,"REV")</f>
        <v>REV</v>
      </c>
      <c r="AX574" s="57">
        <f t="shared" ref="AX574" si="1441">SLOPE(AO574:AO577,Y574:Y577)*60</f>
        <v>-6103.6802175673274</v>
      </c>
      <c r="AY574" s="57">
        <f t="shared" ref="AY574" si="1442">RSQ(Y574:Y577,AO574:AO577)</f>
        <v>0.60787849013589901</v>
      </c>
      <c r="AZ574" s="57" t="str">
        <f t="shared" ref="AZ574" si="1443">IF(AY574&gt;=0.7,AX574,"REV")</f>
        <v>REV</v>
      </c>
    </row>
    <row r="575" spans="1:52" x14ac:dyDescent="0.3">
      <c r="A575">
        <v>559</v>
      </c>
      <c r="B575" s="1">
        <v>44769</v>
      </c>
      <c r="C575" t="str">
        <f t="shared" si="1416"/>
        <v>CER-AWD_R3_t1_44769</v>
      </c>
      <c r="E575" t="s">
        <v>20</v>
      </c>
      <c r="F575" t="s">
        <v>38</v>
      </c>
      <c r="G575" t="s">
        <v>18</v>
      </c>
      <c r="H575">
        <f t="shared" si="1292"/>
        <v>2022</v>
      </c>
      <c r="I575">
        <f t="shared" si="1293"/>
        <v>7</v>
      </c>
      <c r="J575">
        <f t="shared" si="1294"/>
        <v>27</v>
      </c>
      <c r="K575" t="s">
        <v>50</v>
      </c>
      <c r="M575">
        <f>VLOOKUP(F575,Treats!$A$1:$C$9,3,0)</f>
        <v>3</v>
      </c>
      <c r="N575">
        <v>14</v>
      </c>
      <c r="O575" t="s">
        <v>613</v>
      </c>
      <c r="P575" t="str">
        <f t="shared" si="1295"/>
        <v>E:CER_P:P09_Tr1:AWD_Tr2:_TRA_3_D:27_M:7_Y:2022</v>
      </c>
      <c r="Q575">
        <v>0</v>
      </c>
      <c r="R575">
        <v>25</v>
      </c>
      <c r="S575">
        <v>0.9</v>
      </c>
      <c r="T575">
        <v>28</v>
      </c>
      <c r="U575">
        <v>30</v>
      </c>
      <c r="V575" t="s">
        <v>45</v>
      </c>
      <c r="W575" s="2">
        <f t="shared" si="1361"/>
        <v>0.44722222222222219</v>
      </c>
      <c r="X575">
        <v>10</v>
      </c>
      <c r="Y575" s="33">
        <f>VLOOKUP(C575,JN!$A$2:$J$865,8,0)</f>
        <v>1.5074999999999998</v>
      </c>
      <c r="Z575" s="34">
        <f>VLOOKUP(C575,JN!$A$2:$J$865,9,0)</f>
        <v>46.107076507346733</v>
      </c>
      <c r="AA575" s="35">
        <f>VLOOKUP(C575,JN!$A$2:$J$865,10,0)</f>
        <v>0.72504000000000013</v>
      </c>
      <c r="AB575">
        <v>30.2</v>
      </c>
      <c r="AD575">
        <f t="shared" si="1296"/>
        <v>303.2</v>
      </c>
      <c r="AE575">
        <v>0.129</v>
      </c>
      <c r="AG575">
        <v>0.72</v>
      </c>
      <c r="AH575">
        <f t="shared" si="1297"/>
        <v>9.2880000000000004E-2</v>
      </c>
      <c r="AI575" t="s">
        <v>643</v>
      </c>
      <c r="AJ575">
        <f t="shared" si="1298"/>
        <v>482.31833058050148</v>
      </c>
      <c r="AK575">
        <f t="shared" si="1299"/>
        <v>562.70471901058499</v>
      </c>
      <c r="AL575">
        <f t="shared" si="1300"/>
        <v>0.72709488335010586</v>
      </c>
      <c r="AM575">
        <f t="shared" si="1301"/>
        <v>0.52350831601207626</v>
      </c>
      <c r="AN575">
        <f t="shared" si="1302"/>
        <v>22.238288168970936</v>
      </c>
      <c r="AO575">
        <f t="shared" si="1303"/>
        <v>16.011567481659075</v>
      </c>
      <c r="AP575">
        <f t="shared" si="1304"/>
        <v>0.40798342947143457</v>
      </c>
      <c r="AQ575">
        <f t="shared" si="1305"/>
        <v>0.29374806921943286</v>
      </c>
      <c r="AR575" s="54"/>
      <c r="AS575" s="55"/>
      <c r="AT575" s="55"/>
      <c r="AU575" s="56"/>
      <c r="AV575" s="56"/>
      <c r="AW575" s="56"/>
      <c r="AX575" s="57"/>
      <c r="AY575" s="57"/>
      <c r="AZ575" s="57"/>
    </row>
    <row r="576" spans="1:52" x14ac:dyDescent="0.3">
      <c r="A576">
        <v>560</v>
      </c>
      <c r="B576" s="1">
        <v>44769</v>
      </c>
      <c r="C576" t="str">
        <f t="shared" si="1416"/>
        <v>CER-AWD_R3_t2_44769</v>
      </c>
      <c r="E576" t="s">
        <v>20</v>
      </c>
      <c r="F576" t="s">
        <v>38</v>
      </c>
      <c r="G576" t="s">
        <v>18</v>
      </c>
      <c r="H576">
        <f t="shared" si="1292"/>
        <v>2022</v>
      </c>
      <c r="I576">
        <f t="shared" si="1293"/>
        <v>7</v>
      </c>
      <c r="J576">
        <f t="shared" si="1294"/>
        <v>27</v>
      </c>
      <c r="K576" t="s">
        <v>50</v>
      </c>
      <c r="M576">
        <f>VLOOKUP(F576,Treats!$A$1:$C$9,3,0)</f>
        <v>3</v>
      </c>
      <c r="N576">
        <v>14</v>
      </c>
      <c r="O576" t="s">
        <v>613</v>
      </c>
      <c r="P576" t="str">
        <f t="shared" si="1295"/>
        <v>E:CER_P:P09_Tr1:AWD_Tr2:_TRA_3_D:27_M:7_Y:2022</v>
      </c>
      <c r="Q576">
        <v>0</v>
      </c>
      <c r="R576">
        <v>25</v>
      </c>
      <c r="S576">
        <v>0.9</v>
      </c>
      <c r="T576">
        <v>28</v>
      </c>
      <c r="U576">
        <v>30</v>
      </c>
      <c r="V576" t="s">
        <v>46</v>
      </c>
      <c r="W576" s="2">
        <f t="shared" si="1361"/>
        <v>0.45416666666666661</v>
      </c>
      <c r="X576">
        <v>20</v>
      </c>
      <c r="Y576" s="33">
        <f>VLOOKUP(C576,JN!$A$2:$J$865,8,0)</f>
        <v>1.5074999999999998</v>
      </c>
      <c r="Z576" s="34">
        <f>VLOOKUP(C576,JN!$A$2:$J$865,9,0)</f>
        <v>37.346731970950856</v>
      </c>
      <c r="AA576" s="35">
        <f>VLOOKUP(C576,JN!$A$2:$J$865,10,0)</f>
        <v>0.77591999999999994</v>
      </c>
      <c r="AB576">
        <v>33.5</v>
      </c>
      <c r="AD576">
        <f t="shared" si="1296"/>
        <v>306.5</v>
      </c>
      <c r="AE576">
        <v>0.129</v>
      </c>
      <c r="AG576">
        <v>0.72</v>
      </c>
      <c r="AH576">
        <f t="shared" si="1297"/>
        <v>9.2880000000000004E-2</v>
      </c>
      <c r="AI576" t="s">
        <v>643</v>
      </c>
      <c r="AJ576">
        <f t="shared" si="1298"/>
        <v>477.12534366071134</v>
      </c>
      <c r="AK576">
        <f t="shared" si="1299"/>
        <v>556.64623427082984</v>
      </c>
      <c r="AL576">
        <f t="shared" si="1300"/>
        <v>0.7192664555685222</v>
      </c>
      <c r="AM576">
        <f t="shared" si="1301"/>
        <v>0.51787184800933606</v>
      </c>
      <c r="AN576">
        <f t="shared" si="1302"/>
        <v>17.819072326244402</v>
      </c>
      <c r="AO576">
        <f t="shared" si="1303"/>
        <v>12.82973207489597</v>
      </c>
      <c r="AP576">
        <f t="shared" si="1304"/>
        <v>0.43191294609542225</v>
      </c>
      <c r="AQ576">
        <f t="shared" si="1305"/>
        <v>0.31097732118870403</v>
      </c>
      <c r="AR576" s="54"/>
      <c r="AS576" s="55"/>
      <c r="AT576" s="55"/>
      <c r="AU576" s="56"/>
      <c r="AV576" s="56"/>
      <c r="AW576" s="56"/>
      <c r="AX576" s="57"/>
      <c r="AY576" s="57"/>
      <c r="AZ576" s="57"/>
    </row>
    <row r="577" spans="1:52" x14ac:dyDescent="0.3">
      <c r="A577">
        <v>561</v>
      </c>
      <c r="B577" s="1">
        <v>44769</v>
      </c>
      <c r="C577" t="str">
        <f t="shared" si="1416"/>
        <v>CER-AWD_R3_t3_44769</v>
      </c>
      <c r="E577" t="s">
        <v>20</v>
      </c>
      <c r="F577" t="s">
        <v>38</v>
      </c>
      <c r="G577" t="s">
        <v>18</v>
      </c>
      <c r="H577">
        <f t="shared" si="1292"/>
        <v>2022</v>
      </c>
      <c r="I577">
        <f t="shared" si="1293"/>
        <v>7</v>
      </c>
      <c r="J577">
        <f t="shared" si="1294"/>
        <v>27</v>
      </c>
      <c r="K577" t="s">
        <v>50</v>
      </c>
      <c r="M577">
        <f>VLOOKUP(F577,Treats!$A$1:$C$9,3,0)</f>
        <v>3</v>
      </c>
      <c r="N577">
        <v>14</v>
      </c>
      <c r="O577" t="s">
        <v>613</v>
      </c>
      <c r="P577" t="str">
        <f t="shared" si="1295"/>
        <v>E:CER_P:P09_Tr1:AWD_Tr2:_TRA_3_D:27_M:7_Y:2022</v>
      </c>
      <c r="Q577">
        <v>0</v>
      </c>
      <c r="R577">
        <v>25</v>
      </c>
      <c r="S577">
        <v>0.9</v>
      </c>
      <c r="T577">
        <v>28</v>
      </c>
      <c r="U577">
        <v>30</v>
      </c>
      <c r="V577" t="s">
        <v>47</v>
      </c>
      <c r="W577" s="2">
        <f t="shared" si="1361"/>
        <v>0.46111111111111103</v>
      </c>
      <c r="X577">
        <v>30</v>
      </c>
      <c r="Y577" s="33">
        <f>VLOOKUP(C577,JN!$A$2:$J$865,8,0)</f>
        <v>1.6575</v>
      </c>
      <c r="Z577" s="34">
        <f>VLOOKUP(C577,JN!$A$2:$J$865,9,0)</f>
        <v>28.678601587569666</v>
      </c>
      <c r="AA577" s="35">
        <f>VLOOKUP(C577,JN!$A$2:$J$865,10,0)</f>
        <v>0.68688000000000005</v>
      </c>
      <c r="AB577">
        <v>33.9</v>
      </c>
      <c r="AD577">
        <f t="shared" si="1296"/>
        <v>306.89999999999998</v>
      </c>
      <c r="AE577">
        <v>0.129</v>
      </c>
      <c r="AG577">
        <v>0.72</v>
      </c>
      <c r="AH577">
        <f t="shared" si="1297"/>
        <v>9.2880000000000004E-2</v>
      </c>
      <c r="AI577" t="s">
        <v>643</v>
      </c>
      <c r="AJ577">
        <f t="shared" si="1298"/>
        <v>476.50347941351595</v>
      </c>
      <c r="AK577">
        <f t="shared" si="1299"/>
        <v>555.92072598243533</v>
      </c>
      <c r="AL577">
        <f t="shared" si="1300"/>
        <v>0.78980451712790256</v>
      </c>
      <c r="AM577">
        <f t="shared" si="1301"/>
        <v>0.5686592523320898</v>
      </c>
      <c r="AN577">
        <f t="shared" si="1302"/>
        <v>13.665453441190929</v>
      </c>
      <c r="AO577">
        <f t="shared" si="1303"/>
        <v>9.8391264776574676</v>
      </c>
      <c r="AP577">
        <f t="shared" si="1304"/>
        <v>0.38185082826281519</v>
      </c>
      <c r="AQ577">
        <f t="shared" si="1305"/>
        <v>0.27493259634922695</v>
      </c>
      <c r="AR577" s="54"/>
      <c r="AS577" s="55"/>
      <c r="AT577" s="55"/>
      <c r="AU577" s="56"/>
      <c r="AV577" s="56"/>
      <c r="AW577" s="56"/>
      <c r="AX577" s="57"/>
      <c r="AY577" s="57"/>
      <c r="AZ577" s="57"/>
    </row>
    <row r="578" spans="1:52" x14ac:dyDescent="0.3">
      <c r="A578">
        <v>562</v>
      </c>
      <c r="B578" s="1">
        <v>44771</v>
      </c>
      <c r="C578" t="str">
        <f t="shared" si="1416"/>
        <v>CER-AWD_R1_t0_44771</v>
      </c>
      <c r="E578" t="s">
        <v>20</v>
      </c>
      <c r="F578" t="s">
        <v>21</v>
      </c>
      <c r="G578" t="s">
        <v>18</v>
      </c>
      <c r="H578">
        <f t="shared" si="1292"/>
        <v>2022</v>
      </c>
      <c r="I578">
        <f t="shared" si="1293"/>
        <v>7</v>
      </c>
      <c r="J578">
        <f t="shared" si="1294"/>
        <v>29</v>
      </c>
      <c r="K578" t="s">
        <v>50</v>
      </c>
      <c r="M578">
        <f>VLOOKUP(F578,Treats!$A$1:$C$9,3,0)</f>
        <v>1</v>
      </c>
      <c r="N578">
        <v>1</v>
      </c>
      <c r="O578" t="s">
        <v>613</v>
      </c>
      <c r="P578" t="str">
        <f t="shared" si="1295"/>
        <v>E:CER_P:P01_Tr1:AWD_Tr2:_TRA_1_D:29_M:7_Y:2022</v>
      </c>
      <c r="Q578">
        <v>0</v>
      </c>
      <c r="R578">
        <v>28</v>
      </c>
      <c r="S578">
        <v>0.9</v>
      </c>
      <c r="T578">
        <v>29</v>
      </c>
      <c r="U578">
        <v>27</v>
      </c>
      <c r="V578" t="s">
        <v>44</v>
      </c>
      <c r="W578" s="2">
        <v>0.40399305555555554</v>
      </c>
      <c r="X578">
        <v>0</v>
      </c>
      <c r="Y578" s="33">
        <f>VLOOKUP(C578,JN!$A$2:$J$865,8,0)</f>
        <v>1.4325000000000001</v>
      </c>
      <c r="Z578" s="34">
        <f>VLOOKUP(C578,JN!$A$2:$J$865,9,0)</f>
        <v>122.27596689748354</v>
      </c>
      <c r="AA578" s="35">
        <f>VLOOKUP(C578,JN!$A$2:$J$865,10,0)</f>
        <v>0.68688000000000005</v>
      </c>
      <c r="AB578">
        <v>31.8</v>
      </c>
      <c r="AD578">
        <f t="shared" si="1296"/>
        <v>304.8</v>
      </c>
      <c r="AE578">
        <v>0.129</v>
      </c>
      <c r="AG578">
        <v>0.72</v>
      </c>
      <c r="AH578">
        <f t="shared" si="1297"/>
        <v>9.2880000000000004E-2</v>
      </c>
      <c r="AI578" t="s">
        <v>643</v>
      </c>
      <c r="AJ578">
        <f t="shared" si="1298"/>
        <v>479.78647582679793</v>
      </c>
      <c r="AK578">
        <f t="shared" si="1299"/>
        <v>559.75088846459755</v>
      </c>
      <c r="AL578">
        <f t="shared" si="1300"/>
        <v>0.68729412662188805</v>
      </c>
      <c r="AM578">
        <f t="shared" si="1301"/>
        <v>0.49485177116775947</v>
      </c>
      <c r="AN578">
        <f t="shared" si="1302"/>
        <v>58.666355236057832</v>
      </c>
      <c r="AO578">
        <f t="shared" si="1303"/>
        <v>42.239775769961639</v>
      </c>
      <c r="AP578">
        <f t="shared" si="1304"/>
        <v>0.38448169026856277</v>
      </c>
      <c r="AQ578">
        <f t="shared" si="1305"/>
        <v>0.2768268169933652</v>
      </c>
      <c r="AR578" s="54">
        <f t="shared" ref="AR578" si="1444">SLOPE(AM578:AM581,X578:X581)*60</f>
        <v>5.2198869496749171E-2</v>
      </c>
      <c r="AS578" s="55">
        <f t="shared" ref="AS578" si="1445">RSQ(Y578:Y581,AM578:AM581)</f>
        <v>0.99581727135185838</v>
      </c>
      <c r="AT578" s="55">
        <f t="shared" ref="AT578" si="1446">IF(AS578&gt;=0.7,AR578,"REV")</f>
        <v>5.2198869496749171E-2</v>
      </c>
      <c r="AU578" s="56">
        <f t="shared" ref="AU578" si="1447">SLOPE(AQ578:AQ581,Y578:Y581)*60</f>
        <v>-11.513596314465348</v>
      </c>
      <c r="AV578" s="56">
        <f t="shared" ref="AV578" si="1448">RSQ(Y578:Y581,AQ578:AQ581)</f>
        <v>0.45029902317033887</v>
      </c>
      <c r="AW578" s="56" t="str">
        <f t="shared" ref="AW578" si="1449">IF(AV578&gt;=0.7,AU578,"REV")</f>
        <v>REV</v>
      </c>
      <c r="AX578" s="57">
        <f t="shared" ref="AX578" si="1450">SLOPE(AO578:AO581,Y578:Y581)*60</f>
        <v>-9079.9187304887746</v>
      </c>
      <c r="AY578" s="57">
        <f t="shared" ref="AY578" si="1451">RSQ(Y578:Y581,AO578:AO581)</f>
        <v>0.73155246270369456</v>
      </c>
      <c r="AZ578" s="57">
        <f t="shared" ref="AZ578" si="1452">IF(AY578&gt;=0.7,AX578,"REV")</f>
        <v>-9079.9187304887746</v>
      </c>
    </row>
    <row r="579" spans="1:52" x14ac:dyDescent="0.3">
      <c r="A579">
        <v>563</v>
      </c>
      <c r="B579" s="1">
        <v>44771</v>
      </c>
      <c r="C579" t="str">
        <f t="shared" si="1416"/>
        <v>CER-AWD_R1_t1_44771</v>
      </c>
      <c r="E579" t="s">
        <v>20</v>
      </c>
      <c r="F579" t="s">
        <v>21</v>
      </c>
      <c r="G579" t="s">
        <v>18</v>
      </c>
      <c r="H579">
        <f t="shared" ref="H579:H642" si="1453">YEAR(B579)</f>
        <v>2022</v>
      </c>
      <c r="I579">
        <f t="shared" ref="I579:I642" si="1454">MONTH(B579)</f>
        <v>7</v>
      </c>
      <c r="J579">
        <f t="shared" ref="J579:J642" si="1455">DAY(B579)</f>
        <v>29</v>
      </c>
      <c r="K579" t="s">
        <v>50</v>
      </c>
      <c r="M579">
        <f>VLOOKUP(F579,Treats!$A$1:$C$9,3,0)</f>
        <v>1</v>
      </c>
      <c r="N579">
        <v>1</v>
      </c>
      <c r="O579" t="s">
        <v>613</v>
      </c>
      <c r="P579" t="str">
        <f t="shared" ref="P579:P642" si="1456">"E:"&amp;E579&amp;"_P:"&amp;F579&amp;"_Tr1:"&amp;K579&amp;"_Tr2:"&amp;L579&amp;"_"&amp;G579&amp;"_"&amp;M579&amp;"_D:"&amp;J579&amp;"_M:"&amp;I579&amp;"_Y:"&amp;H579</f>
        <v>E:CER_P:P01_Tr1:AWD_Tr2:_TRA_1_D:29_M:7_Y:2022</v>
      </c>
      <c r="Q579">
        <v>0</v>
      </c>
      <c r="R579">
        <v>28</v>
      </c>
      <c r="S579">
        <v>0.9</v>
      </c>
      <c r="T579">
        <v>29</v>
      </c>
      <c r="U579">
        <v>27</v>
      </c>
      <c r="V579" t="s">
        <v>45</v>
      </c>
      <c r="W579" s="2">
        <f t="shared" si="1361"/>
        <v>0.41093749999999996</v>
      </c>
      <c r="X579">
        <v>10</v>
      </c>
      <c r="Y579" s="33">
        <f>VLOOKUP(C579,JN!$A$2:$J$865,8,0)</f>
        <v>1.5074999999999998</v>
      </c>
      <c r="Z579" s="34">
        <f>VLOOKUP(C579,JN!$A$2:$J$865,9,0)</f>
        <v>84.007093396385756</v>
      </c>
      <c r="AA579" s="35">
        <f>VLOOKUP(C579,JN!$A$2:$J$865,10,0)</f>
        <v>0.62963999999999998</v>
      </c>
      <c r="AB579">
        <v>31.4</v>
      </c>
      <c r="AD579">
        <f t="shared" ref="AD579:AD642" si="1457">AB579+273</f>
        <v>304.39999999999998</v>
      </c>
      <c r="AE579">
        <v>0.129</v>
      </c>
      <c r="AG579">
        <v>0.72</v>
      </c>
      <c r="AH579">
        <f t="shared" ref="AH579:AH642" si="1458">AE579*AG579</f>
        <v>9.2880000000000004E-2</v>
      </c>
      <c r="AI579" t="s">
        <v>643</v>
      </c>
      <c r="AJ579">
        <f t="shared" ref="AJ579:AJ642" si="1459">(12/(82.0575*AD579))*1000000</f>
        <v>480.41694425758226</v>
      </c>
      <c r="AK579">
        <f t="shared" ref="AK579:AK642" si="1460">(14/(82.0575*AD579))*1000000</f>
        <v>560.48643496717932</v>
      </c>
      <c r="AL579">
        <f t="shared" ref="AL579:AL642" si="1461">(Y579*AJ579)/1000</f>
        <v>0.72422854346830512</v>
      </c>
      <c r="AM579">
        <f t="shared" ref="AM579:AM642" si="1462">AL579*AH579/AE579</f>
        <v>0.5214445512971797</v>
      </c>
      <c r="AN579">
        <f t="shared" ref="AN579:AN642" si="1463">(Z579*AJ579)/1000</f>
        <v>40.358431105452958</v>
      </c>
      <c r="AO579">
        <f t="shared" ref="AO579:AO642" si="1464">AN579*AH579/AE579</f>
        <v>29.05807039592613</v>
      </c>
      <c r="AP579">
        <f t="shared" ref="AP579:AP642" si="1465">AA579*AK579/1000</f>
        <v>0.35290467891273475</v>
      </c>
      <c r="AQ579">
        <f t="shared" ref="AQ579:AQ642" si="1466">AP579*AH579/AE579</f>
        <v>0.25409136881716904</v>
      </c>
      <c r="AR579" s="54"/>
      <c r="AS579" s="55"/>
      <c r="AT579" s="55"/>
      <c r="AU579" s="56"/>
      <c r="AV579" s="56"/>
      <c r="AW579" s="56"/>
      <c r="AX579" s="57"/>
      <c r="AY579" s="57"/>
      <c r="AZ579" s="57"/>
    </row>
    <row r="580" spans="1:52" x14ac:dyDescent="0.3">
      <c r="A580">
        <v>564</v>
      </c>
      <c r="B580" s="1">
        <v>44771</v>
      </c>
      <c r="C580" t="str">
        <f t="shared" si="1416"/>
        <v>CER-AWD_R1_t2_44771</v>
      </c>
      <c r="E580" t="s">
        <v>20</v>
      </c>
      <c r="F580" t="s">
        <v>21</v>
      </c>
      <c r="G580" t="s">
        <v>18</v>
      </c>
      <c r="H580">
        <f t="shared" si="1453"/>
        <v>2022</v>
      </c>
      <c r="I580">
        <f t="shared" si="1454"/>
        <v>7</v>
      </c>
      <c r="J580">
        <f t="shared" si="1455"/>
        <v>29</v>
      </c>
      <c r="K580" t="s">
        <v>50</v>
      </c>
      <c r="M580">
        <f>VLOOKUP(F580,Treats!$A$1:$C$9,3,0)</f>
        <v>1</v>
      </c>
      <c r="N580">
        <v>1</v>
      </c>
      <c r="O580" t="s">
        <v>613</v>
      </c>
      <c r="P580" t="str">
        <f t="shared" si="1456"/>
        <v>E:CER_P:P01_Tr1:AWD_Tr2:_TRA_1_D:29_M:7_Y:2022</v>
      </c>
      <c r="Q580">
        <v>0</v>
      </c>
      <c r="R580">
        <v>28</v>
      </c>
      <c r="S580">
        <v>0.9</v>
      </c>
      <c r="T580">
        <v>29</v>
      </c>
      <c r="U580">
        <v>27</v>
      </c>
      <c r="V580" t="s">
        <v>46</v>
      </c>
      <c r="W580" s="2">
        <f t="shared" si="1361"/>
        <v>0.41788194444444438</v>
      </c>
      <c r="X580">
        <v>20</v>
      </c>
      <c r="Y580" s="33">
        <f>VLOOKUP(C580,JN!$A$2:$J$865,8,0)</f>
        <v>1.5074999999999998</v>
      </c>
      <c r="Z580" s="34">
        <f>VLOOKUP(C580,JN!$A$2:$J$865,9,0)</f>
        <v>102.81878061138322</v>
      </c>
      <c r="AA580" s="35">
        <f>VLOOKUP(C580,JN!$A$2:$J$865,10,0)</f>
        <v>0.67416000000000009</v>
      </c>
      <c r="AB580">
        <v>30.2</v>
      </c>
      <c r="AD580">
        <f t="shared" si="1457"/>
        <v>303.2</v>
      </c>
      <c r="AE580">
        <v>0.129</v>
      </c>
      <c r="AG580">
        <v>0.72</v>
      </c>
      <c r="AH580">
        <f t="shared" si="1458"/>
        <v>9.2880000000000004E-2</v>
      </c>
      <c r="AI580" t="s">
        <v>643</v>
      </c>
      <c r="AJ580">
        <f t="shared" si="1459"/>
        <v>482.31833058050148</v>
      </c>
      <c r="AK580">
        <f t="shared" si="1460"/>
        <v>562.70471901058499</v>
      </c>
      <c r="AL580">
        <f t="shared" si="1461"/>
        <v>0.72709488335010586</v>
      </c>
      <c r="AM580">
        <f t="shared" si="1462"/>
        <v>0.52350831601207626</v>
      </c>
      <c r="AN580">
        <f t="shared" si="1463"/>
        <v>49.591382616805191</v>
      </c>
      <c r="AO580">
        <f t="shared" si="1464"/>
        <v>35.705795484099738</v>
      </c>
      <c r="AP580">
        <f t="shared" si="1465"/>
        <v>0.37935301336817606</v>
      </c>
      <c r="AQ580">
        <f t="shared" si="1466"/>
        <v>0.27313416962508674</v>
      </c>
      <c r="AR580" s="54"/>
      <c r="AS580" s="55"/>
      <c r="AT580" s="55"/>
      <c r="AU580" s="56"/>
      <c r="AV580" s="56"/>
      <c r="AW580" s="56"/>
      <c r="AX580" s="57"/>
      <c r="AY580" s="57"/>
      <c r="AZ580" s="57"/>
    </row>
    <row r="581" spans="1:52" x14ac:dyDescent="0.3">
      <c r="A581">
        <v>565</v>
      </c>
      <c r="B581" s="1">
        <v>44771</v>
      </c>
      <c r="C581" t="str">
        <f t="shared" si="1416"/>
        <v>CER-AWD_R1_t3_44771</v>
      </c>
      <c r="E581" t="s">
        <v>20</v>
      </c>
      <c r="F581" t="s">
        <v>21</v>
      </c>
      <c r="G581" t="s">
        <v>18</v>
      </c>
      <c r="H581">
        <f t="shared" si="1453"/>
        <v>2022</v>
      </c>
      <c r="I581">
        <f t="shared" si="1454"/>
        <v>7</v>
      </c>
      <c r="J581">
        <f t="shared" si="1455"/>
        <v>29</v>
      </c>
      <c r="K581" t="s">
        <v>50</v>
      </c>
      <c r="M581">
        <f>VLOOKUP(F581,Treats!$A$1:$C$9,3,0)</f>
        <v>1</v>
      </c>
      <c r="N581">
        <v>1</v>
      </c>
      <c r="O581" t="s">
        <v>613</v>
      </c>
      <c r="P581" t="str">
        <f t="shared" si="1456"/>
        <v>E:CER_P:P01_Tr1:AWD_Tr2:_TRA_1_D:29_M:7_Y:2022</v>
      </c>
      <c r="Q581">
        <v>0</v>
      </c>
      <c r="R581">
        <v>28</v>
      </c>
      <c r="S581">
        <v>0.9</v>
      </c>
      <c r="T581">
        <v>29</v>
      </c>
      <c r="U581">
        <v>27</v>
      </c>
      <c r="V581" t="s">
        <v>47</v>
      </c>
      <c r="W581" s="2">
        <f t="shared" si="1361"/>
        <v>0.4248263888888888</v>
      </c>
      <c r="X581">
        <v>30</v>
      </c>
      <c r="Y581" s="33">
        <f>VLOOKUP(C581,JN!$A$2:$J$865,8,0)</f>
        <v>1.5074999999999998</v>
      </c>
      <c r="Z581" s="34">
        <f>VLOOKUP(C581,JN!$A$2:$J$865,9,0)</f>
        <v>80.410741428812699</v>
      </c>
      <c r="AA581" s="35">
        <f>VLOOKUP(C581,JN!$A$2:$J$865,10,0)</f>
        <v>0.64236000000000004</v>
      </c>
      <c r="AB581">
        <v>30.4</v>
      </c>
      <c r="AD581">
        <f t="shared" si="1457"/>
        <v>303.39999999999998</v>
      </c>
      <c r="AE581">
        <v>0.129</v>
      </c>
      <c r="AG581">
        <v>0.72</v>
      </c>
      <c r="AH581">
        <f t="shared" si="1458"/>
        <v>9.2880000000000004E-2</v>
      </c>
      <c r="AI581" t="s">
        <v>643</v>
      </c>
      <c r="AJ581">
        <f t="shared" si="1459"/>
        <v>482.0003883718129</v>
      </c>
      <c r="AK581">
        <f t="shared" si="1460"/>
        <v>562.33378643378171</v>
      </c>
      <c r="AL581">
        <f t="shared" si="1461"/>
        <v>0.72661558547050786</v>
      </c>
      <c r="AM581">
        <f t="shared" si="1462"/>
        <v>0.52316322153876571</v>
      </c>
      <c r="AN581">
        <f t="shared" si="1463"/>
        <v>38.758008597953143</v>
      </c>
      <c r="AO581">
        <f t="shared" si="1464"/>
        <v>27.905766190526261</v>
      </c>
      <c r="AP581">
        <f t="shared" si="1465"/>
        <v>0.36122073105360403</v>
      </c>
      <c r="AQ581">
        <f t="shared" si="1466"/>
        <v>0.26007892635859492</v>
      </c>
      <c r="AR581" s="54"/>
      <c r="AS581" s="55"/>
      <c r="AT581" s="55"/>
      <c r="AU581" s="56"/>
      <c r="AV581" s="56"/>
      <c r="AW581" s="56"/>
      <c r="AX581" s="57"/>
      <c r="AY581" s="57"/>
      <c r="AZ581" s="57"/>
    </row>
    <row r="582" spans="1:52" x14ac:dyDescent="0.3">
      <c r="A582">
        <v>566</v>
      </c>
      <c r="B582" s="1">
        <v>44771</v>
      </c>
      <c r="C582" t="str">
        <f t="shared" si="1416"/>
        <v>CER-MSD_R1_t0_44771</v>
      </c>
      <c r="E582" t="s">
        <v>20</v>
      </c>
      <c r="F582" t="s">
        <v>22</v>
      </c>
      <c r="G582" t="s">
        <v>18</v>
      </c>
      <c r="H582">
        <f t="shared" si="1453"/>
        <v>2022</v>
      </c>
      <c r="I582">
        <f t="shared" si="1454"/>
        <v>7</v>
      </c>
      <c r="J582">
        <f t="shared" si="1455"/>
        <v>29</v>
      </c>
      <c r="K582" t="s">
        <v>49</v>
      </c>
      <c r="M582">
        <f>VLOOKUP(F582,Treats!$A$1:$C$9,3,0)</f>
        <v>1</v>
      </c>
      <c r="N582">
        <v>2</v>
      </c>
      <c r="O582" t="s">
        <v>613</v>
      </c>
      <c r="P582" t="str">
        <f t="shared" si="1456"/>
        <v>E:CER_P:P02_Tr1:MSD_Tr2:_TRA_1_D:29_M:7_Y:2022</v>
      </c>
      <c r="Q582">
        <v>5</v>
      </c>
      <c r="R582">
        <v>26</v>
      </c>
      <c r="S582">
        <v>0.9</v>
      </c>
      <c r="T582">
        <v>29</v>
      </c>
      <c r="U582">
        <v>27</v>
      </c>
      <c r="V582" t="s">
        <v>44</v>
      </c>
      <c r="W582" s="2">
        <v>0.40625</v>
      </c>
      <c r="X582">
        <v>0</v>
      </c>
      <c r="Y582" s="33">
        <f>VLOOKUP(C582,JN!$A$2:$J$865,8,0)</f>
        <v>1.9575</v>
      </c>
      <c r="Z582" s="34">
        <f>VLOOKUP(C582,JN!$A$2:$J$865,9,0)</f>
        <v>135.83144739064349</v>
      </c>
      <c r="AA582" s="35">
        <f>VLOOKUP(C582,JN!$A$2:$J$865,10,0)</f>
        <v>0.71232000000000006</v>
      </c>
      <c r="AB582">
        <v>31.9</v>
      </c>
      <c r="AD582">
        <f t="shared" si="1457"/>
        <v>304.89999999999998</v>
      </c>
      <c r="AE582">
        <v>0.129</v>
      </c>
      <c r="AG582">
        <v>0.72</v>
      </c>
      <c r="AH582">
        <f t="shared" si="1458"/>
        <v>9.2880000000000004E-2</v>
      </c>
      <c r="AI582" t="s">
        <v>643</v>
      </c>
      <c r="AJ582">
        <f t="shared" si="1459"/>
        <v>479.62911719254851</v>
      </c>
      <c r="AK582">
        <f t="shared" si="1460"/>
        <v>559.56730339130661</v>
      </c>
      <c r="AL582">
        <f t="shared" si="1461"/>
        <v>0.93887399690441375</v>
      </c>
      <c r="AM582">
        <f t="shared" si="1462"/>
        <v>0.6759892777711779</v>
      </c>
      <c r="AN582">
        <f t="shared" si="1463"/>
        <v>65.148717198960426</v>
      </c>
      <c r="AO582">
        <f t="shared" si="1464"/>
        <v>46.907076383251507</v>
      </c>
      <c r="AP582">
        <f t="shared" si="1465"/>
        <v>0.39859098155169559</v>
      </c>
      <c r="AQ582">
        <f t="shared" si="1466"/>
        <v>0.28698550671722084</v>
      </c>
      <c r="AR582" s="54">
        <f t="shared" ref="AR582" si="1467">SLOPE(AM582:AM585,X582:X585)*60</f>
        <v>3.3512590994086899</v>
      </c>
      <c r="AS582" s="55">
        <f t="shared" ref="AS582" si="1468">RSQ(Y582:Y585,AM582:AM585)</f>
        <v>0.99999434309462265</v>
      </c>
      <c r="AT582" s="55">
        <f t="shared" ref="AT582" si="1469">IF(AS582&gt;=0.7,AR582,"REV")</f>
        <v>3.3512590994086899</v>
      </c>
      <c r="AU582" s="56">
        <f t="shared" ref="AU582" si="1470">SLOPE(AQ582:AQ585,Y582:Y585)*60</f>
        <v>-7.8189599658861589E-2</v>
      </c>
      <c r="AV582" s="56">
        <f t="shared" ref="AV582" si="1471">RSQ(Y582:Y585,AQ582:AQ585)</f>
        <v>0.10297940351997134</v>
      </c>
      <c r="AW582" s="56" t="str">
        <f t="shared" ref="AW582" si="1472">IF(AV582&gt;=0.7,AU582,"REV")</f>
        <v>REV</v>
      </c>
      <c r="AX582" s="57">
        <f t="shared" ref="AX582" si="1473">SLOPE(AO582:AO585,Y582:Y585)*60</f>
        <v>-212.04550416743592</v>
      </c>
      <c r="AY582" s="57">
        <f t="shared" ref="AY582" si="1474">RSQ(Y582:Y585,AO582:AO585)</f>
        <v>0.7526778550015617</v>
      </c>
      <c r="AZ582" s="57">
        <f t="shared" ref="AZ582" si="1475">IF(AY582&gt;=0.7,AX582,"REV")</f>
        <v>-212.04550416743592</v>
      </c>
    </row>
    <row r="583" spans="1:52" x14ac:dyDescent="0.3">
      <c r="A583">
        <v>567</v>
      </c>
      <c r="B583" s="1">
        <v>44771</v>
      </c>
      <c r="C583" t="str">
        <f t="shared" si="1416"/>
        <v>CER-MSD_R1_t1_44771</v>
      </c>
      <c r="E583" t="s">
        <v>20</v>
      </c>
      <c r="F583" t="s">
        <v>22</v>
      </c>
      <c r="G583" t="s">
        <v>18</v>
      </c>
      <c r="H583">
        <f t="shared" si="1453"/>
        <v>2022</v>
      </c>
      <c r="I583">
        <f t="shared" si="1454"/>
        <v>7</v>
      </c>
      <c r="J583">
        <f t="shared" si="1455"/>
        <v>29</v>
      </c>
      <c r="K583" t="s">
        <v>49</v>
      </c>
      <c r="M583">
        <f>VLOOKUP(F583,Treats!$A$1:$C$9,3,0)</f>
        <v>1</v>
      </c>
      <c r="N583">
        <v>2</v>
      </c>
      <c r="O583" t="s">
        <v>613</v>
      </c>
      <c r="P583" t="str">
        <f t="shared" si="1456"/>
        <v>E:CER_P:P02_Tr1:MSD_Tr2:_TRA_1_D:29_M:7_Y:2022</v>
      </c>
      <c r="Q583">
        <v>5</v>
      </c>
      <c r="R583">
        <v>26</v>
      </c>
      <c r="S583">
        <v>0.9</v>
      </c>
      <c r="T583">
        <v>29</v>
      </c>
      <c r="U583">
        <v>27</v>
      </c>
      <c r="V583" t="s">
        <v>45</v>
      </c>
      <c r="W583" s="2">
        <f t="shared" si="1361"/>
        <v>0.41319444444444442</v>
      </c>
      <c r="X583">
        <v>10</v>
      </c>
      <c r="Y583" s="33">
        <f>VLOOKUP(C583,JN!$A$2:$J$865,8,0)</f>
        <v>2.7824999999999998</v>
      </c>
      <c r="Z583" s="34">
        <f>VLOOKUP(C583,JN!$A$2:$J$865,9,0)</f>
        <v>111.4869109947644</v>
      </c>
      <c r="AA583" s="35">
        <f>VLOOKUP(C583,JN!$A$2:$J$865,10,0)</f>
        <v>0.66144000000000003</v>
      </c>
      <c r="AB583">
        <v>31.4</v>
      </c>
      <c r="AD583">
        <f t="shared" si="1457"/>
        <v>304.39999999999998</v>
      </c>
      <c r="AE583">
        <v>0.129</v>
      </c>
      <c r="AG583">
        <v>0.72</v>
      </c>
      <c r="AH583">
        <f t="shared" si="1458"/>
        <v>9.2880000000000004E-2</v>
      </c>
      <c r="AI583" t="s">
        <v>643</v>
      </c>
      <c r="AJ583">
        <f t="shared" si="1459"/>
        <v>480.41694425758226</v>
      </c>
      <c r="AK583">
        <f t="shared" si="1460"/>
        <v>560.48643496717932</v>
      </c>
      <c r="AL583">
        <f t="shared" si="1461"/>
        <v>1.3367601473967226</v>
      </c>
      <c r="AM583">
        <f t="shared" si="1462"/>
        <v>0.96246730612564024</v>
      </c>
      <c r="AN583">
        <f t="shared" si="1463"/>
        <v>53.560201104821758</v>
      </c>
      <c r="AO583">
        <f t="shared" si="1464"/>
        <v>38.563344795471671</v>
      </c>
      <c r="AP583">
        <f t="shared" si="1465"/>
        <v>0.37072814754469113</v>
      </c>
      <c r="AQ583">
        <f t="shared" si="1466"/>
        <v>0.26692426623217758</v>
      </c>
      <c r="AR583" s="54"/>
      <c r="AS583" s="55"/>
      <c r="AT583" s="55"/>
      <c r="AU583" s="56"/>
      <c r="AV583" s="56"/>
      <c r="AW583" s="56"/>
      <c r="AX583" s="57"/>
      <c r="AY583" s="57"/>
      <c r="AZ583" s="57"/>
    </row>
    <row r="584" spans="1:52" x14ac:dyDescent="0.3">
      <c r="A584">
        <v>568</v>
      </c>
      <c r="B584" s="1">
        <v>44771</v>
      </c>
      <c r="C584" t="str">
        <f t="shared" si="1416"/>
        <v>CER-MSD_R1_t2_44771</v>
      </c>
      <c r="E584" t="s">
        <v>20</v>
      </c>
      <c r="F584" t="s">
        <v>22</v>
      </c>
      <c r="G584" t="s">
        <v>18</v>
      </c>
      <c r="H584">
        <f t="shared" si="1453"/>
        <v>2022</v>
      </c>
      <c r="I584">
        <f t="shared" si="1454"/>
        <v>7</v>
      </c>
      <c r="J584">
        <f t="shared" si="1455"/>
        <v>29</v>
      </c>
      <c r="K584" t="s">
        <v>49</v>
      </c>
      <c r="M584">
        <f>VLOOKUP(F584,Treats!$A$1:$C$9,3,0)</f>
        <v>1</v>
      </c>
      <c r="N584">
        <v>2</v>
      </c>
      <c r="O584" t="s">
        <v>613</v>
      </c>
      <c r="P584" t="str">
        <f t="shared" si="1456"/>
        <v>E:CER_P:P02_Tr1:MSD_Tr2:_TRA_1_D:29_M:7_Y:2022</v>
      </c>
      <c r="Q584">
        <v>5</v>
      </c>
      <c r="R584">
        <v>26</v>
      </c>
      <c r="S584">
        <v>0.9</v>
      </c>
      <c r="T584">
        <v>29</v>
      </c>
      <c r="U584">
        <v>27</v>
      </c>
      <c r="V584" t="s">
        <v>46</v>
      </c>
      <c r="W584" s="2">
        <f t="shared" si="1361"/>
        <v>0.42013888888888884</v>
      </c>
      <c r="X584">
        <v>20</v>
      </c>
      <c r="Y584" s="33">
        <f>VLOOKUP(C584,JN!$A$2:$J$865,8,0)</f>
        <v>4.8825000000000003</v>
      </c>
      <c r="Z584" s="34">
        <f>VLOOKUP(C584,JN!$A$2:$J$865,9,0)</f>
        <v>80.595169734842102</v>
      </c>
      <c r="AA584" s="35">
        <f>VLOOKUP(C584,JN!$A$2:$J$865,10,0)</f>
        <v>0.68688000000000005</v>
      </c>
      <c r="AB584">
        <v>30</v>
      </c>
      <c r="AD584">
        <f t="shared" si="1457"/>
        <v>303</v>
      </c>
      <c r="AE584">
        <v>0.129</v>
      </c>
      <c r="AG584">
        <v>0.72</v>
      </c>
      <c r="AH584">
        <f t="shared" si="1458"/>
        <v>9.2880000000000004E-2</v>
      </c>
      <c r="AI584" t="s">
        <v>643</v>
      </c>
      <c r="AJ584">
        <f t="shared" si="1459"/>
        <v>482.63669251487801</v>
      </c>
      <c r="AK584">
        <f t="shared" si="1460"/>
        <v>563.07614126735768</v>
      </c>
      <c r="AL584">
        <f t="shared" si="1461"/>
        <v>2.356473651203892</v>
      </c>
      <c r="AM584">
        <f t="shared" si="1462"/>
        <v>1.696661028866802</v>
      </c>
      <c r="AN584">
        <f t="shared" si="1463"/>
        <v>38.898186153499388</v>
      </c>
      <c r="AO584">
        <f t="shared" si="1464"/>
        <v>28.006694030519562</v>
      </c>
      <c r="AP584">
        <f t="shared" si="1465"/>
        <v>0.38676573991372265</v>
      </c>
      <c r="AQ584">
        <f t="shared" si="1466"/>
        <v>0.27847133273788027</v>
      </c>
      <c r="AR584" s="54"/>
      <c r="AS584" s="55"/>
      <c r="AT584" s="55"/>
      <c r="AU584" s="56"/>
      <c r="AV584" s="56"/>
      <c r="AW584" s="56"/>
      <c r="AX584" s="57"/>
      <c r="AY584" s="57"/>
      <c r="AZ584" s="57"/>
    </row>
    <row r="585" spans="1:52" x14ac:dyDescent="0.3">
      <c r="A585">
        <v>569</v>
      </c>
      <c r="B585" s="1">
        <v>44771</v>
      </c>
      <c r="C585" t="str">
        <f t="shared" si="1416"/>
        <v>CER-MSD_R1_t3_44771</v>
      </c>
      <c r="E585" t="s">
        <v>20</v>
      </c>
      <c r="F585" t="s">
        <v>22</v>
      </c>
      <c r="G585" t="s">
        <v>18</v>
      </c>
      <c r="H585">
        <f t="shared" si="1453"/>
        <v>2022</v>
      </c>
      <c r="I585">
        <f t="shared" si="1454"/>
        <v>7</v>
      </c>
      <c r="J585">
        <f t="shared" si="1455"/>
        <v>29</v>
      </c>
      <c r="K585" t="s">
        <v>49</v>
      </c>
      <c r="M585">
        <f>VLOOKUP(F585,Treats!$A$1:$C$9,3,0)</f>
        <v>1</v>
      </c>
      <c r="N585">
        <v>2</v>
      </c>
      <c r="O585" t="s">
        <v>613</v>
      </c>
      <c r="P585" t="str">
        <f t="shared" si="1456"/>
        <v>E:CER_P:P02_Tr1:MSD_Tr2:_TRA_1_D:29_M:7_Y:2022</v>
      </c>
      <c r="Q585">
        <v>5</v>
      </c>
      <c r="R585">
        <v>26</v>
      </c>
      <c r="S585">
        <v>0.9</v>
      </c>
      <c r="T585">
        <v>29</v>
      </c>
      <c r="U585">
        <v>27</v>
      </c>
      <c r="V585" t="s">
        <v>47</v>
      </c>
      <c r="W585" s="2">
        <f t="shared" si="1361"/>
        <v>0.42708333333333326</v>
      </c>
      <c r="X585">
        <v>30</v>
      </c>
      <c r="Y585" s="33">
        <f>VLOOKUP(C585,JN!$A$2:$J$865,8,0)</f>
        <v>6.6074999999999999</v>
      </c>
      <c r="Z585" s="34">
        <f>VLOOKUP(C585,JN!$A$2:$J$865,9,0)</f>
        <v>87.972301976017576</v>
      </c>
      <c r="AA585" s="35">
        <f>VLOOKUP(C585,JN!$A$2:$J$865,10,0)</f>
        <v>0.67416000000000009</v>
      </c>
      <c r="AB585">
        <v>30.4</v>
      </c>
      <c r="AD585">
        <f t="shared" si="1457"/>
        <v>303.39999999999998</v>
      </c>
      <c r="AE585">
        <v>0.129</v>
      </c>
      <c r="AG585">
        <v>0.72</v>
      </c>
      <c r="AH585">
        <f t="shared" si="1458"/>
        <v>9.2880000000000004E-2</v>
      </c>
      <c r="AI585" t="s">
        <v>643</v>
      </c>
      <c r="AJ585">
        <f t="shared" si="1459"/>
        <v>482.0003883718129</v>
      </c>
      <c r="AK585">
        <f t="shared" si="1460"/>
        <v>562.33378643378171</v>
      </c>
      <c r="AL585">
        <f t="shared" si="1461"/>
        <v>3.1848175661667537</v>
      </c>
      <c r="AM585">
        <f t="shared" si="1462"/>
        <v>2.2930686476400628</v>
      </c>
      <c r="AN585">
        <f t="shared" si="1463"/>
        <v>42.402683718402876</v>
      </c>
      <c r="AO585">
        <f t="shared" si="1464"/>
        <v>30.529932277250072</v>
      </c>
      <c r="AP585">
        <f t="shared" si="1465"/>
        <v>0.3791029454621983</v>
      </c>
      <c r="AQ585">
        <f t="shared" si="1466"/>
        <v>0.27295412073278275</v>
      </c>
      <c r="AR585" s="54"/>
      <c r="AS585" s="55"/>
      <c r="AT585" s="55"/>
      <c r="AU585" s="56"/>
      <c r="AV585" s="56"/>
      <c r="AW585" s="56"/>
      <c r="AX585" s="57"/>
      <c r="AY585" s="57"/>
      <c r="AZ585" s="57"/>
    </row>
    <row r="586" spans="1:52" x14ac:dyDescent="0.3">
      <c r="A586">
        <v>570</v>
      </c>
      <c r="B586" s="1">
        <v>44771</v>
      </c>
      <c r="C586" t="str">
        <f t="shared" si="1416"/>
        <v>CER-CON_R1_t0_44771</v>
      </c>
      <c r="E586" t="s">
        <v>20</v>
      </c>
      <c r="F586" t="s">
        <v>39</v>
      </c>
      <c r="G586" t="s">
        <v>18</v>
      </c>
      <c r="H586">
        <f t="shared" si="1453"/>
        <v>2022</v>
      </c>
      <c r="I586">
        <f t="shared" si="1454"/>
        <v>7</v>
      </c>
      <c r="J586">
        <f t="shared" si="1455"/>
        <v>29</v>
      </c>
      <c r="K586" t="s">
        <v>48</v>
      </c>
      <c r="M586">
        <f>VLOOKUP(F586,Treats!$A$1:$C$9,3,0)</f>
        <v>1</v>
      </c>
      <c r="N586">
        <v>9</v>
      </c>
      <c r="O586" t="s">
        <v>19</v>
      </c>
      <c r="P586" t="str">
        <f t="shared" si="1456"/>
        <v>E:CER_P:P03_Tr1:CON_Tr2:_TRA_1_D:29_M:7_Y:2022</v>
      </c>
      <c r="Q586">
        <v>4</v>
      </c>
      <c r="R586">
        <v>28</v>
      </c>
      <c r="S586">
        <v>1</v>
      </c>
      <c r="T586">
        <v>29</v>
      </c>
      <c r="U586">
        <v>27</v>
      </c>
      <c r="V586" t="s">
        <v>44</v>
      </c>
      <c r="W586" s="2">
        <v>0.40399305555555554</v>
      </c>
      <c r="X586">
        <v>0</v>
      </c>
      <c r="Y586" s="33">
        <f>VLOOKUP(C586,JN!$A$2:$J$865,8,0)</f>
        <v>6.4575000000000014</v>
      </c>
      <c r="Z586" s="34">
        <f>VLOOKUP(C586,JN!$A$2:$J$865,9,0)</f>
        <v>94.611720993075494</v>
      </c>
      <c r="AA586" s="35">
        <f>VLOOKUP(C586,JN!$A$2:$J$865,10,0)</f>
        <v>0.67416000000000009</v>
      </c>
      <c r="AB586">
        <v>30.7</v>
      </c>
      <c r="AD586">
        <f t="shared" si="1457"/>
        <v>303.7</v>
      </c>
      <c r="AE586">
        <v>0.129</v>
      </c>
      <c r="AG586">
        <v>0.72</v>
      </c>
      <c r="AH586">
        <f t="shared" si="1458"/>
        <v>9.2880000000000004E-2</v>
      </c>
      <c r="AI586" t="s">
        <v>643</v>
      </c>
      <c r="AJ586">
        <f t="shared" si="1459"/>
        <v>481.52426023051709</v>
      </c>
      <c r="AK586">
        <f t="shared" si="1460"/>
        <v>561.77830360226994</v>
      </c>
      <c r="AL586">
        <f t="shared" si="1461"/>
        <v>3.109442910438565</v>
      </c>
      <c r="AM586">
        <f t="shared" si="1462"/>
        <v>2.2387988955157669</v>
      </c>
      <c r="AN586">
        <f t="shared" si="1463"/>
        <v>45.557838960326755</v>
      </c>
      <c r="AO586">
        <f t="shared" si="1464"/>
        <v>32.801644051435261</v>
      </c>
      <c r="AP586">
        <f t="shared" si="1465"/>
        <v>0.37872846115650632</v>
      </c>
      <c r="AQ586">
        <f t="shared" si="1466"/>
        <v>0.27268449203268458</v>
      </c>
      <c r="AR586" s="54">
        <f t="shared" ref="AR586" si="1476">SLOPE(AM586:AM589,X586:X589)*60</f>
        <v>10.000058342236924</v>
      </c>
      <c r="AS586" s="55">
        <f t="shared" ref="AS586" si="1477">RSQ(Y586:Y589,AM586:AM589)</f>
        <v>0.99999694939989747</v>
      </c>
      <c r="AT586" s="55">
        <f t="shared" ref="AT586" si="1478">IF(AS586&gt;=0.7,AR586,"REV")</f>
        <v>10.000058342236924</v>
      </c>
      <c r="AU586" s="56">
        <f t="shared" ref="AU586" si="1479">SLOPE(AQ586:AQ589,Y586:Y589)*60</f>
        <v>-3.6788600167677162E-2</v>
      </c>
      <c r="AV586" s="56">
        <f t="shared" ref="AV586" si="1480">RSQ(Y586:Y589,AQ586:AQ589)</f>
        <v>0.54761213122408725</v>
      </c>
      <c r="AW586" s="56" t="str">
        <f t="shared" ref="AW586" si="1481">IF(AV586&gt;=0.7,AU586,"REV")</f>
        <v>REV</v>
      </c>
      <c r="AX586" s="57">
        <f t="shared" ref="AX586" si="1482">SLOPE(AO586:AO589,Y586:Y589)*60</f>
        <v>-8.8783015113667183</v>
      </c>
      <c r="AY586" s="57">
        <f t="shared" ref="AY586" si="1483">RSQ(Y586:Y589,AO586:AO589)</f>
        <v>0.11359812864196138</v>
      </c>
      <c r="AZ586" s="57" t="str">
        <f t="shared" ref="AZ586" si="1484">IF(AY586&gt;=0.7,AX586,"REV")</f>
        <v>REV</v>
      </c>
    </row>
    <row r="587" spans="1:52" x14ac:dyDescent="0.3">
      <c r="A587">
        <v>571</v>
      </c>
      <c r="B587" s="1">
        <v>44771</v>
      </c>
      <c r="C587" t="str">
        <f t="shared" si="1416"/>
        <v>CER-CON_R1_t1_44771</v>
      </c>
      <c r="E587" t="s">
        <v>20</v>
      </c>
      <c r="F587" t="s">
        <v>39</v>
      </c>
      <c r="G587" t="s">
        <v>18</v>
      </c>
      <c r="H587">
        <f t="shared" si="1453"/>
        <v>2022</v>
      </c>
      <c r="I587">
        <f t="shared" si="1454"/>
        <v>7</v>
      </c>
      <c r="J587">
        <f t="shared" si="1455"/>
        <v>29</v>
      </c>
      <c r="K587" t="s">
        <v>48</v>
      </c>
      <c r="M587">
        <f>VLOOKUP(F587,Treats!$A$1:$C$9,3,0)</f>
        <v>1</v>
      </c>
      <c r="N587">
        <v>9</v>
      </c>
      <c r="O587" t="s">
        <v>19</v>
      </c>
      <c r="P587" t="str">
        <f t="shared" si="1456"/>
        <v>E:CER_P:P03_Tr1:CON_Tr2:_TRA_1_D:29_M:7_Y:2022</v>
      </c>
      <c r="Q587">
        <v>4</v>
      </c>
      <c r="R587">
        <v>28</v>
      </c>
      <c r="S587">
        <v>1</v>
      </c>
      <c r="T587">
        <v>29</v>
      </c>
      <c r="U587">
        <v>27</v>
      </c>
      <c r="V587" t="s">
        <v>45</v>
      </c>
      <c r="W587" s="2">
        <f t="shared" si="1361"/>
        <v>0.41093749999999996</v>
      </c>
      <c r="X587">
        <v>10</v>
      </c>
      <c r="Y587" s="33">
        <f>VLOOKUP(C587,JN!$A$2:$J$865,8,0)</f>
        <v>13.2075</v>
      </c>
      <c r="Z587" s="34">
        <f>VLOOKUP(C587,JN!$A$2:$J$865,9,0)</f>
        <v>98.576929572707328</v>
      </c>
      <c r="AA587" s="35">
        <f>VLOOKUP(C587,JN!$A$2:$J$865,10,0)</f>
        <v>0.65508</v>
      </c>
      <c r="AB587">
        <v>30.9</v>
      </c>
      <c r="AD587">
        <f t="shared" si="1457"/>
        <v>303.89999999999998</v>
      </c>
      <c r="AE587">
        <v>0.129</v>
      </c>
      <c r="AG587">
        <v>0.72</v>
      </c>
      <c r="AH587">
        <f t="shared" si="1458"/>
        <v>9.2880000000000004E-2</v>
      </c>
      <c r="AI587" t="s">
        <v>643</v>
      </c>
      <c r="AJ587">
        <f t="shared" si="1459"/>
        <v>481.20736371177378</v>
      </c>
      <c r="AK587">
        <f t="shared" si="1460"/>
        <v>561.40859099706938</v>
      </c>
      <c r="AL587">
        <f t="shared" si="1461"/>
        <v>6.3555462562232528</v>
      </c>
      <c r="AM587">
        <f t="shared" si="1462"/>
        <v>4.5759933044807424</v>
      </c>
      <c r="AN587">
        <f t="shared" si="1463"/>
        <v>47.435944402483685</v>
      </c>
      <c r="AO587">
        <f t="shared" si="1464"/>
        <v>34.153879969788257</v>
      </c>
      <c r="AP587">
        <f t="shared" si="1465"/>
        <v>0.3677675397903602</v>
      </c>
      <c r="AQ587">
        <f t="shared" si="1466"/>
        <v>0.26479262864905934</v>
      </c>
      <c r="AR587" s="54"/>
      <c r="AS587" s="55"/>
      <c r="AT587" s="55"/>
      <c r="AU587" s="56"/>
      <c r="AV587" s="56"/>
      <c r="AW587" s="56"/>
      <c r="AX587" s="57"/>
      <c r="AY587" s="57"/>
      <c r="AZ587" s="57"/>
    </row>
    <row r="588" spans="1:52" x14ac:dyDescent="0.3">
      <c r="A588">
        <v>572</v>
      </c>
      <c r="B588" s="1">
        <v>44771</v>
      </c>
      <c r="C588" t="str">
        <f t="shared" si="1416"/>
        <v>CER-CON_R1_t2_44771</v>
      </c>
      <c r="E588" t="s">
        <v>20</v>
      </c>
      <c r="F588" t="s">
        <v>39</v>
      </c>
      <c r="G588" t="s">
        <v>18</v>
      </c>
      <c r="H588">
        <f t="shared" si="1453"/>
        <v>2022</v>
      </c>
      <c r="I588">
        <f t="shared" si="1454"/>
        <v>7</v>
      </c>
      <c r="J588">
        <f t="shared" si="1455"/>
        <v>29</v>
      </c>
      <c r="K588" t="s">
        <v>48</v>
      </c>
      <c r="M588">
        <f>VLOOKUP(F588,Treats!$A$1:$C$9,3,0)</f>
        <v>1</v>
      </c>
      <c r="N588">
        <v>9</v>
      </c>
      <c r="O588" t="s">
        <v>19</v>
      </c>
      <c r="P588" t="str">
        <f t="shared" si="1456"/>
        <v>E:CER_P:P03_Tr1:CON_Tr2:_TRA_1_D:29_M:7_Y:2022</v>
      </c>
      <c r="Q588">
        <v>4</v>
      </c>
      <c r="R588">
        <v>28</v>
      </c>
      <c r="S588">
        <v>1</v>
      </c>
      <c r="T588">
        <v>29</v>
      </c>
      <c r="U588">
        <v>27</v>
      </c>
      <c r="V588" t="s">
        <v>46</v>
      </c>
      <c r="W588" s="2">
        <f t="shared" si="1361"/>
        <v>0.41788194444444438</v>
      </c>
      <c r="X588">
        <v>20</v>
      </c>
      <c r="Y588" s="33">
        <f>VLOOKUP(C588,JN!$A$2:$J$865,8,0)</f>
        <v>16.8825</v>
      </c>
      <c r="Z588" s="34">
        <f>VLOOKUP(C588,JN!$A$2:$J$865,9,0)</f>
        <v>80.13409896976863</v>
      </c>
      <c r="AA588" s="35">
        <f>VLOOKUP(C588,JN!$A$2:$J$865,10,0)</f>
        <v>0.64236000000000004</v>
      </c>
      <c r="AB588">
        <v>30.3</v>
      </c>
      <c r="AD588">
        <f t="shared" si="1457"/>
        <v>303.3</v>
      </c>
      <c r="AE588">
        <v>0.129</v>
      </c>
      <c r="AG588">
        <v>0.72</v>
      </c>
      <c r="AH588">
        <f t="shared" si="1458"/>
        <v>9.2880000000000004E-2</v>
      </c>
      <c r="AI588" t="s">
        <v>643</v>
      </c>
      <c r="AJ588">
        <f t="shared" si="1459"/>
        <v>482.15930706234099</v>
      </c>
      <c r="AK588">
        <f t="shared" si="1460"/>
        <v>562.51919157273119</v>
      </c>
      <c r="AL588">
        <f t="shared" si="1461"/>
        <v>8.1400545014799714</v>
      </c>
      <c r="AM588">
        <f t="shared" si="1462"/>
        <v>5.8608392410655794</v>
      </c>
      <c r="AN588">
        <f t="shared" si="1463"/>
        <v>38.637401631328693</v>
      </c>
      <c r="AO588">
        <f t="shared" si="1464"/>
        <v>27.818929174556661</v>
      </c>
      <c r="AP588">
        <f t="shared" si="1465"/>
        <v>0.36133982789865959</v>
      </c>
      <c r="AQ588">
        <f t="shared" si="1466"/>
        <v>0.26016467608703492</v>
      </c>
      <c r="AR588" s="54"/>
      <c r="AS588" s="55"/>
      <c r="AT588" s="55"/>
      <c r="AU588" s="56"/>
      <c r="AV588" s="56"/>
      <c r="AW588" s="56"/>
      <c r="AX588" s="57"/>
      <c r="AY588" s="57"/>
      <c r="AZ588" s="57"/>
    </row>
    <row r="589" spans="1:52" x14ac:dyDescent="0.3">
      <c r="A589">
        <v>573</v>
      </c>
      <c r="B589" s="1">
        <v>44771</v>
      </c>
      <c r="C589" t="str">
        <f t="shared" si="1416"/>
        <v>CER-CON_R1_t3_44771</v>
      </c>
      <c r="E589" t="s">
        <v>20</v>
      </c>
      <c r="F589" t="s">
        <v>39</v>
      </c>
      <c r="G589" t="s">
        <v>18</v>
      </c>
      <c r="H589">
        <f t="shared" si="1453"/>
        <v>2022</v>
      </c>
      <c r="I589">
        <f t="shared" si="1454"/>
        <v>7</v>
      </c>
      <c r="J589">
        <f t="shared" si="1455"/>
        <v>29</v>
      </c>
      <c r="K589" t="s">
        <v>48</v>
      </c>
      <c r="M589">
        <f>VLOOKUP(F589,Treats!$A$1:$C$9,3,0)</f>
        <v>1</v>
      </c>
      <c r="N589">
        <v>9</v>
      </c>
      <c r="O589" t="s">
        <v>19</v>
      </c>
      <c r="P589" t="str">
        <f t="shared" si="1456"/>
        <v>E:CER_P:P03_Tr1:CON_Tr2:_TRA_1_D:29_M:7_Y:2022</v>
      </c>
      <c r="Q589">
        <v>4</v>
      </c>
      <c r="R589">
        <v>28</v>
      </c>
      <c r="S589">
        <v>1</v>
      </c>
      <c r="T589">
        <v>29</v>
      </c>
      <c r="U589">
        <v>27</v>
      </c>
      <c r="V589" t="s">
        <v>47</v>
      </c>
      <c r="W589" s="2">
        <f t="shared" si="1361"/>
        <v>0.4248263888888888</v>
      </c>
      <c r="X589">
        <v>30</v>
      </c>
      <c r="Y589" s="33">
        <f>VLOOKUP(C589,JN!$A$2:$J$865,8,0)</f>
        <v>21.232500000000002</v>
      </c>
      <c r="Z589" s="34">
        <f>VLOOKUP(C589,JN!$A$2:$J$865,9,0)</f>
        <v>93.044080391825716</v>
      </c>
      <c r="AA589" s="35">
        <f>VLOOKUP(C589,JN!$A$2:$J$865,10,0)</f>
        <v>0.65508</v>
      </c>
      <c r="AB589">
        <v>30.5</v>
      </c>
      <c r="AD589">
        <f t="shared" si="1457"/>
        <v>303.5</v>
      </c>
      <c r="AE589">
        <v>0.129</v>
      </c>
      <c r="AG589">
        <v>0.72</v>
      </c>
      <c r="AH589">
        <f t="shared" si="1458"/>
        <v>9.2880000000000004E-2</v>
      </c>
      <c r="AI589" t="s">
        <v>643</v>
      </c>
      <c r="AJ589">
        <f t="shared" si="1459"/>
        <v>481.84157440529827</v>
      </c>
      <c r="AK589">
        <f t="shared" si="1460"/>
        <v>562.14850347284801</v>
      </c>
      <c r="AL589">
        <f t="shared" si="1461"/>
        <v>10.230701228560497</v>
      </c>
      <c r="AM589">
        <f t="shared" si="1462"/>
        <v>7.3661048845635575</v>
      </c>
      <c r="AN589">
        <f t="shared" si="1463"/>
        <v>44.832506185090445</v>
      </c>
      <c r="AO589">
        <f t="shared" si="1464"/>
        <v>32.279404453265123</v>
      </c>
      <c r="AP589">
        <f t="shared" si="1465"/>
        <v>0.36825224165499326</v>
      </c>
      <c r="AQ589">
        <f t="shared" si="1466"/>
        <v>0.26514161399159514</v>
      </c>
      <c r="AR589" s="54"/>
      <c r="AS589" s="55"/>
      <c r="AT589" s="55"/>
      <c r="AU589" s="56"/>
      <c r="AV589" s="56"/>
      <c r="AW589" s="56"/>
      <c r="AX589" s="57"/>
      <c r="AY589" s="57"/>
      <c r="AZ589" s="57"/>
    </row>
    <row r="590" spans="1:52" x14ac:dyDescent="0.3">
      <c r="A590">
        <v>574</v>
      </c>
      <c r="B590" s="1">
        <v>44771</v>
      </c>
      <c r="C590" t="str">
        <f t="shared" si="1416"/>
        <v>CER-MSD_R2_t0_44771</v>
      </c>
      <c r="E590" t="s">
        <v>20</v>
      </c>
      <c r="F590" t="s">
        <v>34</v>
      </c>
      <c r="G590" t="s">
        <v>18</v>
      </c>
      <c r="H590">
        <f t="shared" si="1453"/>
        <v>2022</v>
      </c>
      <c r="I590">
        <f t="shared" si="1454"/>
        <v>7</v>
      </c>
      <c r="J590">
        <f t="shared" si="1455"/>
        <v>29</v>
      </c>
      <c r="K590" t="s">
        <v>49</v>
      </c>
      <c r="M590">
        <f>VLOOKUP(F590,Treats!$A$1:$C$9,3,0)</f>
        <v>2</v>
      </c>
      <c r="N590">
        <v>9</v>
      </c>
      <c r="O590" t="s">
        <v>613</v>
      </c>
      <c r="P590" t="str">
        <f t="shared" si="1456"/>
        <v>E:CER_P:P04_Tr1:MSD_Tr2:_TRA_2_D:29_M:7_Y:2022</v>
      </c>
      <c r="Q590">
        <v>4</v>
      </c>
      <c r="R590">
        <v>27</v>
      </c>
      <c r="S590">
        <v>0.9</v>
      </c>
      <c r="T590">
        <v>28</v>
      </c>
      <c r="U590">
        <v>28</v>
      </c>
      <c r="V590" t="s">
        <v>44</v>
      </c>
      <c r="W590" s="2">
        <v>0.4368055555555555</v>
      </c>
      <c r="X590">
        <v>0</v>
      </c>
      <c r="Y590" s="33">
        <f>VLOOKUP(C590,JN!$A$2:$J$865,8,0)</f>
        <v>1.6724999999999999</v>
      </c>
      <c r="Z590" s="34">
        <f>VLOOKUP(C590,JN!$A$2:$J$865,9,0)</f>
        <v>103.46427968248607</v>
      </c>
      <c r="AA590" s="35">
        <f>VLOOKUP(C590,JN!$A$2:$J$865,10,0)</f>
        <v>0.59784000000000015</v>
      </c>
      <c r="AB590">
        <v>28.7</v>
      </c>
      <c r="AD590">
        <f t="shared" si="1457"/>
        <v>301.7</v>
      </c>
      <c r="AE590">
        <v>0.129</v>
      </c>
      <c r="AG590">
        <v>0.72</v>
      </c>
      <c r="AH590">
        <f t="shared" si="1458"/>
        <v>9.2880000000000004E-2</v>
      </c>
      <c r="AI590" t="s">
        <v>643</v>
      </c>
      <c r="AJ590">
        <f t="shared" si="1459"/>
        <v>484.7163335499107</v>
      </c>
      <c r="AK590">
        <f t="shared" si="1460"/>
        <v>565.5023891415625</v>
      </c>
      <c r="AL590">
        <f t="shared" si="1461"/>
        <v>0.81068806786222558</v>
      </c>
      <c r="AM590">
        <f t="shared" si="1462"/>
        <v>0.58369540886080251</v>
      </c>
      <c r="AN590">
        <f t="shared" si="1463"/>
        <v>50.15082630107716</v>
      </c>
      <c r="AO590">
        <f t="shared" si="1464"/>
        <v>36.108594936775553</v>
      </c>
      <c r="AP590">
        <f t="shared" si="1465"/>
        <v>0.33807994832439181</v>
      </c>
      <c r="AQ590">
        <f t="shared" si="1466"/>
        <v>0.24341756279356208</v>
      </c>
      <c r="AR590" s="54">
        <f t="shared" ref="AR590" si="1485">SLOPE(AM590:AM593,X590:X593)*60</f>
        <v>1.43002980211359</v>
      </c>
      <c r="AS590" s="55">
        <f t="shared" ref="AS590" si="1486">RSQ(Y590:Y593,AM590:AM593)</f>
        <v>0.99999819710721194</v>
      </c>
      <c r="AT590" s="55">
        <f t="shared" ref="AT590" si="1487">IF(AS590&gt;=0.7,AR590,"REV")</f>
        <v>1.43002980211359</v>
      </c>
      <c r="AU590" s="56">
        <f t="shared" ref="AU590" si="1488">SLOPE(AQ590:AQ593,Y590:Y593)*60</f>
        <v>5.1618758390472648E-2</v>
      </c>
      <c r="AV590" s="56">
        <f t="shared" ref="AV590" si="1489">RSQ(Y590:Y593,AQ590:AQ593)</f>
        <v>3.1133189930675129E-2</v>
      </c>
      <c r="AW590" s="56" t="str">
        <f t="shared" ref="AW590" si="1490">IF(AV590&gt;=0.7,AU590,"REV")</f>
        <v>REV</v>
      </c>
      <c r="AX590" s="57">
        <f t="shared" ref="AX590" si="1491">SLOPE(AO590:AO593,Y590:Y593)*60</f>
        <v>-50.537368010289732</v>
      </c>
      <c r="AY590" s="57">
        <f t="shared" ref="AY590" si="1492">RSQ(Y590:Y593,AO590:AO593)</f>
        <v>0.15663856610289467</v>
      </c>
      <c r="AZ590" s="57" t="str">
        <f t="shared" ref="AZ590" si="1493">IF(AY590&gt;=0.7,AX590,"REV")</f>
        <v>REV</v>
      </c>
    </row>
    <row r="591" spans="1:52" x14ac:dyDescent="0.3">
      <c r="A591">
        <v>575</v>
      </c>
      <c r="B591" s="1">
        <v>44771</v>
      </c>
      <c r="C591" t="str">
        <f t="shared" si="1416"/>
        <v>CER-MSD_R2_t1_44771</v>
      </c>
      <c r="E591" t="s">
        <v>20</v>
      </c>
      <c r="F591" t="s">
        <v>34</v>
      </c>
      <c r="G591" t="s">
        <v>18</v>
      </c>
      <c r="H591">
        <f t="shared" si="1453"/>
        <v>2022</v>
      </c>
      <c r="I591">
        <f t="shared" si="1454"/>
        <v>7</v>
      </c>
      <c r="J591">
        <f t="shared" si="1455"/>
        <v>29</v>
      </c>
      <c r="K591" t="s">
        <v>49</v>
      </c>
      <c r="M591">
        <f>VLOOKUP(F591,Treats!$A$1:$C$9,3,0)</f>
        <v>2</v>
      </c>
      <c r="N591">
        <v>9</v>
      </c>
      <c r="O591" t="s">
        <v>613</v>
      </c>
      <c r="P591" t="str">
        <f t="shared" si="1456"/>
        <v>E:CER_P:P04_Tr1:MSD_Tr2:_TRA_2_D:29_M:7_Y:2022</v>
      </c>
      <c r="Q591">
        <v>4</v>
      </c>
      <c r="R591">
        <v>27</v>
      </c>
      <c r="S591">
        <v>0.9</v>
      </c>
      <c r="T591">
        <v>28</v>
      </c>
      <c r="U591">
        <v>28</v>
      </c>
      <c r="V591" t="s">
        <v>45</v>
      </c>
      <c r="W591" s="2">
        <f t="shared" si="1361"/>
        <v>0.44374999999999992</v>
      </c>
      <c r="X591">
        <v>10</v>
      </c>
      <c r="Y591" s="33">
        <f>VLOOKUP(C591,JN!$A$2:$J$865,8,0)</f>
        <v>2.4824999999999999</v>
      </c>
      <c r="Z591" s="34">
        <f>VLOOKUP(C591,JN!$A$2:$J$865,9,0)</f>
        <v>90.462084107414299</v>
      </c>
      <c r="AA591" s="35">
        <f>VLOOKUP(C591,JN!$A$2:$J$865,10,0)</f>
        <v>0.61692000000000002</v>
      </c>
      <c r="AB591">
        <v>29.8</v>
      </c>
      <c r="AD591">
        <f t="shared" si="1457"/>
        <v>302.8</v>
      </c>
      <c r="AE591">
        <v>0.129</v>
      </c>
      <c r="AG591">
        <v>0.72</v>
      </c>
      <c r="AH591">
        <f t="shared" si="1458"/>
        <v>9.2880000000000004E-2</v>
      </c>
      <c r="AI591" t="s">
        <v>643</v>
      </c>
      <c r="AJ591">
        <f t="shared" si="1459"/>
        <v>482.95547500663156</v>
      </c>
      <c r="AK591">
        <f t="shared" si="1460"/>
        <v>563.44805417440352</v>
      </c>
      <c r="AL591">
        <f t="shared" si="1461"/>
        <v>1.1989369667039627</v>
      </c>
      <c r="AM591">
        <f t="shared" si="1462"/>
        <v>0.86323461602685303</v>
      </c>
      <c r="AN591">
        <f t="shared" si="1463"/>
        <v>43.689158800186128</v>
      </c>
      <c r="AO591">
        <f t="shared" si="1464"/>
        <v>31.456194336134011</v>
      </c>
      <c r="AP591">
        <f t="shared" si="1465"/>
        <v>0.34760237358127299</v>
      </c>
      <c r="AQ591">
        <f t="shared" si="1466"/>
        <v>0.25027370897851653</v>
      </c>
      <c r="AR591" s="54"/>
      <c r="AS591" s="55"/>
      <c r="AT591" s="55"/>
      <c r="AU591" s="56"/>
      <c r="AV591" s="56"/>
      <c r="AW591" s="56"/>
      <c r="AX591" s="57"/>
      <c r="AY591" s="57"/>
      <c r="AZ591" s="57"/>
    </row>
    <row r="592" spans="1:52" x14ac:dyDescent="0.3">
      <c r="A592">
        <v>576</v>
      </c>
      <c r="B592" s="1">
        <v>44771</v>
      </c>
      <c r="C592" t="str">
        <f t="shared" si="1416"/>
        <v>CER-MSD_R2_t2_44771</v>
      </c>
      <c r="E592" t="s">
        <v>20</v>
      </c>
      <c r="F592" t="s">
        <v>34</v>
      </c>
      <c r="G592" t="s">
        <v>18</v>
      </c>
      <c r="H592">
        <f t="shared" si="1453"/>
        <v>2022</v>
      </c>
      <c r="I592">
        <f t="shared" si="1454"/>
        <v>7</v>
      </c>
      <c r="J592">
        <f t="shared" si="1455"/>
        <v>29</v>
      </c>
      <c r="K592" t="s">
        <v>49</v>
      </c>
      <c r="M592">
        <f>VLOOKUP(F592,Treats!$A$1:$C$9,3,0)</f>
        <v>2</v>
      </c>
      <c r="N592">
        <v>9</v>
      </c>
      <c r="O592" t="s">
        <v>613</v>
      </c>
      <c r="P592" t="str">
        <f t="shared" si="1456"/>
        <v>E:CER_P:P04_Tr1:MSD_Tr2:_TRA_2_D:29_M:7_Y:2022</v>
      </c>
      <c r="Q592">
        <v>4</v>
      </c>
      <c r="R592">
        <v>27</v>
      </c>
      <c r="S592">
        <v>0.9</v>
      </c>
      <c r="T592">
        <v>28</v>
      </c>
      <c r="U592">
        <v>28</v>
      </c>
      <c r="V592" t="s">
        <v>46</v>
      </c>
      <c r="W592" s="2">
        <f t="shared" si="1361"/>
        <v>0.45069444444444434</v>
      </c>
      <c r="X592">
        <v>20</v>
      </c>
      <c r="Y592" s="33">
        <f>VLOOKUP(C592,JN!$A$2:$J$865,8,0)</f>
        <v>3.1574999999999998</v>
      </c>
      <c r="Z592" s="34">
        <f>VLOOKUP(C592,JN!$A$2:$J$865,9,0)</f>
        <v>96.363789900354661</v>
      </c>
      <c r="AA592" s="35">
        <f>VLOOKUP(C592,JN!$A$2:$J$865,10,0)</f>
        <v>0.62327999999999995</v>
      </c>
      <c r="AB592">
        <v>30.7</v>
      </c>
      <c r="AD592">
        <f t="shared" si="1457"/>
        <v>303.7</v>
      </c>
      <c r="AE592">
        <v>0.129</v>
      </c>
      <c r="AG592">
        <v>0.72</v>
      </c>
      <c r="AH592">
        <f t="shared" si="1458"/>
        <v>9.2880000000000004E-2</v>
      </c>
      <c r="AI592" t="s">
        <v>643</v>
      </c>
      <c r="AJ592">
        <f t="shared" si="1459"/>
        <v>481.52426023051709</v>
      </c>
      <c r="AK592">
        <f t="shared" si="1460"/>
        <v>561.77830360226994</v>
      </c>
      <c r="AL592">
        <f t="shared" si="1461"/>
        <v>1.5204128516778577</v>
      </c>
      <c r="AM592">
        <f t="shared" si="1462"/>
        <v>1.0946972532080577</v>
      </c>
      <c r="AN592">
        <f t="shared" si="1463"/>
        <v>46.401502644777253</v>
      </c>
      <c r="AO592">
        <f t="shared" si="1464"/>
        <v>33.409081904239621</v>
      </c>
      <c r="AP592">
        <f t="shared" si="1465"/>
        <v>0.35014518106922277</v>
      </c>
      <c r="AQ592">
        <f t="shared" si="1466"/>
        <v>0.25210453036984037</v>
      </c>
      <c r="AR592" s="54"/>
      <c r="AS592" s="55"/>
      <c r="AT592" s="55"/>
      <c r="AU592" s="56"/>
      <c r="AV592" s="56"/>
      <c r="AW592" s="56"/>
      <c r="AX592" s="57"/>
      <c r="AY592" s="57"/>
      <c r="AZ592" s="57"/>
    </row>
    <row r="593" spans="1:52" x14ac:dyDescent="0.3">
      <c r="A593">
        <v>577</v>
      </c>
      <c r="B593" s="1">
        <v>44771</v>
      </c>
      <c r="C593" t="str">
        <f t="shared" si="1416"/>
        <v>CER-MSD_R2_t3_44771</v>
      </c>
      <c r="E593" t="s">
        <v>20</v>
      </c>
      <c r="F593" t="s">
        <v>34</v>
      </c>
      <c r="G593" t="s">
        <v>18</v>
      </c>
      <c r="H593">
        <f t="shared" si="1453"/>
        <v>2022</v>
      </c>
      <c r="I593">
        <f t="shared" si="1454"/>
        <v>7</v>
      </c>
      <c r="J593">
        <f t="shared" si="1455"/>
        <v>29</v>
      </c>
      <c r="K593" t="s">
        <v>49</v>
      </c>
      <c r="M593">
        <f>VLOOKUP(F593,Treats!$A$1:$C$9,3,0)</f>
        <v>2</v>
      </c>
      <c r="N593">
        <v>9</v>
      </c>
      <c r="O593" t="s">
        <v>613</v>
      </c>
      <c r="P593" t="str">
        <f t="shared" si="1456"/>
        <v>E:CER_P:P04_Tr1:MSD_Tr2:_TRA_2_D:29_M:7_Y:2022</v>
      </c>
      <c r="Q593">
        <v>4</v>
      </c>
      <c r="R593">
        <v>27</v>
      </c>
      <c r="S593">
        <v>0.9</v>
      </c>
      <c r="T593">
        <v>28</v>
      </c>
      <c r="U593">
        <v>28</v>
      </c>
      <c r="V593" t="s">
        <v>47</v>
      </c>
      <c r="W593" s="2">
        <f t="shared" si="1361"/>
        <v>0.45763888888888876</v>
      </c>
      <c r="X593">
        <v>30</v>
      </c>
      <c r="Y593" s="33">
        <f>VLOOKUP(C593,JN!$A$2:$J$865,8,0)</f>
        <v>3.7574999999999998</v>
      </c>
      <c r="Z593" s="34">
        <f>VLOOKUP(C593,JN!$A$2:$J$865,9,0)</f>
        <v>97.562573889545689</v>
      </c>
      <c r="AA593" s="35">
        <f>VLOOKUP(C593,JN!$A$2:$J$865,10,0)</f>
        <v>0.60419999999999996</v>
      </c>
      <c r="AB593">
        <v>31.1</v>
      </c>
      <c r="AD593">
        <f t="shared" si="1457"/>
        <v>304.10000000000002</v>
      </c>
      <c r="AE593">
        <v>0.129</v>
      </c>
      <c r="AG593">
        <v>0.72</v>
      </c>
      <c r="AH593">
        <f t="shared" si="1458"/>
        <v>9.2880000000000004E-2</v>
      </c>
      <c r="AI593" t="s">
        <v>643</v>
      </c>
      <c r="AJ593">
        <f t="shared" si="1459"/>
        <v>480.89088402501818</v>
      </c>
      <c r="AK593">
        <f t="shared" si="1460"/>
        <v>561.03936469585449</v>
      </c>
      <c r="AL593">
        <f t="shared" si="1461"/>
        <v>1.8069474967240058</v>
      </c>
      <c r="AM593">
        <f t="shared" si="1462"/>
        <v>1.3010021976412842</v>
      </c>
      <c r="AN593">
        <f t="shared" si="1463"/>
        <v>46.916952405499785</v>
      </c>
      <c r="AO593">
        <f t="shared" si="1464"/>
        <v>33.780205731959846</v>
      </c>
      <c r="AP593">
        <f t="shared" si="1465"/>
        <v>0.33897998414923525</v>
      </c>
      <c r="AQ593">
        <f t="shared" si="1466"/>
        <v>0.24406558858744937</v>
      </c>
      <c r="AR593" s="54"/>
      <c r="AS593" s="55"/>
      <c r="AT593" s="55"/>
      <c r="AU593" s="56"/>
      <c r="AV593" s="56"/>
      <c r="AW593" s="56"/>
      <c r="AX593" s="57"/>
      <c r="AY593" s="57"/>
      <c r="AZ593" s="57"/>
    </row>
    <row r="594" spans="1:52" x14ac:dyDescent="0.3">
      <c r="A594">
        <v>578</v>
      </c>
      <c r="B594" s="1">
        <v>44771</v>
      </c>
      <c r="C594" t="str">
        <f t="shared" si="1416"/>
        <v>CER-AWD_R2_t0_44771</v>
      </c>
      <c r="E594" t="s">
        <v>20</v>
      </c>
      <c r="F594" t="s">
        <v>37</v>
      </c>
      <c r="G594" t="s">
        <v>18</v>
      </c>
      <c r="H594">
        <f t="shared" si="1453"/>
        <v>2022</v>
      </c>
      <c r="I594">
        <f t="shared" si="1454"/>
        <v>7</v>
      </c>
      <c r="J594">
        <f t="shared" si="1455"/>
        <v>29</v>
      </c>
      <c r="K594" t="s">
        <v>50</v>
      </c>
      <c r="M594">
        <f>VLOOKUP(F594,Treats!$A$1:$C$9,3,0)</f>
        <v>2</v>
      </c>
      <c r="N594">
        <v>14</v>
      </c>
      <c r="O594" t="s">
        <v>36</v>
      </c>
      <c r="P594" t="str">
        <f t="shared" si="1456"/>
        <v>E:CER_P:P05_Tr1:AWD_Tr2:_TRA_2_D:29_M:7_Y:2022</v>
      </c>
      <c r="Q594">
        <v>0</v>
      </c>
      <c r="R594">
        <v>27</v>
      </c>
      <c r="S594">
        <v>0.9</v>
      </c>
      <c r="T594">
        <v>29</v>
      </c>
      <c r="U594">
        <v>27</v>
      </c>
      <c r="V594" t="s">
        <v>44</v>
      </c>
      <c r="W594" s="2">
        <v>0.4069444444444445</v>
      </c>
      <c r="X594">
        <v>0</v>
      </c>
      <c r="Y594" s="33">
        <f>VLOOKUP(C594,JN!$A$2:$J$865,8,0)</f>
        <v>1.5074999999999998</v>
      </c>
      <c r="Z594" s="34">
        <f>VLOOKUP(C594,JN!$A$2:$J$865,9,0)</f>
        <v>101.52778246917751</v>
      </c>
      <c r="AA594" s="35">
        <f>VLOOKUP(C594,JN!$A$2:$J$865,10,0)</f>
        <v>0.66144000000000003</v>
      </c>
      <c r="AB594">
        <v>29.2</v>
      </c>
      <c r="AD594">
        <f t="shared" si="1457"/>
        <v>302.2</v>
      </c>
      <c r="AE594">
        <v>0.129</v>
      </c>
      <c r="AG594">
        <v>0.72</v>
      </c>
      <c r="AH594">
        <f t="shared" si="1458"/>
        <v>9.2880000000000004E-2</v>
      </c>
      <c r="AI594" t="s">
        <v>643</v>
      </c>
      <c r="AJ594">
        <f t="shared" si="1459"/>
        <v>483.91435417606897</v>
      </c>
      <c r="AK594">
        <f t="shared" si="1460"/>
        <v>564.56674653874711</v>
      </c>
      <c r="AL594">
        <f t="shared" si="1461"/>
        <v>0.72950088892042386</v>
      </c>
      <c r="AM594">
        <f t="shared" si="1462"/>
        <v>0.52524064002270521</v>
      </c>
      <c r="AN594">
        <f t="shared" si="1463"/>
        <v>49.130751284500455</v>
      </c>
      <c r="AO594">
        <f t="shared" si="1464"/>
        <v>35.374140924840333</v>
      </c>
      <c r="AP594">
        <f t="shared" si="1465"/>
        <v>0.37342702883058887</v>
      </c>
      <c r="AQ594">
        <f t="shared" si="1466"/>
        <v>0.26886746075802398</v>
      </c>
      <c r="AR594" s="54">
        <f t="shared" ref="AR594" si="1494">SLOPE(AM594:AM597,X594:X597)*60</f>
        <v>-4.9112664310662579E-2</v>
      </c>
      <c r="AS594" s="55">
        <f t="shared" ref="AS594" si="1495">RSQ(Y594:Y597,AM594:AM597)</f>
        <v>0.99970194031797399</v>
      </c>
      <c r="AT594" s="55">
        <f t="shared" ref="AT594" si="1496">IF(AS594&gt;=0.7,AR594,"REV")</f>
        <v>-4.9112664310662579E-2</v>
      </c>
      <c r="AU594" s="56">
        <f t="shared" ref="AU594" si="1497">SLOPE(AQ594:AQ597,Y594:Y597)*60</f>
        <v>-7.2168075623181025</v>
      </c>
      <c r="AV594" s="56">
        <f t="shared" ref="AV594" si="1498">RSQ(Y594:Y597,AQ594:AQ597)</f>
        <v>9.3258263937761474E-2</v>
      </c>
      <c r="AW594" s="56" t="str">
        <f t="shared" ref="AW594" si="1499">IF(AV594&gt;=0.7,AU594,"REV")</f>
        <v>REV</v>
      </c>
      <c r="AX594" s="57">
        <f t="shared" ref="AX594" si="1500">SLOPE(AO594:AO597,Y594:Y597)*60</f>
        <v>6443.9943645967596</v>
      </c>
      <c r="AY594" s="57">
        <f t="shared" ref="AY594" si="1501">RSQ(Y594:Y597,AO594:AO597)</f>
        <v>0.75776314613221407</v>
      </c>
      <c r="AZ594" s="57">
        <f t="shared" ref="AZ594" si="1502">IF(AY594&gt;=0.7,AX594,"REV")</f>
        <v>6443.9943645967596</v>
      </c>
    </row>
    <row r="595" spans="1:52" x14ac:dyDescent="0.3">
      <c r="A595">
        <v>579</v>
      </c>
      <c r="B595" s="1">
        <v>44771</v>
      </c>
      <c r="C595" t="str">
        <f t="shared" si="1416"/>
        <v>CER-AWD_R2_t1_44771</v>
      </c>
      <c r="E595" t="s">
        <v>20</v>
      </c>
      <c r="F595" t="s">
        <v>37</v>
      </c>
      <c r="G595" t="s">
        <v>18</v>
      </c>
      <c r="H595">
        <f t="shared" si="1453"/>
        <v>2022</v>
      </c>
      <c r="I595">
        <f t="shared" si="1454"/>
        <v>7</v>
      </c>
      <c r="J595">
        <f t="shared" si="1455"/>
        <v>29</v>
      </c>
      <c r="K595" t="s">
        <v>50</v>
      </c>
      <c r="M595">
        <f>VLOOKUP(F595,Treats!$A$1:$C$9,3,0)</f>
        <v>2</v>
      </c>
      <c r="N595">
        <v>14</v>
      </c>
      <c r="O595" t="s">
        <v>36</v>
      </c>
      <c r="P595" t="str">
        <f t="shared" si="1456"/>
        <v>E:CER_P:P05_Tr1:AWD_Tr2:_TRA_2_D:29_M:7_Y:2022</v>
      </c>
      <c r="Q595">
        <v>0</v>
      </c>
      <c r="R595">
        <v>27</v>
      </c>
      <c r="S595">
        <v>0.9</v>
      </c>
      <c r="T595">
        <v>29</v>
      </c>
      <c r="U595">
        <v>27</v>
      </c>
      <c r="V595" t="s">
        <v>45</v>
      </c>
      <c r="W595" s="2">
        <f t="shared" si="1361"/>
        <v>0.41388888888888892</v>
      </c>
      <c r="X595">
        <v>10</v>
      </c>
      <c r="Y595" s="33">
        <f>VLOOKUP(C595,JN!$A$2:$J$865,8,0)</f>
        <v>1.4325000000000001</v>
      </c>
      <c r="Z595" s="34">
        <f>VLOOKUP(C595,JN!$A$2:$J$865,9,0)</f>
        <v>83.638236784326978</v>
      </c>
      <c r="AA595" s="35">
        <f>VLOOKUP(C595,JN!$A$2:$J$865,10,0)</f>
        <v>0.64872000000000007</v>
      </c>
      <c r="AB595">
        <v>29.6</v>
      </c>
      <c r="AD595">
        <f t="shared" si="1457"/>
        <v>302.60000000000002</v>
      </c>
      <c r="AE595">
        <v>0.129</v>
      </c>
      <c r="AG595">
        <v>0.72</v>
      </c>
      <c r="AH595">
        <f t="shared" si="1458"/>
        <v>9.2880000000000004E-2</v>
      </c>
      <c r="AI595" t="s">
        <v>643</v>
      </c>
      <c r="AJ595">
        <f t="shared" si="1459"/>
        <v>483.27467888964975</v>
      </c>
      <c r="AK595">
        <f t="shared" si="1460"/>
        <v>563.82045870459137</v>
      </c>
      <c r="AL595">
        <f t="shared" si="1461"/>
        <v>0.69229097750942337</v>
      </c>
      <c r="AM595">
        <f t="shared" si="1462"/>
        <v>0.49844950380678477</v>
      </c>
      <c r="AN595">
        <f t="shared" si="1463"/>
        <v>40.420242024842111</v>
      </c>
      <c r="AO595">
        <f t="shared" si="1464"/>
        <v>29.102574257886321</v>
      </c>
      <c r="AP595">
        <f t="shared" si="1465"/>
        <v>0.36576160797084251</v>
      </c>
      <c r="AQ595">
        <f t="shared" si="1466"/>
        <v>0.26334835773900661</v>
      </c>
      <c r="AR595" s="54"/>
      <c r="AS595" s="55"/>
      <c r="AT595" s="55"/>
      <c r="AU595" s="56"/>
      <c r="AV595" s="56"/>
      <c r="AW595" s="56"/>
      <c r="AX595" s="57"/>
      <c r="AY595" s="57"/>
      <c r="AZ595" s="57"/>
    </row>
    <row r="596" spans="1:52" x14ac:dyDescent="0.3">
      <c r="A596">
        <v>580</v>
      </c>
      <c r="B596" s="1">
        <v>44771</v>
      </c>
      <c r="C596" t="str">
        <f t="shared" si="1416"/>
        <v>CER-AWD_R2_t2_44771</v>
      </c>
      <c r="E596" t="s">
        <v>20</v>
      </c>
      <c r="F596" t="s">
        <v>37</v>
      </c>
      <c r="G596" t="s">
        <v>18</v>
      </c>
      <c r="H596">
        <f t="shared" si="1453"/>
        <v>2022</v>
      </c>
      <c r="I596">
        <f t="shared" si="1454"/>
        <v>7</v>
      </c>
      <c r="J596">
        <f t="shared" si="1455"/>
        <v>29</v>
      </c>
      <c r="K596" t="s">
        <v>50</v>
      </c>
      <c r="M596">
        <f>VLOOKUP(F596,Treats!$A$1:$C$9,3,0)</f>
        <v>2</v>
      </c>
      <c r="N596">
        <v>14</v>
      </c>
      <c r="O596" t="s">
        <v>36</v>
      </c>
      <c r="P596" t="str">
        <f t="shared" si="1456"/>
        <v>E:CER_P:P05_Tr1:AWD_Tr2:_TRA_2_D:29_M:7_Y:2022</v>
      </c>
      <c r="Q596">
        <v>0</v>
      </c>
      <c r="R596">
        <v>27</v>
      </c>
      <c r="S596">
        <v>0.9</v>
      </c>
      <c r="T596">
        <v>29</v>
      </c>
      <c r="U596">
        <v>27</v>
      </c>
      <c r="V596" t="s">
        <v>46</v>
      </c>
      <c r="W596" s="2">
        <f t="shared" si="1361"/>
        <v>0.42083333333333334</v>
      </c>
      <c r="X596">
        <v>20</v>
      </c>
      <c r="Y596" s="33">
        <f>VLOOKUP(C596,JN!$A$2:$J$865,8,0)</f>
        <v>1.4325000000000001</v>
      </c>
      <c r="Z596" s="34">
        <f>VLOOKUP(C596,JN!$A$2:$J$865,9,0)</f>
        <v>82.623881101165338</v>
      </c>
      <c r="AA596" s="35">
        <f>VLOOKUP(C596,JN!$A$2:$J$865,10,0)</f>
        <v>0.73140000000000005</v>
      </c>
      <c r="AB596">
        <v>29.6</v>
      </c>
      <c r="AD596">
        <f t="shared" si="1457"/>
        <v>302.60000000000002</v>
      </c>
      <c r="AE596">
        <v>0.129</v>
      </c>
      <c r="AG596">
        <v>0.72</v>
      </c>
      <c r="AH596">
        <f t="shared" si="1458"/>
        <v>9.2880000000000004E-2</v>
      </c>
      <c r="AI596" t="s">
        <v>643</v>
      </c>
      <c r="AJ596">
        <f t="shared" si="1459"/>
        <v>483.27467888964975</v>
      </c>
      <c r="AK596">
        <f t="shared" si="1460"/>
        <v>563.82045870459137</v>
      </c>
      <c r="AL596">
        <f t="shared" si="1461"/>
        <v>0.69229097750942337</v>
      </c>
      <c r="AM596">
        <f t="shared" si="1462"/>
        <v>0.49844950380678477</v>
      </c>
      <c r="AN596">
        <f t="shared" si="1463"/>
        <v>39.930029607782281</v>
      </c>
      <c r="AO596">
        <f t="shared" si="1464"/>
        <v>28.749621317603243</v>
      </c>
      <c r="AP596">
        <f t="shared" si="1465"/>
        <v>0.41237828349653816</v>
      </c>
      <c r="AQ596">
        <f t="shared" si="1466"/>
        <v>0.29691236411750743</v>
      </c>
      <c r="AR596" s="54"/>
      <c r="AS596" s="55"/>
      <c r="AT596" s="55"/>
      <c r="AU596" s="56"/>
      <c r="AV596" s="56"/>
      <c r="AW596" s="56"/>
      <c r="AX596" s="57"/>
      <c r="AY596" s="57"/>
      <c r="AZ596" s="57"/>
    </row>
    <row r="597" spans="1:52" x14ac:dyDescent="0.3">
      <c r="A597">
        <v>581</v>
      </c>
      <c r="B597" s="1">
        <v>44771</v>
      </c>
      <c r="C597" t="str">
        <f t="shared" si="1416"/>
        <v>CER-AWD_R2_t3_44771</v>
      </c>
      <c r="E597" t="s">
        <v>20</v>
      </c>
      <c r="F597" t="s">
        <v>37</v>
      </c>
      <c r="G597" t="s">
        <v>18</v>
      </c>
      <c r="H597">
        <f t="shared" si="1453"/>
        <v>2022</v>
      </c>
      <c r="I597">
        <f t="shared" si="1454"/>
        <v>7</v>
      </c>
      <c r="J597">
        <f t="shared" si="1455"/>
        <v>29</v>
      </c>
      <c r="K597" t="s">
        <v>50</v>
      </c>
      <c r="M597">
        <f>VLOOKUP(F597,Treats!$A$1:$C$9,3,0)</f>
        <v>2</v>
      </c>
      <c r="N597">
        <v>14</v>
      </c>
      <c r="O597" t="s">
        <v>36</v>
      </c>
      <c r="P597" t="str">
        <f t="shared" si="1456"/>
        <v>E:CER_P:P05_Tr1:AWD_Tr2:_TRA_2_D:29_M:7_Y:2022</v>
      </c>
      <c r="Q597">
        <v>0</v>
      </c>
      <c r="R597">
        <v>27</v>
      </c>
      <c r="S597">
        <v>0.9</v>
      </c>
      <c r="T597">
        <v>29</v>
      </c>
      <c r="U597">
        <v>27</v>
      </c>
      <c r="V597" t="s">
        <v>47</v>
      </c>
      <c r="W597" s="2">
        <f t="shared" si="1361"/>
        <v>0.42777777777777776</v>
      </c>
      <c r="X597">
        <v>30</v>
      </c>
      <c r="Y597" s="33">
        <f>VLOOKUP(C597,JN!$A$2:$J$865,8,0)</f>
        <v>1.4325000000000001</v>
      </c>
      <c r="Z597" s="34">
        <f>VLOOKUP(C597,JN!$A$2:$J$865,9,0)</f>
        <v>69.345043067049488</v>
      </c>
      <c r="AA597" s="35">
        <f>VLOOKUP(C597,JN!$A$2:$J$865,10,0)</f>
        <v>0.67416000000000009</v>
      </c>
      <c r="AB597">
        <v>29.9</v>
      </c>
      <c r="AD597">
        <f t="shared" si="1457"/>
        <v>302.89999999999998</v>
      </c>
      <c r="AE597">
        <v>0.129</v>
      </c>
      <c r="AG597">
        <v>0.72</v>
      </c>
      <c r="AH597">
        <f t="shared" si="1458"/>
        <v>9.2880000000000004E-2</v>
      </c>
      <c r="AI597" t="s">
        <v>643</v>
      </c>
      <c r="AJ597">
        <f t="shared" si="1459"/>
        <v>482.79603113901635</v>
      </c>
      <c r="AK597">
        <f t="shared" si="1460"/>
        <v>563.26203632885245</v>
      </c>
      <c r="AL597">
        <f t="shared" si="1461"/>
        <v>0.69160531460664099</v>
      </c>
      <c r="AM597">
        <f t="shared" si="1462"/>
        <v>0.49795582651678155</v>
      </c>
      <c r="AN597">
        <f t="shared" si="1463"/>
        <v>33.479511571935653</v>
      </c>
      <c r="AO597">
        <f t="shared" si="1464"/>
        <v>24.105248331793671</v>
      </c>
      <c r="AP597">
        <f t="shared" si="1465"/>
        <v>0.37972873441145927</v>
      </c>
      <c r="AQ597">
        <f t="shared" si="1466"/>
        <v>0.27340468877625068</v>
      </c>
      <c r="AR597" s="54"/>
      <c r="AS597" s="55"/>
      <c r="AT597" s="55"/>
      <c r="AU597" s="56"/>
      <c r="AV597" s="56"/>
      <c r="AW597" s="56"/>
      <c r="AX597" s="57"/>
      <c r="AY597" s="57"/>
      <c r="AZ597" s="57"/>
    </row>
    <row r="598" spans="1:52" x14ac:dyDescent="0.3">
      <c r="A598">
        <v>582</v>
      </c>
      <c r="B598" s="1">
        <v>44771</v>
      </c>
      <c r="C598" t="str">
        <f t="shared" si="1416"/>
        <v>CER-CON_R2_t0_44771</v>
      </c>
      <c r="E598" t="s">
        <v>20</v>
      </c>
      <c r="F598" t="s">
        <v>40</v>
      </c>
      <c r="G598" t="s">
        <v>18</v>
      </c>
      <c r="H598">
        <f t="shared" si="1453"/>
        <v>2022</v>
      </c>
      <c r="I598">
        <f t="shared" si="1454"/>
        <v>7</v>
      </c>
      <c r="J598">
        <f t="shared" si="1455"/>
        <v>29</v>
      </c>
      <c r="K598" t="s">
        <v>48</v>
      </c>
      <c r="M598">
        <f>VLOOKUP(F598,Treats!$A$1:$C$9,3,0)</f>
        <v>2</v>
      </c>
      <c r="N598">
        <v>14</v>
      </c>
      <c r="O598" t="s">
        <v>36</v>
      </c>
      <c r="P598" t="str">
        <f t="shared" si="1456"/>
        <v>E:CER_P:P06_Tr1:CON_Tr2:_TRA_2_D:29_M:7_Y:2022</v>
      </c>
      <c r="Q598">
        <v>3</v>
      </c>
      <c r="R598">
        <v>28</v>
      </c>
      <c r="S598">
        <v>0.9</v>
      </c>
      <c r="T598">
        <v>28</v>
      </c>
      <c r="U598">
        <v>28</v>
      </c>
      <c r="V598" t="s">
        <v>44</v>
      </c>
      <c r="W598" s="2">
        <v>0.4368055555555555</v>
      </c>
      <c r="X598">
        <v>0</v>
      </c>
      <c r="Y598" s="33">
        <f>VLOOKUP(C598,JN!$A$2:$J$865,8,0)</f>
        <v>6.7575000000000012</v>
      </c>
      <c r="Z598" s="34">
        <f>VLOOKUP(C598,JN!$A$2:$J$865,9,0)</f>
        <v>118.4951866238811</v>
      </c>
      <c r="AA598" s="35">
        <f>VLOOKUP(C598,JN!$A$2:$J$865,10,0)</f>
        <v>0.7186800000000001</v>
      </c>
      <c r="AB598">
        <v>2.6</v>
      </c>
      <c r="AD598">
        <f t="shared" si="1457"/>
        <v>275.60000000000002</v>
      </c>
      <c r="AE598">
        <v>0.129</v>
      </c>
      <c r="AG598">
        <v>0.72</v>
      </c>
      <c r="AH598">
        <f t="shared" si="1458"/>
        <v>9.2880000000000004E-2</v>
      </c>
      <c r="AI598" t="s">
        <v>643</v>
      </c>
      <c r="AJ598">
        <f t="shared" si="1459"/>
        <v>530.62016629901314</v>
      </c>
      <c r="AK598">
        <f t="shared" si="1460"/>
        <v>619.05686068218199</v>
      </c>
      <c r="AL598">
        <f t="shared" si="1461"/>
        <v>3.5856657737655819</v>
      </c>
      <c r="AM598">
        <f t="shared" si="1462"/>
        <v>2.5816793571112191</v>
      </c>
      <c r="AN598">
        <f t="shared" si="1463"/>
        <v>62.875935631996384</v>
      </c>
      <c r="AO598">
        <f t="shared" si="1464"/>
        <v>45.270673655037399</v>
      </c>
      <c r="AP598">
        <f t="shared" si="1465"/>
        <v>0.44490378463507063</v>
      </c>
      <c r="AQ598">
        <f t="shared" si="1466"/>
        <v>0.32033072493725084</v>
      </c>
      <c r="AR598" s="54">
        <f t="shared" ref="AR598" si="1503">SLOPE(AM598:AM601,X598:X601)*60</f>
        <v>1.532508739578893</v>
      </c>
      <c r="AS598" s="55">
        <f t="shared" ref="AS598" si="1504">RSQ(Y598:Y601,AM598:AM601)</f>
        <v>0.94234800451915512</v>
      </c>
      <c r="AT598" s="55">
        <f t="shared" ref="AT598" si="1505">IF(AS598&gt;=0.7,AR598,"REV")</f>
        <v>1.532508739578893</v>
      </c>
      <c r="AU598" s="56">
        <f t="shared" ref="AU598" si="1506">SLOPE(AQ598:AQ601,Y598:Y601)*60</f>
        <v>-0.31377264520042825</v>
      </c>
      <c r="AV598" s="56">
        <f t="shared" ref="AV598" si="1507">RSQ(Y598:Y601,AQ598:AQ601)</f>
        <v>7.8624197124059089E-2</v>
      </c>
      <c r="AW598" s="56" t="str">
        <f t="shared" ref="AW598" si="1508">IF(AV598&gt;=0.7,AU598,"REV")</f>
        <v>REV</v>
      </c>
      <c r="AX598" s="57">
        <f t="shared" ref="AX598" si="1509">SLOPE(AO598:AO601,Y598:Y601)*60</f>
        <v>-307.48882456329898</v>
      </c>
      <c r="AY598" s="57">
        <f t="shared" ref="AY598" si="1510">RSQ(Y598:Y601,AO598:AO601)</f>
        <v>0.71137825029630908</v>
      </c>
      <c r="AZ598" s="57">
        <f t="shared" ref="AZ598" si="1511">IF(AY598&gt;=0.7,AX598,"REV")</f>
        <v>-307.48882456329898</v>
      </c>
    </row>
    <row r="599" spans="1:52" x14ac:dyDescent="0.3">
      <c r="A599">
        <v>583</v>
      </c>
      <c r="B599" s="1">
        <v>44771</v>
      </c>
      <c r="C599" t="str">
        <f t="shared" si="1416"/>
        <v>CER-CON_R2_t1_44771</v>
      </c>
      <c r="E599" t="s">
        <v>20</v>
      </c>
      <c r="F599" t="s">
        <v>40</v>
      </c>
      <c r="G599" t="s">
        <v>18</v>
      </c>
      <c r="H599">
        <f t="shared" si="1453"/>
        <v>2022</v>
      </c>
      <c r="I599">
        <f t="shared" si="1454"/>
        <v>7</v>
      </c>
      <c r="J599">
        <f t="shared" si="1455"/>
        <v>29</v>
      </c>
      <c r="K599" t="s">
        <v>48</v>
      </c>
      <c r="M599">
        <f>VLOOKUP(F599,Treats!$A$1:$C$9,3,0)</f>
        <v>2</v>
      </c>
      <c r="N599">
        <v>14</v>
      </c>
      <c r="O599" t="s">
        <v>36</v>
      </c>
      <c r="P599" t="str">
        <f t="shared" si="1456"/>
        <v>E:CER_P:P06_Tr1:CON_Tr2:_TRA_2_D:29_M:7_Y:2022</v>
      </c>
      <c r="Q599">
        <v>3</v>
      </c>
      <c r="R599">
        <v>28</v>
      </c>
      <c r="S599">
        <v>0.9</v>
      </c>
      <c r="T599">
        <v>28</v>
      </c>
      <c r="U599">
        <v>28</v>
      </c>
      <c r="V599" t="s">
        <v>45</v>
      </c>
      <c r="W599" s="2">
        <f t="shared" si="1361"/>
        <v>0.44374999999999992</v>
      </c>
      <c r="X599">
        <v>10</v>
      </c>
      <c r="Y599" s="33">
        <f>VLOOKUP(C599,JN!$A$2:$J$865,8,0)</f>
        <v>6.4575000000000014</v>
      </c>
      <c r="Z599" s="34">
        <f>VLOOKUP(C599,JN!$A$2:$J$865,9,0)</f>
        <v>108.35162979226483</v>
      </c>
      <c r="AA599" s="35">
        <f>VLOOKUP(C599,JN!$A$2:$J$865,10,0)</f>
        <v>0.66144000000000003</v>
      </c>
      <c r="AB599">
        <v>28.8</v>
      </c>
      <c r="AD599">
        <f t="shared" si="1457"/>
        <v>301.8</v>
      </c>
      <c r="AE599">
        <v>0.129</v>
      </c>
      <c r="AG599">
        <v>0.72</v>
      </c>
      <c r="AH599">
        <f t="shared" si="1458"/>
        <v>9.2880000000000004E-2</v>
      </c>
      <c r="AI599" t="s">
        <v>643</v>
      </c>
      <c r="AJ599">
        <f t="shared" si="1459"/>
        <v>484.55572508948984</v>
      </c>
      <c r="AK599">
        <f t="shared" si="1460"/>
        <v>565.31501260440473</v>
      </c>
      <c r="AL599">
        <f t="shared" si="1461"/>
        <v>3.1290185947653812</v>
      </c>
      <c r="AM599">
        <f t="shared" si="1462"/>
        <v>2.2528933882310747</v>
      </c>
      <c r="AN599">
        <f t="shared" si="1463"/>
        <v>52.502402538618853</v>
      </c>
      <c r="AO599">
        <f t="shared" si="1464"/>
        <v>37.801729827805573</v>
      </c>
      <c r="AP599">
        <f t="shared" si="1465"/>
        <v>0.37392196193705746</v>
      </c>
      <c r="AQ599">
        <f t="shared" si="1466"/>
        <v>0.26922381259468137</v>
      </c>
      <c r="AR599" s="54"/>
      <c r="AS599" s="55"/>
      <c r="AT599" s="55"/>
      <c r="AU599" s="56"/>
      <c r="AV599" s="56"/>
      <c r="AW599" s="56"/>
      <c r="AX599" s="57"/>
      <c r="AY599" s="57"/>
      <c r="AZ599" s="57"/>
    </row>
    <row r="600" spans="1:52" x14ac:dyDescent="0.3">
      <c r="A600">
        <v>584</v>
      </c>
      <c r="B600" s="1">
        <v>44771</v>
      </c>
      <c r="C600" t="str">
        <f t="shared" si="1416"/>
        <v>CER-CON_R2_t2_44771</v>
      </c>
      <c r="E600" t="s">
        <v>20</v>
      </c>
      <c r="F600" t="s">
        <v>40</v>
      </c>
      <c r="G600" t="s">
        <v>18</v>
      </c>
      <c r="H600">
        <f t="shared" si="1453"/>
        <v>2022</v>
      </c>
      <c r="I600">
        <f t="shared" si="1454"/>
        <v>7</v>
      </c>
      <c r="J600">
        <f t="shared" si="1455"/>
        <v>29</v>
      </c>
      <c r="K600" t="s">
        <v>48</v>
      </c>
      <c r="M600">
        <f>VLOOKUP(F600,Treats!$A$1:$C$9,3,0)</f>
        <v>2</v>
      </c>
      <c r="N600">
        <v>14</v>
      </c>
      <c r="O600" t="s">
        <v>36</v>
      </c>
      <c r="P600" t="str">
        <f t="shared" si="1456"/>
        <v>E:CER_P:P06_Tr1:CON_Tr2:_TRA_2_D:29_M:7_Y:2022</v>
      </c>
      <c r="Q600">
        <v>3</v>
      </c>
      <c r="R600">
        <v>28</v>
      </c>
      <c r="S600">
        <v>0.9</v>
      </c>
      <c r="T600">
        <v>28</v>
      </c>
      <c r="U600">
        <v>28</v>
      </c>
      <c r="V600" t="s">
        <v>46</v>
      </c>
      <c r="W600" s="2">
        <f t="shared" si="1361"/>
        <v>0.45069444444444434</v>
      </c>
      <c r="X600">
        <v>20</v>
      </c>
      <c r="Y600" s="33">
        <f>VLOOKUP(C600,JN!$A$2:$J$865,8,0)</f>
        <v>7.8075000000000001</v>
      </c>
      <c r="Z600" s="34">
        <f>VLOOKUP(C600,JN!$A$2:$J$865,9,0)</f>
        <v>87.511231210944104</v>
      </c>
      <c r="AA600" s="35">
        <f>VLOOKUP(C600,JN!$A$2:$J$865,10,0)</f>
        <v>0.65508</v>
      </c>
      <c r="AB600">
        <v>30.1</v>
      </c>
      <c r="AD600">
        <f t="shared" si="1457"/>
        <v>303.10000000000002</v>
      </c>
      <c r="AE600">
        <v>0.129</v>
      </c>
      <c r="AG600">
        <v>0.72</v>
      </c>
      <c r="AH600">
        <f t="shared" si="1458"/>
        <v>9.2880000000000004E-2</v>
      </c>
      <c r="AI600" t="s">
        <v>643</v>
      </c>
      <c r="AJ600">
        <f t="shared" si="1459"/>
        <v>482.4774590300496</v>
      </c>
      <c r="AK600">
        <f t="shared" si="1460"/>
        <v>562.89036886839119</v>
      </c>
      <c r="AL600">
        <f t="shared" si="1461"/>
        <v>3.7669427613771123</v>
      </c>
      <c r="AM600">
        <f t="shared" si="1462"/>
        <v>2.7121987881915208</v>
      </c>
      <c r="AN600">
        <f t="shared" si="1463"/>
        <v>42.222196471247479</v>
      </c>
      <c r="AO600">
        <f t="shared" si="1464"/>
        <v>30.399981459298186</v>
      </c>
      <c r="AP600">
        <f t="shared" si="1465"/>
        <v>0.36873822283830571</v>
      </c>
      <c r="AQ600">
        <f t="shared" si="1466"/>
        <v>0.2654915204435801</v>
      </c>
      <c r="AR600" s="54"/>
      <c r="AS600" s="55"/>
      <c r="AT600" s="55"/>
      <c r="AU600" s="56"/>
      <c r="AV600" s="56"/>
      <c r="AW600" s="56"/>
      <c r="AX600" s="57"/>
      <c r="AY600" s="57"/>
      <c r="AZ600" s="57"/>
    </row>
    <row r="601" spans="1:52" x14ac:dyDescent="0.3">
      <c r="A601">
        <v>585</v>
      </c>
      <c r="B601" s="1">
        <v>44771</v>
      </c>
      <c r="C601" t="str">
        <f t="shared" si="1416"/>
        <v>CER-CON_R2_t3_44771</v>
      </c>
      <c r="E601" t="s">
        <v>20</v>
      </c>
      <c r="F601" t="s">
        <v>40</v>
      </c>
      <c r="G601" t="s">
        <v>18</v>
      </c>
      <c r="H601">
        <f t="shared" si="1453"/>
        <v>2022</v>
      </c>
      <c r="I601">
        <f t="shared" si="1454"/>
        <v>7</v>
      </c>
      <c r="J601">
        <f t="shared" si="1455"/>
        <v>29</v>
      </c>
      <c r="K601" t="s">
        <v>48</v>
      </c>
      <c r="M601">
        <f>VLOOKUP(F601,Treats!$A$1:$C$9,3,0)</f>
        <v>2</v>
      </c>
      <c r="N601">
        <v>14</v>
      </c>
      <c r="O601" t="s">
        <v>36</v>
      </c>
      <c r="P601" t="str">
        <f t="shared" si="1456"/>
        <v>E:CER_P:P06_Tr1:CON_Tr2:_TRA_2_D:29_M:7_Y:2022</v>
      </c>
      <c r="Q601">
        <v>3</v>
      </c>
      <c r="R601">
        <v>28</v>
      </c>
      <c r="S601">
        <v>0.9</v>
      </c>
      <c r="T601">
        <v>28</v>
      </c>
      <c r="U601">
        <v>28</v>
      </c>
      <c r="V601" t="s">
        <v>47</v>
      </c>
      <c r="W601" s="2">
        <f t="shared" si="1361"/>
        <v>0.45763888888888876</v>
      </c>
      <c r="X601">
        <v>30</v>
      </c>
      <c r="Y601" s="33">
        <f>VLOOKUP(C601,JN!$A$2:$J$865,8,0)</f>
        <v>9.4575000000000014</v>
      </c>
      <c r="Z601" s="34">
        <f>VLOOKUP(C601,JN!$A$2:$J$865,9,0)</f>
        <v>76.998817767269045</v>
      </c>
      <c r="AA601" s="35">
        <f>VLOOKUP(C601,JN!$A$2:$J$865,10,0)</f>
        <v>0.68688000000000005</v>
      </c>
      <c r="AB601">
        <v>30.6</v>
      </c>
      <c r="AD601">
        <f t="shared" si="1457"/>
        <v>303.60000000000002</v>
      </c>
      <c r="AE601">
        <v>0.129</v>
      </c>
      <c r="AG601">
        <v>0.72</v>
      </c>
      <c r="AH601">
        <f t="shared" si="1458"/>
        <v>9.2880000000000004E-2</v>
      </c>
      <c r="AI601" t="s">
        <v>643</v>
      </c>
      <c r="AJ601">
        <f t="shared" si="1459"/>
        <v>481.68286505931496</v>
      </c>
      <c r="AK601">
        <f t="shared" si="1460"/>
        <v>561.96334256920079</v>
      </c>
      <c r="AL601">
        <f t="shared" si="1461"/>
        <v>4.555515696298472</v>
      </c>
      <c r="AM601">
        <f t="shared" si="1462"/>
        <v>3.2799713013348999</v>
      </c>
      <c r="AN601">
        <f t="shared" si="1463"/>
        <v>37.089011148318242</v>
      </c>
      <c r="AO601">
        <f t="shared" si="1464"/>
        <v>26.704088026789137</v>
      </c>
      <c r="AP601">
        <f t="shared" si="1465"/>
        <v>0.38600138074393264</v>
      </c>
      <c r="AQ601">
        <f t="shared" si="1466"/>
        <v>0.27792099413563148</v>
      </c>
      <c r="AR601" s="54"/>
      <c r="AS601" s="55"/>
      <c r="AT601" s="55"/>
      <c r="AU601" s="56"/>
      <c r="AV601" s="56"/>
      <c r="AW601" s="56"/>
      <c r="AX601" s="57"/>
      <c r="AY601" s="57"/>
      <c r="AZ601" s="57"/>
    </row>
    <row r="602" spans="1:52" x14ac:dyDescent="0.3">
      <c r="A602">
        <v>586</v>
      </c>
      <c r="B602" s="1">
        <v>44771</v>
      </c>
      <c r="C602" t="str">
        <f t="shared" si="1416"/>
        <v>CER-MSD_R3_t0_44771</v>
      </c>
      <c r="E602" t="s">
        <v>20</v>
      </c>
      <c r="F602" t="s">
        <v>35</v>
      </c>
      <c r="G602" t="s">
        <v>18</v>
      </c>
      <c r="H602">
        <f t="shared" si="1453"/>
        <v>2022</v>
      </c>
      <c r="I602">
        <f t="shared" si="1454"/>
        <v>7</v>
      </c>
      <c r="J602">
        <f t="shared" si="1455"/>
        <v>29</v>
      </c>
      <c r="K602" t="s">
        <v>49</v>
      </c>
      <c r="M602">
        <f>VLOOKUP(F602,Treats!$A$1:$C$9,3,0)</f>
        <v>3</v>
      </c>
      <c r="N602">
        <v>11</v>
      </c>
      <c r="O602" t="s">
        <v>36</v>
      </c>
      <c r="P602" t="str">
        <f t="shared" si="1456"/>
        <v>E:CER_P:P07_Tr1:MSD_Tr2:_TRA_3_D:29_M:7_Y:2022</v>
      </c>
      <c r="Q602">
        <v>4</v>
      </c>
      <c r="R602">
        <v>27</v>
      </c>
      <c r="S602">
        <v>0.9</v>
      </c>
      <c r="T602">
        <v>29</v>
      </c>
      <c r="U602">
        <v>27</v>
      </c>
      <c r="V602" t="s">
        <v>44</v>
      </c>
      <c r="W602" s="2">
        <v>0.40399305555555554</v>
      </c>
      <c r="X602">
        <v>0</v>
      </c>
      <c r="Y602" s="33">
        <f>VLOOKUP(C602,JN!$A$2:$J$865,8,0)</f>
        <v>1.4325000000000001</v>
      </c>
      <c r="Z602" s="34">
        <f>VLOOKUP(C602,JN!$A$2:$J$865,9,0)</f>
        <v>109.55041378145583</v>
      </c>
      <c r="AA602" s="35">
        <f>VLOOKUP(C602,JN!$A$2:$J$865,10,0)</f>
        <v>0.63600000000000001</v>
      </c>
      <c r="AB602">
        <v>31.9</v>
      </c>
      <c r="AD602">
        <f t="shared" si="1457"/>
        <v>304.89999999999998</v>
      </c>
      <c r="AE602">
        <v>0.129</v>
      </c>
      <c r="AG602">
        <v>0.72</v>
      </c>
      <c r="AH602">
        <f t="shared" si="1458"/>
        <v>9.2880000000000004E-2</v>
      </c>
      <c r="AI602" t="s">
        <v>643</v>
      </c>
      <c r="AJ602">
        <f t="shared" si="1459"/>
        <v>479.62911719254851</v>
      </c>
      <c r="AK602">
        <f t="shared" si="1460"/>
        <v>559.56730339130661</v>
      </c>
      <c r="AL602">
        <f t="shared" si="1461"/>
        <v>0.68706871037832584</v>
      </c>
      <c r="AM602">
        <f t="shared" si="1462"/>
        <v>0.49468947147239462</v>
      </c>
      <c r="AN602">
        <f t="shared" si="1463"/>
        <v>52.54356825007806</v>
      </c>
      <c r="AO602">
        <f t="shared" si="1464"/>
        <v>37.831369140056204</v>
      </c>
      <c r="AP602">
        <f t="shared" si="1465"/>
        <v>0.35588480495687097</v>
      </c>
      <c r="AQ602">
        <f t="shared" si="1466"/>
        <v>0.2562370595689471</v>
      </c>
      <c r="AR602" s="54">
        <f t="shared" ref="AR602" si="1512">SLOPE(AM602:AM605,X602:X605)*60</f>
        <v>0.14721587468912758</v>
      </c>
      <c r="AS602" s="55">
        <f t="shared" ref="AS602" si="1513">RSQ(Y602:Y605,AM602:AM605)</f>
        <v>0.99929216971646884</v>
      </c>
      <c r="AT602" s="55">
        <f t="shared" ref="AT602" si="1514">IF(AS602&gt;=0.7,AR602,"REV")</f>
        <v>0.14721587468912758</v>
      </c>
      <c r="AU602" s="56">
        <f t="shared" ref="AU602" si="1515">SLOPE(AQ602:AQ605,Y602:Y605)*60</f>
        <v>-4.1791374799909322</v>
      </c>
      <c r="AV602" s="56">
        <f t="shared" ref="AV602" si="1516">RSQ(Y602:Y605,AQ602:AQ605)</f>
        <v>0.37129198500438571</v>
      </c>
      <c r="AW602" s="56" t="str">
        <f t="shared" ref="AW602" si="1517">IF(AV602&gt;=0.7,AU602,"REV")</f>
        <v>REV</v>
      </c>
      <c r="AX602" s="57">
        <f t="shared" ref="AX602" si="1518">SLOPE(AO602:AO605,Y602:Y605)*60</f>
        <v>89.667523391741952</v>
      </c>
      <c r="AY602" s="57">
        <f t="shared" ref="AY602" si="1519">RSQ(Y602:Y605,AO602:AO605)</f>
        <v>3.0772770660980691E-3</v>
      </c>
      <c r="AZ602" s="57" t="str">
        <f t="shared" ref="AZ602" si="1520">IF(AY602&gt;=0.7,AX602,"REV")</f>
        <v>REV</v>
      </c>
    </row>
    <row r="603" spans="1:52" x14ac:dyDescent="0.3">
      <c r="A603">
        <v>587</v>
      </c>
      <c r="B603" s="1">
        <v>44771</v>
      </c>
      <c r="C603" t="str">
        <f t="shared" si="1416"/>
        <v>CER-MSD_R3_t1_44771</v>
      </c>
      <c r="E603" t="s">
        <v>20</v>
      </c>
      <c r="F603" t="s">
        <v>35</v>
      </c>
      <c r="G603" t="s">
        <v>18</v>
      </c>
      <c r="H603">
        <f t="shared" si="1453"/>
        <v>2022</v>
      </c>
      <c r="I603">
        <f t="shared" si="1454"/>
        <v>7</v>
      </c>
      <c r="J603">
        <f t="shared" si="1455"/>
        <v>29</v>
      </c>
      <c r="K603" t="s">
        <v>49</v>
      </c>
      <c r="M603">
        <f>VLOOKUP(F603,Treats!$A$1:$C$9,3,0)</f>
        <v>3</v>
      </c>
      <c r="N603">
        <v>11</v>
      </c>
      <c r="O603" t="s">
        <v>36</v>
      </c>
      <c r="P603" t="str">
        <f t="shared" si="1456"/>
        <v>E:CER_P:P07_Tr1:MSD_Tr2:_TRA_3_D:29_M:7_Y:2022</v>
      </c>
      <c r="Q603">
        <v>4</v>
      </c>
      <c r="R603">
        <v>27</v>
      </c>
      <c r="S603">
        <v>0.9</v>
      </c>
      <c r="T603">
        <v>29</v>
      </c>
      <c r="U603">
        <v>27</v>
      </c>
      <c r="V603" t="s">
        <v>45</v>
      </c>
      <c r="W603" s="2">
        <f t="shared" ref="W603:W609" si="1521">W602+TIME(0,10,0)</f>
        <v>0.41093749999999996</v>
      </c>
      <c r="X603">
        <v>10</v>
      </c>
      <c r="Y603" s="33">
        <f>VLOOKUP(C603,JN!$A$2:$J$865,8,0)</f>
        <v>1.5074999999999998</v>
      </c>
      <c r="Z603" s="34">
        <f>VLOOKUP(C603,JN!$A$2:$J$865,9,0)</f>
        <v>94.888363452119577</v>
      </c>
      <c r="AA603" s="35">
        <f>VLOOKUP(C603,JN!$A$2:$J$865,10,0)</f>
        <v>0.66144000000000003</v>
      </c>
      <c r="AB603">
        <v>31.5</v>
      </c>
      <c r="AD603">
        <f t="shared" si="1457"/>
        <v>304.5</v>
      </c>
      <c r="AE603">
        <v>0.129</v>
      </c>
      <c r="AG603">
        <v>0.72</v>
      </c>
      <c r="AH603">
        <f t="shared" si="1458"/>
        <v>9.2880000000000004E-2</v>
      </c>
      <c r="AI603" t="s">
        <v>643</v>
      </c>
      <c r="AJ603">
        <f t="shared" si="1459"/>
        <v>480.2591718620954</v>
      </c>
      <c r="AK603">
        <f t="shared" si="1460"/>
        <v>560.30236717244463</v>
      </c>
      <c r="AL603">
        <f t="shared" si="1461"/>
        <v>0.72399070158210876</v>
      </c>
      <c r="AM603">
        <f t="shared" si="1462"/>
        <v>0.52127330513911829</v>
      </c>
      <c r="AN603">
        <f t="shared" si="1463"/>
        <v>45.571006850864471</v>
      </c>
      <c r="AO603">
        <f t="shared" si="1464"/>
        <v>32.81112493262242</v>
      </c>
      <c r="AP603">
        <f t="shared" si="1465"/>
        <v>0.37060639774254178</v>
      </c>
      <c r="AQ603">
        <f t="shared" si="1466"/>
        <v>0.26683660637463008</v>
      </c>
      <c r="AR603" s="54"/>
      <c r="AS603" s="55"/>
      <c r="AT603" s="55"/>
      <c r="AU603" s="56"/>
      <c r="AV603" s="56"/>
      <c r="AW603" s="56"/>
      <c r="AX603" s="57"/>
      <c r="AY603" s="57"/>
      <c r="AZ603" s="57"/>
    </row>
    <row r="604" spans="1:52" x14ac:dyDescent="0.3">
      <c r="A604">
        <v>588</v>
      </c>
      <c r="B604" s="1">
        <v>44771</v>
      </c>
      <c r="C604" t="str">
        <f t="shared" si="1416"/>
        <v>CER-MSD_R3_t2_44771</v>
      </c>
      <c r="E604" t="s">
        <v>20</v>
      </c>
      <c r="F604" t="s">
        <v>35</v>
      </c>
      <c r="G604" t="s">
        <v>18</v>
      </c>
      <c r="H604">
        <f t="shared" si="1453"/>
        <v>2022</v>
      </c>
      <c r="I604">
        <f t="shared" si="1454"/>
        <v>7</v>
      </c>
      <c r="J604">
        <f t="shared" si="1455"/>
        <v>29</v>
      </c>
      <c r="K604" t="s">
        <v>49</v>
      </c>
      <c r="M604">
        <f>VLOOKUP(F604,Treats!$A$1:$C$9,3,0)</f>
        <v>3</v>
      </c>
      <c r="N604">
        <v>11</v>
      </c>
      <c r="O604" t="s">
        <v>36</v>
      </c>
      <c r="P604" t="str">
        <f t="shared" si="1456"/>
        <v>E:CER_P:P07_Tr1:MSD_Tr2:_TRA_3_D:29_M:7_Y:2022</v>
      </c>
      <c r="Q604">
        <v>4</v>
      </c>
      <c r="R604">
        <v>27</v>
      </c>
      <c r="S604">
        <v>0.9</v>
      </c>
      <c r="T604">
        <v>29</v>
      </c>
      <c r="U604">
        <v>27</v>
      </c>
      <c r="V604" t="s">
        <v>46</v>
      </c>
      <c r="W604" s="2">
        <f t="shared" si="1521"/>
        <v>0.41788194444444438</v>
      </c>
      <c r="X604">
        <v>20</v>
      </c>
      <c r="Y604" s="33">
        <f>VLOOKUP(C604,JN!$A$2:$J$865,8,0)</f>
        <v>1.5074999999999998</v>
      </c>
      <c r="Z604" s="34">
        <f>VLOOKUP(C604,JN!$A$2:$J$865,9,0)</f>
        <v>95.34943421719305</v>
      </c>
      <c r="AA604" s="35">
        <f>VLOOKUP(C604,JN!$A$2:$J$865,10,0)</f>
        <v>0.61055999999999999</v>
      </c>
      <c r="AB604">
        <v>30.3</v>
      </c>
      <c r="AD604">
        <f t="shared" si="1457"/>
        <v>303.3</v>
      </c>
      <c r="AE604">
        <v>0.129</v>
      </c>
      <c r="AG604">
        <v>0.72</v>
      </c>
      <c r="AH604">
        <f t="shared" si="1458"/>
        <v>9.2880000000000004E-2</v>
      </c>
      <c r="AI604" t="s">
        <v>643</v>
      </c>
      <c r="AJ604">
        <f t="shared" si="1459"/>
        <v>482.15930706234099</v>
      </c>
      <c r="AK604">
        <f t="shared" si="1460"/>
        <v>562.51919157273119</v>
      </c>
      <c r="AL604">
        <f t="shared" si="1461"/>
        <v>0.72685515539647894</v>
      </c>
      <c r="AM604">
        <f t="shared" si="1462"/>
        <v>0.52333571188546479</v>
      </c>
      <c r="AN604">
        <f t="shared" si="1463"/>
        <v>45.973617130948064</v>
      </c>
      <c r="AO604">
        <f t="shared" si="1464"/>
        <v>33.101004334282607</v>
      </c>
      <c r="AP604">
        <f t="shared" si="1465"/>
        <v>0.34345171760664678</v>
      </c>
      <c r="AQ604">
        <f t="shared" si="1466"/>
        <v>0.2472852366767857</v>
      </c>
      <c r="AR604" s="54"/>
      <c r="AS604" s="55"/>
      <c r="AT604" s="55"/>
      <c r="AU604" s="56"/>
      <c r="AV604" s="56"/>
      <c r="AW604" s="56"/>
      <c r="AX604" s="57"/>
      <c r="AY604" s="57"/>
      <c r="AZ604" s="57"/>
    </row>
    <row r="605" spans="1:52" x14ac:dyDescent="0.3">
      <c r="A605">
        <v>589</v>
      </c>
      <c r="B605" s="1">
        <v>44771</v>
      </c>
      <c r="C605" t="str">
        <f t="shared" si="1416"/>
        <v>CER-MSD_R3_t3_44771</v>
      </c>
      <c r="E605" t="s">
        <v>20</v>
      </c>
      <c r="F605" t="s">
        <v>35</v>
      </c>
      <c r="G605" t="s">
        <v>18</v>
      </c>
      <c r="H605">
        <f t="shared" si="1453"/>
        <v>2022</v>
      </c>
      <c r="I605">
        <f t="shared" si="1454"/>
        <v>7</v>
      </c>
      <c r="J605">
        <f t="shared" si="1455"/>
        <v>29</v>
      </c>
      <c r="K605" t="s">
        <v>49</v>
      </c>
      <c r="M605">
        <f>VLOOKUP(F605,Treats!$A$1:$C$9,3,0)</f>
        <v>3</v>
      </c>
      <c r="N605">
        <v>11</v>
      </c>
      <c r="O605" t="s">
        <v>36</v>
      </c>
      <c r="P605" t="str">
        <f t="shared" si="1456"/>
        <v>E:CER_P:P07_Tr1:MSD_Tr2:_TRA_3_D:29_M:7_Y:2022</v>
      </c>
      <c r="Q605">
        <v>4</v>
      </c>
      <c r="R605">
        <v>27</v>
      </c>
      <c r="S605">
        <v>0.9</v>
      </c>
      <c r="T605">
        <v>29</v>
      </c>
      <c r="U605">
        <v>27</v>
      </c>
      <c r="V605" t="s">
        <v>47</v>
      </c>
      <c r="W605" s="2">
        <f t="shared" si="1521"/>
        <v>0.4248263888888888</v>
      </c>
      <c r="X605">
        <v>30</v>
      </c>
      <c r="Y605" s="33">
        <f>VLOOKUP(C605,JN!$A$2:$J$865,8,0)</f>
        <v>1.6575</v>
      </c>
      <c r="Z605" s="34">
        <f>VLOOKUP(C605,JN!$A$2:$J$865,9,0)</f>
        <v>105.76963350785341</v>
      </c>
      <c r="AA605" s="35">
        <f>VLOOKUP(C605,JN!$A$2:$J$865,10,0)</f>
        <v>0.59784000000000015</v>
      </c>
      <c r="AB605">
        <v>30.1</v>
      </c>
      <c r="AD605">
        <f t="shared" si="1457"/>
        <v>303.10000000000002</v>
      </c>
      <c r="AE605">
        <v>0.129</v>
      </c>
      <c r="AG605">
        <v>0.72</v>
      </c>
      <c r="AH605">
        <f t="shared" si="1458"/>
        <v>9.2880000000000004E-2</v>
      </c>
      <c r="AI605" t="s">
        <v>643</v>
      </c>
      <c r="AJ605">
        <f t="shared" si="1459"/>
        <v>482.4774590300496</v>
      </c>
      <c r="AK605">
        <f t="shared" si="1460"/>
        <v>562.89036886839119</v>
      </c>
      <c r="AL605">
        <f t="shared" si="1461"/>
        <v>0.79970638834230712</v>
      </c>
      <c r="AM605">
        <f t="shared" si="1462"/>
        <v>0.57578859960646112</v>
      </c>
      <c r="AN605">
        <f t="shared" si="1463"/>
        <v>51.031464017408702</v>
      </c>
      <c r="AO605">
        <f t="shared" si="1464"/>
        <v>36.742654092534266</v>
      </c>
      <c r="AP605">
        <f t="shared" si="1465"/>
        <v>0.33651837812427909</v>
      </c>
      <c r="AQ605">
        <f t="shared" si="1466"/>
        <v>0.24229323224948096</v>
      </c>
      <c r="AR605" s="54"/>
      <c r="AS605" s="55"/>
      <c r="AT605" s="55"/>
      <c r="AU605" s="56"/>
      <c r="AV605" s="56"/>
      <c r="AW605" s="56"/>
      <c r="AX605" s="57"/>
      <c r="AY605" s="57"/>
      <c r="AZ605" s="57"/>
    </row>
    <row r="606" spans="1:52" x14ac:dyDescent="0.3">
      <c r="A606">
        <v>590</v>
      </c>
      <c r="B606" s="1">
        <v>44771</v>
      </c>
      <c r="C606" t="str">
        <f t="shared" si="1416"/>
        <v>CER-CON_R3_t0_44771</v>
      </c>
      <c r="E606" t="s">
        <v>20</v>
      </c>
      <c r="F606" t="s">
        <v>33</v>
      </c>
      <c r="G606" t="s">
        <v>18</v>
      </c>
      <c r="H606">
        <f t="shared" si="1453"/>
        <v>2022</v>
      </c>
      <c r="I606">
        <f t="shared" si="1454"/>
        <v>7</v>
      </c>
      <c r="J606">
        <f t="shared" si="1455"/>
        <v>29</v>
      </c>
      <c r="K606" t="s">
        <v>48</v>
      </c>
      <c r="M606">
        <f>VLOOKUP(F606,Treats!$A$1:$C$9,3,0)</f>
        <v>3</v>
      </c>
      <c r="N606">
        <v>11</v>
      </c>
      <c r="O606" t="s">
        <v>36</v>
      </c>
      <c r="P606" t="str">
        <f t="shared" si="1456"/>
        <v>E:CER_P:P08_Tr1:CON_Tr2:_TRA_3_D:29_M:7_Y:2022</v>
      </c>
      <c r="Q606">
        <v>4</v>
      </c>
      <c r="R606">
        <v>27</v>
      </c>
      <c r="S606">
        <v>0.9</v>
      </c>
      <c r="T606">
        <v>28</v>
      </c>
      <c r="U606">
        <v>28</v>
      </c>
      <c r="V606" t="s">
        <v>44</v>
      </c>
      <c r="W606" s="2">
        <v>0.4368055555555555</v>
      </c>
      <c r="X606">
        <v>0</v>
      </c>
      <c r="Y606" s="33">
        <f>VLOOKUP(C606,JN!$A$2:$J$865,8,0)</f>
        <v>5.1825000000000001</v>
      </c>
      <c r="Z606" s="34">
        <f>VLOOKUP(C606,JN!$A$2:$J$865,9,0)</f>
        <v>104.47863536564769</v>
      </c>
      <c r="AA606" s="35">
        <f>VLOOKUP(C606,JN!$A$2:$J$865,10,0)</f>
        <v>0.63600000000000001</v>
      </c>
      <c r="AB606">
        <v>28.3</v>
      </c>
      <c r="AD606">
        <f t="shared" si="1457"/>
        <v>301.3</v>
      </c>
      <c r="AE606">
        <v>0.129</v>
      </c>
      <c r="AG606">
        <v>0.72</v>
      </c>
      <c r="AH606">
        <f t="shared" si="1458"/>
        <v>9.2880000000000004E-2</v>
      </c>
      <c r="AI606" t="s">
        <v>643</v>
      </c>
      <c r="AJ606">
        <f t="shared" si="1459"/>
        <v>485.35983349488225</v>
      </c>
      <c r="AK606">
        <f t="shared" si="1460"/>
        <v>566.25313907736268</v>
      </c>
      <c r="AL606">
        <f t="shared" si="1461"/>
        <v>2.5153773370872274</v>
      </c>
      <c r="AM606">
        <f t="shared" si="1462"/>
        <v>1.8110716827028037</v>
      </c>
      <c r="AN606">
        <f t="shared" si="1463"/>
        <v>50.709733064843277</v>
      </c>
      <c r="AO606">
        <f t="shared" si="1464"/>
        <v>36.511007806687161</v>
      </c>
      <c r="AP606">
        <f t="shared" si="1465"/>
        <v>0.36013699645320263</v>
      </c>
      <c r="AQ606">
        <f t="shared" si="1466"/>
        <v>0.25929863744630594</v>
      </c>
      <c r="AR606" s="54">
        <f t="shared" ref="AR606" si="1522">SLOPE(AM606:AM609,X606:X609)*60</f>
        <v>4.3213432145985449</v>
      </c>
      <c r="AS606" s="55">
        <f t="shared" ref="AS606" si="1523">RSQ(Y606:Y609,AM606:AM609)</f>
        <v>0.99999408855704086</v>
      </c>
      <c r="AT606" s="55">
        <f t="shared" ref="AT606" si="1524">IF(AS606&gt;=0.7,AR606,"REV")</f>
        <v>4.3213432145985449</v>
      </c>
      <c r="AU606" s="56">
        <f t="shared" ref="AU606" si="1525">SLOPE(AQ606:AQ609,Y606:Y609)*60</f>
        <v>1.5408677330682144E-2</v>
      </c>
      <c r="AV606" s="56">
        <f t="shared" ref="AV606" si="1526">RSQ(Y606:Y609,AQ606:AQ609)</f>
        <v>2.3818830833084646E-2</v>
      </c>
      <c r="AW606" s="56" t="str">
        <f t="shared" ref="AW606" si="1527">IF(AV606&gt;=0.7,AU606,"REV")</f>
        <v>REV</v>
      </c>
      <c r="AX606" s="57">
        <f t="shared" ref="AX606" si="1528">SLOPE(AO606:AO609,Y606:Y609)*60</f>
        <v>-31.915973952677671</v>
      </c>
      <c r="AY606" s="57">
        <f t="shared" ref="AY606" si="1529">RSQ(Y606:Y609,AO606:AO609)</f>
        <v>0.18944725470399515</v>
      </c>
      <c r="AZ606" s="57" t="str">
        <f t="shared" ref="AZ606" si="1530">IF(AY606&gt;=0.7,AX606,"REV")</f>
        <v>REV</v>
      </c>
    </row>
    <row r="607" spans="1:52" x14ac:dyDescent="0.3">
      <c r="A607">
        <v>591</v>
      </c>
      <c r="B607" s="1">
        <v>44771</v>
      </c>
      <c r="C607" t="str">
        <f t="shared" si="1416"/>
        <v>CER-CON_R3_t1_44771</v>
      </c>
      <c r="E607" t="s">
        <v>20</v>
      </c>
      <c r="F607" t="s">
        <v>33</v>
      </c>
      <c r="G607" t="s">
        <v>18</v>
      </c>
      <c r="H607">
        <f t="shared" si="1453"/>
        <v>2022</v>
      </c>
      <c r="I607">
        <f t="shared" si="1454"/>
        <v>7</v>
      </c>
      <c r="J607">
        <f t="shared" si="1455"/>
        <v>29</v>
      </c>
      <c r="K607" t="s">
        <v>48</v>
      </c>
      <c r="M607">
        <f>VLOOKUP(F607,Treats!$A$1:$C$9,3,0)</f>
        <v>3</v>
      </c>
      <c r="N607">
        <v>11</v>
      </c>
      <c r="O607" t="s">
        <v>36</v>
      </c>
      <c r="P607" t="str">
        <f t="shared" si="1456"/>
        <v>E:CER_P:P08_Tr1:CON_Tr2:_TRA_3_D:29_M:7_Y:2022</v>
      </c>
      <c r="Q607">
        <v>4</v>
      </c>
      <c r="R607">
        <v>27</v>
      </c>
      <c r="S607">
        <v>0.9</v>
      </c>
      <c r="T607">
        <v>28</v>
      </c>
      <c r="U607">
        <v>28</v>
      </c>
      <c r="V607" t="s">
        <v>45</v>
      </c>
      <c r="W607" s="2">
        <f t="shared" si="1521"/>
        <v>0.44374999999999992</v>
      </c>
      <c r="X607">
        <v>10</v>
      </c>
      <c r="Y607" s="33">
        <f>VLOOKUP(C607,JN!$A$2:$J$865,8,0)</f>
        <v>8.1074999999999999</v>
      </c>
      <c r="Z607" s="34">
        <f>VLOOKUP(C607,JN!$A$2:$J$865,9,0)</f>
        <v>83.822665090356367</v>
      </c>
      <c r="AA607" s="35">
        <f>VLOOKUP(C607,JN!$A$2:$J$865,10,0)</f>
        <v>0.61692000000000002</v>
      </c>
      <c r="AB607">
        <v>29.8</v>
      </c>
      <c r="AD607">
        <f t="shared" si="1457"/>
        <v>302.8</v>
      </c>
      <c r="AE607">
        <v>0.129</v>
      </c>
      <c r="AG607">
        <v>0.72</v>
      </c>
      <c r="AH607">
        <f t="shared" si="1458"/>
        <v>9.2880000000000004E-2</v>
      </c>
      <c r="AI607" t="s">
        <v>643</v>
      </c>
      <c r="AJ607">
        <f t="shared" si="1459"/>
        <v>482.95547500663156</v>
      </c>
      <c r="AK607">
        <f t="shared" si="1460"/>
        <v>563.44805417440352</v>
      </c>
      <c r="AL607">
        <f t="shared" si="1461"/>
        <v>3.9155615136162654</v>
      </c>
      <c r="AM607">
        <f t="shared" si="1462"/>
        <v>2.8192042898037113</v>
      </c>
      <c r="AN607">
        <f t="shared" si="1463"/>
        <v>40.482615035034854</v>
      </c>
      <c r="AO607">
        <f t="shared" si="1464"/>
        <v>29.147482825225094</v>
      </c>
      <c r="AP607">
        <f t="shared" si="1465"/>
        <v>0.34760237358127299</v>
      </c>
      <c r="AQ607">
        <f t="shared" si="1466"/>
        <v>0.25027370897851653</v>
      </c>
      <c r="AR607" s="54"/>
      <c r="AS607" s="55"/>
      <c r="AT607" s="55"/>
      <c r="AU607" s="56"/>
      <c r="AV607" s="56"/>
      <c r="AW607" s="56"/>
      <c r="AX607" s="57"/>
      <c r="AY607" s="57"/>
      <c r="AZ607" s="57"/>
    </row>
    <row r="608" spans="1:52" x14ac:dyDescent="0.3">
      <c r="A608">
        <v>592</v>
      </c>
      <c r="B608" s="1">
        <v>44771</v>
      </c>
      <c r="C608" t="str">
        <f t="shared" si="1416"/>
        <v>CER-CON_R3_t2_44771</v>
      </c>
      <c r="E608" t="s">
        <v>20</v>
      </c>
      <c r="F608" t="s">
        <v>33</v>
      </c>
      <c r="G608" t="s">
        <v>18</v>
      </c>
      <c r="H608">
        <f t="shared" si="1453"/>
        <v>2022</v>
      </c>
      <c r="I608">
        <f t="shared" si="1454"/>
        <v>7</v>
      </c>
      <c r="J608">
        <f t="shared" si="1455"/>
        <v>29</v>
      </c>
      <c r="K608" t="s">
        <v>48</v>
      </c>
      <c r="M608">
        <f>VLOOKUP(F608,Treats!$A$1:$C$9,3,0)</f>
        <v>3</v>
      </c>
      <c r="N608">
        <v>11</v>
      </c>
      <c r="O608" t="s">
        <v>36</v>
      </c>
      <c r="P608" t="str">
        <f t="shared" si="1456"/>
        <v>E:CER_P:P08_Tr1:CON_Tr2:_TRA_3_D:29_M:7_Y:2022</v>
      </c>
      <c r="Q608">
        <v>4</v>
      </c>
      <c r="R608">
        <v>27</v>
      </c>
      <c r="S608">
        <v>0.9</v>
      </c>
      <c r="T608">
        <v>28</v>
      </c>
      <c r="U608">
        <v>28</v>
      </c>
      <c r="V608" t="s">
        <v>46</v>
      </c>
      <c r="W608" s="2">
        <f t="shared" si="1521"/>
        <v>0.45069444444444434</v>
      </c>
      <c r="X608">
        <v>20</v>
      </c>
      <c r="Y608" s="33">
        <f>VLOOKUP(C608,JN!$A$2:$J$865,8,0)</f>
        <v>9.9824999999999999</v>
      </c>
      <c r="Z608" s="34">
        <f>VLOOKUP(C608,JN!$A$2:$J$865,9,0)</f>
        <v>101.06671170410404</v>
      </c>
      <c r="AA608" s="35">
        <f>VLOOKUP(C608,JN!$A$2:$J$865,10,0)</f>
        <v>0.64236000000000004</v>
      </c>
      <c r="AB608">
        <v>31</v>
      </c>
      <c r="AD608">
        <f t="shared" si="1457"/>
        <v>304</v>
      </c>
      <c r="AE608">
        <v>0.129</v>
      </c>
      <c r="AG608">
        <v>0.72</v>
      </c>
      <c r="AH608">
        <f t="shared" si="1458"/>
        <v>9.2880000000000004E-2</v>
      </c>
      <c r="AI608" t="s">
        <v>643</v>
      </c>
      <c r="AJ608">
        <f t="shared" si="1459"/>
        <v>481.04907181581586</v>
      </c>
      <c r="AK608">
        <f t="shared" si="1460"/>
        <v>561.22391711845182</v>
      </c>
      <c r="AL608">
        <f t="shared" si="1461"/>
        <v>4.8020723594013814</v>
      </c>
      <c r="AM608">
        <f t="shared" si="1462"/>
        <v>3.4574920987689945</v>
      </c>
      <c r="AN608">
        <f t="shared" si="1463"/>
        <v>48.618047856735899</v>
      </c>
      <c r="AO608">
        <f t="shared" si="1464"/>
        <v>35.00499445684985</v>
      </c>
      <c r="AP608">
        <f t="shared" si="1465"/>
        <v>0.36050779540020877</v>
      </c>
      <c r="AQ608">
        <f t="shared" si="1466"/>
        <v>0.25956561268815032</v>
      </c>
      <c r="AR608" s="54"/>
      <c r="AS608" s="55"/>
      <c r="AT608" s="55"/>
      <c r="AU608" s="56"/>
      <c r="AV608" s="56"/>
      <c r="AW608" s="56"/>
      <c r="AX608" s="57"/>
      <c r="AY608" s="57"/>
      <c r="AZ608" s="57"/>
    </row>
    <row r="609" spans="1:52" x14ac:dyDescent="0.3">
      <c r="A609">
        <v>593</v>
      </c>
      <c r="B609" s="1">
        <v>44771</v>
      </c>
      <c r="C609" t="str">
        <f t="shared" si="1416"/>
        <v>CER-CON_R3_t3_44771</v>
      </c>
      <c r="E609" t="s">
        <v>20</v>
      </c>
      <c r="F609" t="s">
        <v>33</v>
      </c>
      <c r="G609" t="s">
        <v>18</v>
      </c>
      <c r="H609">
        <f t="shared" si="1453"/>
        <v>2022</v>
      </c>
      <c r="I609">
        <f t="shared" si="1454"/>
        <v>7</v>
      </c>
      <c r="J609">
        <f t="shared" si="1455"/>
        <v>29</v>
      </c>
      <c r="K609" t="s">
        <v>48</v>
      </c>
      <c r="M609">
        <f>VLOOKUP(F609,Treats!$A$1:$C$9,3,0)</f>
        <v>3</v>
      </c>
      <c r="N609">
        <v>11</v>
      </c>
      <c r="O609" t="s">
        <v>36</v>
      </c>
      <c r="P609" t="str">
        <f t="shared" si="1456"/>
        <v>E:CER_P:P08_Tr1:CON_Tr2:_TRA_3_D:29_M:7_Y:2022</v>
      </c>
      <c r="Q609">
        <v>4</v>
      </c>
      <c r="R609">
        <v>27</v>
      </c>
      <c r="S609">
        <v>0.9</v>
      </c>
      <c r="T609">
        <v>28</v>
      </c>
      <c r="U609">
        <v>28</v>
      </c>
      <c r="V609" t="s">
        <v>47</v>
      </c>
      <c r="W609" s="2">
        <f t="shared" si="1521"/>
        <v>0.45763888888888876</v>
      </c>
      <c r="X609">
        <v>30</v>
      </c>
      <c r="Y609" s="33">
        <f>VLOOKUP(C609,JN!$A$2:$J$865,8,0)</f>
        <v>11.557500000000001</v>
      </c>
      <c r="Z609" s="34">
        <f>VLOOKUP(C609,JN!$A$2:$J$865,9,0)</f>
        <v>90.830940719473077</v>
      </c>
      <c r="AA609" s="35">
        <f>VLOOKUP(C609,JN!$A$2:$J$865,10,0)</f>
        <v>0.64236000000000004</v>
      </c>
      <c r="AB609">
        <v>31.3</v>
      </c>
      <c r="AD609">
        <f t="shared" si="1457"/>
        <v>304.3</v>
      </c>
      <c r="AE609">
        <v>0.129</v>
      </c>
      <c r="AG609">
        <v>0.72</v>
      </c>
      <c r="AH609">
        <f t="shared" si="1458"/>
        <v>9.2880000000000004E-2</v>
      </c>
      <c r="AI609" t="s">
        <v>643</v>
      </c>
      <c r="AJ609">
        <f t="shared" si="1459"/>
        <v>480.57482034836681</v>
      </c>
      <c r="AK609">
        <f t="shared" si="1460"/>
        <v>560.67062373976137</v>
      </c>
      <c r="AL609">
        <f t="shared" si="1461"/>
        <v>5.55424348617625</v>
      </c>
      <c r="AM609">
        <f t="shared" si="1462"/>
        <v>3.9990553100469004</v>
      </c>
      <c r="AN609">
        <f t="shared" si="1463"/>
        <v>43.651063018333929</v>
      </c>
      <c r="AO609">
        <f t="shared" si="1464"/>
        <v>31.428765373200431</v>
      </c>
      <c r="AP609">
        <f t="shared" si="1465"/>
        <v>0.36015238186547316</v>
      </c>
      <c r="AQ609">
        <f t="shared" si="1466"/>
        <v>0.2593097149431407</v>
      </c>
      <c r="AR609" s="54"/>
      <c r="AS609" s="55"/>
      <c r="AT609" s="55"/>
      <c r="AU609" s="56"/>
      <c r="AV609" s="56"/>
      <c r="AW609" s="56"/>
      <c r="AX609" s="57"/>
      <c r="AY609" s="57"/>
      <c r="AZ609" s="57"/>
    </row>
    <row r="610" spans="1:52" x14ac:dyDescent="0.3">
      <c r="A610">
        <v>594</v>
      </c>
      <c r="B610" s="1">
        <v>44771</v>
      </c>
      <c r="C610" t="str">
        <f t="shared" si="1416"/>
        <v>CER-AWD_R3_t0_44771</v>
      </c>
      <c r="E610" t="s">
        <v>20</v>
      </c>
      <c r="F610" t="s">
        <v>38</v>
      </c>
      <c r="G610" t="s">
        <v>18</v>
      </c>
      <c r="H610">
        <f t="shared" si="1453"/>
        <v>2022</v>
      </c>
      <c r="I610">
        <f t="shared" si="1454"/>
        <v>7</v>
      </c>
      <c r="J610">
        <f t="shared" si="1455"/>
        <v>29</v>
      </c>
      <c r="K610" t="s">
        <v>50</v>
      </c>
      <c r="M610">
        <f>VLOOKUP(F610,Treats!$A$1:$C$9,3,0)</f>
        <v>3</v>
      </c>
      <c r="N610">
        <v>3</v>
      </c>
      <c r="O610" t="s">
        <v>36</v>
      </c>
      <c r="P610" t="str">
        <f t="shared" si="1456"/>
        <v>E:CER_P:P09_Tr1:AWD_Tr2:_TRA_3_D:29_M:7_Y:2022</v>
      </c>
      <c r="Q610">
        <v>0</v>
      </c>
      <c r="R610">
        <v>27</v>
      </c>
      <c r="S610">
        <v>0.9</v>
      </c>
      <c r="T610">
        <v>29</v>
      </c>
      <c r="U610">
        <v>27</v>
      </c>
      <c r="V610" t="s">
        <v>44</v>
      </c>
      <c r="W610" s="2">
        <v>0.4069444444444445</v>
      </c>
      <c r="X610">
        <v>0</v>
      </c>
      <c r="Y610" s="33">
        <f>VLOOKUP(C610,JN!$A$2:$J$865,8,0)</f>
        <v>1.6575</v>
      </c>
      <c r="Z610" s="34">
        <f>VLOOKUP(C610,JN!$A$2:$J$865,9,0)</f>
        <v>101.25114001013343</v>
      </c>
      <c r="AA610" s="35">
        <f>VLOOKUP(C610,JN!$A$2:$J$865,10,0)</f>
        <v>0.66780000000000006</v>
      </c>
      <c r="AB610">
        <v>32.1</v>
      </c>
      <c r="AD610">
        <f t="shared" si="1457"/>
        <v>305.10000000000002</v>
      </c>
      <c r="AE610">
        <v>0.129</v>
      </c>
      <c r="AG610">
        <v>0.72</v>
      </c>
      <c r="AH610">
        <f t="shared" si="1458"/>
        <v>9.2880000000000004E-2</v>
      </c>
      <c r="AI610" t="s">
        <v>643</v>
      </c>
      <c r="AJ610">
        <f t="shared" si="1459"/>
        <v>479.3147093805573</v>
      </c>
      <c r="AK610">
        <f t="shared" si="1460"/>
        <v>559.20049427731681</v>
      </c>
      <c r="AL610">
        <f t="shared" si="1461"/>
        <v>0.79446413079827372</v>
      </c>
      <c r="AM610">
        <f t="shared" si="1462"/>
        <v>0.57201417417475708</v>
      </c>
      <c r="AN610">
        <f t="shared" si="1463"/>
        <v>48.531160748407224</v>
      </c>
      <c r="AO610">
        <f t="shared" si="1464"/>
        <v>34.942435738853199</v>
      </c>
      <c r="AP610">
        <f t="shared" si="1465"/>
        <v>0.37343409007839223</v>
      </c>
      <c r="AQ610">
        <f t="shared" si="1466"/>
        <v>0.26887254485644241</v>
      </c>
      <c r="AR610" s="54">
        <f t="shared" ref="AR610" si="1531">SLOPE(AM610:AM613,X610:X613)*60</f>
        <v>4.7060020669178984E-2</v>
      </c>
      <c r="AS610" s="55">
        <f t="shared" ref="AS610" si="1532">RSQ(Y610:Y613,AM610:AM613)</f>
        <v>0.99934370291672348</v>
      </c>
      <c r="AT610" s="55">
        <f t="shared" ref="AT610" si="1533">IF(AS610&gt;=0.7,AR610,"REV")</f>
        <v>4.7060020669178984E-2</v>
      </c>
      <c r="AU610" s="56">
        <f t="shared" ref="AU610" si="1534">SLOPE(AQ610:AQ613,Y610:Y613)*60</f>
        <v>5.512126697829526</v>
      </c>
      <c r="AV610" s="56">
        <f t="shared" ref="AV610" si="1535">RSQ(Y610:Y613,AQ610:AQ613)</f>
        <v>0.14124226797521264</v>
      </c>
      <c r="AW610" s="56" t="str">
        <f t="shared" ref="AW610" si="1536">IF(AV610&gt;=0.7,AU610,"REV")</f>
        <v>REV</v>
      </c>
      <c r="AX610" s="57">
        <f t="shared" ref="AX610" si="1537">SLOPE(AO610:AO613,Y610:Y613)*60</f>
        <v>-8117.3212609939856</v>
      </c>
      <c r="AY610" s="57">
        <f t="shared" ref="AY610" si="1538">RSQ(Y610:Y613,AO610:AO613)</f>
        <v>0.95125715707490666</v>
      </c>
      <c r="AZ610" s="57">
        <f t="shared" ref="AZ610" si="1539">IF(AY610&gt;=0.7,AX610,"REV")</f>
        <v>-8117.3212609939856</v>
      </c>
    </row>
    <row r="611" spans="1:52" x14ac:dyDescent="0.3">
      <c r="A611">
        <v>595</v>
      </c>
      <c r="B611" s="1">
        <v>44771</v>
      </c>
      <c r="C611" t="str">
        <f t="shared" si="1416"/>
        <v>CER-AWD_R3_t1_44771</v>
      </c>
      <c r="E611" t="s">
        <v>20</v>
      </c>
      <c r="F611" t="s">
        <v>38</v>
      </c>
      <c r="G611" t="s">
        <v>18</v>
      </c>
      <c r="H611">
        <f t="shared" si="1453"/>
        <v>2022</v>
      </c>
      <c r="I611">
        <f t="shared" si="1454"/>
        <v>7</v>
      </c>
      <c r="J611">
        <f t="shared" si="1455"/>
        <v>29</v>
      </c>
      <c r="K611" t="s">
        <v>50</v>
      </c>
      <c r="M611">
        <f>VLOOKUP(F611,Treats!$A$1:$C$9,3,0)</f>
        <v>3</v>
      </c>
      <c r="N611">
        <v>3</v>
      </c>
      <c r="O611" t="s">
        <v>36</v>
      </c>
      <c r="P611" t="str">
        <f t="shared" si="1456"/>
        <v>E:CER_P:P09_Tr1:AWD_Tr2:_TRA_3_D:29_M:7_Y:2022</v>
      </c>
      <c r="Q611">
        <v>0</v>
      </c>
      <c r="R611">
        <v>27</v>
      </c>
      <c r="S611">
        <v>0.9</v>
      </c>
      <c r="T611">
        <v>29</v>
      </c>
      <c r="U611">
        <v>27</v>
      </c>
      <c r="V611" t="s">
        <v>45</v>
      </c>
      <c r="W611" s="2">
        <f t="shared" ref="W611:W649" si="1540">W610+TIME(0,10,0)</f>
        <v>0.41388888888888892</v>
      </c>
      <c r="X611">
        <v>10</v>
      </c>
      <c r="Y611" s="33">
        <f>VLOOKUP(C611,JN!$A$2:$J$865,8,0)</f>
        <v>1.7324999999999999</v>
      </c>
      <c r="Z611" s="34">
        <f>VLOOKUP(C611,JN!$A$2:$J$865,9,0)</f>
        <v>70.451612903225808</v>
      </c>
      <c r="AA611" s="35">
        <f>VLOOKUP(C611,JN!$A$2:$J$865,10,0)</f>
        <v>0.69960000000000011</v>
      </c>
      <c r="AB611">
        <v>32.200000000000003</v>
      </c>
      <c r="AD611">
        <f t="shared" si="1457"/>
        <v>305.2</v>
      </c>
      <c r="AE611">
        <v>0.129</v>
      </c>
      <c r="AG611">
        <v>0.72</v>
      </c>
      <c r="AH611">
        <f t="shared" si="1458"/>
        <v>9.2880000000000004E-2</v>
      </c>
      <c r="AI611" t="s">
        <v>643</v>
      </c>
      <c r="AJ611">
        <f t="shared" si="1459"/>
        <v>479.15766000002634</v>
      </c>
      <c r="AK611">
        <f t="shared" si="1460"/>
        <v>559.01727000003075</v>
      </c>
      <c r="AL611">
        <f t="shared" si="1461"/>
        <v>0.83014064595004566</v>
      </c>
      <c r="AM611">
        <f t="shared" si="1462"/>
        <v>0.59770126508403287</v>
      </c>
      <c r="AN611">
        <f t="shared" si="1463"/>
        <v>33.757429981937342</v>
      </c>
      <c r="AO611">
        <f t="shared" si="1464"/>
        <v>24.305349586994886</v>
      </c>
      <c r="AP611">
        <f t="shared" si="1465"/>
        <v>0.39108848209202157</v>
      </c>
      <c r="AQ611">
        <f t="shared" si="1466"/>
        <v>0.28158370710625552</v>
      </c>
      <c r="AR611" s="54"/>
      <c r="AS611" s="55"/>
      <c r="AT611" s="55"/>
      <c r="AU611" s="56"/>
      <c r="AV611" s="56"/>
      <c r="AW611" s="56"/>
      <c r="AX611" s="57"/>
      <c r="AY611" s="57"/>
      <c r="AZ611" s="57"/>
    </row>
    <row r="612" spans="1:52" x14ac:dyDescent="0.3">
      <c r="A612">
        <v>596</v>
      </c>
      <c r="B612" s="1">
        <v>44771</v>
      </c>
      <c r="C612" t="str">
        <f t="shared" si="1416"/>
        <v>CER-AWD_R3_t2_44771</v>
      </c>
      <c r="E612" t="s">
        <v>20</v>
      </c>
      <c r="F612" t="s">
        <v>38</v>
      </c>
      <c r="G612" t="s">
        <v>18</v>
      </c>
      <c r="H612">
        <f t="shared" si="1453"/>
        <v>2022</v>
      </c>
      <c r="I612">
        <f t="shared" si="1454"/>
        <v>7</v>
      </c>
      <c r="J612">
        <f t="shared" si="1455"/>
        <v>29</v>
      </c>
      <c r="K612" t="s">
        <v>50</v>
      </c>
      <c r="M612">
        <f>VLOOKUP(F612,Treats!$A$1:$C$9,3,0)</f>
        <v>3</v>
      </c>
      <c r="N612">
        <v>3</v>
      </c>
      <c r="O612" t="s">
        <v>36</v>
      </c>
      <c r="P612" t="str">
        <f t="shared" si="1456"/>
        <v>E:CER_P:P09_Tr1:AWD_Tr2:_TRA_3_D:29_M:7_Y:2022</v>
      </c>
      <c r="Q612">
        <v>0</v>
      </c>
      <c r="R612">
        <v>27</v>
      </c>
      <c r="S612">
        <v>0.9</v>
      </c>
      <c r="T612">
        <v>29</v>
      </c>
      <c r="U612">
        <v>27</v>
      </c>
      <c r="V612" t="s">
        <v>46</v>
      </c>
      <c r="W612" s="2">
        <f t="shared" si="1540"/>
        <v>0.42083333333333334</v>
      </c>
      <c r="X612">
        <v>20</v>
      </c>
      <c r="Y612" s="33">
        <f>VLOOKUP(C612,JN!$A$2:$J$865,8,0)</f>
        <v>1.7324999999999999</v>
      </c>
      <c r="Z612" s="34">
        <f>VLOOKUP(C612,JN!$A$2:$J$865,9,0)</f>
        <v>68.607329842931932</v>
      </c>
      <c r="AA612" s="35">
        <f>VLOOKUP(C612,JN!$A$2:$J$865,10,0)</f>
        <v>0.69960000000000011</v>
      </c>
      <c r="AB612">
        <v>31.8</v>
      </c>
      <c r="AD612">
        <f t="shared" si="1457"/>
        <v>304.8</v>
      </c>
      <c r="AE612">
        <v>0.129</v>
      </c>
      <c r="AG612">
        <v>0.72</v>
      </c>
      <c r="AH612">
        <f t="shared" si="1458"/>
        <v>9.2880000000000004E-2</v>
      </c>
      <c r="AI612" t="s">
        <v>643</v>
      </c>
      <c r="AJ612">
        <f t="shared" si="1459"/>
        <v>479.78647582679793</v>
      </c>
      <c r="AK612">
        <f t="shared" si="1460"/>
        <v>559.75088846459755</v>
      </c>
      <c r="AL612">
        <f t="shared" si="1461"/>
        <v>0.83123006936992738</v>
      </c>
      <c r="AM612">
        <f t="shared" si="1462"/>
        <v>0.59848564994634768</v>
      </c>
      <c r="AN612">
        <f t="shared" si="1463"/>
        <v>32.916869001227013</v>
      </c>
      <c r="AO612">
        <f t="shared" si="1464"/>
        <v>23.700145680883448</v>
      </c>
      <c r="AP612">
        <f t="shared" si="1465"/>
        <v>0.39160172156983253</v>
      </c>
      <c r="AQ612">
        <f t="shared" si="1466"/>
        <v>0.28195323953027945</v>
      </c>
      <c r="AR612" s="54"/>
      <c r="AS612" s="55"/>
      <c r="AT612" s="55"/>
      <c r="AU612" s="56"/>
      <c r="AV612" s="56"/>
      <c r="AW612" s="56"/>
      <c r="AX612" s="57"/>
      <c r="AY612" s="57"/>
      <c r="AZ612" s="57"/>
    </row>
    <row r="613" spans="1:52" x14ac:dyDescent="0.3">
      <c r="A613">
        <v>597</v>
      </c>
      <c r="B613" s="1">
        <v>44771</v>
      </c>
      <c r="C613" t="str">
        <f t="shared" si="1416"/>
        <v>CER-AWD_R3_t3_44771</v>
      </c>
      <c r="E613" t="s">
        <v>20</v>
      </c>
      <c r="F613" t="s">
        <v>38</v>
      </c>
      <c r="G613" t="s">
        <v>18</v>
      </c>
      <c r="H613">
        <f t="shared" si="1453"/>
        <v>2022</v>
      </c>
      <c r="I613">
        <f t="shared" si="1454"/>
        <v>7</v>
      </c>
      <c r="J613">
        <f t="shared" si="1455"/>
        <v>29</v>
      </c>
      <c r="K613" t="s">
        <v>50</v>
      </c>
      <c r="M613">
        <f>VLOOKUP(F613,Treats!$A$1:$C$9,3,0)</f>
        <v>3</v>
      </c>
      <c r="N613">
        <v>3</v>
      </c>
      <c r="O613" t="s">
        <v>36</v>
      </c>
      <c r="P613" t="str">
        <f t="shared" si="1456"/>
        <v>E:CER_P:P09_Tr1:AWD_Tr2:_TRA_3_D:29_M:7_Y:2022</v>
      </c>
      <c r="Q613">
        <v>0</v>
      </c>
      <c r="R613">
        <v>27</v>
      </c>
      <c r="S613">
        <v>0.9</v>
      </c>
      <c r="T613">
        <v>29</v>
      </c>
      <c r="U613">
        <v>27</v>
      </c>
      <c r="V613" t="s">
        <v>47</v>
      </c>
      <c r="W613" s="2">
        <f t="shared" si="1540"/>
        <v>0.42777777777777776</v>
      </c>
      <c r="X613">
        <v>30</v>
      </c>
      <c r="Y613" s="33">
        <f>VLOOKUP(C613,JN!$A$2:$J$865,8,0)</f>
        <v>1.7324999999999999</v>
      </c>
      <c r="Z613" s="34">
        <f>VLOOKUP(C613,JN!$A$2:$J$865,9,0)</f>
        <v>76.445532849180893</v>
      </c>
      <c r="AA613" s="35">
        <f>VLOOKUP(C613,JN!$A$2:$J$865,10,0)</f>
        <v>0.65508</v>
      </c>
      <c r="AB613">
        <v>32.1</v>
      </c>
      <c r="AD613">
        <f t="shared" si="1457"/>
        <v>305.10000000000002</v>
      </c>
      <c r="AE613">
        <v>0.129</v>
      </c>
      <c r="AG613">
        <v>0.72</v>
      </c>
      <c r="AH613">
        <f t="shared" si="1458"/>
        <v>9.2880000000000004E-2</v>
      </c>
      <c r="AI613" t="s">
        <v>643</v>
      </c>
      <c r="AJ613">
        <f t="shared" si="1459"/>
        <v>479.3147093805573</v>
      </c>
      <c r="AK613">
        <f t="shared" si="1460"/>
        <v>559.20049427731681</v>
      </c>
      <c r="AL613">
        <f t="shared" si="1461"/>
        <v>0.83041273400181548</v>
      </c>
      <c r="AM613">
        <f t="shared" si="1462"/>
        <v>0.59789716848130714</v>
      </c>
      <c r="AN613">
        <f t="shared" si="1463"/>
        <v>36.641468361046989</v>
      </c>
      <c r="AO613">
        <f t="shared" si="1464"/>
        <v>26.381857219953833</v>
      </c>
      <c r="AP613">
        <f t="shared" si="1465"/>
        <v>0.36632105979118468</v>
      </c>
      <c r="AQ613">
        <f t="shared" si="1466"/>
        <v>0.26375116304965296</v>
      </c>
      <c r="AR613" s="54"/>
      <c r="AS613" s="55"/>
      <c r="AT613" s="55"/>
      <c r="AU613" s="56"/>
      <c r="AV613" s="56"/>
      <c r="AW613" s="56"/>
      <c r="AX613" s="57"/>
      <c r="AY613" s="57"/>
      <c r="AZ613" s="57"/>
    </row>
    <row r="614" spans="1:52" x14ac:dyDescent="0.3">
      <c r="A614">
        <v>598</v>
      </c>
      <c r="B614" s="1">
        <v>44777</v>
      </c>
      <c r="C614" t="str">
        <f>E614&amp;"-"&amp;K614&amp;"_"&amp;"R"&amp;M614&amp;"_"&amp;V614&amp;"_"&amp;B614</f>
        <v>CER-AWD_R1_t0_44777</v>
      </c>
      <c r="E614" t="s">
        <v>20</v>
      </c>
      <c r="F614" t="s">
        <v>21</v>
      </c>
      <c r="G614" t="s">
        <v>18</v>
      </c>
      <c r="H614">
        <f t="shared" si="1453"/>
        <v>2022</v>
      </c>
      <c r="I614">
        <f t="shared" si="1454"/>
        <v>8</v>
      </c>
      <c r="J614">
        <f t="shared" si="1455"/>
        <v>4</v>
      </c>
      <c r="K614" t="s">
        <v>50</v>
      </c>
      <c r="M614">
        <f>VLOOKUP(F614,Treats!$A$1:$C$9,3,0)</f>
        <v>1</v>
      </c>
      <c r="N614">
        <v>9</v>
      </c>
      <c r="O614" t="s">
        <v>19</v>
      </c>
      <c r="P614" t="str">
        <f t="shared" si="1456"/>
        <v>E:CER_P:P01_Tr1:AWD_Tr2:_TRA_1_D:4_M:8_Y:2022</v>
      </c>
      <c r="Q614">
        <v>10</v>
      </c>
      <c r="R614">
        <v>28</v>
      </c>
      <c r="S614">
        <v>0.7</v>
      </c>
      <c r="T614">
        <v>29.5</v>
      </c>
      <c r="U614">
        <v>30.5</v>
      </c>
      <c r="V614" t="s">
        <v>44</v>
      </c>
      <c r="W614" s="2">
        <v>0.41840277777777773</v>
      </c>
      <c r="X614">
        <v>0</v>
      </c>
      <c r="Y614" s="33">
        <f>VLOOKUP(C614,JN!$A$2:$J$865,8,0)</f>
        <v>1.5825</v>
      </c>
      <c r="Z614" s="34">
        <f>VLOOKUP(C614,JN!$A$2:$J$865,9,0)</f>
        <v>91.292011484546535</v>
      </c>
      <c r="AA614" s="35">
        <f>VLOOKUP(C614,JN!$A$2:$J$865,10,0)</f>
        <v>0.84588000000000008</v>
      </c>
      <c r="AB614">
        <v>35</v>
      </c>
      <c r="AD614">
        <f t="shared" si="1457"/>
        <v>308</v>
      </c>
      <c r="AE614">
        <v>0.129</v>
      </c>
      <c r="AG614">
        <v>0.72</v>
      </c>
      <c r="AH614">
        <f t="shared" si="1458"/>
        <v>9.2880000000000004E-2</v>
      </c>
      <c r="AI614" t="s">
        <v>643</v>
      </c>
      <c r="AJ614">
        <f t="shared" si="1459"/>
        <v>474.80168127275334</v>
      </c>
      <c r="AK614">
        <f t="shared" si="1460"/>
        <v>553.93529481821224</v>
      </c>
      <c r="AL614">
        <f t="shared" si="1461"/>
        <v>0.75137366061413213</v>
      </c>
      <c r="AM614">
        <f t="shared" si="1462"/>
        <v>0.54098903564217515</v>
      </c>
      <c r="AN614">
        <f t="shared" si="1463"/>
        <v>43.345600539634198</v>
      </c>
      <c r="AO614">
        <f t="shared" si="1464"/>
        <v>31.208832388536621</v>
      </c>
      <c r="AP614">
        <f t="shared" si="1465"/>
        <v>0.46856278718082939</v>
      </c>
      <c r="AQ614">
        <f t="shared" si="1466"/>
        <v>0.33736520677019716</v>
      </c>
      <c r="AR614" s="54">
        <f t="shared" ref="AR614" si="1541">SLOPE(AM614:AM617,X614:X617)*60</f>
        <v>1.2372270648794759E-2</v>
      </c>
      <c r="AS614" s="55">
        <f t="shared" ref="AS614" si="1542">RSQ(Y614:Y617,AM614:AM617)</f>
        <v>0.60437556585562979</v>
      </c>
      <c r="AT614" s="55" t="str">
        <f t="shared" ref="AT614" si="1543">IF(AS614&gt;=0.7,AR614,"REV")</f>
        <v>REV</v>
      </c>
      <c r="AU614" s="56">
        <f t="shared" ref="AU614" si="1544">SLOPE(AQ614:AQ617,Y614:Y617)*60</f>
        <v>-19.874559604412429</v>
      </c>
      <c r="AV614" s="56">
        <f t="shared" ref="AV614" si="1545">RSQ(Y614:Y617,AQ614:AQ617)</f>
        <v>0.28301478062138208</v>
      </c>
      <c r="AW614" s="56" t="str">
        <f t="shared" ref="AW614" si="1546">IF(AV614&gt;=0.7,AU614,"REV")</f>
        <v>REV</v>
      </c>
      <c r="AX614" s="57">
        <f t="shared" ref="AX614" si="1547">SLOPE(AO614:AO617,Y614:Y617)*60</f>
        <v>-11438.780367800775</v>
      </c>
      <c r="AY614" s="57">
        <f t="shared" ref="AY614" si="1548">RSQ(Y614:Y617,AO614:AO617)</f>
        <v>0.57630561352365528</v>
      </c>
      <c r="AZ614" s="57" t="str">
        <f t="shared" ref="AZ614" si="1549">IF(AY614&gt;=0.7,AX614,"REV")</f>
        <v>REV</v>
      </c>
    </row>
    <row r="615" spans="1:52" x14ac:dyDescent="0.3">
      <c r="A615">
        <v>599</v>
      </c>
      <c r="B615" s="1">
        <v>44777</v>
      </c>
      <c r="C615" t="str">
        <f t="shared" si="1416"/>
        <v>CER-AWD_R1_t1_44777</v>
      </c>
      <c r="E615" t="s">
        <v>20</v>
      </c>
      <c r="F615" t="s">
        <v>21</v>
      </c>
      <c r="G615" t="s">
        <v>18</v>
      </c>
      <c r="H615">
        <f t="shared" si="1453"/>
        <v>2022</v>
      </c>
      <c r="I615">
        <f t="shared" si="1454"/>
        <v>8</v>
      </c>
      <c r="J615">
        <f t="shared" si="1455"/>
        <v>4</v>
      </c>
      <c r="K615" t="s">
        <v>50</v>
      </c>
      <c r="M615">
        <f>VLOOKUP(F615,Treats!$A$1:$C$9,3,0)</f>
        <v>1</v>
      </c>
      <c r="N615">
        <v>9</v>
      </c>
      <c r="O615" t="s">
        <v>19</v>
      </c>
      <c r="P615" t="str">
        <f t="shared" si="1456"/>
        <v>E:CER_P:P01_Tr1:AWD_Tr2:_TRA_1_D:4_M:8_Y:2022</v>
      </c>
      <c r="Q615">
        <v>10</v>
      </c>
      <c r="R615">
        <v>28</v>
      </c>
      <c r="S615">
        <v>0.7</v>
      </c>
      <c r="T615">
        <v>29.5</v>
      </c>
      <c r="U615">
        <v>30.5</v>
      </c>
      <c r="V615" t="s">
        <v>45</v>
      </c>
      <c r="W615" s="2">
        <f t="shared" si="1540"/>
        <v>0.42534722222222215</v>
      </c>
      <c r="X615">
        <v>10</v>
      </c>
      <c r="Y615" s="33">
        <f>VLOOKUP(C615,JN!$A$2:$J$865,8,0)</f>
        <v>1.5825</v>
      </c>
      <c r="Z615" s="34">
        <f>VLOOKUP(C615,JN!$A$2:$J$865,9,0)</f>
        <v>54.682992737713228</v>
      </c>
      <c r="AA615" s="35">
        <f>VLOOKUP(C615,JN!$A$2:$J$865,10,0)</f>
        <v>0.74412000000000011</v>
      </c>
      <c r="AB615">
        <v>43.1</v>
      </c>
      <c r="AD615">
        <f t="shared" si="1457"/>
        <v>316.10000000000002</v>
      </c>
      <c r="AE615">
        <v>0.129</v>
      </c>
      <c r="AG615">
        <v>0.72</v>
      </c>
      <c r="AH615">
        <f t="shared" si="1458"/>
        <v>9.2880000000000004E-2</v>
      </c>
      <c r="AI615" t="s">
        <v>643</v>
      </c>
      <c r="AJ615">
        <f t="shared" si="1459"/>
        <v>462.63498206899095</v>
      </c>
      <c r="AK615">
        <f t="shared" si="1460"/>
        <v>539.74081241382282</v>
      </c>
      <c r="AL615">
        <f t="shared" si="1461"/>
        <v>0.73211985912417821</v>
      </c>
      <c r="AM615">
        <f t="shared" si="1462"/>
        <v>0.52712629856940829</v>
      </c>
      <c r="AN615">
        <f t="shared" si="1463"/>
        <v>25.298265364690721</v>
      </c>
      <c r="AO615">
        <f t="shared" si="1464"/>
        <v>18.214751062577321</v>
      </c>
      <c r="AP615">
        <f t="shared" si="1465"/>
        <v>0.40163193333337394</v>
      </c>
      <c r="AQ615">
        <f t="shared" si="1466"/>
        <v>0.28917499200002927</v>
      </c>
      <c r="AR615" s="54"/>
      <c r="AS615" s="55"/>
      <c r="AT615" s="55"/>
      <c r="AU615" s="56"/>
      <c r="AV615" s="56"/>
      <c r="AW615" s="56"/>
      <c r="AX615" s="57"/>
      <c r="AY615" s="57"/>
      <c r="AZ615" s="57"/>
    </row>
    <row r="616" spans="1:52" x14ac:dyDescent="0.3">
      <c r="A616">
        <v>600</v>
      </c>
      <c r="B616" s="1">
        <v>44777</v>
      </c>
      <c r="C616" t="str">
        <f t="shared" si="1416"/>
        <v>CER-AWD_R1_t2_44777</v>
      </c>
      <c r="E616" t="s">
        <v>20</v>
      </c>
      <c r="F616" t="s">
        <v>21</v>
      </c>
      <c r="G616" t="s">
        <v>18</v>
      </c>
      <c r="H616">
        <f t="shared" si="1453"/>
        <v>2022</v>
      </c>
      <c r="I616">
        <f t="shared" si="1454"/>
        <v>8</v>
      </c>
      <c r="J616">
        <f t="shared" si="1455"/>
        <v>4</v>
      </c>
      <c r="K616" t="s">
        <v>50</v>
      </c>
      <c r="M616">
        <f>VLOOKUP(F616,Treats!$A$1:$C$9,3,0)</f>
        <v>1</v>
      </c>
      <c r="N616">
        <v>9</v>
      </c>
      <c r="O616" t="s">
        <v>19</v>
      </c>
      <c r="P616" t="str">
        <f t="shared" si="1456"/>
        <v>E:CER_P:P01_Tr1:AWD_Tr2:_TRA_1_D:4_M:8_Y:2022</v>
      </c>
      <c r="Q616">
        <v>10</v>
      </c>
      <c r="R616">
        <v>28</v>
      </c>
      <c r="S616">
        <v>0.7</v>
      </c>
      <c r="T616">
        <v>29.5</v>
      </c>
      <c r="U616">
        <v>30.5</v>
      </c>
      <c r="V616" t="s">
        <v>46</v>
      </c>
      <c r="W616" s="2">
        <f t="shared" si="1540"/>
        <v>0.43229166666666657</v>
      </c>
      <c r="X616">
        <v>20</v>
      </c>
      <c r="Y616" s="33">
        <f>VLOOKUP(C616,JN!$A$2:$J$865,8,0)</f>
        <v>1.5825</v>
      </c>
      <c r="Z616" s="34">
        <f>VLOOKUP(C616,JN!$A$2:$J$865,9,0)</f>
        <v>54.867421043742617</v>
      </c>
      <c r="AA616" s="35">
        <f>VLOOKUP(C616,JN!$A$2:$J$865,10,0)</f>
        <v>0.82044000000000006</v>
      </c>
      <c r="AB616">
        <v>44.5</v>
      </c>
      <c r="AD616">
        <f t="shared" si="1457"/>
        <v>317.5</v>
      </c>
      <c r="AE616">
        <v>0.129</v>
      </c>
      <c r="AG616">
        <v>0.72</v>
      </c>
      <c r="AH616">
        <f t="shared" si="1458"/>
        <v>9.2880000000000004E-2</v>
      </c>
      <c r="AI616" t="s">
        <v>643</v>
      </c>
      <c r="AJ616">
        <f t="shared" si="1459"/>
        <v>460.59501679372607</v>
      </c>
      <c r="AK616">
        <f t="shared" si="1460"/>
        <v>537.36085292601376</v>
      </c>
      <c r="AL616">
        <f t="shared" si="1461"/>
        <v>0.7288916140760715</v>
      </c>
      <c r="AM616">
        <f t="shared" si="1462"/>
        <v>0.52480196213477148</v>
      </c>
      <c r="AN616">
        <f t="shared" si="1463"/>
        <v>25.271660717071072</v>
      </c>
      <c r="AO616">
        <f t="shared" si="1464"/>
        <v>18.195595716291173</v>
      </c>
      <c r="AP616">
        <f t="shared" si="1465"/>
        <v>0.44087233817461879</v>
      </c>
      <c r="AQ616">
        <f t="shared" si="1466"/>
        <v>0.31742808348572554</v>
      </c>
      <c r="AR616" s="54"/>
      <c r="AS616" s="55"/>
      <c r="AT616" s="55"/>
      <c r="AU616" s="56"/>
      <c r="AV616" s="56"/>
      <c r="AW616" s="56"/>
      <c r="AX616" s="57"/>
      <c r="AY616" s="57"/>
      <c r="AZ616" s="57"/>
    </row>
    <row r="617" spans="1:52" x14ac:dyDescent="0.3">
      <c r="A617">
        <v>601</v>
      </c>
      <c r="B617" s="1">
        <v>44777</v>
      </c>
      <c r="C617" t="str">
        <f t="shared" si="1416"/>
        <v>CER-AWD_R1_t3_44777</v>
      </c>
      <c r="E617" t="s">
        <v>20</v>
      </c>
      <c r="F617" t="s">
        <v>21</v>
      </c>
      <c r="G617" t="s">
        <v>18</v>
      </c>
      <c r="H617">
        <f t="shared" si="1453"/>
        <v>2022</v>
      </c>
      <c r="I617">
        <f t="shared" si="1454"/>
        <v>8</v>
      </c>
      <c r="J617">
        <f t="shared" si="1455"/>
        <v>4</v>
      </c>
      <c r="K617" t="s">
        <v>50</v>
      </c>
      <c r="M617">
        <f>VLOOKUP(F617,Treats!$A$1:$C$9,3,0)</f>
        <v>1</v>
      </c>
      <c r="N617">
        <v>9</v>
      </c>
      <c r="O617" t="s">
        <v>19</v>
      </c>
      <c r="P617" t="str">
        <f t="shared" si="1456"/>
        <v>E:CER_P:P01_Tr1:AWD_Tr2:_TRA_1_D:4_M:8_Y:2022</v>
      </c>
      <c r="Q617">
        <v>10</v>
      </c>
      <c r="R617">
        <v>28</v>
      </c>
      <c r="S617">
        <v>0.7</v>
      </c>
      <c r="T617">
        <v>29.5</v>
      </c>
      <c r="U617">
        <v>30.5</v>
      </c>
      <c r="V617" t="s">
        <v>47</v>
      </c>
      <c r="W617" s="2">
        <f t="shared" si="1540"/>
        <v>0.43923611111111099</v>
      </c>
      <c r="X617">
        <v>30</v>
      </c>
      <c r="Y617" s="33">
        <f>VLOOKUP(C617,JN!$A$2:$J$865,8,0)</f>
        <v>1.6575</v>
      </c>
      <c r="Z617" s="34">
        <f>VLOOKUP(C617,JN!$A$2:$J$865,9,0)</f>
        <v>24.897821313967235</v>
      </c>
      <c r="AA617" s="35">
        <f>VLOOKUP(C617,JN!$A$2:$J$865,10,0)</f>
        <v>0.75048000000000015</v>
      </c>
      <c r="AB617">
        <v>45.1</v>
      </c>
      <c r="AD617">
        <f t="shared" si="1457"/>
        <v>318.10000000000002</v>
      </c>
      <c r="AE617">
        <v>0.129</v>
      </c>
      <c r="AG617">
        <v>0.72</v>
      </c>
      <c r="AH617">
        <f t="shared" si="1458"/>
        <v>9.2880000000000004E-2</v>
      </c>
      <c r="AI617" t="s">
        <v>643</v>
      </c>
      <c r="AJ617">
        <f t="shared" si="1459"/>
        <v>459.72624279160016</v>
      </c>
      <c r="AK617">
        <f t="shared" si="1460"/>
        <v>536.34728325686694</v>
      </c>
      <c r="AL617">
        <f t="shared" si="1461"/>
        <v>0.76199624742707728</v>
      </c>
      <c r="AM617">
        <f t="shared" si="1462"/>
        <v>0.54863729814749562</v>
      </c>
      <c r="AN617">
        <f t="shared" si="1463"/>
        <v>11.446181846366779</v>
      </c>
      <c r="AO617">
        <f t="shared" si="1464"/>
        <v>8.2412509293840799</v>
      </c>
      <c r="AP617">
        <f t="shared" si="1465"/>
        <v>0.40251790913861357</v>
      </c>
      <c r="AQ617">
        <f t="shared" si="1466"/>
        <v>0.28981289457980181</v>
      </c>
      <c r="AR617" s="54"/>
      <c r="AS617" s="55"/>
      <c r="AT617" s="55"/>
      <c r="AU617" s="56"/>
      <c r="AV617" s="56"/>
      <c r="AW617" s="56"/>
      <c r="AX617" s="57"/>
      <c r="AY617" s="57"/>
      <c r="AZ617" s="57"/>
    </row>
    <row r="618" spans="1:52" x14ac:dyDescent="0.3">
      <c r="A618">
        <v>602</v>
      </c>
      <c r="B618" s="1">
        <v>44777</v>
      </c>
      <c r="C618" t="str">
        <f t="shared" si="1416"/>
        <v>CER-MSD_R1_t0_44777</v>
      </c>
      <c r="E618" t="s">
        <v>20</v>
      </c>
      <c r="F618" t="s">
        <v>22</v>
      </c>
      <c r="G618" t="s">
        <v>18</v>
      </c>
      <c r="H618">
        <f t="shared" si="1453"/>
        <v>2022</v>
      </c>
      <c r="I618">
        <f t="shared" si="1454"/>
        <v>8</v>
      </c>
      <c r="J618">
        <f t="shared" si="1455"/>
        <v>4</v>
      </c>
      <c r="K618" t="s">
        <v>49</v>
      </c>
      <c r="M618">
        <f>VLOOKUP(F618,Treats!$A$1:$C$9,3,0)</f>
        <v>1</v>
      </c>
      <c r="O618" t="s">
        <v>19</v>
      </c>
      <c r="P618" t="str">
        <f t="shared" si="1456"/>
        <v>E:CER_P:P02_Tr1:MSD_Tr2:_TRA_1_D:4_M:8_Y:2022</v>
      </c>
      <c r="Q618">
        <v>11</v>
      </c>
      <c r="R618">
        <v>27.5</v>
      </c>
      <c r="S618">
        <v>0.6</v>
      </c>
      <c r="T618">
        <v>29.5</v>
      </c>
      <c r="U618">
        <v>30.5</v>
      </c>
      <c r="V618" t="s">
        <v>44</v>
      </c>
      <c r="W618" s="2">
        <v>0.42031250000000003</v>
      </c>
      <c r="X618">
        <v>0</v>
      </c>
      <c r="Y618" s="33">
        <f>VLOOKUP(C618,JN!$A$2:$J$865,8,0)</f>
        <v>1.5825</v>
      </c>
      <c r="Z618" s="34">
        <f>VLOOKUP(C618,JN!$A$2:$J$865,9,0)</f>
        <v>82.900523560209422</v>
      </c>
      <c r="AA618" s="35">
        <f>VLOOKUP(C618,JN!$A$2:$J$865,10,0)</f>
        <v>0.73140000000000005</v>
      </c>
      <c r="AB618">
        <v>35.6</v>
      </c>
      <c r="AD618">
        <f t="shared" si="1457"/>
        <v>308.60000000000002</v>
      </c>
      <c r="AE618">
        <v>0.129</v>
      </c>
      <c r="AG618">
        <v>0.72</v>
      </c>
      <c r="AH618">
        <f t="shared" si="1458"/>
        <v>9.2880000000000004E-2</v>
      </c>
      <c r="AI618" t="s">
        <v>643</v>
      </c>
      <c r="AJ618">
        <f t="shared" si="1459"/>
        <v>473.87854125731695</v>
      </c>
      <c r="AK618">
        <f t="shared" si="1460"/>
        <v>552.85829813353644</v>
      </c>
      <c r="AL618">
        <f t="shared" si="1461"/>
        <v>0.74991279153970414</v>
      </c>
      <c r="AM618">
        <f t="shared" si="1462"/>
        <v>0.53993720990858696</v>
      </c>
      <c r="AN618">
        <f t="shared" si="1463"/>
        <v>39.284779174179882</v>
      </c>
      <c r="AO618">
        <f t="shared" si="1464"/>
        <v>28.285041005409514</v>
      </c>
      <c r="AP618">
        <f t="shared" si="1465"/>
        <v>0.40436055925486858</v>
      </c>
      <c r="AQ618">
        <f t="shared" si="1466"/>
        <v>0.29113960266350541</v>
      </c>
      <c r="AR618" s="54">
        <f t="shared" ref="AR618" si="1550">SLOPE(AM618:AM621,X618:X621)*60</f>
        <v>3.8499791348558263</v>
      </c>
      <c r="AS618" s="55">
        <f t="shared" ref="AS618" si="1551">RSQ(Y618:Y621,AM618:AM621)</f>
        <v>0.99999942544289089</v>
      </c>
      <c r="AT618" s="55">
        <f t="shared" ref="AT618" si="1552">IF(AS618&gt;=0.7,AR618,"REV")</f>
        <v>3.8499791348558263</v>
      </c>
      <c r="AU618" s="56">
        <f t="shared" ref="AU618" si="1553">SLOPE(AQ618:AQ621,Y618:Y621)*60</f>
        <v>-0.39374852376546532</v>
      </c>
      <c r="AV618" s="56">
        <f t="shared" ref="AV618" si="1554">RSQ(Y618:Y621,AQ618:AQ621)</f>
        <v>0.99606767524574125</v>
      </c>
      <c r="AW618" s="56">
        <f t="shared" ref="AW618" si="1555">IF(AV618&gt;=0.7,AU618,"REV")</f>
        <v>-0.39374852376546532</v>
      </c>
      <c r="AX618" s="57">
        <f t="shared" ref="AX618" si="1556">SLOPE(AO618:AO621,Y618:Y621)*60</f>
        <v>-122.58399623124028</v>
      </c>
      <c r="AY618" s="57">
        <f t="shared" ref="AY618" si="1557">RSQ(Y618:Y621,AO618:AO621)</f>
        <v>0.6420279709809561</v>
      </c>
      <c r="AZ618" s="57" t="str">
        <f t="shared" ref="AZ618" si="1558">IF(AY618&gt;=0.7,AX618,"REV")</f>
        <v>REV</v>
      </c>
    </row>
    <row r="619" spans="1:52" x14ac:dyDescent="0.3">
      <c r="A619">
        <v>603</v>
      </c>
      <c r="B619" s="1">
        <v>44777</v>
      </c>
      <c r="C619" t="str">
        <f t="shared" si="1416"/>
        <v>CER-MSD_R1_t1_44777</v>
      </c>
      <c r="E619" t="s">
        <v>20</v>
      </c>
      <c r="F619" t="s">
        <v>22</v>
      </c>
      <c r="G619" t="s">
        <v>18</v>
      </c>
      <c r="H619">
        <f t="shared" si="1453"/>
        <v>2022</v>
      </c>
      <c r="I619">
        <f t="shared" si="1454"/>
        <v>8</v>
      </c>
      <c r="J619">
        <f t="shared" si="1455"/>
        <v>4</v>
      </c>
      <c r="K619" t="s">
        <v>49</v>
      </c>
      <c r="M619">
        <f>VLOOKUP(F619,Treats!$A$1:$C$9,3,0)</f>
        <v>1</v>
      </c>
      <c r="O619" t="s">
        <v>19</v>
      </c>
      <c r="P619" t="str">
        <f t="shared" si="1456"/>
        <v>E:CER_P:P02_Tr1:MSD_Tr2:_TRA_1_D:4_M:8_Y:2022</v>
      </c>
      <c r="Q619">
        <v>11</v>
      </c>
      <c r="R619">
        <v>27.5</v>
      </c>
      <c r="S619">
        <v>0.6</v>
      </c>
      <c r="T619">
        <v>29.5</v>
      </c>
      <c r="U619">
        <v>30.5</v>
      </c>
      <c r="V619" t="s">
        <v>45</v>
      </c>
      <c r="W619" s="2">
        <f t="shared" si="1540"/>
        <v>0.42725694444444445</v>
      </c>
      <c r="X619">
        <v>10</v>
      </c>
      <c r="Y619" s="33">
        <f>VLOOKUP(C619,JN!$A$2:$J$865,8,0)</f>
        <v>3.3075000000000001</v>
      </c>
      <c r="Z619" s="34">
        <f>VLOOKUP(C619,JN!$A$2:$J$865,9,0)</f>
        <v>48.596858638743456</v>
      </c>
      <c r="AA619" s="35">
        <f>VLOOKUP(C619,JN!$A$2:$J$865,10,0)</f>
        <v>0.71232000000000006</v>
      </c>
      <c r="AB619">
        <v>40.6</v>
      </c>
      <c r="AD619">
        <f t="shared" si="1457"/>
        <v>313.60000000000002</v>
      </c>
      <c r="AE619">
        <v>0.129</v>
      </c>
      <c r="AG619">
        <v>0.72</v>
      </c>
      <c r="AH619">
        <f t="shared" si="1458"/>
        <v>9.2880000000000004E-2</v>
      </c>
      <c r="AI619" t="s">
        <v>643</v>
      </c>
      <c r="AJ619">
        <f t="shared" si="1459"/>
        <v>466.3230798214542</v>
      </c>
      <c r="AK619">
        <f t="shared" si="1460"/>
        <v>544.04359312502982</v>
      </c>
      <c r="AL619">
        <f t="shared" si="1461"/>
        <v>1.5423635865094598</v>
      </c>
      <c r="AM619">
        <f t="shared" si="1462"/>
        <v>1.1105017822868111</v>
      </c>
      <c r="AN619">
        <f t="shared" si="1463"/>
        <v>22.66183679006669</v>
      </c>
      <c r="AO619">
        <f t="shared" si="1464"/>
        <v>16.316522488848015</v>
      </c>
      <c r="AP619">
        <f t="shared" si="1465"/>
        <v>0.38753313225482128</v>
      </c>
      <c r="AQ619">
        <f t="shared" si="1466"/>
        <v>0.27902385522347134</v>
      </c>
      <c r="AR619" s="54"/>
      <c r="AS619" s="55"/>
      <c r="AT619" s="55"/>
      <c r="AU619" s="56"/>
      <c r="AV619" s="56"/>
      <c r="AW619" s="56"/>
      <c r="AX619" s="57"/>
      <c r="AY619" s="57"/>
      <c r="AZ619" s="57"/>
    </row>
    <row r="620" spans="1:52" x14ac:dyDescent="0.3">
      <c r="A620">
        <v>604</v>
      </c>
      <c r="B620" s="1">
        <v>44777</v>
      </c>
      <c r="C620" t="str">
        <f t="shared" si="1416"/>
        <v>CER-MSD_R1_t2_44777</v>
      </c>
      <c r="E620" t="s">
        <v>20</v>
      </c>
      <c r="F620" t="s">
        <v>22</v>
      </c>
      <c r="G620" t="s">
        <v>18</v>
      </c>
      <c r="H620">
        <f t="shared" si="1453"/>
        <v>2022</v>
      </c>
      <c r="I620">
        <f t="shared" si="1454"/>
        <v>8</v>
      </c>
      <c r="J620">
        <f t="shared" si="1455"/>
        <v>4</v>
      </c>
      <c r="K620" t="s">
        <v>49</v>
      </c>
      <c r="M620">
        <f>VLOOKUP(F620,Treats!$A$1:$C$9,3,0)</f>
        <v>1</v>
      </c>
      <c r="O620" t="s">
        <v>19</v>
      </c>
      <c r="P620" t="str">
        <f t="shared" si="1456"/>
        <v>E:CER_P:P02_Tr1:MSD_Tr2:_TRA_1_D:4_M:8_Y:2022</v>
      </c>
      <c r="Q620">
        <v>11</v>
      </c>
      <c r="R620">
        <v>27.5</v>
      </c>
      <c r="S620">
        <v>0.6</v>
      </c>
      <c r="T620">
        <v>29.5</v>
      </c>
      <c r="U620">
        <v>30.5</v>
      </c>
      <c r="V620" t="s">
        <v>46</v>
      </c>
      <c r="W620" s="2">
        <f t="shared" si="1540"/>
        <v>0.43420138888888887</v>
      </c>
      <c r="X620">
        <v>20</v>
      </c>
      <c r="Y620" s="33">
        <f>VLOOKUP(C620,JN!$A$2:$J$865,8,0)</f>
        <v>5.3325000000000005</v>
      </c>
      <c r="Z620" s="34">
        <f>VLOOKUP(C620,JN!$A$2:$J$865,9,0)</f>
        <v>46.014862354332038</v>
      </c>
      <c r="AA620" s="35">
        <f>VLOOKUP(C620,JN!$A$2:$J$865,10,0)</f>
        <v>0.68688000000000005</v>
      </c>
      <c r="AB620">
        <v>41.9</v>
      </c>
      <c r="AD620">
        <f t="shared" si="1457"/>
        <v>314.89999999999998</v>
      </c>
      <c r="AE620">
        <v>0.129</v>
      </c>
      <c r="AG620">
        <v>0.72</v>
      </c>
      <c r="AH620">
        <f t="shared" si="1458"/>
        <v>9.2880000000000004E-2</v>
      </c>
      <c r="AI620" t="s">
        <v>643</v>
      </c>
      <c r="AJ620">
        <f t="shared" si="1459"/>
        <v>464.39796072406494</v>
      </c>
      <c r="AK620">
        <f t="shared" si="1460"/>
        <v>541.79762084474248</v>
      </c>
      <c r="AL620">
        <f t="shared" si="1461"/>
        <v>2.4764021255610764</v>
      </c>
      <c r="AM620">
        <f t="shared" si="1462"/>
        <v>1.783009530403975</v>
      </c>
      <c r="AN620">
        <f t="shared" si="1463"/>
        <v>21.369208240350346</v>
      </c>
      <c r="AO620">
        <f t="shared" si="1464"/>
        <v>15.38582993305225</v>
      </c>
      <c r="AP620">
        <f t="shared" si="1465"/>
        <v>0.37214994980583677</v>
      </c>
      <c r="AQ620">
        <f t="shared" si="1466"/>
        <v>0.26794796386020248</v>
      </c>
      <c r="AR620" s="54"/>
      <c r="AS620" s="55"/>
      <c r="AT620" s="55"/>
      <c r="AU620" s="56"/>
      <c r="AV620" s="56"/>
      <c r="AW620" s="56"/>
      <c r="AX620" s="57"/>
      <c r="AY620" s="57"/>
      <c r="AZ620" s="57"/>
    </row>
    <row r="621" spans="1:52" x14ac:dyDescent="0.3">
      <c r="A621">
        <v>605</v>
      </c>
      <c r="B621" s="1">
        <v>44777</v>
      </c>
      <c r="C621" t="str">
        <f t="shared" si="1416"/>
        <v>CER-MSD_R1_t3_44777</v>
      </c>
      <c r="E621" t="s">
        <v>20</v>
      </c>
      <c r="F621" t="s">
        <v>22</v>
      </c>
      <c r="G621" t="s">
        <v>18</v>
      </c>
      <c r="H621">
        <f t="shared" si="1453"/>
        <v>2022</v>
      </c>
      <c r="I621">
        <f t="shared" si="1454"/>
        <v>8</v>
      </c>
      <c r="J621">
        <f t="shared" si="1455"/>
        <v>4</v>
      </c>
      <c r="K621" t="s">
        <v>49</v>
      </c>
      <c r="M621">
        <f>VLOOKUP(F621,Treats!$A$1:$C$9,3,0)</f>
        <v>1</v>
      </c>
      <c r="O621" t="s">
        <v>19</v>
      </c>
      <c r="P621" t="str">
        <f t="shared" si="1456"/>
        <v>E:CER_P:P02_Tr1:MSD_Tr2:_TRA_1_D:4_M:8_Y:2022</v>
      </c>
      <c r="Q621">
        <v>11</v>
      </c>
      <c r="R621">
        <v>27.5</v>
      </c>
      <c r="S621">
        <v>0.6</v>
      </c>
      <c r="T621">
        <v>29.5</v>
      </c>
      <c r="U621">
        <v>30.5</v>
      </c>
      <c r="V621" t="s">
        <v>47</v>
      </c>
      <c r="W621" s="2">
        <f t="shared" si="1540"/>
        <v>0.44114583333333329</v>
      </c>
      <c r="X621">
        <v>30</v>
      </c>
      <c r="Y621" s="33">
        <f>VLOOKUP(C621,JN!$A$2:$J$865,8,0)</f>
        <v>7.3574999999999999</v>
      </c>
      <c r="Z621" s="34">
        <f>VLOOKUP(C621,JN!$A$2:$J$865,9,0)</f>
        <v>45.092720824185108</v>
      </c>
      <c r="AA621" s="35">
        <f>VLOOKUP(C621,JN!$A$2:$J$865,10,0)</f>
        <v>0.64872000000000007</v>
      </c>
      <c r="AB621">
        <v>42.6</v>
      </c>
      <c r="AD621">
        <f t="shared" si="1457"/>
        <v>315.60000000000002</v>
      </c>
      <c r="AE621">
        <v>0.129</v>
      </c>
      <c r="AG621">
        <v>0.72</v>
      </c>
      <c r="AH621">
        <f t="shared" si="1458"/>
        <v>9.2880000000000004E-2</v>
      </c>
      <c r="AI621" t="s">
        <v>643</v>
      </c>
      <c r="AJ621">
        <f t="shared" si="1459"/>
        <v>463.36792722436007</v>
      </c>
      <c r="AK621">
        <f t="shared" si="1460"/>
        <v>540.59591509508675</v>
      </c>
      <c r="AL621">
        <f t="shared" si="1461"/>
        <v>3.4092295245532291</v>
      </c>
      <c r="AM621">
        <f t="shared" si="1462"/>
        <v>2.4546452576783251</v>
      </c>
      <c r="AN621">
        <f t="shared" si="1463"/>
        <v>20.894520581209392</v>
      </c>
      <c r="AO621">
        <f t="shared" si="1464"/>
        <v>15.044054818470762</v>
      </c>
      <c r="AP621">
        <f t="shared" si="1465"/>
        <v>0.35069538204048473</v>
      </c>
      <c r="AQ621">
        <f t="shared" si="1466"/>
        <v>0.25250067506914903</v>
      </c>
      <c r="AR621" s="54"/>
      <c r="AS621" s="55"/>
      <c r="AT621" s="55"/>
      <c r="AU621" s="56"/>
      <c r="AV621" s="56"/>
      <c r="AW621" s="56"/>
      <c r="AX621" s="57"/>
      <c r="AY621" s="57"/>
      <c r="AZ621" s="57"/>
    </row>
    <row r="622" spans="1:52" x14ac:dyDescent="0.3">
      <c r="A622">
        <v>606</v>
      </c>
      <c r="B622" s="1">
        <v>44777</v>
      </c>
      <c r="C622" t="str">
        <f t="shared" si="1416"/>
        <v>CER-CON_R1_t0_44777</v>
      </c>
      <c r="E622" t="s">
        <v>20</v>
      </c>
      <c r="F622" t="s">
        <v>39</v>
      </c>
      <c r="G622" t="s">
        <v>18</v>
      </c>
      <c r="H622">
        <f t="shared" si="1453"/>
        <v>2022</v>
      </c>
      <c r="I622">
        <f t="shared" si="1454"/>
        <v>8</v>
      </c>
      <c r="J622">
        <f t="shared" si="1455"/>
        <v>4</v>
      </c>
      <c r="K622" t="s">
        <v>48</v>
      </c>
      <c r="M622">
        <f>VLOOKUP(F622,Treats!$A$1:$C$9,3,0)</f>
        <v>1</v>
      </c>
      <c r="N622">
        <v>2</v>
      </c>
      <c r="O622" t="s">
        <v>614</v>
      </c>
      <c r="P622" t="str">
        <f t="shared" si="1456"/>
        <v>E:CER_P:P03_Tr1:CON_Tr2:_TRA_1_D:4_M:8_Y:2022</v>
      </c>
      <c r="Q622">
        <v>11.5</v>
      </c>
      <c r="R622">
        <v>27</v>
      </c>
      <c r="S622">
        <v>1</v>
      </c>
      <c r="T622">
        <v>29.5</v>
      </c>
      <c r="U622">
        <v>30.5</v>
      </c>
      <c r="V622" t="s">
        <v>44</v>
      </c>
      <c r="W622" s="2">
        <v>0.41840277777777773</v>
      </c>
      <c r="X622">
        <v>0</v>
      </c>
      <c r="Y622" s="33">
        <f>VLOOKUP(C622,JN!$A$2:$J$865,8,0)</f>
        <v>10.8825</v>
      </c>
      <c r="Z622" s="34">
        <f>VLOOKUP(C622,JN!$A$2:$J$865,9,0)</f>
        <v>81.701739571018408</v>
      </c>
      <c r="AA622" s="35">
        <f>VLOOKUP(C622,JN!$A$2:$J$865,10,0)</f>
        <v>0.62963999999999998</v>
      </c>
      <c r="AB622">
        <v>24.8</v>
      </c>
      <c r="AD622">
        <f t="shared" si="1457"/>
        <v>297.8</v>
      </c>
      <c r="AE622">
        <v>0.129</v>
      </c>
      <c r="AG622">
        <v>0.72</v>
      </c>
      <c r="AH622">
        <f t="shared" si="1458"/>
        <v>9.2880000000000004E-2</v>
      </c>
      <c r="AI622" t="s">
        <v>643</v>
      </c>
      <c r="AJ622">
        <f t="shared" si="1459"/>
        <v>491.06419688384165</v>
      </c>
      <c r="AK622">
        <f t="shared" si="1460"/>
        <v>572.90822969781516</v>
      </c>
      <c r="AL622">
        <f t="shared" si="1461"/>
        <v>5.3440061225884063</v>
      </c>
      <c r="AM622">
        <f t="shared" si="1462"/>
        <v>3.8476844082636528</v>
      </c>
      <c r="AN622">
        <f t="shared" si="1463"/>
        <v>40.120799126454941</v>
      </c>
      <c r="AO622">
        <f t="shared" si="1464"/>
        <v>28.886975371047559</v>
      </c>
      <c r="AP622">
        <f t="shared" si="1465"/>
        <v>0.36072593774693235</v>
      </c>
      <c r="AQ622">
        <f t="shared" si="1466"/>
        <v>0.2597226751777913</v>
      </c>
      <c r="AR622" s="54">
        <f t="shared" ref="AR622" si="1559">SLOPE(AM622:AM625,X622:X625)*60</f>
        <v>5.9150407514310697</v>
      </c>
      <c r="AS622" s="55">
        <f t="shared" ref="AS622" si="1560">RSQ(Y622:Y625,AM622:AM625)</f>
        <v>0.99682852116468601</v>
      </c>
      <c r="AT622" s="55">
        <f t="shared" ref="AT622" si="1561">IF(AS622&gt;=0.7,AR622,"REV")</f>
        <v>5.9150407514310697</v>
      </c>
      <c r="AU622" s="56">
        <f t="shared" ref="AU622" si="1562">SLOPE(AQ622:AQ625,Y622:Y625)*60</f>
        <v>4.8821638753255422E-3</v>
      </c>
      <c r="AV622" s="56">
        <f t="shared" ref="AV622" si="1563">RSQ(Y622:Y625,AQ622:AQ625)</f>
        <v>1.5655966585802353E-3</v>
      </c>
      <c r="AW622" s="56" t="str">
        <f t="shared" ref="AW622" si="1564">IF(AV622&gt;=0.7,AU622,"REV")</f>
        <v>REV</v>
      </c>
      <c r="AX622" s="57">
        <f t="shared" ref="AX622" si="1565">SLOPE(AO622:AO625,Y622:Y625)*60</f>
        <v>-44.928743745159011</v>
      </c>
      <c r="AY622" s="57">
        <f t="shared" ref="AY622" si="1566">RSQ(Y622:Y625,AO622:AO625)</f>
        <v>5.650213320768719E-2</v>
      </c>
      <c r="AZ622" s="57" t="str">
        <f t="shared" ref="AZ622" si="1567">IF(AY622&gt;=0.7,AX622,"REV")</f>
        <v>REV</v>
      </c>
    </row>
    <row r="623" spans="1:52" x14ac:dyDescent="0.3">
      <c r="A623">
        <v>607</v>
      </c>
      <c r="B623" s="1">
        <v>44777</v>
      </c>
      <c r="C623" t="str">
        <f t="shared" si="1416"/>
        <v>CER-CON_R1_t1_44777</v>
      </c>
      <c r="E623" t="s">
        <v>20</v>
      </c>
      <c r="F623" t="s">
        <v>39</v>
      </c>
      <c r="G623" t="s">
        <v>18</v>
      </c>
      <c r="H623">
        <f t="shared" si="1453"/>
        <v>2022</v>
      </c>
      <c r="I623">
        <f t="shared" si="1454"/>
        <v>8</v>
      </c>
      <c r="J623">
        <f t="shared" si="1455"/>
        <v>4</v>
      </c>
      <c r="K623" t="s">
        <v>48</v>
      </c>
      <c r="M623">
        <f>VLOOKUP(F623,Treats!$A$1:$C$9,3,0)</f>
        <v>1</v>
      </c>
      <c r="N623">
        <v>2</v>
      </c>
      <c r="O623" t="s">
        <v>614</v>
      </c>
      <c r="P623" t="str">
        <f t="shared" si="1456"/>
        <v>E:CER_P:P03_Tr1:CON_Tr2:_TRA_1_D:4_M:8_Y:2022</v>
      </c>
      <c r="Q623">
        <v>11.5</v>
      </c>
      <c r="R623">
        <v>27</v>
      </c>
      <c r="S623">
        <v>1</v>
      </c>
      <c r="T623">
        <v>29.5</v>
      </c>
      <c r="U623">
        <v>30.5</v>
      </c>
      <c r="V623" t="s">
        <v>45</v>
      </c>
      <c r="W623" s="2">
        <f t="shared" si="1540"/>
        <v>0.42534722222222215</v>
      </c>
      <c r="X623">
        <v>10</v>
      </c>
      <c r="Y623" s="33">
        <f>VLOOKUP(C623,JN!$A$2:$J$865,8,0)</f>
        <v>11.4825</v>
      </c>
      <c r="Z623" s="34">
        <f>VLOOKUP(C623,JN!$A$2:$J$865,9,0)</f>
        <v>75.431177166019268</v>
      </c>
      <c r="AA623" s="35">
        <f>VLOOKUP(C623,JN!$A$2:$J$865,10,0)</f>
        <v>0.64872000000000007</v>
      </c>
      <c r="AB623">
        <v>40.1</v>
      </c>
      <c r="AD623">
        <f t="shared" si="1457"/>
        <v>313.10000000000002</v>
      </c>
      <c r="AE623">
        <v>0.129</v>
      </c>
      <c r="AG623">
        <v>0.72</v>
      </c>
      <c r="AH623">
        <f t="shared" si="1458"/>
        <v>9.2880000000000004E-2</v>
      </c>
      <c r="AI623" t="s">
        <v>643</v>
      </c>
      <c r="AJ623">
        <f t="shared" si="1459"/>
        <v>467.0677669498819</v>
      </c>
      <c r="AK623">
        <f t="shared" si="1460"/>
        <v>544.91239477486226</v>
      </c>
      <c r="AL623">
        <f t="shared" si="1461"/>
        <v>5.3631056340020189</v>
      </c>
      <c r="AM623">
        <f t="shared" si="1462"/>
        <v>3.8614360564814536</v>
      </c>
      <c r="AN623">
        <f t="shared" si="1463"/>
        <v>35.231471477333542</v>
      </c>
      <c r="AO623">
        <f t="shared" si="1464"/>
        <v>25.366659463680151</v>
      </c>
      <c r="AP623">
        <f t="shared" si="1465"/>
        <v>0.3534955687383487</v>
      </c>
      <c r="AQ623">
        <f t="shared" si="1466"/>
        <v>0.2545168094916111</v>
      </c>
      <c r="AR623" s="54"/>
      <c r="AS623" s="55"/>
      <c r="AT623" s="55"/>
      <c r="AU623" s="56"/>
      <c r="AV623" s="56"/>
      <c r="AW623" s="56"/>
      <c r="AX623" s="57"/>
      <c r="AY623" s="57"/>
      <c r="AZ623" s="57"/>
    </row>
    <row r="624" spans="1:52" x14ac:dyDescent="0.3">
      <c r="A624">
        <v>608</v>
      </c>
      <c r="B624" s="1">
        <v>44777</v>
      </c>
      <c r="C624" t="str">
        <f t="shared" si="1416"/>
        <v>CER-CON_R1_t2_44777</v>
      </c>
      <c r="E624" t="s">
        <v>20</v>
      </c>
      <c r="F624" t="s">
        <v>39</v>
      </c>
      <c r="G624" t="s">
        <v>18</v>
      </c>
      <c r="H624">
        <f t="shared" si="1453"/>
        <v>2022</v>
      </c>
      <c r="I624">
        <f t="shared" si="1454"/>
        <v>8</v>
      </c>
      <c r="J624">
        <f t="shared" si="1455"/>
        <v>4</v>
      </c>
      <c r="K624" t="s">
        <v>48</v>
      </c>
      <c r="M624">
        <f>VLOOKUP(F624,Treats!$A$1:$C$9,3,0)</f>
        <v>1</v>
      </c>
      <c r="N624">
        <v>2</v>
      </c>
      <c r="O624" t="s">
        <v>614</v>
      </c>
      <c r="P624" t="str">
        <f t="shared" si="1456"/>
        <v>E:CER_P:P03_Tr1:CON_Tr2:_TRA_1_D:4_M:8_Y:2022</v>
      </c>
      <c r="Q624">
        <v>11.5</v>
      </c>
      <c r="R624">
        <v>27</v>
      </c>
      <c r="S624">
        <v>1</v>
      </c>
      <c r="T624">
        <v>29.5</v>
      </c>
      <c r="U624">
        <v>30.5</v>
      </c>
      <c r="V624" t="s">
        <v>46</v>
      </c>
      <c r="W624" s="2">
        <f t="shared" si="1540"/>
        <v>0.43229166666666657</v>
      </c>
      <c r="X624">
        <v>20</v>
      </c>
      <c r="Y624" s="33">
        <f>VLOOKUP(C624,JN!$A$2:$J$865,8,0)</f>
        <v>15.532500000000001</v>
      </c>
      <c r="Z624" s="34">
        <f>VLOOKUP(C624,JN!$A$2:$J$865,9,0)</f>
        <v>0</v>
      </c>
      <c r="AA624" s="35">
        <f>VLOOKUP(C624,JN!$A$2:$J$865,10,0)</f>
        <v>0.69960000000000011</v>
      </c>
      <c r="AB624">
        <v>41.5</v>
      </c>
      <c r="AD624">
        <f t="shared" si="1457"/>
        <v>314.5</v>
      </c>
      <c r="AE624">
        <v>0.129</v>
      </c>
      <c r="AG624">
        <v>0.72</v>
      </c>
      <c r="AH624">
        <f t="shared" si="1458"/>
        <v>9.2880000000000004E-2</v>
      </c>
      <c r="AI624" t="s">
        <v>643</v>
      </c>
      <c r="AJ624">
        <f t="shared" si="1459"/>
        <v>464.98860995869012</v>
      </c>
      <c r="AK624">
        <f t="shared" si="1460"/>
        <v>542.48671161847176</v>
      </c>
      <c r="AL624">
        <f t="shared" si="1461"/>
        <v>7.222435584183355</v>
      </c>
      <c r="AM624">
        <f t="shared" si="1462"/>
        <v>5.2001536206120154</v>
      </c>
      <c r="AN624">
        <f t="shared" si="1463"/>
        <v>0</v>
      </c>
      <c r="AO624">
        <f t="shared" si="1464"/>
        <v>0</v>
      </c>
      <c r="AP624">
        <f t="shared" si="1465"/>
        <v>0.3795237034482829</v>
      </c>
      <c r="AQ624">
        <f t="shared" si="1466"/>
        <v>0.27325706648276366</v>
      </c>
      <c r="AR624" s="54"/>
      <c r="AS624" s="55"/>
      <c r="AT624" s="55"/>
      <c r="AU624" s="56"/>
      <c r="AV624" s="56"/>
      <c r="AW624" s="56"/>
      <c r="AX624" s="57"/>
      <c r="AY624" s="57"/>
      <c r="AZ624" s="57"/>
    </row>
    <row r="625" spans="1:52" x14ac:dyDescent="0.3">
      <c r="A625">
        <v>609</v>
      </c>
      <c r="B625" s="1">
        <v>44777</v>
      </c>
      <c r="C625" t="str">
        <f t="shared" si="1416"/>
        <v>CER-CON_R1_t3_44777</v>
      </c>
      <c r="E625" t="s">
        <v>20</v>
      </c>
      <c r="F625" t="s">
        <v>39</v>
      </c>
      <c r="G625" t="s">
        <v>18</v>
      </c>
      <c r="H625">
        <f t="shared" si="1453"/>
        <v>2022</v>
      </c>
      <c r="I625">
        <f t="shared" si="1454"/>
        <v>8</v>
      </c>
      <c r="J625">
        <f t="shared" si="1455"/>
        <v>4</v>
      </c>
      <c r="K625" t="s">
        <v>48</v>
      </c>
      <c r="M625">
        <f>VLOOKUP(F625,Treats!$A$1:$C$9,3,0)</f>
        <v>1</v>
      </c>
      <c r="N625">
        <v>2</v>
      </c>
      <c r="O625" t="s">
        <v>614</v>
      </c>
      <c r="P625" t="str">
        <f t="shared" si="1456"/>
        <v>E:CER_P:P03_Tr1:CON_Tr2:_TRA_1_D:4_M:8_Y:2022</v>
      </c>
      <c r="Q625">
        <v>11.5</v>
      </c>
      <c r="R625">
        <v>27</v>
      </c>
      <c r="S625">
        <v>1</v>
      </c>
      <c r="T625">
        <v>29.5</v>
      </c>
      <c r="U625">
        <v>30.5</v>
      </c>
      <c r="V625" t="s">
        <v>47</v>
      </c>
      <c r="W625" s="2">
        <f t="shared" si="1540"/>
        <v>0.43923611111111099</v>
      </c>
      <c r="X625">
        <v>30</v>
      </c>
      <c r="Y625" s="33">
        <f>VLOOKUP(C625,JN!$A$2:$J$865,8,0)</f>
        <v>20.032499999999999</v>
      </c>
      <c r="Z625" s="34">
        <f>VLOOKUP(C625,JN!$A$2:$J$865,9,0)</f>
        <v>75.431177166019268</v>
      </c>
      <c r="AA625" s="35">
        <f>VLOOKUP(C625,JN!$A$2:$J$865,10,0)</f>
        <v>0.65508</v>
      </c>
      <c r="AB625">
        <v>42.4</v>
      </c>
      <c r="AD625">
        <f t="shared" si="1457"/>
        <v>315.39999999999998</v>
      </c>
      <c r="AE625">
        <v>0.129</v>
      </c>
      <c r="AG625">
        <v>0.72</v>
      </c>
      <c r="AH625">
        <f t="shared" si="1458"/>
        <v>9.2880000000000004E-2</v>
      </c>
      <c r="AI625" t="s">
        <v>643</v>
      </c>
      <c r="AJ625">
        <f t="shared" si="1459"/>
        <v>463.66175596705153</v>
      </c>
      <c r="AK625">
        <f t="shared" si="1460"/>
        <v>540.93871529489343</v>
      </c>
      <c r="AL625">
        <f t="shared" si="1461"/>
        <v>9.2883041264099599</v>
      </c>
      <c r="AM625">
        <f t="shared" si="1462"/>
        <v>6.6875789710151707</v>
      </c>
      <c r="AN625">
        <f t="shared" si="1463"/>
        <v>34.974552059458254</v>
      </c>
      <c r="AO625">
        <f t="shared" si="1464"/>
        <v>25.181677482809942</v>
      </c>
      <c r="AP625">
        <f t="shared" si="1465"/>
        <v>0.35435813361537877</v>
      </c>
      <c r="AQ625">
        <f t="shared" si="1466"/>
        <v>0.25513785620307272</v>
      </c>
      <c r="AR625" s="54"/>
      <c r="AS625" s="55"/>
      <c r="AT625" s="55"/>
      <c r="AU625" s="56"/>
      <c r="AV625" s="56"/>
      <c r="AW625" s="56"/>
      <c r="AX625" s="57"/>
      <c r="AY625" s="57"/>
      <c r="AZ625" s="57"/>
    </row>
    <row r="626" spans="1:52" x14ac:dyDescent="0.3">
      <c r="A626">
        <v>610</v>
      </c>
      <c r="B626" s="1">
        <v>44777</v>
      </c>
      <c r="C626" t="str">
        <f t="shared" si="1416"/>
        <v>CER-MSD_R2_t0_44777</v>
      </c>
      <c r="E626" t="s">
        <v>20</v>
      </c>
      <c r="F626" t="s">
        <v>34</v>
      </c>
      <c r="G626" t="s">
        <v>18</v>
      </c>
      <c r="H626">
        <f t="shared" si="1453"/>
        <v>2022</v>
      </c>
      <c r="I626">
        <f t="shared" si="1454"/>
        <v>8</v>
      </c>
      <c r="J626">
        <f t="shared" si="1455"/>
        <v>4</v>
      </c>
      <c r="K626" t="s">
        <v>49</v>
      </c>
      <c r="M626">
        <f>VLOOKUP(F626,Treats!$A$1:$C$9,3,0)</f>
        <v>2</v>
      </c>
      <c r="N626">
        <v>3</v>
      </c>
      <c r="O626" t="s">
        <v>19</v>
      </c>
      <c r="P626" t="str">
        <f t="shared" si="1456"/>
        <v>E:CER_P:P04_Tr1:MSD_Tr2:_TRA_2_D:4_M:8_Y:2022</v>
      </c>
      <c r="Q626">
        <v>13</v>
      </c>
      <c r="R626">
        <v>28</v>
      </c>
      <c r="S626">
        <v>0.85</v>
      </c>
      <c r="T626">
        <v>30.5</v>
      </c>
      <c r="U626">
        <v>32</v>
      </c>
      <c r="V626" t="s">
        <v>44</v>
      </c>
      <c r="W626" s="2">
        <v>0.44716435185185183</v>
      </c>
      <c r="X626">
        <v>0</v>
      </c>
      <c r="Y626" s="33">
        <f>VLOOKUP(C626,JN!$A$2:$J$865,8,0)</f>
        <v>1.5074999999999998</v>
      </c>
      <c r="Z626" s="34">
        <f>VLOOKUP(C626,JN!$A$2:$J$865,9,0)</f>
        <v>97.101503124472217</v>
      </c>
      <c r="AA626" s="35">
        <f>VLOOKUP(C626,JN!$A$2:$J$865,10,0)</f>
        <v>0.62963999999999998</v>
      </c>
      <c r="AB626">
        <v>33</v>
      </c>
      <c r="AD626">
        <f t="shared" si="1457"/>
        <v>306</v>
      </c>
      <c r="AE626">
        <v>0.129</v>
      </c>
      <c r="AG626">
        <v>0.72</v>
      </c>
      <c r="AH626">
        <f t="shared" si="1458"/>
        <v>9.2880000000000004E-2</v>
      </c>
      <c r="AI626" t="s">
        <v>643</v>
      </c>
      <c r="AJ626">
        <f t="shared" si="1459"/>
        <v>477.90496023532035</v>
      </c>
      <c r="AK626">
        <f t="shared" si="1460"/>
        <v>557.55578694120709</v>
      </c>
      <c r="AL626">
        <f t="shared" si="1461"/>
        <v>0.72044172755474545</v>
      </c>
      <c r="AM626">
        <f t="shared" si="1462"/>
        <v>0.51871804383941678</v>
      </c>
      <c r="AN626">
        <f t="shared" si="1463"/>
        <v>46.405289989490733</v>
      </c>
      <c r="AO626">
        <f t="shared" si="1464"/>
        <v>33.411808792433327</v>
      </c>
      <c r="AP626">
        <f t="shared" si="1465"/>
        <v>0.35105942568966164</v>
      </c>
      <c r="AQ626">
        <f t="shared" si="1466"/>
        <v>0.25276278649655637</v>
      </c>
      <c r="AR626" s="54">
        <f t="shared" ref="AR626" si="1568">SLOPE(AM626:AM629,X626:X629)*60</f>
        <v>1.7914876401448061</v>
      </c>
      <c r="AS626" s="55">
        <f t="shared" ref="AS626" si="1569">RSQ(Y626:Y629,AM626:AM629)</f>
        <v>0.99992867648227191</v>
      </c>
      <c r="AT626" s="55">
        <f t="shared" ref="AT626" si="1570">IF(AS626&gt;=0.7,AR626,"REV")</f>
        <v>1.7914876401448061</v>
      </c>
      <c r="AU626" s="56">
        <f t="shared" ref="AU626" si="1571">SLOPE(AQ626:AQ629,Y626:Y629)*60</f>
        <v>-7.976153569762659E-2</v>
      </c>
      <c r="AV626" s="56">
        <f t="shared" ref="AV626" si="1572">RSQ(Y626:Y629,AQ626:AQ629)</f>
        <v>0.3774618184286429</v>
      </c>
      <c r="AW626" s="56" t="str">
        <f t="shared" ref="AW626" si="1573">IF(AV626&gt;=0.7,AU626,"REV")</f>
        <v>REV</v>
      </c>
      <c r="AX626" s="57">
        <f t="shared" ref="AX626" si="1574">SLOPE(AO626:AO629,Y626:Y629)*60</f>
        <v>-704.58197099880306</v>
      </c>
      <c r="AY626" s="57">
        <f t="shared" ref="AY626" si="1575">RSQ(Y626:Y629,AO626:AO629)</f>
        <v>0.9686396619069223</v>
      </c>
      <c r="AZ626" s="57">
        <f t="shared" ref="AZ626" si="1576">IF(AY626&gt;=0.7,AX626,"REV")</f>
        <v>-704.58197099880306</v>
      </c>
    </row>
    <row r="627" spans="1:52" x14ac:dyDescent="0.3">
      <c r="A627">
        <v>611</v>
      </c>
      <c r="B627" s="1">
        <v>44777</v>
      </c>
      <c r="C627" t="str">
        <f t="shared" ref="C627:C690" si="1577">E627&amp;"-"&amp;K627&amp;"_"&amp;"R"&amp;M627&amp;"_"&amp;V627&amp;"_"&amp;B627</f>
        <v>CER-MSD_R2_t1_44777</v>
      </c>
      <c r="E627" t="s">
        <v>20</v>
      </c>
      <c r="F627" t="s">
        <v>34</v>
      </c>
      <c r="G627" t="s">
        <v>18</v>
      </c>
      <c r="H627">
        <f t="shared" si="1453"/>
        <v>2022</v>
      </c>
      <c r="I627">
        <f t="shared" si="1454"/>
        <v>8</v>
      </c>
      <c r="J627">
        <f t="shared" si="1455"/>
        <v>4</v>
      </c>
      <c r="K627" t="s">
        <v>49</v>
      </c>
      <c r="M627">
        <f>VLOOKUP(F627,Treats!$A$1:$C$9,3,0)</f>
        <v>2</v>
      </c>
      <c r="N627">
        <v>3</v>
      </c>
      <c r="O627" t="s">
        <v>19</v>
      </c>
      <c r="P627" t="str">
        <f t="shared" si="1456"/>
        <v>E:CER_P:P04_Tr1:MSD_Tr2:_TRA_2_D:4_M:8_Y:2022</v>
      </c>
      <c r="Q627">
        <v>13</v>
      </c>
      <c r="R627">
        <v>28</v>
      </c>
      <c r="S627">
        <v>0.85</v>
      </c>
      <c r="T627">
        <v>30.5</v>
      </c>
      <c r="U627">
        <v>32</v>
      </c>
      <c r="V627" t="s">
        <v>45</v>
      </c>
      <c r="W627" s="2">
        <f t="shared" si="1540"/>
        <v>0.45410879629629625</v>
      </c>
      <c r="X627">
        <v>10</v>
      </c>
      <c r="Y627" s="33">
        <f>VLOOKUP(C627,JN!$A$2:$J$865,8,0)</f>
        <v>2.2574999999999998</v>
      </c>
      <c r="Z627" s="34">
        <f>VLOOKUP(C627,JN!$A$2:$J$865,9,0)</f>
        <v>71.650396892416836</v>
      </c>
      <c r="AA627" s="35">
        <f>VLOOKUP(C627,JN!$A$2:$J$865,10,0)</f>
        <v>0.62963999999999998</v>
      </c>
      <c r="AB627">
        <v>40</v>
      </c>
      <c r="AD627">
        <f t="shared" si="1457"/>
        <v>313</v>
      </c>
      <c r="AE627">
        <v>0.129</v>
      </c>
      <c r="AG627">
        <v>0.72</v>
      </c>
      <c r="AH627">
        <f t="shared" si="1458"/>
        <v>9.2880000000000004E-2</v>
      </c>
      <c r="AI627" t="s">
        <v>643</v>
      </c>
      <c r="AJ627">
        <f t="shared" si="1459"/>
        <v>467.21698987861993</v>
      </c>
      <c r="AK627">
        <f t="shared" si="1460"/>
        <v>545.08648819172322</v>
      </c>
      <c r="AL627">
        <f t="shared" si="1461"/>
        <v>1.0547423546509844</v>
      </c>
      <c r="AM627">
        <f t="shared" si="1462"/>
        <v>0.75941449534870875</v>
      </c>
      <c r="AN627">
        <f t="shared" si="1463"/>
        <v>33.476282759683414</v>
      </c>
      <c r="AO627">
        <f t="shared" si="1464"/>
        <v>24.102923586972057</v>
      </c>
      <c r="AP627">
        <f t="shared" si="1465"/>
        <v>0.34320825642503661</v>
      </c>
      <c r="AQ627">
        <f t="shared" si="1466"/>
        <v>0.24710994462602634</v>
      </c>
      <c r="AR627" s="54"/>
      <c r="AS627" s="55"/>
      <c r="AT627" s="55"/>
      <c r="AU627" s="56"/>
      <c r="AV627" s="56"/>
      <c r="AW627" s="56"/>
      <c r="AX627" s="57"/>
      <c r="AY627" s="57"/>
      <c r="AZ627" s="57"/>
    </row>
    <row r="628" spans="1:52" x14ac:dyDescent="0.3">
      <c r="A628">
        <v>612</v>
      </c>
      <c r="B628" s="1">
        <v>44777</v>
      </c>
      <c r="C628" t="str">
        <f t="shared" si="1577"/>
        <v>CER-MSD_R2_t2_44777</v>
      </c>
      <c r="E628" t="s">
        <v>20</v>
      </c>
      <c r="F628" t="s">
        <v>34</v>
      </c>
      <c r="G628" t="s">
        <v>18</v>
      </c>
      <c r="H628">
        <f t="shared" si="1453"/>
        <v>2022</v>
      </c>
      <c r="I628">
        <f t="shared" si="1454"/>
        <v>8</v>
      </c>
      <c r="J628">
        <f t="shared" si="1455"/>
        <v>4</v>
      </c>
      <c r="K628" t="s">
        <v>49</v>
      </c>
      <c r="M628">
        <f>VLOOKUP(F628,Treats!$A$1:$C$9,3,0)</f>
        <v>2</v>
      </c>
      <c r="N628">
        <v>3</v>
      </c>
      <c r="O628" t="s">
        <v>19</v>
      </c>
      <c r="P628" t="str">
        <f t="shared" si="1456"/>
        <v>E:CER_P:P04_Tr1:MSD_Tr2:_TRA_2_D:4_M:8_Y:2022</v>
      </c>
      <c r="Q628">
        <v>13</v>
      </c>
      <c r="R628">
        <v>28</v>
      </c>
      <c r="S628">
        <v>0.85</v>
      </c>
      <c r="T628">
        <v>30.5</v>
      </c>
      <c r="U628">
        <v>32</v>
      </c>
      <c r="V628" t="s">
        <v>46</v>
      </c>
      <c r="W628" s="2">
        <f t="shared" si="1540"/>
        <v>0.46105324074074067</v>
      </c>
      <c r="X628">
        <v>20</v>
      </c>
      <c r="Y628" s="33">
        <f>VLOOKUP(C628,JN!$A$2:$J$865,8,0)</f>
        <v>3.2324999999999999</v>
      </c>
      <c r="Z628" s="34">
        <f>VLOOKUP(C628,JN!$A$2:$J$865,9,0)</f>
        <v>25.819962844114173</v>
      </c>
      <c r="AA628" s="35">
        <f>VLOOKUP(C628,JN!$A$2:$J$865,10,0)</f>
        <v>0.63600000000000001</v>
      </c>
      <c r="AB628">
        <v>41.9</v>
      </c>
      <c r="AD628">
        <f t="shared" si="1457"/>
        <v>314.89999999999998</v>
      </c>
      <c r="AE628">
        <v>0.129</v>
      </c>
      <c r="AG628">
        <v>0.72</v>
      </c>
      <c r="AH628">
        <f t="shared" si="1458"/>
        <v>9.2880000000000004E-2</v>
      </c>
      <c r="AI628" t="s">
        <v>643</v>
      </c>
      <c r="AJ628">
        <f t="shared" si="1459"/>
        <v>464.39796072406494</v>
      </c>
      <c r="AK628">
        <f t="shared" si="1460"/>
        <v>541.79762084474248</v>
      </c>
      <c r="AL628">
        <f t="shared" si="1461"/>
        <v>1.5011664080405398</v>
      </c>
      <c r="AM628">
        <f t="shared" si="1462"/>
        <v>1.0808398137891888</v>
      </c>
      <c r="AN628">
        <f t="shared" si="1463"/>
        <v>11.99073809077775</v>
      </c>
      <c r="AO628">
        <f t="shared" si="1464"/>
        <v>8.6333314253599802</v>
      </c>
      <c r="AP628">
        <f t="shared" si="1465"/>
        <v>0.3445832868572562</v>
      </c>
      <c r="AQ628">
        <f t="shared" si="1466"/>
        <v>0.24809996653722446</v>
      </c>
      <c r="AR628" s="54"/>
      <c r="AS628" s="55"/>
      <c r="AT628" s="55"/>
      <c r="AU628" s="56"/>
      <c r="AV628" s="56"/>
      <c r="AW628" s="56"/>
      <c r="AX628" s="57"/>
      <c r="AY628" s="57"/>
      <c r="AZ628" s="57"/>
    </row>
    <row r="629" spans="1:52" x14ac:dyDescent="0.3">
      <c r="A629">
        <v>613</v>
      </c>
      <c r="B629" s="1">
        <v>44777</v>
      </c>
      <c r="C629" t="str">
        <f t="shared" si="1577"/>
        <v>CER-MSD_R2_t3_44777</v>
      </c>
      <c r="E629" t="s">
        <v>20</v>
      </c>
      <c r="F629" t="s">
        <v>34</v>
      </c>
      <c r="G629" t="s">
        <v>18</v>
      </c>
      <c r="H629">
        <f t="shared" si="1453"/>
        <v>2022</v>
      </c>
      <c r="I629">
        <f t="shared" si="1454"/>
        <v>8</v>
      </c>
      <c r="J629">
        <f t="shared" si="1455"/>
        <v>4</v>
      </c>
      <c r="K629" t="s">
        <v>49</v>
      </c>
      <c r="M629">
        <f>VLOOKUP(F629,Treats!$A$1:$C$9,3,0)</f>
        <v>2</v>
      </c>
      <c r="N629">
        <v>3</v>
      </c>
      <c r="O629" t="s">
        <v>19</v>
      </c>
      <c r="P629" t="str">
        <f t="shared" si="1456"/>
        <v>E:CER_P:P04_Tr1:MSD_Tr2:_TRA_2_D:4_M:8_Y:2022</v>
      </c>
      <c r="Q629">
        <v>13</v>
      </c>
      <c r="R629">
        <v>28</v>
      </c>
      <c r="S629">
        <v>0.85</v>
      </c>
      <c r="T629">
        <v>30.5</v>
      </c>
      <c r="U629">
        <v>32</v>
      </c>
      <c r="V629" t="s">
        <v>47</v>
      </c>
      <c r="W629" s="2">
        <f t="shared" si="1540"/>
        <v>0.46799768518518509</v>
      </c>
      <c r="X629">
        <v>30</v>
      </c>
      <c r="Y629" s="33">
        <f>VLOOKUP(C629,JN!$A$2:$J$865,8,0)</f>
        <v>4.2075000000000005</v>
      </c>
      <c r="Z629" s="34">
        <f>VLOOKUP(C629,JN!$A$2:$J$865,9,0)</f>
        <v>8.668130383381186</v>
      </c>
      <c r="AA629" s="35">
        <f>VLOOKUP(C629,JN!$A$2:$J$865,10,0)</f>
        <v>0.63600000000000001</v>
      </c>
      <c r="AB629">
        <v>41.9</v>
      </c>
      <c r="AD629">
        <f t="shared" si="1457"/>
        <v>314.89999999999998</v>
      </c>
      <c r="AE629">
        <v>0.129</v>
      </c>
      <c r="AG629">
        <v>0.72</v>
      </c>
      <c r="AH629">
        <f t="shared" si="1458"/>
        <v>9.2880000000000004E-2</v>
      </c>
      <c r="AI629" t="s">
        <v>643</v>
      </c>
      <c r="AJ629">
        <f t="shared" si="1459"/>
        <v>464.39796072406494</v>
      </c>
      <c r="AK629">
        <f t="shared" si="1460"/>
        <v>541.79762084474248</v>
      </c>
      <c r="AL629">
        <f t="shared" si="1461"/>
        <v>1.9539544197465033</v>
      </c>
      <c r="AM629">
        <f t="shared" si="1462"/>
        <v>1.4068471822174824</v>
      </c>
      <c r="AN629">
        <f t="shared" si="1463"/>
        <v>4.0254620733325304</v>
      </c>
      <c r="AO629">
        <f t="shared" si="1464"/>
        <v>2.8983326927994222</v>
      </c>
      <c r="AP629">
        <f t="shared" si="1465"/>
        <v>0.3445832868572562</v>
      </c>
      <c r="AQ629">
        <f t="shared" si="1466"/>
        <v>0.24809996653722446</v>
      </c>
      <c r="AR629" s="54"/>
      <c r="AS629" s="55"/>
      <c r="AT629" s="55"/>
      <c r="AU629" s="56"/>
      <c r="AV629" s="56"/>
      <c r="AW629" s="56"/>
      <c r="AX629" s="57"/>
      <c r="AY629" s="57"/>
      <c r="AZ629" s="57"/>
    </row>
    <row r="630" spans="1:52" x14ac:dyDescent="0.3">
      <c r="A630">
        <v>614</v>
      </c>
      <c r="B630" s="1">
        <v>44777</v>
      </c>
      <c r="C630" t="str">
        <f t="shared" si="1577"/>
        <v>CER-AWD_R2_t0_44777</v>
      </c>
      <c r="E630" t="s">
        <v>20</v>
      </c>
      <c r="F630" t="s">
        <v>37</v>
      </c>
      <c r="G630" t="s">
        <v>18</v>
      </c>
      <c r="H630">
        <f t="shared" si="1453"/>
        <v>2022</v>
      </c>
      <c r="I630">
        <f t="shared" si="1454"/>
        <v>8</v>
      </c>
      <c r="J630">
        <f t="shared" si="1455"/>
        <v>4</v>
      </c>
      <c r="K630" t="s">
        <v>50</v>
      </c>
      <c r="M630">
        <f>VLOOKUP(F630,Treats!$A$1:$C$9,3,0)</f>
        <v>2</v>
      </c>
      <c r="N630">
        <v>11</v>
      </c>
      <c r="O630" t="s">
        <v>614</v>
      </c>
      <c r="P630" t="str">
        <f t="shared" si="1456"/>
        <v>E:CER_P:P05_Tr1:AWD_Tr2:_TRA_2_D:4_M:8_Y:2022</v>
      </c>
      <c r="Q630">
        <v>14.5</v>
      </c>
      <c r="R630">
        <v>28</v>
      </c>
      <c r="S630">
        <v>1</v>
      </c>
      <c r="T630">
        <v>19.5</v>
      </c>
      <c r="U630">
        <v>30.5</v>
      </c>
      <c r="V630" t="s">
        <v>44</v>
      </c>
      <c r="W630" s="2">
        <v>0.42031250000000003</v>
      </c>
      <c r="X630">
        <v>0</v>
      </c>
      <c r="Y630" s="33">
        <f>VLOOKUP(C630,JN!$A$2:$J$865,8,0)</f>
        <v>1.6575</v>
      </c>
      <c r="Z630" s="34">
        <f>VLOOKUP(C630,JN!$A$2:$J$865,9,0)</f>
        <v>108.53605809829421</v>
      </c>
      <c r="AA630" s="35">
        <f>VLOOKUP(C630,JN!$A$2:$J$865,10,0)</f>
        <v>0.63600000000000001</v>
      </c>
      <c r="AB630">
        <v>34.1</v>
      </c>
      <c r="AD630">
        <f t="shared" si="1457"/>
        <v>307.10000000000002</v>
      </c>
      <c r="AE630">
        <v>0.129</v>
      </c>
      <c r="AG630">
        <v>0.72</v>
      </c>
      <c r="AH630">
        <f t="shared" si="1458"/>
        <v>9.2880000000000004E-2</v>
      </c>
      <c r="AI630" t="s">
        <v>643</v>
      </c>
      <c r="AJ630">
        <f t="shared" si="1459"/>
        <v>476.19315477697171</v>
      </c>
      <c r="AK630">
        <f t="shared" si="1460"/>
        <v>555.55868057313376</v>
      </c>
      <c r="AL630">
        <f t="shared" si="1461"/>
        <v>0.78929015404283065</v>
      </c>
      <c r="AM630">
        <f t="shared" si="1462"/>
        <v>0.568288910910838</v>
      </c>
      <c r="AN630">
        <f t="shared" si="1463"/>
        <v>51.684127912883405</v>
      </c>
      <c r="AO630">
        <f t="shared" si="1464"/>
        <v>37.212572097276052</v>
      </c>
      <c r="AP630">
        <f t="shared" si="1465"/>
        <v>0.35333532084451308</v>
      </c>
      <c r="AQ630">
        <f t="shared" si="1466"/>
        <v>0.25440143100804941</v>
      </c>
      <c r="AR630" s="54">
        <f t="shared" ref="AR630" si="1578">SLOPE(AM630:AM633,X630:X633)*60</f>
        <v>9.3458100022408182E-3</v>
      </c>
      <c r="AS630" s="55">
        <f t="shared" ref="AS630" si="1579">RSQ(Y630:Y633,AM630:AM633)</f>
        <v>0.5312853315790329</v>
      </c>
      <c r="AT630" s="55" t="str">
        <f t="shared" ref="AT630" si="1580">IF(AS630&gt;=0.7,AR630,"REV")</f>
        <v>REV</v>
      </c>
      <c r="AU630" s="56">
        <f t="shared" ref="AU630" si="1581">SLOPE(AQ630:AQ633,Y630:Y633)*60</f>
        <v>8.3064427213329157</v>
      </c>
      <c r="AV630" s="56">
        <f t="shared" ref="AV630" si="1582">RSQ(Y630:Y633,AQ630:AQ633)</f>
        <v>0.54793484909725942</v>
      </c>
      <c r="AW630" s="56" t="str">
        <f t="shared" ref="AW630" si="1583">IF(AV630&gt;=0.7,AU630,"REV")</f>
        <v>REV</v>
      </c>
      <c r="AX630" s="57">
        <f t="shared" ref="AX630" si="1584">SLOPE(AO630:AO633,Y630:Y633)*60</f>
        <v>-4455.1779908025574</v>
      </c>
      <c r="AY630" s="57">
        <f t="shared" ref="AY630" si="1585">RSQ(Y630:Y633,AO630:AO633)</f>
        <v>6.8554851983106721E-2</v>
      </c>
      <c r="AZ630" s="57" t="str">
        <f t="shared" ref="AZ630" si="1586">IF(AY630&gt;=0.7,AX630,"REV")</f>
        <v>REV</v>
      </c>
    </row>
    <row r="631" spans="1:52" x14ac:dyDescent="0.3">
      <c r="A631">
        <v>615</v>
      </c>
      <c r="B631" s="1">
        <v>44777</v>
      </c>
      <c r="C631" t="str">
        <f t="shared" si="1577"/>
        <v>CER-AWD_R2_t1_44777</v>
      </c>
      <c r="E631" t="s">
        <v>20</v>
      </c>
      <c r="F631" t="s">
        <v>37</v>
      </c>
      <c r="G631" t="s">
        <v>18</v>
      </c>
      <c r="H631">
        <f t="shared" si="1453"/>
        <v>2022</v>
      </c>
      <c r="I631">
        <f t="shared" si="1454"/>
        <v>8</v>
      </c>
      <c r="J631">
        <f t="shared" si="1455"/>
        <v>4</v>
      </c>
      <c r="K631" t="s">
        <v>50</v>
      </c>
      <c r="M631">
        <f>VLOOKUP(F631,Treats!$A$1:$C$9,3,0)</f>
        <v>2</v>
      </c>
      <c r="N631">
        <v>11</v>
      </c>
      <c r="O631" t="s">
        <v>614</v>
      </c>
      <c r="P631" t="str">
        <f t="shared" si="1456"/>
        <v>E:CER_P:P05_Tr1:AWD_Tr2:_TRA_2_D:4_M:8_Y:2022</v>
      </c>
      <c r="Q631">
        <v>14.5</v>
      </c>
      <c r="R631">
        <v>28</v>
      </c>
      <c r="S631">
        <v>1</v>
      </c>
      <c r="T631">
        <v>19.5</v>
      </c>
      <c r="U631">
        <v>30.5</v>
      </c>
      <c r="V631" t="s">
        <v>45</v>
      </c>
      <c r="W631" s="2">
        <f t="shared" si="1540"/>
        <v>0.42725694444444445</v>
      </c>
      <c r="X631">
        <v>10</v>
      </c>
      <c r="Y631" s="33">
        <f>VLOOKUP(C631,JN!$A$2:$J$865,8,0)</f>
        <v>1.6575</v>
      </c>
      <c r="Z631" s="34">
        <f>VLOOKUP(C631,JN!$A$2:$J$865,9,0)</f>
        <v>58.83262962337443</v>
      </c>
      <c r="AA631" s="35">
        <f>VLOOKUP(C631,JN!$A$2:$J$865,10,0)</f>
        <v>0.62963999999999998</v>
      </c>
      <c r="AB631">
        <v>43</v>
      </c>
      <c r="AD631">
        <f t="shared" si="1457"/>
        <v>316</v>
      </c>
      <c r="AE631">
        <v>0.129</v>
      </c>
      <c r="AG631">
        <v>0.72</v>
      </c>
      <c r="AH631">
        <f t="shared" si="1458"/>
        <v>9.2880000000000004E-2</v>
      </c>
      <c r="AI631" t="s">
        <v>643</v>
      </c>
      <c r="AJ631">
        <f t="shared" si="1459"/>
        <v>462.78138554432923</v>
      </c>
      <c r="AK631">
        <f t="shared" si="1460"/>
        <v>539.91161646838407</v>
      </c>
      <c r="AL631">
        <f t="shared" si="1461"/>
        <v>0.76706014653972565</v>
      </c>
      <c r="AM631">
        <f t="shared" si="1462"/>
        <v>0.5522833055086025</v>
      </c>
      <c r="AN631">
        <f t="shared" si="1463"/>
        <v>27.226645852321568</v>
      </c>
      <c r="AO631">
        <f t="shared" si="1464"/>
        <v>19.603185013671528</v>
      </c>
      <c r="AP631">
        <f t="shared" si="1465"/>
        <v>0.33994995019315333</v>
      </c>
      <c r="AQ631">
        <f t="shared" si="1466"/>
        <v>0.24476396413907037</v>
      </c>
      <c r="AR631" s="54"/>
      <c r="AS631" s="55"/>
      <c r="AT631" s="55"/>
      <c r="AU631" s="56"/>
      <c r="AV631" s="56"/>
      <c r="AW631" s="56"/>
      <c r="AX631" s="57"/>
      <c r="AY631" s="57"/>
      <c r="AZ631" s="57"/>
    </row>
    <row r="632" spans="1:52" x14ac:dyDescent="0.3">
      <c r="A632">
        <v>616</v>
      </c>
      <c r="B632" s="1">
        <v>44777</v>
      </c>
      <c r="C632" t="str">
        <f t="shared" si="1577"/>
        <v>CER-AWD_R2_t2_44777</v>
      </c>
      <c r="E632" t="s">
        <v>20</v>
      </c>
      <c r="F632" t="s">
        <v>37</v>
      </c>
      <c r="G632" t="s">
        <v>18</v>
      </c>
      <c r="H632">
        <f t="shared" si="1453"/>
        <v>2022</v>
      </c>
      <c r="I632">
        <f t="shared" si="1454"/>
        <v>8</v>
      </c>
      <c r="J632">
        <f t="shared" si="1455"/>
        <v>4</v>
      </c>
      <c r="K632" t="s">
        <v>50</v>
      </c>
      <c r="M632">
        <f>VLOOKUP(F632,Treats!$A$1:$C$9,3,0)</f>
        <v>2</v>
      </c>
      <c r="N632">
        <v>11</v>
      </c>
      <c r="O632" t="s">
        <v>614</v>
      </c>
      <c r="P632" t="str">
        <f t="shared" si="1456"/>
        <v>E:CER_P:P05_Tr1:AWD_Tr2:_TRA_2_D:4_M:8_Y:2022</v>
      </c>
      <c r="Q632">
        <v>14.5</v>
      </c>
      <c r="R632">
        <v>28</v>
      </c>
      <c r="S632">
        <v>1</v>
      </c>
      <c r="T632">
        <v>19.5</v>
      </c>
      <c r="U632">
        <v>30.5</v>
      </c>
      <c r="V632" t="s">
        <v>46</v>
      </c>
      <c r="W632" s="2">
        <f t="shared" si="1540"/>
        <v>0.43420138888888887</v>
      </c>
      <c r="X632">
        <v>20</v>
      </c>
      <c r="Y632" s="33">
        <f>VLOOKUP(C632,JN!$A$2:$J$865,8,0)</f>
        <v>1.6575</v>
      </c>
      <c r="Z632" s="34">
        <f>VLOOKUP(C632,JN!$A$2:$J$865,9,0)</f>
        <v>38.729944266171252</v>
      </c>
      <c r="AA632" s="35">
        <f>VLOOKUP(C632,JN!$A$2:$J$865,10,0)</f>
        <v>0.62963999999999998</v>
      </c>
      <c r="AB632">
        <v>43.9</v>
      </c>
      <c r="AD632">
        <f t="shared" si="1457"/>
        <v>316.89999999999998</v>
      </c>
      <c r="AE632">
        <v>0.129</v>
      </c>
      <c r="AG632">
        <v>0.72</v>
      </c>
      <c r="AH632">
        <f t="shared" si="1458"/>
        <v>9.2880000000000004E-2</v>
      </c>
      <c r="AI632" t="s">
        <v>643</v>
      </c>
      <c r="AJ632">
        <f t="shared" si="1459"/>
        <v>461.46708056802788</v>
      </c>
      <c r="AK632">
        <f t="shared" si="1460"/>
        <v>538.37826066269929</v>
      </c>
      <c r="AL632">
        <f t="shared" si="1461"/>
        <v>0.76488168604150619</v>
      </c>
      <c r="AM632">
        <f t="shared" si="1462"/>
        <v>0.55071481394988453</v>
      </c>
      <c r="AN632">
        <f t="shared" si="1463"/>
        <v>17.872594311072479</v>
      </c>
      <c r="AO632">
        <f t="shared" si="1464"/>
        <v>12.868267903972184</v>
      </c>
      <c r="AP632">
        <f t="shared" si="1465"/>
        <v>0.33898448804366194</v>
      </c>
      <c r="AQ632">
        <f t="shared" si="1466"/>
        <v>0.24406883139143659</v>
      </c>
      <c r="AR632" s="54"/>
      <c r="AS632" s="55"/>
      <c r="AT632" s="55"/>
      <c r="AU632" s="56"/>
      <c r="AV632" s="56"/>
      <c r="AW632" s="56"/>
      <c r="AX632" s="57"/>
      <c r="AY632" s="57"/>
      <c r="AZ632" s="57"/>
    </row>
    <row r="633" spans="1:52" x14ac:dyDescent="0.3">
      <c r="A633">
        <v>617</v>
      </c>
      <c r="B633" s="1">
        <v>44777</v>
      </c>
      <c r="C633" t="str">
        <f t="shared" si="1577"/>
        <v>CER-AWD_R2_t3_44777</v>
      </c>
      <c r="E633" t="s">
        <v>20</v>
      </c>
      <c r="F633" t="s">
        <v>37</v>
      </c>
      <c r="G633" t="s">
        <v>18</v>
      </c>
      <c r="H633">
        <f t="shared" si="1453"/>
        <v>2022</v>
      </c>
      <c r="I633">
        <f t="shared" si="1454"/>
        <v>8</v>
      </c>
      <c r="J633">
        <f t="shared" si="1455"/>
        <v>4</v>
      </c>
      <c r="K633" t="s">
        <v>50</v>
      </c>
      <c r="M633">
        <f>VLOOKUP(F633,Treats!$A$1:$C$9,3,0)</f>
        <v>2</v>
      </c>
      <c r="N633">
        <v>11</v>
      </c>
      <c r="O633" t="s">
        <v>614</v>
      </c>
      <c r="P633" t="str">
        <f t="shared" si="1456"/>
        <v>E:CER_P:P05_Tr1:AWD_Tr2:_TRA_2_D:4_M:8_Y:2022</v>
      </c>
      <c r="Q633">
        <v>14.5</v>
      </c>
      <c r="R633">
        <v>28</v>
      </c>
      <c r="S633">
        <v>1</v>
      </c>
      <c r="T633">
        <v>19.5</v>
      </c>
      <c r="U633">
        <v>30.5</v>
      </c>
      <c r="V633" t="s">
        <v>47</v>
      </c>
      <c r="W633" s="2">
        <f t="shared" si="1540"/>
        <v>0.44114583333333329</v>
      </c>
      <c r="X633">
        <v>30</v>
      </c>
      <c r="Y633" s="33">
        <f>VLOOKUP(C633,JN!$A$2:$J$865,8,0)</f>
        <v>1.7324999999999999</v>
      </c>
      <c r="Z633" s="34">
        <f>VLOOKUP(C633,JN!$A$2:$J$865,9,0)</f>
        <v>53.299780442492818</v>
      </c>
      <c r="AA633" s="35">
        <f>VLOOKUP(C633,JN!$A$2:$J$865,10,0)</f>
        <v>0.66780000000000006</v>
      </c>
      <c r="AB633">
        <v>44.8</v>
      </c>
      <c r="AD633">
        <f t="shared" si="1457"/>
        <v>317.8</v>
      </c>
      <c r="AE633">
        <v>0.129</v>
      </c>
      <c r="AG633">
        <v>0.72</v>
      </c>
      <c r="AH633">
        <f t="shared" si="1458"/>
        <v>9.2880000000000004E-2</v>
      </c>
      <c r="AI633" t="s">
        <v>643</v>
      </c>
      <c r="AJ633">
        <f t="shared" si="1459"/>
        <v>460.1602197357081</v>
      </c>
      <c r="AK633">
        <f t="shared" si="1460"/>
        <v>536.85358969165941</v>
      </c>
      <c r="AL633">
        <f t="shared" si="1461"/>
        <v>0.79722758069211419</v>
      </c>
      <c r="AM633">
        <f t="shared" si="1462"/>
        <v>0.57400385809832222</v>
      </c>
      <c r="AN633">
        <f t="shared" si="1463"/>
        <v>24.526438680282492</v>
      </c>
      <c r="AO633">
        <f t="shared" si="1464"/>
        <v>17.659035849803395</v>
      </c>
      <c r="AP633">
        <f t="shared" si="1465"/>
        <v>0.35851082719609018</v>
      </c>
      <c r="AQ633">
        <f t="shared" si="1466"/>
        <v>0.25812779558118493</v>
      </c>
      <c r="AR633" s="54"/>
      <c r="AS633" s="55"/>
      <c r="AT633" s="55"/>
      <c r="AU633" s="56"/>
      <c r="AV633" s="56"/>
      <c r="AW633" s="56"/>
      <c r="AX633" s="57"/>
      <c r="AY633" s="57"/>
      <c r="AZ633" s="57"/>
    </row>
    <row r="634" spans="1:52" x14ac:dyDescent="0.3">
      <c r="A634">
        <v>618</v>
      </c>
      <c r="B634" s="1">
        <v>44777</v>
      </c>
      <c r="C634" t="str">
        <f t="shared" si="1577"/>
        <v>CER-CON_R2_t0_44777</v>
      </c>
      <c r="E634" t="s">
        <v>20</v>
      </c>
      <c r="F634" t="s">
        <v>40</v>
      </c>
      <c r="G634" t="s">
        <v>18</v>
      </c>
      <c r="H634">
        <f t="shared" si="1453"/>
        <v>2022</v>
      </c>
      <c r="I634">
        <f t="shared" si="1454"/>
        <v>8</v>
      </c>
      <c r="J634">
        <f t="shared" si="1455"/>
        <v>4</v>
      </c>
      <c r="K634" t="s">
        <v>48</v>
      </c>
      <c r="M634">
        <f>VLOOKUP(F634,Treats!$A$1:$C$9,3,0)</f>
        <v>2</v>
      </c>
      <c r="N634">
        <v>2</v>
      </c>
      <c r="O634" t="s">
        <v>614</v>
      </c>
      <c r="P634" t="str">
        <f t="shared" si="1456"/>
        <v>E:CER_P:P06_Tr1:CON_Tr2:_TRA_2_D:4_M:8_Y:2022</v>
      </c>
      <c r="Q634">
        <v>10</v>
      </c>
      <c r="R634">
        <v>28</v>
      </c>
      <c r="S634">
        <v>1</v>
      </c>
      <c r="T634">
        <v>30.5</v>
      </c>
      <c r="U634">
        <v>32</v>
      </c>
      <c r="V634" t="s">
        <v>44</v>
      </c>
      <c r="W634" s="2">
        <v>0.44716435185185183</v>
      </c>
      <c r="X634">
        <v>0</v>
      </c>
      <c r="Y634" s="33">
        <f>VLOOKUP(C634,JN!$A$2:$J$865,8,0)</f>
        <v>1.5074999999999998</v>
      </c>
      <c r="Z634" s="34">
        <f>VLOOKUP(C634,JN!$A$2:$J$865,9,0)</f>
        <v>94.519506840060799</v>
      </c>
      <c r="AA634" s="35">
        <f>VLOOKUP(C634,JN!$A$2:$J$865,10,0)</f>
        <v>0.59784000000000015</v>
      </c>
      <c r="AB634">
        <v>31</v>
      </c>
      <c r="AD634">
        <f t="shared" si="1457"/>
        <v>304</v>
      </c>
      <c r="AE634">
        <v>0.129</v>
      </c>
      <c r="AG634">
        <v>0.72</v>
      </c>
      <c r="AH634">
        <f t="shared" si="1458"/>
        <v>9.2880000000000004E-2</v>
      </c>
      <c r="AI634" t="s">
        <v>643</v>
      </c>
      <c r="AJ634">
        <f t="shared" si="1459"/>
        <v>481.04907181581586</v>
      </c>
      <c r="AK634">
        <f t="shared" si="1460"/>
        <v>561.22391711845182</v>
      </c>
      <c r="AL634">
        <f t="shared" si="1461"/>
        <v>0.72518147576234226</v>
      </c>
      <c r="AM634">
        <f t="shared" si="1462"/>
        <v>0.5221306625488864</v>
      </c>
      <c r="AN634">
        <f t="shared" si="1463"/>
        <v>45.468521033899911</v>
      </c>
      <c r="AO634">
        <f t="shared" si="1464"/>
        <v>32.737335144407936</v>
      </c>
      <c r="AP634">
        <f t="shared" si="1465"/>
        <v>0.33552210661009529</v>
      </c>
      <c r="AQ634">
        <f t="shared" si="1466"/>
        <v>0.24157591675926859</v>
      </c>
      <c r="AR634" s="54">
        <f t="shared" ref="AR634" si="1587">SLOPE(AM634:AM637,X634:X637)*60</f>
        <v>4.8430864362535928</v>
      </c>
      <c r="AS634" s="55">
        <f t="shared" ref="AS634" si="1588">RSQ(Y634:Y637,AM634:AM637)</f>
        <v>0.99999212944469451</v>
      </c>
      <c r="AT634" s="55">
        <f t="shared" ref="AT634" si="1589">IF(AS634&gt;=0.7,AR634,"REV")</f>
        <v>4.8430864362535928</v>
      </c>
      <c r="AU634" s="56">
        <f t="shared" ref="AU634" si="1590">SLOPE(AQ634:AQ637,Y634:Y637)*60</f>
        <v>3.5778412699010525E-3</v>
      </c>
      <c r="AV634" s="56">
        <f t="shared" ref="AV634" si="1591">RSQ(Y634:Y637,AQ634:AQ637)</f>
        <v>7.341014652862038E-4</v>
      </c>
      <c r="AW634" s="56" t="str">
        <f t="shared" ref="AW634" si="1592">IF(AV634&gt;=0.7,AU634,"REV")</f>
        <v>REV</v>
      </c>
      <c r="AX634" s="57">
        <f t="shared" ref="AX634" si="1593">SLOPE(AO634:AO637,Y634:Y637)*60</f>
        <v>-128.61730977441201</v>
      </c>
      <c r="AY634" s="57">
        <f t="shared" ref="AY634" si="1594">RSQ(Y634:Y637,AO634:AO637)</f>
        <v>0.79875291725539921</v>
      </c>
      <c r="AZ634" s="57">
        <f t="shared" ref="AZ634" si="1595">IF(AY634&gt;=0.7,AX634,"REV")</f>
        <v>-128.61730977441201</v>
      </c>
    </row>
    <row r="635" spans="1:52" x14ac:dyDescent="0.3">
      <c r="A635">
        <v>619</v>
      </c>
      <c r="B635" s="1">
        <v>44777</v>
      </c>
      <c r="C635" t="str">
        <f t="shared" si="1577"/>
        <v>CER-CON_R2_t1_44777</v>
      </c>
      <c r="E635" t="s">
        <v>20</v>
      </c>
      <c r="F635" t="s">
        <v>40</v>
      </c>
      <c r="G635" t="s">
        <v>18</v>
      </c>
      <c r="H635">
        <f t="shared" si="1453"/>
        <v>2022</v>
      </c>
      <c r="I635">
        <f t="shared" si="1454"/>
        <v>8</v>
      </c>
      <c r="J635">
        <f t="shared" si="1455"/>
        <v>4</v>
      </c>
      <c r="K635" t="s">
        <v>48</v>
      </c>
      <c r="M635">
        <f>VLOOKUP(F635,Treats!$A$1:$C$9,3,0)</f>
        <v>2</v>
      </c>
      <c r="N635">
        <v>2</v>
      </c>
      <c r="O635" t="s">
        <v>614</v>
      </c>
      <c r="P635" t="str">
        <f t="shared" si="1456"/>
        <v>E:CER_P:P06_Tr1:CON_Tr2:_TRA_2_D:4_M:8_Y:2022</v>
      </c>
      <c r="Q635">
        <v>10</v>
      </c>
      <c r="R635">
        <v>28</v>
      </c>
      <c r="S635">
        <v>1</v>
      </c>
      <c r="T635">
        <v>30.5</v>
      </c>
      <c r="U635">
        <v>32</v>
      </c>
      <c r="V635" t="s">
        <v>45</v>
      </c>
      <c r="W635" s="2">
        <f t="shared" si="1540"/>
        <v>0.45410879629629625</v>
      </c>
      <c r="X635">
        <v>10</v>
      </c>
      <c r="Y635" s="33">
        <f>VLOOKUP(C635,JN!$A$2:$J$865,8,0)</f>
        <v>3.6074999999999999</v>
      </c>
      <c r="Z635" s="34">
        <f>VLOOKUP(C635,JN!$A$2:$J$865,9,0)</f>
        <v>63.443337274109105</v>
      </c>
      <c r="AA635" s="35">
        <f>VLOOKUP(C635,JN!$A$2:$J$865,10,0)</f>
        <v>0.64236000000000004</v>
      </c>
      <c r="AB635">
        <v>40.700000000000003</v>
      </c>
      <c r="AD635">
        <f t="shared" si="1457"/>
        <v>313.7</v>
      </c>
      <c r="AE635">
        <v>0.129</v>
      </c>
      <c r="AG635">
        <v>0.72</v>
      </c>
      <c r="AH635">
        <f t="shared" si="1458"/>
        <v>9.2880000000000004E-2</v>
      </c>
      <c r="AI635" t="s">
        <v>643</v>
      </c>
      <c r="AJ635">
        <f t="shared" si="1459"/>
        <v>466.17442726174068</v>
      </c>
      <c r="AK635">
        <f t="shared" si="1460"/>
        <v>543.87016513869742</v>
      </c>
      <c r="AL635">
        <f t="shared" si="1461"/>
        <v>1.6817242463467295</v>
      </c>
      <c r="AM635">
        <f t="shared" si="1462"/>
        <v>1.2108414573696453</v>
      </c>
      <c r="AN635">
        <f t="shared" si="1463"/>
        <v>29.575661417331254</v>
      </c>
      <c r="AO635">
        <f t="shared" si="1464"/>
        <v>21.294476220478504</v>
      </c>
      <c r="AP635">
        <f t="shared" si="1465"/>
        <v>0.3493604392784937</v>
      </c>
      <c r="AQ635">
        <f t="shared" si="1466"/>
        <v>0.25153951628051546</v>
      </c>
      <c r="AR635" s="54"/>
      <c r="AS635" s="55"/>
      <c r="AT635" s="55"/>
      <c r="AU635" s="56"/>
      <c r="AV635" s="56"/>
      <c r="AW635" s="56"/>
      <c r="AX635" s="57"/>
      <c r="AY635" s="57"/>
      <c r="AZ635" s="57"/>
    </row>
    <row r="636" spans="1:52" x14ac:dyDescent="0.3">
      <c r="A636">
        <v>620</v>
      </c>
      <c r="B636" s="1">
        <v>44777</v>
      </c>
      <c r="C636" t="str">
        <f t="shared" si="1577"/>
        <v>CER-CON_R2_t2_44777</v>
      </c>
      <c r="E636" t="s">
        <v>20</v>
      </c>
      <c r="F636" t="s">
        <v>40</v>
      </c>
      <c r="G636" t="s">
        <v>18</v>
      </c>
      <c r="H636">
        <f t="shared" si="1453"/>
        <v>2022</v>
      </c>
      <c r="I636">
        <f t="shared" si="1454"/>
        <v>8</v>
      </c>
      <c r="J636">
        <f t="shared" si="1455"/>
        <v>4</v>
      </c>
      <c r="K636" t="s">
        <v>48</v>
      </c>
      <c r="M636">
        <f>VLOOKUP(F636,Treats!$A$1:$C$9,3,0)</f>
        <v>2</v>
      </c>
      <c r="N636">
        <v>2</v>
      </c>
      <c r="O636" t="s">
        <v>614</v>
      </c>
      <c r="P636" t="str">
        <f t="shared" si="1456"/>
        <v>E:CER_P:P06_Tr1:CON_Tr2:_TRA_2_D:4_M:8_Y:2022</v>
      </c>
      <c r="Q636">
        <v>10</v>
      </c>
      <c r="R636">
        <v>28</v>
      </c>
      <c r="S636">
        <v>1</v>
      </c>
      <c r="T636">
        <v>30.5</v>
      </c>
      <c r="U636">
        <v>32</v>
      </c>
      <c r="V636" t="s">
        <v>46</v>
      </c>
      <c r="W636" s="2">
        <f t="shared" si="1540"/>
        <v>0.46105324074074067</v>
      </c>
      <c r="X636">
        <v>20</v>
      </c>
      <c r="Y636" s="33">
        <f>VLOOKUP(C636,JN!$A$2:$J$865,8,0)</f>
        <v>6.1575000000000006</v>
      </c>
      <c r="Z636" s="34">
        <f>VLOOKUP(C636,JN!$A$2:$J$865,9,0)</f>
        <v>51.732139841243033</v>
      </c>
      <c r="AA636" s="35">
        <f>VLOOKUP(C636,JN!$A$2:$J$865,10,0)</f>
        <v>0.60419999999999996</v>
      </c>
      <c r="AB636">
        <v>41.9</v>
      </c>
      <c r="AD636">
        <f t="shared" si="1457"/>
        <v>314.89999999999998</v>
      </c>
      <c r="AE636">
        <v>0.129</v>
      </c>
      <c r="AG636">
        <v>0.72</v>
      </c>
      <c r="AH636">
        <f t="shared" si="1458"/>
        <v>9.2880000000000004E-2</v>
      </c>
      <c r="AI636" t="s">
        <v>643</v>
      </c>
      <c r="AJ636">
        <f t="shared" si="1459"/>
        <v>464.39796072406494</v>
      </c>
      <c r="AK636">
        <f t="shared" si="1460"/>
        <v>541.79762084474248</v>
      </c>
      <c r="AL636">
        <f t="shared" si="1461"/>
        <v>2.8595304431584299</v>
      </c>
      <c r="AM636">
        <f t="shared" si="1462"/>
        <v>2.0588619190740696</v>
      </c>
      <c r="AN636">
        <f t="shared" si="1463"/>
        <v>24.024300246165417</v>
      </c>
      <c r="AO636">
        <f t="shared" si="1464"/>
        <v>17.2974961772391</v>
      </c>
      <c r="AP636">
        <f t="shared" si="1465"/>
        <v>0.32735412251439339</v>
      </c>
      <c r="AQ636">
        <f t="shared" si="1466"/>
        <v>0.23569496821036326</v>
      </c>
      <c r="AR636" s="54"/>
      <c r="AS636" s="55"/>
      <c r="AT636" s="55"/>
      <c r="AU636" s="56"/>
      <c r="AV636" s="56"/>
      <c r="AW636" s="56"/>
      <c r="AX636" s="57"/>
      <c r="AY636" s="57"/>
      <c r="AZ636" s="57"/>
    </row>
    <row r="637" spans="1:52" x14ac:dyDescent="0.3">
      <c r="A637">
        <v>621</v>
      </c>
      <c r="B637" s="1">
        <v>44777</v>
      </c>
      <c r="C637" t="str">
        <f t="shared" si="1577"/>
        <v>CER-CON_R2_t3_44777</v>
      </c>
      <c r="E637" t="s">
        <v>20</v>
      </c>
      <c r="F637" t="s">
        <v>40</v>
      </c>
      <c r="G637" t="s">
        <v>18</v>
      </c>
      <c r="H637">
        <f t="shared" si="1453"/>
        <v>2022</v>
      </c>
      <c r="I637">
        <f t="shared" si="1454"/>
        <v>8</v>
      </c>
      <c r="J637">
        <f t="shared" si="1455"/>
        <v>4</v>
      </c>
      <c r="K637" t="s">
        <v>48</v>
      </c>
      <c r="M637">
        <f>VLOOKUP(F637,Treats!$A$1:$C$9,3,0)</f>
        <v>2</v>
      </c>
      <c r="N637">
        <v>2</v>
      </c>
      <c r="O637" t="s">
        <v>614</v>
      </c>
      <c r="P637" t="str">
        <f t="shared" si="1456"/>
        <v>E:CER_P:P06_Tr1:CON_Tr2:_TRA_2_D:4_M:8_Y:2022</v>
      </c>
      <c r="Q637">
        <v>10</v>
      </c>
      <c r="R637">
        <v>28</v>
      </c>
      <c r="S637">
        <v>1</v>
      </c>
      <c r="T637">
        <v>30.5</v>
      </c>
      <c r="U637">
        <v>32</v>
      </c>
      <c r="V637" t="s">
        <v>47</v>
      </c>
      <c r="W637" s="2">
        <f t="shared" si="1540"/>
        <v>0.46799768518518509</v>
      </c>
      <c r="X637">
        <v>30</v>
      </c>
      <c r="Y637" s="33">
        <f>VLOOKUP(C637,JN!$A$2:$J$865,8,0)</f>
        <v>8.7825000000000006</v>
      </c>
      <c r="Z637" s="34">
        <f>VLOOKUP(C637,JN!$A$2:$J$865,9,0)</f>
        <v>48.596858638743456</v>
      </c>
      <c r="AA637" s="35">
        <f>VLOOKUP(C637,JN!$A$2:$J$865,10,0)</f>
        <v>0.63600000000000001</v>
      </c>
      <c r="AB637">
        <v>42.6</v>
      </c>
      <c r="AD637">
        <f t="shared" si="1457"/>
        <v>315.60000000000002</v>
      </c>
      <c r="AE637">
        <v>0.129</v>
      </c>
      <c r="AG637">
        <v>0.72</v>
      </c>
      <c r="AH637">
        <f t="shared" si="1458"/>
        <v>9.2880000000000004E-2</v>
      </c>
      <c r="AI637" t="s">
        <v>643</v>
      </c>
      <c r="AJ637">
        <f t="shared" si="1459"/>
        <v>463.36792722436007</v>
      </c>
      <c r="AK637">
        <f t="shared" si="1460"/>
        <v>540.59591509508675</v>
      </c>
      <c r="AL637">
        <f t="shared" si="1461"/>
        <v>4.0695288208479425</v>
      </c>
      <c r="AM637">
        <f t="shared" si="1462"/>
        <v>2.9300607510105188</v>
      </c>
      <c r="AN637">
        <f t="shared" si="1463"/>
        <v>22.518225657049793</v>
      </c>
      <c r="AO637">
        <f t="shared" si="1464"/>
        <v>16.213122473075853</v>
      </c>
      <c r="AP637">
        <f t="shared" si="1465"/>
        <v>0.34381900200047516</v>
      </c>
      <c r="AQ637">
        <f t="shared" si="1466"/>
        <v>0.24754968144034215</v>
      </c>
      <c r="AR637" s="54"/>
      <c r="AS637" s="55"/>
      <c r="AT637" s="55"/>
      <c r="AU637" s="56"/>
      <c r="AV637" s="56"/>
      <c r="AW637" s="56"/>
      <c r="AX637" s="57"/>
      <c r="AY637" s="57"/>
      <c r="AZ637" s="57"/>
    </row>
    <row r="638" spans="1:52" x14ac:dyDescent="0.3">
      <c r="A638">
        <v>622</v>
      </c>
      <c r="B638" s="1">
        <v>44777</v>
      </c>
      <c r="C638" t="str">
        <f t="shared" si="1577"/>
        <v>CER-MSD_R3_t0_44777</v>
      </c>
      <c r="E638" t="s">
        <v>20</v>
      </c>
      <c r="F638" t="s">
        <v>35</v>
      </c>
      <c r="G638" t="s">
        <v>18</v>
      </c>
      <c r="H638">
        <f t="shared" si="1453"/>
        <v>2022</v>
      </c>
      <c r="I638">
        <f t="shared" si="1454"/>
        <v>8</v>
      </c>
      <c r="J638">
        <f t="shared" si="1455"/>
        <v>4</v>
      </c>
      <c r="K638" t="s">
        <v>49</v>
      </c>
      <c r="M638">
        <f>VLOOKUP(F638,Treats!$A$1:$C$9,3,0)</f>
        <v>3</v>
      </c>
      <c r="N638">
        <v>3</v>
      </c>
      <c r="O638" t="s">
        <v>36</v>
      </c>
      <c r="P638" t="str">
        <f t="shared" si="1456"/>
        <v>E:CER_P:P07_Tr1:MSD_Tr2:_TRA_3_D:4_M:8_Y:2022</v>
      </c>
      <c r="Q638">
        <v>12</v>
      </c>
      <c r="R638">
        <v>28</v>
      </c>
      <c r="S638">
        <v>0.95</v>
      </c>
      <c r="T638">
        <v>29.5</v>
      </c>
      <c r="U638">
        <v>30.5</v>
      </c>
      <c r="V638" t="s">
        <v>44</v>
      </c>
      <c r="W638" s="2">
        <v>0.41840277777777773</v>
      </c>
      <c r="X638">
        <v>0</v>
      </c>
      <c r="Y638" s="33">
        <f>VLOOKUP(C638,JN!$A$2:$J$865,8,0)</f>
        <v>1.5825</v>
      </c>
      <c r="Z638" s="34">
        <f>VLOOKUP(C638,JN!$A$2:$J$865,9,0)</f>
        <v>102.81878061138322</v>
      </c>
      <c r="AA638" s="35">
        <f>VLOOKUP(C638,JN!$A$2:$J$865,10,0)</f>
        <v>0.62963999999999998</v>
      </c>
      <c r="AB638">
        <v>33</v>
      </c>
      <c r="AD638">
        <f t="shared" si="1457"/>
        <v>306</v>
      </c>
      <c r="AE638">
        <v>0.129</v>
      </c>
      <c r="AG638">
        <v>0.72</v>
      </c>
      <c r="AH638">
        <f t="shared" si="1458"/>
        <v>9.2880000000000004E-2</v>
      </c>
      <c r="AI638" t="s">
        <v>643</v>
      </c>
      <c r="AJ638">
        <f t="shared" si="1459"/>
        <v>477.90496023532035</v>
      </c>
      <c r="AK638">
        <f t="shared" si="1460"/>
        <v>557.55578694120709</v>
      </c>
      <c r="AL638">
        <f t="shared" si="1461"/>
        <v>0.75628459957239447</v>
      </c>
      <c r="AM638">
        <f t="shared" si="1462"/>
        <v>0.54452491169212403</v>
      </c>
      <c r="AN638">
        <f t="shared" si="1463"/>
        <v>49.137605259527227</v>
      </c>
      <c r="AO638">
        <f t="shared" si="1464"/>
        <v>35.379075786859602</v>
      </c>
      <c r="AP638">
        <f t="shared" si="1465"/>
        <v>0.35105942568966164</v>
      </c>
      <c r="AQ638">
        <f t="shared" si="1466"/>
        <v>0.25276278649655637</v>
      </c>
      <c r="AR638" s="54">
        <f t="shared" ref="AR638" si="1596">SLOPE(AM638:AM641,X638:X641)*60</f>
        <v>0.22144219702916298</v>
      </c>
      <c r="AS638" s="55">
        <f t="shared" ref="AS638" si="1597">RSQ(Y638:Y641,AM638:AM641)</f>
        <v>0.99635574280554773</v>
      </c>
      <c r="AT638" s="55">
        <f t="shared" ref="AT638" si="1598">IF(AS638&gt;=0.7,AR638,"REV")</f>
        <v>0.22144219702916298</v>
      </c>
      <c r="AU638" s="56">
        <f t="shared" ref="AU638" si="1599">SLOPE(AQ638:AQ641,Y638:Y641)*60</f>
        <v>-1.8001369861943801</v>
      </c>
      <c r="AV638" s="56">
        <f t="shared" ref="AV638" si="1600">RSQ(Y638:Y641,AQ638:AQ641)</f>
        <v>0.39011823613580948</v>
      </c>
      <c r="AW638" s="56" t="str">
        <f t="shared" ref="AW638" si="1601">IF(AV638&gt;=0.7,AU638,"REV")</f>
        <v>REV</v>
      </c>
      <c r="AX638" s="57">
        <f t="shared" ref="AX638" si="1602">SLOPE(AO638:AO641,Y638:Y641)*60</f>
        <v>-5686.9495784679712</v>
      </c>
      <c r="AY638" s="57">
        <f t="shared" ref="AY638" si="1603">RSQ(Y638:Y641,AO638:AO641)</f>
        <v>0.97875455665222733</v>
      </c>
      <c r="AZ638" s="57">
        <f t="shared" ref="AZ638" si="1604">IF(AY638&gt;=0.7,AX638,"REV")</f>
        <v>-5686.9495784679712</v>
      </c>
    </row>
    <row r="639" spans="1:52" x14ac:dyDescent="0.3">
      <c r="A639">
        <v>623</v>
      </c>
      <c r="B639" s="1">
        <v>44777</v>
      </c>
      <c r="C639" t="str">
        <f t="shared" si="1577"/>
        <v>CER-MSD_R3_t1_44777</v>
      </c>
      <c r="E639" t="s">
        <v>20</v>
      </c>
      <c r="F639" t="s">
        <v>35</v>
      </c>
      <c r="G639" t="s">
        <v>18</v>
      </c>
      <c r="H639">
        <f t="shared" si="1453"/>
        <v>2022</v>
      </c>
      <c r="I639">
        <f t="shared" si="1454"/>
        <v>8</v>
      </c>
      <c r="J639">
        <f t="shared" si="1455"/>
        <v>4</v>
      </c>
      <c r="K639" t="s">
        <v>49</v>
      </c>
      <c r="M639">
        <f>VLOOKUP(F639,Treats!$A$1:$C$9,3,0)</f>
        <v>3</v>
      </c>
      <c r="N639">
        <v>3</v>
      </c>
      <c r="O639" t="s">
        <v>36</v>
      </c>
      <c r="P639" t="str">
        <f t="shared" si="1456"/>
        <v>E:CER_P:P07_Tr1:MSD_Tr2:_TRA_3_D:4_M:8_Y:2022</v>
      </c>
      <c r="Q639">
        <v>12</v>
      </c>
      <c r="R639">
        <v>28</v>
      </c>
      <c r="S639">
        <v>0.95</v>
      </c>
      <c r="T639">
        <v>29.5</v>
      </c>
      <c r="U639">
        <v>30.5</v>
      </c>
      <c r="V639" t="s">
        <v>45</v>
      </c>
      <c r="W639" s="2">
        <f t="shared" si="1540"/>
        <v>0.42534722222222215</v>
      </c>
      <c r="X639">
        <v>10</v>
      </c>
      <c r="Y639" s="33">
        <f>VLOOKUP(C639,JN!$A$2:$J$865,8,0)</f>
        <v>1.7324999999999999</v>
      </c>
      <c r="Z639" s="34">
        <f>VLOOKUP(C639,JN!$A$2:$J$865,9,0)</f>
        <v>68.97618645499071</v>
      </c>
      <c r="AA639" s="35">
        <f>VLOOKUP(C639,JN!$A$2:$J$865,10,0)</f>
        <v>0.59148000000000012</v>
      </c>
      <c r="AB639">
        <v>36.299999999999997</v>
      </c>
      <c r="AD639">
        <f t="shared" si="1457"/>
        <v>309.3</v>
      </c>
      <c r="AE639">
        <v>0.129</v>
      </c>
      <c r="AG639">
        <v>0.72</v>
      </c>
      <c r="AH639">
        <f t="shared" si="1458"/>
        <v>9.2880000000000004E-2</v>
      </c>
      <c r="AI639" t="s">
        <v>643</v>
      </c>
      <c r="AJ639">
        <f t="shared" si="1459"/>
        <v>472.80607123183972</v>
      </c>
      <c r="AK639">
        <f t="shared" si="1460"/>
        <v>551.60708310381312</v>
      </c>
      <c r="AL639">
        <f t="shared" si="1461"/>
        <v>0.81913651840916224</v>
      </c>
      <c r="AM639">
        <f t="shared" si="1462"/>
        <v>0.58977829325459685</v>
      </c>
      <c r="AN639">
        <f t="shared" si="1463"/>
        <v>32.612359726338994</v>
      </c>
      <c r="AO639">
        <f t="shared" si="1464"/>
        <v>23.480899002964076</v>
      </c>
      <c r="AP639">
        <f t="shared" si="1465"/>
        <v>0.32626455751424344</v>
      </c>
      <c r="AQ639">
        <f t="shared" si="1466"/>
        <v>0.23491048141025528</v>
      </c>
      <c r="AR639" s="54"/>
      <c r="AS639" s="55"/>
      <c r="AT639" s="55"/>
      <c r="AU639" s="56"/>
      <c r="AV639" s="56"/>
      <c r="AW639" s="56"/>
      <c r="AX639" s="57"/>
      <c r="AY639" s="57"/>
      <c r="AZ639" s="57"/>
    </row>
    <row r="640" spans="1:52" x14ac:dyDescent="0.3">
      <c r="A640">
        <v>624</v>
      </c>
      <c r="B640" s="1">
        <v>44777</v>
      </c>
      <c r="C640" t="str">
        <f t="shared" si="1577"/>
        <v>CER-MSD_R3_t2_44777</v>
      </c>
      <c r="E640" t="s">
        <v>20</v>
      </c>
      <c r="F640" t="s">
        <v>35</v>
      </c>
      <c r="G640" t="s">
        <v>18</v>
      </c>
      <c r="H640">
        <f t="shared" si="1453"/>
        <v>2022</v>
      </c>
      <c r="I640">
        <f t="shared" si="1454"/>
        <v>8</v>
      </c>
      <c r="J640">
        <f t="shared" si="1455"/>
        <v>4</v>
      </c>
      <c r="K640" t="s">
        <v>49</v>
      </c>
      <c r="M640">
        <f>VLOOKUP(F640,Treats!$A$1:$C$9,3,0)</f>
        <v>3</v>
      </c>
      <c r="N640">
        <v>3</v>
      </c>
      <c r="O640" t="s">
        <v>36</v>
      </c>
      <c r="P640" t="str">
        <f t="shared" si="1456"/>
        <v>E:CER_P:P07_Tr1:MSD_Tr2:_TRA_3_D:4_M:8_Y:2022</v>
      </c>
      <c r="Q640">
        <v>12</v>
      </c>
      <c r="R640">
        <v>28</v>
      </c>
      <c r="S640">
        <v>0.95</v>
      </c>
      <c r="T640">
        <v>29.5</v>
      </c>
      <c r="U640">
        <v>30.5</v>
      </c>
      <c r="V640" t="s">
        <v>46</v>
      </c>
      <c r="W640" s="2">
        <f t="shared" si="1540"/>
        <v>0.43229166666666657</v>
      </c>
      <c r="X640">
        <v>20</v>
      </c>
      <c r="Y640" s="33">
        <f>VLOOKUP(C640,JN!$A$2:$J$865,8,0)</f>
        <v>1.8824999999999998</v>
      </c>
      <c r="Z640" s="34">
        <f>VLOOKUP(C640,JN!$A$2:$J$865,9,0)</f>
        <v>12.817767269042392</v>
      </c>
      <c r="AA640" s="35">
        <f>VLOOKUP(C640,JN!$A$2:$J$865,10,0)</f>
        <v>0.61692000000000002</v>
      </c>
      <c r="AB640">
        <v>38.200000000000003</v>
      </c>
      <c r="AD640">
        <f t="shared" si="1457"/>
        <v>311.2</v>
      </c>
      <c r="AE640">
        <v>0.129</v>
      </c>
      <c r="AG640">
        <v>0.72</v>
      </c>
      <c r="AH640">
        <f t="shared" si="1458"/>
        <v>9.2880000000000004E-2</v>
      </c>
      <c r="AI640" t="s">
        <v>643</v>
      </c>
      <c r="AJ640">
        <f t="shared" si="1459"/>
        <v>469.91940177380474</v>
      </c>
      <c r="AK640">
        <f t="shared" si="1460"/>
        <v>548.23930206943885</v>
      </c>
      <c r="AL640">
        <f t="shared" si="1461"/>
        <v>0.88462327383918737</v>
      </c>
      <c r="AM640">
        <f t="shared" si="1462"/>
        <v>0.63692875716421493</v>
      </c>
      <c r="AN640">
        <f t="shared" si="1463"/>
        <v>6.0233175271442558</v>
      </c>
      <c r="AO640">
        <f t="shared" si="1464"/>
        <v>4.3367886195438645</v>
      </c>
      <c r="AP640">
        <f t="shared" si="1465"/>
        <v>0.33821979023267823</v>
      </c>
      <c r="AQ640">
        <f t="shared" si="1466"/>
        <v>0.24351824896752833</v>
      </c>
      <c r="AR640" s="54"/>
      <c r="AS640" s="55"/>
      <c r="AT640" s="55"/>
      <c r="AU640" s="56"/>
      <c r="AV640" s="56"/>
      <c r="AW640" s="56"/>
      <c r="AX640" s="57"/>
      <c r="AY640" s="57"/>
      <c r="AZ640" s="57"/>
    </row>
    <row r="641" spans="1:52" x14ac:dyDescent="0.3">
      <c r="A641">
        <v>625</v>
      </c>
      <c r="B641" s="1">
        <v>44777</v>
      </c>
      <c r="C641" t="str">
        <f t="shared" si="1577"/>
        <v>CER-MSD_R3_t3_44777</v>
      </c>
      <c r="E641" t="s">
        <v>20</v>
      </c>
      <c r="F641" t="s">
        <v>35</v>
      </c>
      <c r="G641" t="s">
        <v>18</v>
      </c>
      <c r="H641">
        <f t="shared" si="1453"/>
        <v>2022</v>
      </c>
      <c r="I641">
        <f t="shared" si="1454"/>
        <v>8</v>
      </c>
      <c r="J641">
        <f t="shared" si="1455"/>
        <v>4</v>
      </c>
      <c r="K641" t="s">
        <v>49</v>
      </c>
      <c r="M641">
        <f>VLOOKUP(F641,Treats!$A$1:$C$9,3,0)</f>
        <v>3</v>
      </c>
      <c r="N641">
        <v>3</v>
      </c>
      <c r="O641" t="s">
        <v>36</v>
      </c>
      <c r="P641" t="str">
        <f t="shared" si="1456"/>
        <v>E:CER_P:P07_Tr1:MSD_Tr2:_TRA_3_D:4_M:8_Y:2022</v>
      </c>
      <c r="Q641">
        <v>12</v>
      </c>
      <c r="R641">
        <v>28</v>
      </c>
      <c r="S641">
        <v>0.95</v>
      </c>
      <c r="T641">
        <v>29.5</v>
      </c>
      <c r="U641">
        <v>30.5</v>
      </c>
      <c r="V641" t="s">
        <v>47</v>
      </c>
      <c r="W641" s="2">
        <f t="shared" si="1540"/>
        <v>0.43923611111111099</v>
      </c>
      <c r="X641">
        <v>30</v>
      </c>
      <c r="Y641" s="33">
        <f>VLOOKUP(C641,JN!$A$2:$J$865,8,0)</f>
        <v>1.9575</v>
      </c>
      <c r="Z641" s="34">
        <f>VLOOKUP(C641,JN!$A$2:$J$865,9,0)</f>
        <v>6.1783482519844624</v>
      </c>
      <c r="AA641" s="35">
        <f>VLOOKUP(C641,JN!$A$2:$J$865,10,0)</f>
        <v>0.61055999999999999</v>
      </c>
      <c r="AB641">
        <v>43.2</v>
      </c>
      <c r="AD641">
        <f t="shared" si="1457"/>
        <v>316.2</v>
      </c>
      <c r="AE641">
        <v>0.129</v>
      </c>
      <c r="AG641">
        <v>0.72</v>
      </c>
      <c r="AH641">
        <f t="shared" si="1458"/>
        <v>9.2880000000000004E-2</v>
      </c>
      <c r="AI641" t="s">
        <v>643</v>
      </c>
      <c r="AJ641">
        <f t="shared" si="1459"/>
        <v>462.4886711954714</v>
      </c>
      <c r="AK641">
        <f t="shared" si="1460"/>
        <v>539.57011639471659</v>
      </c>
      <c r="AL641">
        <f t="shared" si="1461"/>
        <v>0.90532157386513534</v>
      </c>
      <c r="AM641">
        <f t="shared" si="1462"/>
        <v>0.65183153318289744</v>
      </c>
      <c r="AN641">
        <f t="shared" si="1463"/>
        <v>2.8574160732431575</v>
      </c>
      <c r="AO641">
        <f t="shared" si="1464"/>
        <v>2.0573395727350734</v>
      </c>
      <c r="AP641">
        <f t="shared" si="1465"/>
        <v>0.32943993026595814</v>
      </c>
      <c r="AQ641">
        <f t="shared" si="1466"/>
        <v>0.23719674979148986</v>
      </c>
      <c r="AR641" s="54"/>
      <c r="AS641" s="55"/>
      <c r="AT641" s="55"/>
      <c r="AU641" s="56"/>
      <c r="AV641" s="56"/>
      <c r="AW641" s="56"/>
      <c r="AX641" s="57"/>
      <c r="AY641" s="57"/>
      <c r="AZ641" s="57"/>
    </row>
    <row r="642" spans="1:52" x14ac:dyDescent="0.3">
      <c r="A642">
        <v>626</v>
      </c>
      <c r="B642" s="1">
        <v>44777</v>
      </c>
      <c r="C642" t="str">
        <f t="shared" si="1577"/>
        <v>CER-CON_R3_t0_44777</v>
      </c>
      <c r="E642" t="s">
        <v>20</v>
      </c>
      <c r="F642" t="s">
        <v>33</v>
      </c>
      <c r="G642" t="s">
        <v>18</v>
      </c>
      <c r="H642">
        <f t="shared" si="1453"/>
        <v>2022</v>
      </c>
      <c r="I642">
        <f t="shared" si="1454"/>
        <v>8</v>
      </c>
      <c r="J642">
        <f t="shared" si="1455"/>
        <v>4</v>
      </c>
      <c r="K642" t="s">
        <v>48</v>
      </c>
      <c r="M642">
        <f>VLOOKUP(F642,Treats!$A$1:$C$9,3,0)</f>
        <v>3</v>
      </c>
      <c r="N642">
        <v>14</v>
      </c>
      <c r="O642" t="s">
        <v>36</v>
      </c>
      <c r="P642" t="str">
        <f t="shared" si="1456"/>
        <v>E:CER_P:P08_Tr1:CON_Tr2:_TRA_3_D:4_M:8_Y:2022</v>
      </c>
      <c r="Q642">
        <v>10</v>
      </c>
      <c r="R642">
        <v>28</v>
      </c>
      <c r="S642">
        <v>0.95</v>
      </c>
      <c r="T642">
        <v>30.5</v>
      </c>
      <c r="U642">
        <v>32</v>
      </c>
      <c r="V642" t="s">
        <v>44</v>
      </c>
      <c r="W642" s="2">
        <v>0.44716435185185183</v>
      </c>
      <c r="X642">
        <v>0</v>
      </c>
      <c r="Y642" s="33">
        <f>VLOOKUP(C642,JN!$A$2:$J$865,8,0)</f>
        <v>1.8075000000000001</v>
      </c>
      <c r="Z642" s="34">
        <f>VLOOKUP(C642,JN!$A$2:$J$865,9,0)</f>
        <v>102.91099476439791</v>
      </c>
      <c r="AA642" s="35">
        <f>VLOOKUP(C642,JN!$A$2:$J$865,10,0)</f>
        <v>0.66144000000000003</v>
      </c>
      <c r="AB642">
        <v>32.6</v>
      </c>
      <c r="AD642">
        <f t="shared" si="1457"/>
        <v>305.60000000000002</v>
      </c>
      <c r="AE642">
        <v>0.129</v>
      </c>
      <c r="AG642">
        <v>0.72</v>
      </c>
      <c r="AH642">
        <f t="shared" si="1458"/>
        <v>9.2880000000000004E-2</v>
      </c>
      <c r="AI642" t="s">
        <v>643</v>
      </c>
      <c r="AJ642">
        <f t="shared" si="1459"/>
        <v>478.53049028798432</v>
      </c>
      <c r="AK642">
        <f t="shared" si="1460"/>
        <v>558.28557200264845</v>
      </c>
      <c r="AL642">
        <f t="shared" si="1461"/>
        <v>0.86494386119553168</v>
      </c>
      <c r="AM642">
        <f t="shared" si="1462"/>
        <v>0.6227595800607828</v>
      </c>
      <c r="AN642">
        <f t="shared" si="1463"/>
        <v>49.246048780631519</v>
      </c>
      <c r="AO642">
        <f t="shared" si="1464"/>
        <v>35.457155122054694</v>
      </c>
      <c r="AP642">
        <f t="shared" si="1465"/>
        <v>0.36927240874543177</v>
      </c>
      <c r="AQ642">
        <f t="shared" si="1466"/>
        <v>0.26587613429671086</v>
      </c>
      <c r="AR642" s="54">
        <f t="shared" ref="AR642" si="1605">SLOPE(AM642:AM645,X642:X645)*60</f>
        <v>5.1933189187234774</v>
      </c>
      <c r="AS642" s="55">
        <f t="shared" ref="AS642" si="1606">RSQ(Y642:Y645,AM642:AM645)</f>
        <v>0.99999725855860422</v>
      </c>
      <c r="AT642" s="55">
        <f t="shared" ref="AT642" si="1607">IF(AS642&gt;=0.7,AR642,"REV")</f>
        <v>5.1933189187234774</v>
      </c>
      <c r="AU642" s="56">
        <f t="shared" ref="AU642" si="1608">SLOPE(AQ642:AQ645,Y642:Y645)*60</f>
        <v>-8.4902927231315553E-2</v>
      </c>
      <c r="AV642" s="56">
        <f t="shared" ref="AV642" si="1609">RSQ(Y642:Y645,AQ642:AQ645)</f>
        <v>0.15609470126768113</v>
      </c>
      <c r="AW642" s="56" t="str">
        <f t="shared" ref="AW642" si="1610">IF(AV642&gt;=0.7,AU642,"REV")</f>
        <v>REV</v>
      </c>
      <c r="AX642" s="57">
        <f t="shared" ref="AX642" si="1611">SLOPE(AO642:AO645,Y642:Y645)*60</f>
        <v>-172.46841822913177</v>
      </c>
      <c r="AY642" s="57">
        <f t="shared" ref="AY642" si="1612">RSQ(Y642:Y645,AO642:AO645)</f>
        <v>0.98400895310536463</v>
      </c>
      <c r="AZ642" s="57">
        <f t="shared" ref="AZ642" si="1613">IF(AY642&gt;=0.7,AX642,"REV")</f>
        <v>-172.46841822913177</v>
      </c>
    </row>
    <row r="643" spans="1:52" x14ac:dyDescent="0.3">
      <c r="A643">
        <v>627</v>
      </c>
      <c r="B643" s="1">
        <v>44777</v>
      </c>
      <c r="C643" t="str">
        <f t="shared" si="1577"/>
        <v>CER-CON_R3_t1_44777</v>
      </c>
      <c r="E643" t="s">
        <v>20</v>
      </c>
      <c r="F643" t="s">
        <v>33</v>
      </c>
      <c r="G643" t="s">
        <v>18</v>
      </c>
      <c r="H643">
        <f t="shared" ref="H643:H706" si="1614">YEAR(B643)</f>
        <v>2022</v>
      </c>
      <c r="I643">
        <f t="shared" ref="I643:I706" si="1615">MONTH(B643)</f>
        <v>8</v>
      </c>
      <c r="J643">
        <f t="shared" ref="J643:J706" si="1616">DAY(B643)</f>
        <v>4</v>
      </c>
      <c r="K643" t="s">
        <v>48</v>
      </c>
      <c r="M643">
        <f>VLOOKUP(F643,Treats!$A$1:$C$9,3,0)</f>
        <v>3</v>
      </c>
      <c r="N643">
        <v>14</v>
      </c>
      <c r="O643" t="s">
        <v>36</v>
      </c>
      <c r="P643" t="str">
        <f t="shared" ref="P643:P706" si="1617">"E:"&amp;E643&amp;"_P:"&amp;F643&amp;"_Tr1:"&amp;K643&amp;"_Tr2:"&amp;L643&amp;"_"&amp;G643&amp;"_"&amp;M643&amp;"_D:"&amp;J643&amp;"_M:"&amp;I643&amp;"_Y:"&amp;H643</f>
        <v>E:CER_P:P08_Tr1:CON_Tr2:_TRA_3_D:4_M:8_Y:2022</v>
      </c>
      <c r="Q643">
        <v>10</v>
      </c>
      <c r="R643">
        <v>28</v>
      </c>
      <c r="S643">
        <v>0.95</v>
      </c>
      <c r="T643">
        <v>30.5</v>
      </c>
      <c r="U643">
        <v>32</v>
      </c>
      <c r="V643" t="s">
        <v>45</v>
      </c>
      <c r="W643" s="2">
        <f t="shared" si="1540"/>
        <v>0.45410879629629625</v>
      </c>
      <c r="X643">
        <v>10</v>
      </c>
      <c r="Y643" s="33">
        <f>VLOOKUP(C643,JN!$A$2:$J$865,8,0)</f>
        <v>6.6074999999999999</v>
      </c>
      <c r="Z643" s="34">
        <f>VLOOKUP(C643,JN!$A$2:$J$865,9,0)</f>
        <v>65.379834487417668</v>
      </c>
      <c r="AA643" s="35">
        <f>VLOOKUP(C643,JN!$A$2:$J$865,10,0)</f>
        <v>0.60419999999999996</v>
      </c>
      <c r="AB643">
        <v>39.200000000000003</v>
      </c>
      <c r="AD643">
        <f t="shared" ref="AD643:AD706" si="1618">AB643+273</f>
        <v>312.2</v>
      </c>
      <c r="AE643">
        <v>0.129</v>
      </c>
      <c r="AG643">
        <v>0.72</v>
      </c>
      <c r="AH643">
        <f t="shared" ref="AH643:AH706" si="1619">AE643*AG643</f>
        <v>9.2880000000000004E-2</v>
      </c>
      <c r="AI643" t="s">
        <v>643</v>
      </c>
      <c r="AJ643">
        <f t="shared" ref="AJ643:AJ706" si="1620">(12/(82.0575*AD643))*1000000</f>
        <v>468.4142147085459</v>
      </c>
      <c r="AK643">
        <f t="shared" ref="AK643:AK706" si="1621">(14/(82.0575*AD643))*1000000</f>
        <v>546.48325049330356</v>
      </c>
      <c r="AL643">
        <f t="shared" ref="AL643:AL706" si="1622">(Y643*AJ643)/1000</f>
        <v>3.0950469236867169</v>
      </c>
      <c r="AM643">
        <f t="shared" ref="AM643:AM706" si="1623">AL643*AH643/AE643</f>
        <v>2.228433785054436</v>
      </c>
      <c r="AN643">
        <f t="shared" ref="AN643:AN706" si="1624">(Z643*AJ643)/1000</f>
        <v>30.624843829198454</v>
      </c>
      <c r="AO643">
        <f t="shared" ref="AO643:AO706" si="1625">AN643*AH643/AE643</f>
        <v>22.049887557022888</v>
      </c>
      <c r="AP643">
        <f t="shared" ref="AP643:AP706" si="1626">AA643*AK643/1000</f>
        <v>0.33018517994805396</v>
      </c>
      <c r="AQ643">
        <f t="shared" ref="AQ643:AQ706" si="1627">AP643*AH643/AE643</f>
        <v>0.23773332956259885</v>
      </c>
      <c r="AR643" s="54"/>
      <c r="AS643" s="55"/>
      <c r="AT643" s="55"/>
      <c r="AU643" s="56"/>
      <c r="AV643" s="56"/>
      <c r="AW643" s="56"/>
      <c r="AX643" s="57"/>
      <c r="AY643" s="57"/>
      <c r="AZ643" s="57"/>
    </row>
    <row r="644" spans="1:52" x14ac:dyDescent="0.3">
      <c r="A644">
        <v>628</v>
      </c>
      <c r="B644" s="1">
        <v>44777</v>
      </c>
      <c r="C644" t="str">
        <f t="shared" si="1577"/>
        <v>CER-CON_R3_t2_44777</v>
      </c>
      <c r="E644" t="s">
        <v>20</v>
      </c>
      <c r="F644" t="s">
        <v>33</v>
      </c>
      <c r="G644" t="s">
        <v>18</v>
      </c>
      <c r="H644">
        <f t="shared" si="1614"/>
        <v>2022</v>
      </c>
      <c r="I644">
        <f t="shared" si="1615"/>
        <v>8</v>
      </c>
      <c r="J644">
        <f t="shared" si="1616"/>
        <v>4</v>
      </c>
      <c r="K644" t="s">
        <v>48</v>
      </c>
      <c r="M644">
        <f>VLOOKUP(F644,Treats!$A$1:$C$9,3,0)</f>
        <v>3</v>
      </c>
      <c r="N644">
        <v>14</v>
      </c>
      <c r="O644" t="s">
        <v>36</v>
      </c>
      <c r="P644" t="str">
        <f t="shared" si="1617"/>
        <v>E:CER_P:P08_Tr1:CON_Tr2:_TRA_3_D:4_M:8_Y:2022</v>
      </c>
      <c r="Q644">
        <v>10</v>
      </c>
      <c r="R644">
        <v>28</v>
      </c>
      <c r="S644">
        <v>0.95</v>
      </c>
      <c r="T644">
        <v>30.5</v>
      </c>
      <c r="U644">
        <v>32</v>
      </c>
      <c r="V644" t="s">
        <v>46</v>
      </c>
      <c r="W644" s="2">
        <f t="shared" si="1540"/>
        <v>0.46105324074074067</v>
      </c>
      <c r="X644">
        <v>20</v>
      </c>
      <c r="Y644" s="33">
        <f>VLOOKUP(C644,JN!$A$2:$J$865,8,0)</f>
        <v>8.2575000000000003</v>
      </c>
      <c r="Z644" s="34">
        <f>VLOOKUP(C644,JN!$A$2:$J$865,9,0)</f>
        <v>44.447221753082253</v>
      </c>
      <c r="AA644" s="35">
        <f>VLOOKUP(C644,JN!$A$2:$J$865,10,0)</f>
        <v>0.62963999999999998</v>
      </c>
      <c r="AB644">
        <v>40.200000000000003</v>
      </c>
      <c r="AD644">
        <f t="shared" si="1618"/>
        <v>313.2</v>
      </c>
      <c r="AE644">
        <v>0.129</v>
      </c>
      <c r="AG644">
        <v>0.72</v>
      </c>
      <c r="AH644">
        <f t="shared" si="1619"/>
        <v>9.2880000000000004E-2</v>
      </c>
      <c r="AI644" t="s">
        <v>643</v>
      </c>
      <c r="AJ644">
        <f t="shared" si="1620"/>
        <v>466.91863931037051</v>
      </c>
      <c r="AK644">
        <f t="shared" si="1621"/>
        <v>544.73841252876559</v>
      </c>
      <c r="AL644">
        <f t="shared" si="1622"/>
        <v>3.8555806641053847</v>
      </c>
      <c r="AM644">
        <f t="shared" si="1623"/>
        <v>2.776018078155877</v>
      </c>
      <c r="AN644">
        <f t="shared" si="1624"/>
        <v>20.753236302075468</v>
      </c>
      <c r="AO644">
        <f t="shared" si="1625"/>
        <v>14.942330137494338</v>
      </c>
      <c r="AP644">
        <f t="shared" si="1626"/>
        <v>0.34298909406461192</v>
      </c>
      <c r="AQ644">
        <f t="shared" si="1627"/>
        <v>0.2469521477265206</v>
      </c>
      <c r="AR644" s="54"/>
      <c r="AS644" s="55"/>
      <c r="AT644" s="55"/>
      <c r="AU644" s="56"/>
      <c r="AV644" s="56"/>
      <c r="AW644" s="56"/>
      <c r="AX644" s="57"/>
      <c r="AY644" s="57"/>
      <c r="AZ644" s="57"/>
    </row>
    <row r="645" spans="1:52" x14ac:dyDescent="0.3">
      <c r="A645">
        <v>629</v>
      </c>
      <c r="B645" s="1">
        <v>44777</v>
      </c>
      <c r="C645" t="str">
        <f t="shared" si="1577"/>
        <v>CER-CON_R3_t3_44777</v>
      </c>
      <c r="E645" t="s">
        <v>20</v>
      </c>
      <c r="F645" t="s">
        <v>33</v>
      </c>
      <c r="G645" t="s">
        <v>18</v>
      </c>
      <c r="H645">
        <f t="shared" si="1614"/>
        <v>2022</v>
      </c>
      <c r="I645">
        <f t="shared" si="1615"/>
        <v>8</v>
      </c>
      <c r="J645">
        <f t="shared" si="1616"/>
        <v>4</v>
      </c>
      <c r="K645" t="s">
        <v>48</v>
      </c>
      <c r="M645">
        <f>VLOOKUP(F645,Treats!$A$1:$C$9,3,0)</f>
        <v>3</v>
      </c>
      <c r="N645">
        <v>14</v>
      </c>
      <c r="O645" t="s">
        <v>36</v>
      </c>
      <c r="P645" t="str">
        <f t="shared" si="1617"/>
        <v>E:CER_P:P08_Tr1:CON_Tr2:_TRA_3_D:4_M:8_Y:2022</v>
      </c>
      <c r="Q645">
        <v>10</v>
      </c>
      <c r="R645">
        <v>28</v>
      </c>
      <c r="S645">
        <v>0.95</v>
      </c>
      <c r="T645">
        <v>30.5</v>
      </c>
      <c r="U645">
        <v>32</v>
      </c>
      <c r="V645" t="s">
        <v>47</v>
      </c>
      <c r="W645" s="2">
        <f t="shared" si="1540"/>
        <v>0.46799768518518509</v>
      </c>
      <c r="X645">
        <v>30</v>
      </c>
      <c r="Y645" s="33">
        <f>VLOOKUP(C645,JN!$A$2:$J$865,8,0)</f>
        <v>9.9075000000000006</v>
      </c>
      <c r="Z645" s="34">
        <f>VLOOKUP(C645,JN!$A$2:$J$865,9,0)</f>
        <v>39.191015031244717</v>
      </c>
      <c r="AA645" s="35">
        <f>VLOOKUP(C645,JN!$A$2:$J$865,10,0)</f>
        <v>0.66144000000000003</v>
      </c>
      <c r="AB645">
        <v>40.700000000000003</v>
      </c>
      <c r="AD645">
        <f t="shared" si="1618"/>
        <v>313.7</v>
      </c>
      <c r="AE645">
        <v>0.129</v>
      </c>
      <c r="AG645">
        <v>0.72</v>
      </c>
      <c r="AH645">
        <f t="shared" si="1619"/>
        <v>9.2880000000000004E-2</v>
      </c>
      <c r="AI645" t="s">
        <v>643</v>
      </c>
      <c r="AJ645">
        <f t="shared" si="1620"/>
        <v>466.17442726174068</v>
      </c>
      <c r="AK645">
        <f t="shared" si="1621"/>
        <v>543.87016513869742</v>
      </c>
      <c r="AL645">
        <f t="shared" si="1622"/>
        <v>4.6186231380956961</v>
      </c>
      <c r="AM645">
        <f t="shared" si="1623"/>
        <v>3.3254086594289012</v>
      </c>
      <c r="AN645">
        <f t="shared" si="1624"/>
        <v>18.269848985996777</v>
      </c>
      <c r="AO645">
        <f t="shared" si="1625"/>
        <v>13.15429126991768</v>
      </c>
      <c r="AP645">
        <f t="shared" si="1626"/>
        <v>0.35973748202934003</v>
      </c>
      <c r="AQ645">
        <f t="shared" si="1627"/>
        <v>0.25901098706112485</v>
      </c>
      <c r="AR645" s="54"/>
      <c r="AS645" s="55"/>
      <c r="AT645" s="55"/>
      <c r="AU645" s="56"/>
      <c r="AV645" s="56"/>
      <c r="AW645" s="56"/>
      <c r="AX645" s="57"/>
      <c r="AY645" s="57"/>
      <c r="AZ645" s="57"/>
    </row>
    <row r="646" spans="1:52" x14ac:dyDescent="0.3">
      <c r="A646">
        <v>630</v>
      </c>
      <c r="B646" s="1">
        <v>44777</v>
      </c>
      <c r="C646" t="str">
        <f t="shared" si="1577"/>
        <v>CER-AWD_R3_t0_44777</v>
      </c>
      <c r="E646" t="s">
        <v>20</v>
      </c>
      <c r="F646" t="s">
        <v>38</v>
      </c>
      <c r="G646" t="s">
        <v>18</v>
      </c>
      <c r="H646">
        <f t="shared" si="1614"/>
        <v>2022</v>
      </c>
      <c r="I646">
        <f t="shared" si="1615"/>
        <v>8</v>
      </c>
      <c r="J646">
        <f t="shared" si="1616"/>
        <v>4</v>
      </c>
      <c r="K646" t="s">
        <v>50</v>
      </c>
      <c r="M646">
        <f>VLOOKUP(F646,Treats!$A$1:$C$9,3,0)</f>
        <v>3</v>
      </c>
      <c r="N646">
        <v>14</v>
      </c>
      <c r="O646" t="s">
        <v>36</v>
      </c>
      <c r="P646" t="str">
        <f t="shared" si="1617"/>
        <v>E:CER_P:P09_Tr1:AWD_Tr2:_TRA_3_D:4_M:8_Y:2022</v>
      </c>
      <c r="Q646">
        <v>13</v>
      </c>
      <c r="R646">
        <v>28</v>
      </c>
      <c r="S646">
        <v>0.95</v>
      </c>
      <c r="T646">
        <v>29.5</v>
      </c>
      <c r="U646">
        <v>30.5</v>
      </c>
      <c r="V646" t="s">
        <v>44</v>
      </c>
      <c r="W646" s="2">
        <v>0.42031250000000003</v>
      </c>
      <c r="X646">
        <v>0</v>
      </c>
      <c r="Y646" s="33">
        <f>VLOOKUP(C646,JN!$A$2:$J$865,8,0)</f>
        <v>1.8824999999999998</v>
      </c>
      <c r="Z646" s="34">
        <f>VLOOKUP(C646,JN!$A$2:$J$865,9,0)</f>
        <v>93.781793615943243</v>
      </c>
      <c r="AA646" s="35">
        <f>VLOOKUP(C646,JN!$A$2:$J$865,10,0)</f>
        <v>0.67416000000000009</v>
      </c>
      <c r="AB646">
        <v>34</v>
      </c>
      <c r="AD646">
        <f t="shared" si="1618"/>
        <v>307</v>
      </c>
      <c r="AE646">
        <v>0.129</v>
      </c>
      <c r="AG646">
        <v>0.72</v>
      </c>
      <c r="AH646">
        <f t="shared" si="1619"/>
        <v>9.2880000000000004E-2</v>
      </c>
      <c r="AI646" t="s">
        <v>643</v>
      </c>
      <c r="AJ646">
        <f t="shared" si="1620"/>
        <v>476.34826655377213</v>
      </c>
      <c r="AK646">
        <f t="shared" si="1621"/>
        <v>555.73964431273407</v>
      </c>
      <c r="AL646">
        <f t="shared" si="1622"/>
        <v>0.8967256117874759</v>
      </c>
      <c r="AM646">
        <f t="shared" si="1623"/>
        <v>0.64564244048698272</v>
      </c>
      <c r="AN646">
        <f t="shared" si="1624"/>
        <v>44.67279482325818</v>
      </c>
      <c r="AO646">
        <f t="shared" si="1625"/>
        <v>32.164412272745885</v>
      </c>
      <c r="AP646">
        <f t="shared" si="1626"/>
        <v>0.37465743860987283</v>
      </c>
      <c r="AQ646">
        <f t="shared" si="1627"/>
        <v>0.26975335579910847</v>
      </c>
      <c r="AR646" s="54">
        <f t="shared" ref="AR646" si="1628">SLOPE(AM646:AM649,X646:X649)*60</f>
        <v>0.13691699483175374</v>
      </c>
      <c r="AS646" s="55">
        <f t="shared" ref="AS646" si="1629">RSQ(Y646:Y649,AM646:AM649)</f>
        <v>0.96760277557876251</v>
      </c>
      <c r="AT646" s="55">
        <f t="shared" ref="AT646" si="1630">IF(AS646&gt;=0.7,AR646,"REV")</f>
        <v>0.13691699483175374</v>
      </c>
      <c r="AU646" s="56">
        <f t="shared" ref="AU646" si="1631">SLOPE(AQ646:AQ649,Y646:Y649)*60</f>
        <v>-5.7506404824149868</v>
      </c>
      <c r="AV646" s="56">
        <f t="shared" ref="AV646" si="1632">RSQ(Y646:Y649,AQ646:AQ649)</f>
        <v>0.56852787331976884</v>
      </c>
      <c r="AW646" s="56" t="str">
        <f t="shared" ref="AW646" si="1633">IF(AV646&gt;=0.7,AU646,"REV")</f>
        <v>REV</v>
      </c>
      <c r="AX646" s="57">
        <f t="shared" ref="AX646" si="1634">SLOPE(AO646:AO649,Y646:Y649)*60</f>
        <v>-3473.8409461149304</v>
      </c>
      <c r="AY646" s="57">
        <f t="shared" ref="AY646" si="1635">RSQ(Y646:Y649,AO646:AO649)</f>
        <v>0.58159439585138473</v>
      </c>
      <c r="AZ646" s="57" t="str">
        <f t="shared" ref="AZ646" si="1636">IF(AY646&gt;=0.7,AX646,"REV")</f>
        <v>REV</v>
      </c>
    </row>
    <row r="647" spans="1:52" x14ac:dyDescent="0.3">
      <c r="A647">
        <v>631</v>
      </c>
      <c r="B647" s="1">
        <v>44777</v>
      </c>
      <c r="C647" t="str">
        <f t="shared" si="1577"/>
        <v>CER-AWD_R3_t1_44777</v>
      </c>
      <c r="E647" t="s">
        <v>20</v>
      </c>
      <c r="F647" t="s">
        <v>38</v>
      </c>
      <c r="G647" t="s">
        <v>18</v>
      </c>
      <c r="H647">
        <f t="shared" si="1614"/>
        <v>2022</v>
      </c>
      <c r="I647">
        <f t="shared" si="1615"/>
        <v>8</v>
      </c>
      <c r="J647">
        <f t="shared" si="1616"/>
        <v>4</v>
      </c>
      <c r="K647" t="s">
        <v>50</v>
      </c>
      <c r="M647">
        <f>VLOOKUP(F647,Treats!$A$1:$C$9,3,0)</f>
        <v>3</v>
      </c>
      <c r="N647">
        <v>14</v>
      </c>
      <c r="O647" t="s">
        <v>36</v>
      </c>
      <c r="P647" t="str">
        <f t="shared" si="1617"/>
        <v>E:CER_P:P09_Tr1:AWD_Tr2:_TRA_3_D:4_M:8_Y:2022</v>
      </c>
      <c r="Q647">
        <v>13</v>
      </c>
      <c r="R647">
        <v>28</v>
      </c>
      <c r="S647">
        <v>0.95</v>
      </c>
      <c r="T647">
        <v>29.5</v>
      </c>
      <c r="U647">
        <v>30.5</v>
      </c>
      <c r="V647" t="s">
        <v>45</v>
      </c>
      <c r="W647" s="2">
        <f t="shared" si="1540"/>
        <v>0.42725694444444445</v>
      </c>
      <c r="X647">
        <v>10</v>
      </c>
      <c r="Y647" s="33">
        <f>VLOOKUP(C647,JN!$A$2:$J$865,8,0)</f>
        <v>1.8824999999999998</v>
      </c>
      <c r="Z647" s="34">
        <f>VLOOKUP(C647,JN!$A$2:$J$865,9,0)</f>
        <v>52.746495524404665</v>
      </c>
      <c r="AA647" s="35">
        <f>VLOOKUP(C647,JN!$A$2:$J$865,10,0)</f>
        <v>0.62327999999999995</v>
      </c>
      <c r="AB647">
        <v>41.7</v>
      </c>
      <c r="AD647">
        <f t="shared" si="1618"/>
        <v>314.7</v>
      </c>
      <c r="AE647">
        <v>0.129</v>
      </c>
      <c r="AG647">
        <v>0.72</v>
      </c>
      <c r="AH647">
        <f t="shared" si="1619"/>
        <v>9.2880000000000004E-2</v>
      </c>
      <c r="AI647" t="s">
        <v>643</v>
      </c>
      <c r="AJ647">
        <f t="shared" si="1620"/>
        <v>464.693097654935</v>
      </c>
      <c r="AK647">
        <f t="shared" si="1621"/>
        <v>542.14194726409085</v>
      </c>
      <c r="AL647">
        <f t="shared" si="1622"/>
        <v>0.87478475633541508</v>
      </c>
      <c r="AM647">
        <f t="shared" si="1623"/>
        <v>0.62984502456149893</v>
      </c>
      <c r="AN647">
        <f t="shared" si="1624"/>
        <v>24.51093239567777</v>
      </c>
      <c r="AO647">
        <f t="shared" si="1625"/>
        <v>17.647871324887994</v>
      </c>
      <c r="AP647">
        <f t="shared" si="1626"/>
        <v>0.33790623289076249</v>
      </c>
      <c r="AQ647">
        <f t="shared" si="1627"/>
        <v>0.24329248768134898</v>
      </c>
      <c r="AR647" s="54"/>
      <c r="AS647" s="55"/>
      <c r="AT647" s="55"/>
      <c r="AU647" s="56"/>
      <c r="AV647" s="56"/>
      <c r="AW647" s="56"/>
      <c r="AX647" s="57"/>
      <c r="AY647" s="57"/>
      <c r="AZ647" s="57"/>
    </row>
    <row r="648" spans="1:52" x14ac:dyDescent="0.3">
      <c r="A648">
        <v>632</v>
      </c>
      <c r="B648" s="1">
        <v>44777</v>
      </c>
      <c r="C648" t="str">
        <f t="shared" si="1577"/>
        <v>CER-AWD_R3_t2_44777</v>
      </c>
      <c r="E648" t="s">
        <v>20</v>
      </c>
      <c r="F648" t="s">
        <v>38</v>
      </c>
      <c r="G648" t="s">
        <v>18</v>
      </c>
      <c r="H648">
        <f t="shared" si="1614"/>
        <v>2022</v>
      </c>
      <c r="I648">
        <f t="shared" si="1615"/>
        <v>8</v>
      </c>
      <c r="J648">
        <f t="shared" si="1616"/>
        <v>4</v>
      </c>
      <c r="K648" t="s">
        <v>50</v>
      </c>
      <c r="M648">
        <f>VLOOKUP(F648,Treats!$A$1:$C$9,3,0)</f>
        <v>3</v>
      </c>
      <c r="N648">
        <v>14</v>
      </c>
      <c r="O648" t="s">
        <v>36</v>
      </c>
      <c r="P648" t="str">
        <f t="shared" si="1617"/>
        <v>E:CER_P:P09_Tr1:AWD_Tr2:_TRA_3_D:4_M:8_Y:2022</v>
      </c>
      <c r="Q648">
        <v>13</v>
      </c>
      <c r="R648">
        <v>28</v>
      </c>
      <c r="S648">
        <v>0.95</v>
      </c>
      <c r="T648">
        <v>29.5</v>
      </c>
      <c r="U648">
        <v>30.5</v>
      </c>
      <c r="V648" t="s">
        <v>46</v>
      </c>
      <c r="W648" s="2">
        <f t="shared" si="1540"/>
        <v>0.43420138888888887</v>
      </c>
      <c r="X648">
        <v>20</v>
      </c>
      <c r="Y648" s="33">
        <f>VLOOKUP(C648,JN!$A$2:$J$865,8,0)</f>
        <v>2.1074999999999999</v>
      </c>
      <c r="Z648" s="34">
        <f>VLOOKUP(C648,JN!$A$2:$J$865,9,0)</f>
        <v>44.539435906096941</v>
      </c>
      <c r="AA648" s="35">
        <f>VLOOKUP(C648,JN!$A$2:$J$865,10,0)</f>
        <v>0.60419999999999996</v>
      </c>
      <c r="AB648">
        <v>44.5</v>
      </c>
      <c r="AD648">
        <f t="shared" si="1618"/>
        <v>317.5</v>
      </c>
      <c r="AE648">
        <v>0.129</v>
      </c>
      <c r="AG648">
        <v>0.72</v>
      </c>
      <c r="AH648">
        <f t="shared" si="1619"/>
        <v>9.2880000000000004E-2</v>
      </c>
      <c r="AI648" t="s">
        <v>643</v>
      </c>
      <c r="AJ648">
        <f t="shared" si="1620"/>
        <v>460.59501679372607</v>
      </c>
      <c r="AK648">
        <f t="shared" si="1621"/>
        <v>537.36085292601376</v>
      </c>
      <c r="AL648">
        <f t="shared" si="1622"/>
        <v>0.97070399789277773</v>
      </c>
      <c r="AM648">
        <f t="shared" si="1623"/>
        <v>0.69890687848279998</v>
      </c>
      <c r="AN648">
        <f t="shared" si="1624"/>
        <v>20.514642229151807</v>
      </c>
      <c r="AO648">
        <f t="shared" si="1625"/>
        <v>14.770542404989301</v>
      </c>
      <c r="AP648">
        <f t="shared" si="1626"/>
        <v>0.3246734273378975</v>
      </c>
      <c r="AQ648">
        <f t="shared" si="1627"/>
        <v>0.23376486768328622</v>
      </c>
      <c r="AR648" s="54"/>
      <c r="AS648" s="55"/>
      <c r="AT648" s="55"/>
      <c r="AU648" s="56"/>
      <c r="AV648" s="56"/>
      <c r="AW648" s="56"/>
      <c r="AX648" s="57"/>
      <c r="AY648" s="57"/>
      <c r="AZ648" s="57"/>
    </row>
    <row r="649" spans="1:52" x14ac:dyDescent="0.3">
      <c r="A649">
        <v>633</v>
      </c>
      <c r="B649" s="1">
        <v>44777</v>
      </c>
      <c r="C649" t="str">
        <f t="shared" si="1577"/>
        <v>CER-AWD_R3_t3_44777</v>
      </c>
      <c r="E649" t="s">
        <v>20</v>
      </c>
      <c r="F649" t="s">
        <v>38</v>
      </c>
      <c r="G649" t="s">
        <v>18</v>
      </c>
      <c r="H649">
        <f t="shared" si="1614"/>
        <v>2022</v>
      </c>
      <c r="I649">
        <f t="shared" si="1615"/>
        <v>8</v>
      </c>
      <c r="J649">
        <f t="shared" si="1616"/>
        <v>4</v>
      </c>
      <c r="K649" t="s">
        <v>50</v>
      </c>
      <c r="M649">
        <f>VLOOKUP(F649,Treats!$A$1:$C$9,3,0)</f>
        <v>3</v>
      </c>
      <c r="N649">
        <v>14</v>
      </c>
      <c r="O649" t="s">
        <v>36</v>
      </c>
      <c r="P649" t="str">
        <f t="shared" si="1617"/>
        <v>E:CER_P:P09_Tr1:AWD_Tr2:_TRA_3_D:4_M:8_Y:2022</v>
      </c>
      <c r="Q649">
        <v>13</v>
      </c>
      <c r="R649">
        <v>28</v>
      </c>
      <c r="S649">
        <v>0.95</v>
      </c>
      <c r="T649">
        <v>29.5</v>
      </c>
      <c r="U649">
        <v>30.5</v>
      </c>
      <c r="V649" t="s">
        <v>47</v>
      </c>
      <c r="W649" s="2">
        <f t="shared" si="1540"/>
        <v>0.44114583333333329</v>
      </c>
      <c r="X649">
        <v>30</v>
      </c>
      <c r="Y649" s="33">
        <f>VLOOKUP(C649,JN!$A$2:$J$865,8,0)</f>
        <v>2.1074999999999999</v>
      </c>
      <c r="Z649" s="34">
        <f>VLOOKUP(C649,JN!$A$2:$J$865,9,0)</f>
        <v>27.110960986319881</v>
      </c>
      <c r="AA649" s="35">
        <f>VLOOKUP(C649,JN!$A$2:$J$865,10,0)</f>
        <v>0.61055999999999999</v>
      </c>
      <c r="AB649">
        <v>44.6</v>
      </c>
      <c r="AD649">
        <f t="shared" si="1618"/>
        <v>317.60000000000002</v>
      </c>
      <c r="AE649">
        <v>0.129</v>
      </c>
      <c r="AG649">
        <v>0.72</v>
      </c>
      <c r="AH649">
        <f t="shared" si="1619"/>
        <v>9.2880000000000004E-2</v>
      </c>
      <c r="AI649" t="s">
        <v>643</v>
      </c>
      <c r="AJ649">
        <f t="shared" si="1620"/>
        <v>460.44999317382883</v>
      </c>
      <c r="AK649">
        <f t="shared" si="1621"/>
        <v>537.19165870280017</v>
      </c>
      <c r="AL649">
        <f t="shared" si="1622"/>
        <v>0.97039836061384421</v>
      </c>
      <c r="AM649">
        <f t="shared" si="1623"/>
        <v>0.69868681964196777</v>
      </c>
      <c r="AN649">
        <f t="shared" si="1624"/>
        <v>12.48324180108693</v>
      </c>
      <c r="AO649">
        <f t="shared" si="1625"/>
        <v>8.9879340967825883</v>
      </c>
      <c r="AP649">
        <f t="shared" si="1626"/>
        <v>0.32798773913758167</v>
      </c>
      <c r="AQ649">
        <f t="shared" si="1627"/>
        <v>0.23615117217905882</v>
      </c>
      <c r="AR649" s="54"/>
      <c r="AS649" s="55"/>
      <c r="AT649" s="55"/>
      <c r="AU649" s="56"/>
      <c r="AV649" s="56"/>
      <c r="AW649" s="56"/>
      <c r="AX649" s="57"/>
      <c r="AY649" s="57"/>
      <c r="AZ649" s="57"/>
    </row>
    <row r="650" spans="1:52" x14ac:dyDescent="0.3">
      <c r="A650">
        <v>634</v>
      </c>
      <c r="B650" s="1">
        <v>44784</v>
      </c>
      <c r="C650" t="str">
        <f t="shared" si="1577"/>
        <v>CER-AWD_R1_t0_44784</v>
      </c>
      <c r="E650" t="s">
        <v>20</v>
      </c>
      <c r="F650" t="s">
        <v>21</v>
      </c>
      <c r="G650" t="s">
        <v>18</v>
      </c>
      <c r="H650">
        <f t="shared" si="1614"/>
        <v>2022</v>
      </c>
      <c r="I650">
        <f t="shared" si="1615"/>
        <v>8</v>
      </c>
      <c r="J650">
        <f t="shared" si="1616"/>
        <v>11</v>
      </c>
      <c r="K650" t="s">
        <v>50</v>
      </c>
      <c r="M650">
        <f>VLOOKUP(F650,Treats!$A$1:$C$9,3,0)</f>
        <v>1</v>
      </c>
      <c r="N650">
        <v>9</v>
      </c>
      <c r="O650" t="s">
        <v>612</v>
      </c>
      <c r="P650" t="str">
        <f t="shared" si="1617"/>
        <v>E:CER_P:P01_Tr1:AWD_Tr2:_TRA_1_D:11_M:8_Y:2022</v>
      </c>
      <c r="Q650">
        <v>3.5</v>
      </c>
      <c r="R650">
        <v>27</v>
      </c>
      <c r="S650">
        <v>0.9</v>
      </c>
      <c r="T650">
        <v>25.5</v>
      </c>
      <c r="U650">
        <v>28.5</v>
      </c>
      <c r="V650" t="s">
        <v>44</v>
      </c>
      <c r="W650" s="2">
        <v>0.38611111111111113</v>
      </c>
      <c r="X650">
        <v>0</v>
      </c>
      <c r="Y650" s="33">
        <f>VLOOKUP(C650,JN!$A$2:$J$865,8,0)</f>
        <v>1.7324999999999999</v>
      </c>
      <c r="Z650" s="34">
        <f>VLOOKUP(C650,JN!$A$2:$J$865,9,0)</f>
        <v>92.675223779766938</v>
      </c>
      <c r="AA650" s="35">
        <f>VLOOKUP(C650,JN!$A$2:$J$865,10,0)</f>
        <v>0.65508</v>
      </c>
      <c r="AB650">
        <v>29.8</v>
      </c>
      <c r="AD650">
        <f t="shared" si="1618"/>
        <v>302.8</v>
      </c>
      <c r="AE650">
        <v>0.129</v>
      </c>
      <c r="AG650">
        <v>0.72</v>
      </c>
      <c r="AH650">
        <f t="shared" si="1619"/>
        <v>9.2880000000000004E-2</v>
      </c>
      <c r="AI650" t="s">
        <v>643</v>
      </c>
      <c r="AJ650">
        <f t="shared" si="1620"/>
        <v>482.95547500663156</v>
      </c>
      <c r="AK650">
        <f t="shared" si="1621"/>
        <v>563.44805417440352</v>
      </c>
      <c r="AL650">
        <f t="shared" si="1622"/>
        <v>0.83672036044898912</v>
      </c>
      <c r="AM650">
        <f t="shared" si="1623"/>
        <v>0.60243865952327214</v>
      </c>
      <c r="AN650">
        <f t="shared" si="1624"/>
        <v>44.758006721903222</v>
      </c>
      <c r="AO650">
        <f t="shared" si="1625"/>
        <v>32.225764839770321</v>
      </c>
      <c r="AP650">
        <f t="shared" si="1626"/>
        <v>0.36910355132856826</v>
      </c>
      <c r="AQ650">
        <f t="shared" si="1627"/>
        <v>0.26575455695656913</v>
      </c>
      <c r="AR650" s="54">
        <f t="shared" ref="AR650" si="1637">SLOPE(AM650:AM653,X650:X653)*60</f>
        <v>1.0458679300081221E-2</v>
      </c>
      <c r="AS650" s="55">
        <f t="shared" ref="AS650" si="1638">RSQ(Y650:Y653,AM650:AM653)</f>
        <v>0.61734720879226268</v>
      </c>
      <c r="AT650" s="55" t="str">
        <f t="shared" ref="AT650" si="1639">IF(AS650&gt;=0.7,AR650,"REV")</f>
        <v>REV</v>
      </c>
      <c r="AU650" s="56">
        <f t="shared" ref="AU650" si="1640">SLOPE(AQ650:AQ653,Y650:Y653)*60</f>
        <v>-4.9156737345950461</v>
      </c>
      <c r="AV650" s="56">
        <f t="shared" ref="AV650" si="1641">RSQ(Y650:Y653,AQ650:AQ653)</f>
        <v>6.4300403443892554E-2</v>
      </c>
      <c r="AW650" s="56" t="str">
        <f t="shared" ref="AW650" si="1642">IF(AV650&gt;=0.7,AU650,"REV")</f>
        <v>REV</v>
      </c>
      <c r="AX650" s="57">
        <f t="shared" ref="AX650" si="1643">SLOPE(AO650:AO653,Y650:Y653)*60</f>
        <v>-11540.510010833534</v>
      </c>
      <c r="AY650" s="57">
        <f t="shared" ref="AY650" si="1644">RSQ(Y650:Y653,AO650:AO653)</f>
        <v>0.47769448870564368</v>
      </c>
      <c r="AZ650" s="57" t="str">
        <f t="shared" ref="AZ650" si="1645">IF(AY650&gt;=0.7,AX650,"REV")</f>
        <v>REV</v>
      </c>
    </row>
    <row r="651" spans="1:52" x14ac:dyDescent="0.3">
      <c r="A651">
        <v>635</v>
      </c>
      <c r="B651" s="1">
        <v>44784</v>
      </c>
      <c r="C651" t="str">
        <f t="shared" si="1577"/>
        <v>CER-AWD_R1_t1_44784</v>
      </c>
      <c r="E651" t="s">
        <v>20</v>
      </c>
      <c r="F651" t="s">
        <v>21</v>
      </c>
      <c r="G651" t="s">
        <v>18</v>
      </c>
      <c r="H651">
        <f t="shared" si="1614"/>
        <v>2022</v>
      </c>
      <c r="I651">
        <f t="shared" si="1615"/>
        <v>8</v>
      </c>
      <c r="J651">
        <f t="shared" si="1616"/>
        <v>11</v>
      </c>
      <c r="K651" t="s">
        <v>50</v>
      </c>
      <c r="M651">
        <f>VLOOKUP(F651,Treats!$A$1:$C$9,3,0)</f>
        <v>1</v>
      </c>
      <c r="N651">
        <v>9</v>
      </c>
      <c r="O651" t="s">
        <v>612</v>
      </c>
      <c r="P651" t="str">
        <f t="shared" si="1617"/>
        <v>E:CER_P:P01_Tr1:AWD_Tr2:_TRA_1_D:11_M:8_Y:2022</v>
      </c>
      <c r="Q651">
        <v>3.5</v>
      </c>
      <c r="R651">
        <v>27</v>
      </c>
      <c r="S651">
        <v>0.9</v>
      </c>
      <c r="T651">
        <v>25.5</v>
      </c>
      <c r="U651">
        <v>28.5</v>
      </c>
      <c r="V651" t="s">
        <v>45</v>
      </c>
      <c r="W651" s="2">
        <f>W650+TIME(0,10,0)</f>
        <v>0.39305555555555555</v>
      </c>
      <c r="X651">
        <v>10</v>
      </c>
      <c r="Y651" s="33">
        <f>VLOOKUP(C651,JN!$A$2:$J$865,8,0)</f>
        <v>1.7324999999999999</v>
      </c>
      <c r="Z651" s="34">
        <f>VLOOKUP(C651,JN!$A$2:$J$865,9,0)</f>
        <v>52.469853065360589</v>
      </c>
      <c r="AA651" s="35">
        <f>VLOOKUP(C651,JN!$A$2:$J$865,10,0)</f>
        <v>0.62963999999999998</v>
      </c>
      <c r="AB651">
        <v>35.299999999999997</v>
      </c>
      <c r="AD651">
        <f t="shared" si="1618"/>
        <v>308.3</v>
      </c>
      <c r="AE651">
        <v>0.129</v>
      </c>
      <c r="AG651">
        <v>0.72</v>
      </c>
      <c r="AH651">
        <f t="shared" si="1619"/>
        <v>9.2880000000000004E-2</v>
      </c>
      <c r="AI651" t="s">
        <v>643</v>
      </c>
      <c r="AJ651">
        <f t="shared" si="1620"/>
        <v>474.33966212133646</v>
      </c>
      <c r="AK651">
        <f t="shared" si="1621"/>
        <v>553.3962724748925</v>
      </c>
      <c r="AL651">
        <f t="shared" si="1622"/>
        <v>0.82179346462521541</v>
      </c>
      <c r="AM651">
        <f t="shared" si="1623"/>
        <v>0.59169129453015512</v>
      </c>
      <c r="AN651">
        <f t="shared" si="1624"/>
        <v>24.888532374579309</v>
      </c>
      <c r="AO651">
        <f t="shared" si="1625"/>
        <v>17.919743309697104</v>
      </c>
      <c r="AP651">
        <f t="shared" si="1626"/>
        <v>0.34844042900109129</v>
      </c>
      <c r="AQ651">
        <f t="shared" si="1627"/>
        <v>0.25087710888078574</v>
      </c>
      <c r="AR651" s="54"/>
      <c r="AS651" s="55"/>
      <c r="AT651" s="55"/>
      <c r="AU651" s="56"/>
      <c r="AV651" s="56"/>
      <c r="AW651" s="56"/>
      <c r="AX651" s="57"/>
      <c r="AY651" s="57"/>
      <c r="AZ651" s="57"/>
    </row>
    <row r="652" spans="1:52" x14ac:dyDescent="0.3">
      <c r="A652">
        <v>636</v>
      </c>
      <c r="B652" s="1">
        <v>44784</v>
      </c>
      <c r="C652" t="str">
        <f t="shared" si="1577"/>
        <v>CER-AWD_R1_t2_44784</v>
      </c>
      <c r="E652" t="s">
        <v>20</v>
      </c>
      <c r="F652" t="s">
        <v>21</v>
      </c>
      <c r="G652" t="s">
        <v>18</v>
      </c>
      <c r="H652">
        <f t="shared" si="1614"/>
        <v>2022</v>
      </c>
      <c r="I652">
        <f t="shared" si="1615"/>
        <v>8</v>
      </c>
      <c r="J652">
        <f t="shared" si="1616"/>
        <v>11</v>
      </c>
      <c r="K652" t="s">
        <v>50</v>
      </c>
      <c r="M652">
        <f>VLOOKUP(F652,Treats!$A$1:$C$9,3,0)</f>
        <v>1</v>
      </c>
      <c r="N652">
        <v>9</v>
      </c>
      <c r="O652" t="s">
        <v>612</v>
      </c>
      <c r="P652" t="str">
        <f t="shared" si="1617"/>
        <v>E:CER_P:P01_Tr1:AWD_Tr2:_TRA_1_D:11_M:8_Y:2022</v>
      </c>
      <c r="Q652">
        <v>3.5</v>
      </c>
      <c r="R652">
        <v>27</v>
      </c>
      <c r="S652">
        <v>0.9</v>
      </c>
      <c r="T652">
        <v>25.5</v>
      </c>
      <c r="U652">
        <v>28.5</v>
      </c>
      <c r="V652" t="s">
        <v>46</v>
      </c>
      <c r="W652" s="2">
        <f>W651+TIME(0,10,0)</f>
        <v>0.39999999999999997</v>
      </c>
      <c r="X652">
        <v>20</v>
      </c>
      <c r="Y652" s="33">
        <f>VLOOKUP(C652,JN!$A$2:$J$865,8,0)</f>
        <v>1.7324999999999999</v>
      </c>
      <c r="Z652" s="34">
        <f>VLOOKUP(C652,JN!$A$2:$J$865,9,0)</f>
        <v>43.986150988008788</v>
      </c>
      <c r="AA652" s="35">
        <f>VLOOKUP(C652,JN!$A$2:$J$865,10,0)</f>
        <v>0.59784000000000015</v>
      </c>
      <c r="AB652">
        <v>36.799999999999997</v>
      </c>
      <c r="AD652">
        <f t="shared" si="1618"/>
        <v>309.8</v>
      </c>
      <c r="AE652">
        <v>0.129</v>
      </c>
      <c r="AG652">
        <v>0.72</v>
      </c>
      <c r="AH652">
        <f t="shared" si="1619"/>
        <v>9.2880000000000004E-2</v>
      </c>
      <c r="AI652" t="s">
        <v>643</v>
      </c>
      <c r="AJ652">
        <f t="shared" si="1620"/>
        <v>472.04298848291813</v>
      </c>
      <c r="AK652">
        <f t="shared" si="1621"/>
        <v>550.71681989673777</v>
      </c>
      <c r="AL652">
        <f t="shared" si="1622"/>
        <v>0.8178144775466557</v>
      </c>
      <c r="AM652">
        <f t="shared" si="1623"/>
        <v>0.58882642383359207</v>
      </c>
      <c r="AN652">
        <f t="shared" si="1624"/>
        <v>20.763354164240528</v>
      </c>
      <c r="AO652">
        <f t="shared" si="1625"/>
        <v>14.94961499825318</v>
      </c>
      <c r="AP652">
        <f t="shared" si="1626"/>
        <v>0.32924054360706578</v>
      </c>
      <c r="AQ652">
        <f t="shared" si="1627"/>
        <v>0.23705319139708736</v>
      </c>
      <c r="AR652" s="54"/>
      <c r="AS652" s="55"/>
      <c r="AT652" s="55"/>
      <c r="AU652" s="56"/>
      <c r="AV652" s="56"/>
      <c r="AW652" s="56"/>
      <c r="AX652" s="57"/>
      <c r="AY652" s="57"/>
      <c r="AZ652" s="57"/>
    </row>
    <row r="653" spans="1:52" x14ac:dyDescent="0.3">
      <c r="A653">
        <v>637</v>
      </c>
      <c r="B653" s="1">
        <v>44784</v>
      </c>
      <c r="C653" t="str">
        <f t="shared" si="1577"/>
        <v>CER-AWD_R1_t3_44784</v>
      </c>
      <c r="E653" t="s">
        <v>20</v>
      </c>
      <c r="F653" t="s">
        <v>21</v>
      </c>
      <c r="G653" t="s">
        <v>18</v>
      </c>
      <c r="H653">
        <f t="shared" si="1614"/>
        <v>2022</v>
      </c>
      <c r="I653">
        <f t="shared" si="1615"/>
        <v>8</v>
      </c>
      <c r="J653">
        <f t="shared" si="1616"/>
        <v>11</v>
      </c>
      <c r="K653" t="s">
        <v>50</v>
      </c>
      <c r="M653">
        <f>VLOOKUP(F653,Treats!$A$1:$C$9,3,0)</f>
        <v>1</v>
      </c>
      <c r="N653">
        <v>9</v>
      </c>
      <c r="O653" t="s">
        <v>612</v>
      </c>
      <c r="P653" t="str">
        <f t="shared" si="1617"/>
        <v>E:CER_P:P01_Tr1:AWD_Tr2:_TRA_1_D:11_M:8_Y:2022</v>
      </c>
      <c r="Q653">
        <v>3.5</v>
      </c>
      <c r="R653">
        <v>27</v>
      </c>
      <c r="S653">
        <v>0.9</v>
      </c>
      <c r="T653">
        <v>25.5</v>
      </c>
      <c r="U653">
        <v>28.5</v>
      </c>
      <c r="V653" t="s">
        <v>47</v>
      </c>
      <c r="W653" s="2">
        <f>W652+TIME(0,10,0)</f>
        <v>0.40694444444444439</v>
      </c>
      <c r="X653">
        <v>30</v>
      </c>
      <c r="Y653" s="33">
        <f>VLOOKUP(C653,JN!$A$2:$J$865,8,0)</f>
        <v>1.8075000000000001</v>
      </c>
      <c r="Z653" s="34">
        <f>VLOOKUP(C653,JN!$A$2:$J$865,9,0)</f>
        <v>21.578111805438272</v>
      </c>
      <c r="AA653" s="35">
        <f>VLOOKUP(C653,JN!$A$2:$J$865,10,0)</f>
        <v>0.62327999999999995</v>
      </c>
      <c r="AB653">
        <v>39.4</v>
      </c>
      <c r="AD653">
        <f t="shared" si="1618"/>
        <v>312.39999999999998</v>
      </c>
      <c r="AE653">
        <v>0.129</v>
      </c>
      <c r="AG653">
        <v>0.72</v>
      </c>
      <c r="AH653">
        <f t="shared" si="1619"/>
        <v>9.2880000000000004E-2</v>
      </c>
      <c r="AI653" t="s">
        <v>643</v>
      </c>
      <c r="AJ653">
        <f t="shared" si="1620"/>
        <v>468.1143336491935</v>
      </c>
      <c r="AK653">
        <f t="shared" si="1621"/>
        <v>546.13338925739242</v>
      </c>
      <c r="AL653">
        <f t="shared" si="1622"/>
        <v>0.84611665807091729</v>
      </c>
      <c r="AM653">
        <f t="shared" si="1623"/>
        <v>0.6092039938110605</v>
      </c>
      <c r="AN653">
        <f t="shared" si="1624"/>
        <v>10.101023429210532</v>
      </c>
      <c r="AO653">
        <f t="shared" si="1625"/>
        <v>7.2727368690315828</v>
      </c>
      <c r="AP653">
        <f t="shared" si="1626"/>
        <v>0.34039401885634757</v>
      </c>
      <c r="AQ653">
        <f t="shared" si="1627"/>
        <v>0.24508369357657026</v>
      </c>
      <c r="AR653" s="54"/>
      <c r="AS653" s="55"/>
      <c r="AT653" s="55"/>
      <c r="AU653" s="56"/>
      <c r="AV653" s="56"/>
      <c r="AW653" s="56"/>
      <c r="AX653" s="57"/>
      <c r="AY653" s="57"/>
      <c r="AZ653" s="57"/>
    </row>
    <row r="654" spans="1:52" x14ac:dyDescent="0.3">
      <c r="A654">
        <v>638</v>
      </c>
      <c r="B654" s="1">
        <v>44784</v>
      </c>
      <c r="C654" t="str">
        <f t="shared" si="1577"/>
        <v>CER-MSD_R1_t0_44784</v>
      </c>
      <c r="E654" t="s">
        <v>20</v>
      </c>
      <c r="F654" t="s">
        <v>22</v>
      </c>
      <c r="G654" t="s">
        <v>18</v>
      </c>
      <c r="H654">
        <f t="shared" si="1614"/>
        <v>2022</v>
      </c>
      <c r="I654">
        <f t="shared" si="1615"/>
        <v>8</v>
      </c>
      <c r="J654">
        <f t="shared" si="1616"/>
        <v>11</v>
      </c>
      <c r="K654" t="s">
        <v>49</v>
      </c>
      <c r="M654">
        <f>VLOOKUP(F654,Treats!$A$1:$C$9,3,0)</f>
        <v>1</v>
      </c>
      <c r="N654">
        <v>11</v>
      </c>
      <c r="O654" t="s">
        <v>612</v>
      </c>
      <c r="P654" t="str">
        <f t="shared" si="1617"/>
        <v>E:CER_P:P02_Tr1:MSD_Tr2:_TRA_1_D:11_M:8_Y:2022</v>
      </c>
      <c r="Q654">
        <v>5.5</v>
      </c>
      <c r="R654">
        <v>27</v>
      </c>
      <c r="S654">
        <v>0.9</v>
      </c>
      <c r="T654">
        <v>25.5</v>
      </c>
      <c r="U654">
        <v>28.5</v>
      </c>
      <c r="V654" t="s">
        <v>44</v>
      </c>
      <c r="W654" s="2">
        <v>0.38842592592592595</v>
      </c>
      <c r="X654">
        <v>0</v>
      </c>
      <c r="Y654" s="33">
        <f>VLOOKUP(C654,JN!$A$2:$J$865,8,0)</f>
        <v>2.5575000000000001</v>
      </c>
      <c r="Z654" s="34">
        <f>VLOOKUP(C654,JN!$A$2:$J$865,9,0)</f>
        <v>98.48471541969262</v>
      </c>
      <c r="AA654" s="35">
        <f>VLOOKUP(C654,JN!$A$2:$J$865,10,0)</f>
        <v>0.61692000000000002</v>
      </c>
      <c r="AB654">
        <v>29.8</v>
      </c>
      <c r="AD654">
        <f t="shared" si="1618"/>
        <v>302.8</v>
      </c>
      <c r="AE654">
        <v>0.129</v>
      </c>
      <c r="AG654">
        <v>0.72</v>
      </c>
      <c r="AH654">
        <f t="shared" si="1619"/>
        <v>9.2880000000000004E-2</v>
      </c>
      <c r="AI654" t="s">
        <v>643</v>
      </c>
      <c r="AJ654">
        <f t="shared" si="1620"/>
        <v>482.95547500663156</v>
      </c>
      <c r="AK654">
        <f t="shared" si="1621"/>
        <v>563.44805417440352</v>
      </c>
      <c r="AL654">
        <f t="shared" si="1622"/>
        <v>1.2351586273294601</v>
      </c>
      <c r="AM654">
        <f t="shared" si="1623"/>
        <v>0.88931421167721125</v>
      </c>
      <c r="AN654">
        <f t="shared" si="1624"/>
        <v>47.563732516410582</v>
      </c>
      <c r="AO654">
        <f t="shared" si="1625"/>
        <v>34.245887411815616</v>
      </c>
      <c r="AP654">
        <f t="shared" si="1626"/>
        <v>0.34760237358127299</v>
      </c>
      <c r="AQ654">
        <f t="shared" si="1627"/>
        <v>0.25027370897851653</v>
      </c>
      <c r="AR654" s="54">
        <f t="shared" ref="AR654" si="1646">SLOPE(AM654:AM657,X654:X657)*60</f>
        <v>3.8861247950291515</v>
      </c>
      <c r="AS654" s="55">
        <f t="shared" ref="AS654" si="1647">RSQ(Y654:Y657,AM654:AM657)</f>
        <v>0.9999871469329521</v>
      </c>
      <c r="AT654" s="55">
        <f t="shared" ref="AT654" si="1648">IF(AS654&gt;=0.7,AR654,"REV")</f>
        <v>3.8861247950291515</v>
      </c>
      <c r="AU654" s="56">
        <f t="shared" ref="AU654" si="1649">SLOPE(AQ654:AQ657,Y654:Y657)*60</f>
        <v>-4.8141434960377524E-2</v>
      </c>
      <c r="AV654" s="56">
        <f t="shared" ref="AV654" si="1650">RSQ(Y654:Y657,AQ654:AQ657)</f>
        <v>0.65680373316907481</v>
      </c>
      <c r="AW654" s="56" t="str">
        <f t="shared" ref="AW654" si="1651">IF(AV654&gt;=0.7,AU654,"REV")</f>
        <v>REV</v>
      </c>
      <c r="AX654" s="57">
        <f t="shared" ref="AX654" si="1652">SLOPE(AO654:AO657,Y654:Y657)*60</f>
        <v>-216.7387109522663</v>
      </c>
      <c r="AY654" s="57">
        <f t="shared" ref="AY654" si="1653">RSQ(Y654:Y657,AO654:AO657)</f>
        <v>0.95100527631352239</v>
      </c>
      <c r="AZ654" s="57">
        <f t="shared" ref="AZ654" si="1654">IF(AY654&gt;=0.7,AX654,"REV")</f>
        <v>-216.7387109522663</v>
      </c>
    </row>
    <row r="655" spans="1:52" x14ac:dyDescent="0.3">
      <c r="A655">
        <v>639</v>
      </c>
      <c r="B655" s="1">
        <v>44784</v>
      </c>
      <c r="C655" t="str">
        <f t="shared" si="1577"/>
        <v>CER-MSD_R1_t1_44784</v>
      </c>
      <c r="E655" t="s">
        <v>20</v>
      </c>
      <c r="F655" t="s">
        <v>22</v>
      </c>
      <c r="G655" t="s">
        <v>18</v>
      </c>
      <c r="H655">
        <f t="shared" si="1614"/>
        <v>2022</v>
      </c>
      <c r="I655">
        <f t="shared" si="1615"/>
        <v>8</v>
      </c>
      <c r="J655">
        <f t="shared" si="1616"/>
        <v>11</v>
      </c>
      <c r="K655" t="s">
        <v>49</v>
      </c>
      <c r="M655">
        <f>VLOOKUP(F655,Treats!$A$1:$C$9,3,0)</f>
        <v>1</v>
      </c>
      <c r="N655">
        <v>11</v>
      </c>
      <c r="O655" t="s">
        <v>612</v>
      </c>
      <c r="P655" t="str">
        <f t="shared" si="1617"/>
        <v>E:CER_P:P02_Tr1:MSD_Tr2:_TRA_1_D:11_M:8_Y:2022</v>
      </c>
      <c r="Q655">
        <v>5.5</v>
      </c>
      <c r="R655">
        <v>27</v>
      </c>
      <c r="S655">
        <v>0.9</v>
      </c>
      <c r="T655">
        <v>25.5</v>
      </c>
      <c r="U655">
        <v>28.5</v>
      </c>
      <c r="V655" t="s">
        <v>45</v>
      </c>
      <c r="W655" s="2">
        <f>W654+TIME(0,10,0)</f>
        <v>0.39537037037037037</v>
      </c>
      <c r="X655">
        <v>10</v>
      </c>
      <c r="Y655" s="33">
        <f>VLOOKUP(C655,JN!$A$2:$J$865,8,0)</f>
        <v>5.2575000000000003</v>
      </c>
      <c r="Z655" s="34">
        <f>VLOOKUP(C655,JN!$A$2:$J$865,9,0)</f>
        <v>76.814389461239656</v>
      </c>
      <c r="AA655" s="35">
        <f>VLOOKUP(C655,JN!$A$2:$J$865,10,0)</f>
        <v>0.61692000000000002</v>
      </c>
      <c r="AB655">
        <v>32.1</v>
      </c>
      <c r="AD655">
        <f t="shared" si="1618"/>
        <v>305.10000000000002</v>
      </c>
      <c r="AE655">
        <v>0.129</v>
      </c>
      <c r="AG655">
        <v>0.72</v>
      </c>
      <c r="AH655">
        <f t="shared" si="1619"/>
        <v>9.2880000000000004E-2</v>
      </c>
      <c r="AI655" t="s">
        <v>643</v>
      </c>
      <c r="AJ655">
        <f t="shared" si="1620"/>
        <v>479.3147093805573</v>
      </c>
      <c r="AK655">
        <f t="shared" si="1621"/>
        <v>559.20049427731681</v>
      </c>
      <c r="AL655">
        <f t="shared" si="1622"/>
        <v>2.51999708456828</v>
      </c>
      <c r="AM655">
        <f t="shared" si="1623"/>
        <v>1.8143979008891615</v>
      </c>
      <c r="AN655">
        <f t="shared" si="1624"/>
        <v>36.818266760859025</v>
      </c>
      <c r="AO655">
        <f t="shared" si="1625"/>
        <v>26.509152067818498</v>
      </c>
      <c r="AP655">
        <f t="shared" si="1626"/>
        <v>0.34498196892956229</v>
      </c>
      <c r="AQ655">
        <f t="shared" si="1627"/>
        <v>0.24838701762928486</v>
      </c>
      <c r="AR655" s="54"/>
      <c r="AS655" s="55"/>
      <c r="AT655" s="55"/>
      <c r="AU655" s="56"/>
      <c r="AV655" s="56"/>
      <c r="AW655" s="56"/>
      <c r="AX655" s="57"/>
      <c r="AY655" s="57"/>
      <c r="AZ655" s="57"/>
    </row>
    <row r="656" spans="1:52" x14ac:dyDescent="0.3">
      <c r="A656">
        <v>640</v>
      </c>
      <c r="B656" s="1">
        <v>44784</v>
      </c>
      <c r="C656" t="str">
        <f t="shared" si="1577"/>
        <v>CER-MSD_R1_t2_44784</v>
      </c>
      <c r="E656" t="s">
        <v>20</v>
      </c>
      <c r="F656" t="s">
        <v>22</v>
      </c>
      <c r="G656" t="s">
        <v>18</v>
      </c>
      <c r="H656">
        <f t="shared" si="1614"/>
        <v>2022</v>
      </c>
      <c r="I656">
        <f t="shared" si="1615"/>
        <v>8</v>
      </c>
      <c r="J656">
        <f t="shared" si="1616"/>
        <v>11</v>
      </c>
      <c r="K656" t="s">
        <v>49</v>
      </c>
      <c r="M656">
        <f>VLOOKUP(F656,Treats!$A$1:$C$9,3,0)</f>
        <v>1</v>
      </c>
      <c r="N656">
        <v>11</v>
      </c>
      <c r="O656" t="s">
        <v>612</v>
      </c>
      <c r="P656" t="str">
        <f t="shared" si="1617"/>
        <v>E:CER_P:P02_Tr1:MSD_Tr2:_TRA_1_D:11_M:8_Y:2022</v>
      </c>
      <c r="Q656">
        <v>5.5</v>
      </c>
      <c r="R656">
        <v>27</v>
      </c>
      <c r="S656">
        <v>0.9</v>
      </c>
      <c r="T656">
        <v>25.5</v>
      </c>
      <c r="U656">
        <v>28.5</v>
      </c>
      <c r="V656" t="s">
        <v>46</v>
      </c>
      <c r="W656" s="2">
        <f>W655+TIME(0,10,0)</f>
        <v>0.40231481481481479</v>
      </c>
      <c r="X656">
        <v>20</v>
      </c>
      <c r="Y656" s="33">
        <f>VLOOKUP(C656,JN!$A$2:$J$865,8,0)</f>
        <v>6.7575000000000012</v>
      </c>
      <c r="Z656" s="34">
        <f>VLOOKUP(C656,JN!$A$2:$J$865,9,0)</f>
        <v>65.933119405505835</v>
      </c>
      <c r="AA656" s="35">
        <f>VLOOKUP(C656,JN!$A$2:$J$865,10,0)</f>
        <v>0.61055999999999999</v>
      </c>
      <c r="AB656">
        <v>33.700000000000003</v>
      </c>
      <c r="AD656">
        <f t="shared" si="1618"/>
        <v>306.7</v>
      </c>
      <c r="AE656">
        <v>0.129</v>
      </c>
      <c r="AG656">
        <v>0.72</v>
      </c>
      <c r="AH656">
        <f t="shared" si="1619"/>
        <v>9.2880000000000004E-2</v>
      </c>
      <c r="AI656" t="s">
        <v>643</v>
      </c>
      <c r="AJ656">
        <f t="shared" si="1620"/>
        <v>476.81420877733302</v>
      </c>
      <c r="AK656">
        <f t="shared" si="1621"/>
        <v>556.28324357355518</v>
      </c>
      <c r="AL656">
        <f t="shared" si="1622"/>
        <v>3.2220720158128282</v>
      </c>
      <c r="AM656">
        <f t="shared" si="1623"/>
        <v>2.3198918513852362</v>
      </c>
      <c r="AN656">
        <f t="shared" si="1624"/>
        <v>31.437848161557685</v>
      </c>
      <c r="AO656">
        <f t="shared" si="1625"/>
        <v>22.635250676321533</v>
      </c>
      <c r="AP656">
        <f t="shared" si="1626"/>
        <v>0.33964429719626987</v>
      </c>
      <c r="AQ656">
        <f t="shared" si="1627"/>
        <v>0.24454389398131432</v>
      </c>
      <c r="AR656" s="54"/>
      <c r="AS656" s="55"/>
      <c r="AT656" s="55"/>
      <c r="AU656" s="56"/>
      <c r="AV656" s="56"/>
      <c r="AW656" s="56"/>
      <c r="AX656" s="57"/>
      <c r="AY656" s="57"/>
      <c r="AZ656" s="57"/>
    </row>
    <row r="657" spans="1:52" x14ac:dyDescent="0.3">
      <c r="A657">
        <v>641</v>
      </c>
      <c r="B657" s="1">
        <v>44784</v>
      </c>
      <c r="C657" t="str">
        <f t="shared" si="1577"/>
        <v>CER-MSD_R1_t3_44784</v>
      </c>
      <c r="E657" t="s">
        <v>20</v>
      </c>
      <c r="F657" t="s">
        <v>22</v>
      </c>
      <c r="G657" t="s">
        <v>18</v>
      </c>
      <c r="H657">
        <f t="shared" si="1614"/>
        <v>2022</v>
      </c>
      <c r="I657">
        <f t="shared" si="1615"/>
        <v>8</v>
      </c>
      <c r="J657">
        <f t="shared" si="1616"/>
        <v>11</v>
      </c>
      <c r="K657" t="s">
        <v>49</v>
      </c>
      <c r="M657">
        <f>VLOOKUP(F657,Treats!$A$1:$C$9,3,0)</f>
        <v>1</v>
      </c>
      <c r="N657">
        <v>11</v>
      </c>
      <c r="O657" t="s">
        <v>612</v>
      </c>
      <c r="P657" t="str">
        <f t="shared" si="1617"/>
        <v>E:CER_P:P02_Tr1:MSD_Tr2:_TRA_1_D:11_M:8_Y:2022</v>
      </c>
      <c r="Q657">
        <v>5.5</v>
      </c>
      <c r="R657">
        <v>27</v>
      </c>
      <c r="S657">
        <v>0.9</v>
      </c>
      <c r="T657">
        <v>25.5</v>
      </c>
      <c r="U657">
        <v>28.5</v>
      </c>
      <c r="V657" t="s">
        <v>47</v>
      </c>
      <c r="W657" s="2">
        <f>W656+TIME(0,10,0)</f>
        <v>0.40925925925925921</v>
      </c>
      <c r="X657">
        <v>30</v>
      </c>
      <c r="Y657" s="33">
        <f>VLOOKUP(C657,JN!$A$2:$J$865,8,0)</f>
        <v>8.4075000000000006</v>
      </c>
      <c r="Z657" s="34">
        <f>VLOOKUP(C657,JN!$A$2:$J$865,9,0)</f>
        <v>35.410234757642293</v>
      </c>
      <c r="AA657" s="35">
        <f>VLOOKUP(C657,JN!$A$2:$J$865,10,0)</f>
        <v>0.61692000000000002</v>
      </c>
      <c r="AB657">
        <v>34.4</v>
      </c>
      <c r="AD657">
        <f t="shared" si="1618"/>
        <v>307.39999999999998</v>
      </c>
      <c r="AE657">
        <v>0.129</v>
      </c>
      <c r="AG657">
        <v>0.72</v>
      </c>
      <c r="AH657">
        <f t="shared" si="1619"/>
        <v>9.2880000000000004E-2</v>
      </c>
      <c r="AI657" t="s">
        <v>643</v>
      </c>
      <c r="AJ657">
        <f t="shared" si="1620"/>
        <v>475.72842495773597</v>
      </c>
      <c r="AK657">
        <f t="shared" si="1621"/>
        <v>555.01649578402532</v>
      </c>
      <c r="AL657">
        <f t="shared" si="1622"/>
        <v>3.9996867328321657</v>
      </c>
      <c r="AM657">
        <f t="shared" si="1623"/>
        <v>2.8797744476391594</v>
      </c>
      <c r="AN657">
        <f t="shared" si="1624"/>
        <v>16.845655208636845</v>
      </c>
      <c r="AO657">
        <f t="shared" si="1625"/>
        <v>12.128871750218529</v>
      </c>
      <c r="AP657">
        <f t="shared" si="1626"/>
        <v>0.34240077657908091</v>
      </c>
      <c r="AQ657">
        <f t="shared" si="1627"/>
        <v>0.24652855913693825</v>
      </c>
      <c r="AR657" s="54"/>
      <c r="AS657" s="55"/>
      <c r="AT657" s="55"/>
      <c r="AU657" s="56"/>
      <c r="AV657" s="56"/>
      <c r="AW657" s="56"/>
      <c r="AX657" s="57"/>
      <c r="AY657" s="57"/>
      <c r="AZ657" s="57"/>
    </row>
    <row r="658" spans="1:52" x14ac:dyDescent="0.3">
      <c r="A658">
        <v>642</v>
      </c>
      <c r="B658" s="1">
        <v>44784</v>
      </c>
      <c r="C658" t="str">
        <f t="shared" si="1577"/>
        <v>CER-CON_R1_t0_44784</v>
      </c>
      <c r="E658" t="s">
        <v>20</v>
      </c>
      <c r="F658" t="s">
        <v>39</v>
      </c>
      <c r="G658" t="s">
        <v>18</v>
      </c>
      <c r="H658">
        <f t="shared" si="1614"/>
        <v>2022</v>
      </c>
      <c r="I658">
        <f t="shared" si="1615"/>
        <v>8</v>
      </c>
      <c r="J658">
        <f t="shared" si="1616"/>
        <v>11</v>
      </c>
      <c r="K658" t="s">
        <v>48</v>
      </c>
      <c r="M658">
        <f>VLOOKUP(F658,Treats!$A$1:$C$9,3,0)</f>
        <v>1</v>
      </c>
      <c r="N658">
        <v>3</v>
      </c>
      <c r="O658" t="s">
        <v>604</v>
      </c>
      <c r="P658" t="str">
        <f t="shared" si="1617"/>
        <v>E:CER_P:P03_Tr1:CON_Tr2:_TRA_1_D:11_M:8_Y:2022</v>
      </c>
      <c r="Q658">
        <v>7</v>
      </c>
      <c r="R658">
        <v>27</v>
      </c>
      <c r="S658">
        <v>0.9</v>
      </c>
      <c r="T658">
        <v>25.5</v>
      </c>
      <c r="U658">
        <v>28.5</v>
      </c>
      <c r="V658" t="s">
        <v>44</v>
      </c>
      <c r="W658" s="2">
        <v>0.38611111111111113</v>
      </c>
      <c r="X658">
        <v>0</v>
      </c>
      <c r="Y658" s="33">
        <f>VLOOKUP(C658,JN!$A$2:$J$865,8,0)</f>
        <v>29.3325</v>
      </c>
      <c r="Z658" s="34">
        <f>VLOOKUP(C658,JN!$A$2:$J$865,9,0)</f>
        <v>132.51173788211452</v>
      </c>
      <c r="AA658" s="35">
        <f>VLOOKUP(C658,JN!$A$2:$J$865,10,0)</f>
        <v>0.59148000000000012</v>
      </c>
      <c r="AB658">
        <v>30</v>
      </c>
      <c r="AD658">
        <f t="shared" si="1618"/>
        <v>303</v>
      </c>
      <c r="AE658">
        <v>0.129</v>
      </c>
      <c r="AG658">
        <v>0.72</v>
      </c>
      <c r="AH658">
        <f t="shared" si="1619"/>
        <v>9.2880000000000004E-2</v>
      </c>
      <c r="AI658" t="s">
        <v>643</v>
      </c>
      <c r="AJ658">
        <f t="shared" si="1620"/>
        <v>482.63669251487801</v>
      </c>
      <c r="AK658">
        <f t="shared" si="1621"/>
        <v>563.07614126735768</v>
      </c>
      <c r="AL658">
        <f t="shared" si="1622"/>
        <v>14.156940783192658</v>
      </c>
      <c r="AM658">
        <f t="shared" si="1623"/>
        <v>10.192997363898714</v>
      </c>
      <c r="AN658">
        <f t="shared" si="1624"/>
        <v>63.955026890822211</v>
      </c>
      <c r="AO658">
        <f t="shared" si="1625"/>
        <v>46.047619361391988</v>
      </c>
      <c r="AP658">
        <f t="shared" si="1626"/>
        <v>0.3330482760368168</v>
      </c>
      <c r="AQ658">
        <f t="shared" si="1627"/>
        <v>0.2397947587465081</v>
      </c>
      <c r="AR658" s="54">
        <f t="shared" ref="AR658" si="1655">SLOPE(AM658:AM661,X658:X661)*60</f>
        <v>3.1866537623078934</v>
      </c>
      <c r="AS658" s="55">
        <f t="shared" ref="AS658" si="1656">RSQ(Y658:Y661,AM658:AM661)</f>
        <v>0.99140128193818444</v>
      </c>
      <c r="AT658" s="55">
        <f t="shared" ref="AT658" si="1657">IF(AS658&gt;=0.7,AR658,"REV")</f>
        <v>3.1866537623078934</v>
      </c>
      <c r="AU658" s="56">
        <f t="shared" ref="AU658" si="1658">SLOPE(AQ658:AQ661,Y658:Y661)*60</f>
        <v>4.8342899436851994E-2</v>
      </c>
      <c r="AV658" s="56">
        <f t="shared" ref="AV658" si="1659">RSQ(Y658:Y661,AQ658:AQ661)</f>
        <v>0.22544127522367308</v>
      </c>
      <c r="AW658" s="56" t="str">
        <f t="shared" ref="AW658" si="1660">IF(AV658&gt;=0.7,AU658,"REV")</f>
        <v>REV</v>
      </c>
      <c r="AX658" s="57">
        <f t="shared" ref="AX658" si="1661">SLOPE(AO658:AO661,Y658:Y661)*60</f>
        <v>-103.09951225580163</v>
      </c>
      <c r="AY658" s="57">
        <f t="shared" ref="AY658" si="1662">RSQ(Y658:Y661,AO658:AO661)</f>
        <v>0.29704552348950797</v>
      </c>
      <c r="AZ658" s="57" t="str">
        <f t="shared" ref="AZ658" si="1663">IF(AY658&gt;=0.7,AX658,"REV")</f>
        <v>REV</v>
      </c>
    </row>
    <row r="659" spans="1:52" x14ac:dyDescent="0.3">
      <c r="A659">
        <v>643</v>
      </c>
      <c r="B659" s="1">
        <v>44784</v>
      </c>
      <c r="C659" t="str">
        <f t="shared" si="1577"/>
        <v>CER-CON_R1_t1_44784</v>
      </c>
      <c r="E659" t="s">
        <v>20</v>
      </c>
      <c r="F659" t="s">
        <v>39</v>
      </c>
      <c r="G659" t="s">
        <v>18</v>
      </c>
      <c r="H659">
        <f t="shared" si="1614"/>
        <v>2022</v>
      </c>
      <c r="I659">
        <f t="shared" si="1615"/>
        <v>8</v>
      </c>
      <c r="J659">
        <f t="shared" si="1616"/>
        <v>11</v>
      </c>
      <c r="K659" t="s">
        <v>48</v>
      </c>
      <c r="M659">
        <f>VLOOKUP(F659,Treats!$A$1:$C$9,3,0)</f>
        <v>1</v>
      </c>
      <c r="N659">
        <v>3</v>
      </c>
      <c r="O659" t="s">
        <v>604</v>
      </c>
      <c r="P659" t="str">
        <f t="shared" si="1617"/>
        <v>E:CER_P:P03_Tr1:CON_Tr2:_TRA_1_D:11_M:8_Y:2022</v>
      </c>
      <c r="Q659">
        <v>7</v>
      </c>
      <c r="R659">
        <v>27</v>
      </c>
      <c r="S659">
        <v>0.9</v>
      </c>
      <c r="T659">
        <v>25.5</v>
      </c>
      <c r="U659">
        <v>28.5</v>
      </c>
      <c r="V659" t="s">
        <v>45</v>
      </c>
      <c r="W659" s="2">
        <f>W658+TIME(0,10,0)</f>
        <v>0.39305555555555555</v>
      </c>
      <c r="X659">
        <v>10</v>
      </c>
      <c r="Y659" s="33">
        <f>VLOOKUP(C659,JN!$A$2:$J$865,8,0)</f>
        <v>24.982500000000002</v>
      </c>
      <c r="Z659" s="34">
        <f>VLOOKUP(C659,JN!$A$2:$J$865,9,0)</f>
        <v>99.683499408883634</v>
      </c>
      <c r="AA659" s="35">
        <f>VLOOKUP(C659,JN!$A$2:$J$865,10,0)</f>
        <v>0.58512000000000008</v>
      </c>
      <c r="AB659">
        <v>34</v>
      </c>
      <c r="AD659">
        <f t="shared" si="1618"/>
        <v>307</v>
      </c>
      <c r="AE659">
        <v>0.129</v>
      </c>
      <c r="AG659">
        <v>0.72</v>
      </c>
      <c r="AH659">
        <f t="shared" si="1619"/>
        <v>9.2880000000000004E-2</v>
      </c>
      <c r="AI659" t="s">
        <v>643</v>
      </c>
      <c r="AJ659">
        <f t="shared" si="1620"/>
        <v>476.34826655377213</v>
      </c>
      <c r="AK659">
        <f t="shared" si="1621"/>
        <v>555.73964431273407</v>
      </c>
      <c r="AL659">
        <f t="shared" si="1622"/>
        <v>11.900370569179612</v>
      </c>
      <c r="AM659">
        <f t="shared" si="1623"/>
        <v>8.5682668098093213</v>
      </c>
      <c r="AN659">
        <f t="shared" si="1624"/>
        <v>47.484062147435687</v>
      </c>
      <c r="AO659">
        <f t="shared" si="1625"/>
        <v>34.188524746153696</v>
      </c>
      <c r="AP659">
        <f t="shared" si="1626"/>
        <v>0.32517438068026699</v>
      </c>
      <c r="AQ659">
        <f t="shared" si="1627"/>
        <v>0.23412555408979224</v>
      </c>
      <c r="AR659" s="54"/>
      <c r="AS659" s="55"/>
      <c r="AT659" s="55"/>
      <c r="AU659" s="56"/>
      <c r="AV659" s="56"/>
      <c r="AW659" s="56"/>
      <c r="AX659" s="57"/>
      <c r="AY659" s="57"/>
      <c r="AZ659" s="57"/>
    </row>
    <row r="660" spans="1:52" x14ac:dyDescent="0.3">
      <c r="A660">
        <v>644</v>
      </c>
      <c r="B660" s="1">
        <v>44784</v>
      </c>
      <c r="C660" t="str">
        <f t="shared" si="1577"/>
        <v>CER-CON_R1_t2_44784</v>
      </c>
      <c r="E660" t="s">
        <v>20</v>
      </c>
      <c r="F660" t="s">
        <v>39</v>
      </c>
      <c r="G660" t="s">
        <v>18</v>
      </c>
      <c r="H660">
        <f t="shared" si="1614"/>
        <v>2022</v>
      </c>
      <c r="I660">
        <f t="shared" si="1615"/>
        <v>8</v>
      </c>
      <c r="J660">
        <f t="shared" si="1616"/>
        <v>11</v>
      </c>
      <c r="K660" t="s">
        <v>48</v>
      </c>
      <c r="M660">
        <f>VLOOKUP(F660,Treats!$A$1:$C$9,3,0)</f>
        <v>1</v>
      </c>
      <c r="N660">
        <v>3</v>
      </c>
      <c r="O660" t="s">
        <v>604</v>
      </c>
      <c r="P660" t="str">
        <f t="shared" si="1617"/>
        <v>E:CER_P:P03_Tr1:CON_Tr2:_TRA_1_D:11_M:8_Y:2022</v>
      </c>
      <c r="Q660">
        <v>7</v>
      </c>
      <c r="R660">
        <v>27</v>
      </c>
      <c r="S660">
        <v>0.9</v>
      </c>
      <c r="T660">
        <v>25.5</v>
      </c>
      <c r="U660">
        <v>28.5</v>
      </c>
      <c r="V660" t="s">
        <v>46</v>
      </c>
      <c r="W660" s="2">
        <f>W659+TIME(0,10,0)</f>
        <v>0.39999999999999997</v>
      </c>
      <c r="X660">
        <v>20</v>
      </c>
      <c r="Y660" s="33">
        <f>VLOOKUP(C660,JN!$A$2:$J$865,8,0)</f>
        <v>28.8825</v>
      </c>
      <c r="Z660" s="34">
        <f>VLOOKUP(C660,JN!$A$2:$J$865,9,0)</f>
        <v>75.98446208410742</v>
      </c>
      <c r="AA660" s="35">
        <f>VLOOKUP(C660,JN!$A$2:$J$865,10,0)</f>
        <v>0.57240000000000013</v>
      </c>
      <c r="AB660">
        <v>37.200000000000003</v>
      </c>
      <c r="AD660">
        <f t="shared" si="1618"/>
        <v>310.2</v>
      </c>
      <c r="AE660">
        <v>0.129</v>
      </c>
      <c r="AG660">
        <v>0.72</v>
      </c>
      <c r="AH660">
        <f t="shared" si="1619"/>
        <v>9.2880000000000004E-2</v>
      </c>
      <c r="AI660" t="s">
        <v>643</v>
      </c>
      <c r="AJ660">
        <f t="shared" si="1620"/>
        <v>471.43429346230835</v>
      </c>
      <c r="AK660">
        <f t="shared" si="1621"/>
        <v>550.00667570602639</v>
      </c>
      <c r="AL660">
        <f t="shared" si="1622"/>
        <v>13.616200980925122</v>
      </c>
      <c r="AM660">
        <f t="shared" si="1623"/>
        <v>9.8036647062660887</v>
      </c>
      <c r="AN660">
        <f t="shared" si="1624"/>
        <v>35.821681196734737</v>
      </c>
      <c r="AO660">
        <f t="shared" si="1625"/>
        <v>25.791610461649011</v>
      </c>
      <c r="AP660">
        <f t="shared" si="1626"/>
        <v>0.3148238211741296</v>
      </c>
      <c r="AQ660">
        <f t="shared" si="1627"/>
        <v>0.22667315124537332</v>
      </c>
      <c r="AR660" s="54"/>
      <c r="AS660" s="55"/>
      <c r="AT660" s="55"/>
      <c r="AU660" s="56"/>
      <c r="AV660" s="56"/>
      <c r="AW660" s="56"/>
      <c r="AX660" s="57"/>
      <c r="AY660" s="57"/>
      <c r="AZ660" s="57"/>
    </row>
    <row r="661" spans="1:52" x14ac:dyDescent="0.3">
      <c r="A661">
        <v>645</v>
      </c>
      <c r="B661" s="1">
        <v>44784</v>
      </c>
      <c r="C661" t="str">
        <f t="shared" si="1577"/>
        <v>CER-CON_R1_t3_44784</v>
      </c>
      <c r="E661" t="s">
        <v>20</v>
      </c>
      <c r="F661" t="s">
        <v>39</v>
      </c>
      <c r="G661" t="s">
        <v>18</v>
      </c>
      <c r="H661">
        <f t="shared" si="1614"/>
        <v>2022</v>
      </c>
      <c r="I661">
        <f t="shared" si="1615"/>
        <v>8</v>
      </c>
      <c r="J661">
        <f t="shared" si="1616"/>
        <v>11</v>
      </c>
      <c r="K661" t="s">
        <v>48</v>
      </c>
      <c r="M661">
        <f>VLOOKUP(F661,Treats!$A$1:$C$9,3,0)</f>
        <v>1</v>
      </c>
      <c r="N661">
        <v>3</v>
      </c>
      <c r="O661" t="s">
        <v>604</v>
      </c>
      <c r="P661" t="str">
        <f t="shared" si="1617"/>
        <v>E:CER_P:P03_Tr1:CON_Tr2:_TRA_1_D:11_M:8_Y:2022</v>
      </c>
      <c r="Q661">
        <v>7</v>
      </c>
      <c r="R661">
        <v>27</v>
      </c>
      <c r="S661">
        <v>0.9</v>
      </c>
      <c r="T661">
        <v>25.5</v>
      </c>
      <c r="U661">
        <v>28.5</v>
      </c>
      <c r="V661" t="s">
        <v>47</v>
      </c>
      <c r="W661" s="2">
        <f>W660+TIME(0,10,0)</f>
        <v>0.40694444444444439</v>
      </c>
      <c r="X661">
        <v>30</v>
      </c>
      <c r="Y661" s="33">
        <f>VLOOKUP(C661,JN!$A$2:$J$865,8,0)</f>
        <v>34.207499999999996</v>
      </c>
      <c r="Z661" s="34">
        <f>VLOOKUP(C661,JN!$A$2:$J$865,9,0)</f>
        <v>54.037493666610374</v>
      </c>
      <c r="AA661" s="35">
        <f>VLOOKUP(C661,JN!$A$2:$J$865,10,0)</f>
        <v>0.61055999999999999</v>
      </c>
      <c r="AB661">
        <v>38.799999999999997</v>
      </c>
      <c r="AD661">
        <f t="shared" si="1618"/>
        <v>311.8</v>
      </c>
      <c r="AE661">
        <v>0.129</v>
      </c>
      <c r="AG661">
        <v>0.72</v>
      </c>
      <c r="AH661">
        <f t="shared" si="1619"/>
        <v>9.2880000000000004E-2</v>
      </c>
      <c r="AI661" t="s">
        <v>643</v>
      </c>
      <c r="AJ661">
        <f t="shared" si="1620"/>
        <v>469.01513095576655</v>
      </c>
      <c r="AK661">
        <f t="shared" si="1621"/>
        <v>547.18431944839426</v>
      </c>
      <c r="AL661">
        <f t="shared" si="1622"/>
        <v>16.043835092169381</v>
      </c>
      <c r="AM661">
        <f t="shared" si="1623"/>
        <v>11.551561266361954</v>
      </c>
      <c r="AN661">
        <f t="shared" si="1624"/>
        <v>25.34440216856667</v>
      </c>
      <c r="AO661">
        <f t="shared" si="1625"/>
        <v>18.247969561368006</v>
      </c>
      <c r="AP661">
        <f t="shared" si="1626"/>
        <v>0.33408885808241162</v>
      </c>
      <c r="AQ661">
        <f t="shared" si="1627"/>
        <v>0.24054397781933637</v>
      </c>
      <c r="AR661" s="54"/>
      <c r="AS661" s="55"/>
      <c r="AT661" s="55"/>
      <c r="AU661" s="56"/>
      <c r="AV661" s="56"/>
      <c r="AW661" s="56"/>
      <c r="AX661" s="57"/>
      <c r="AY661" s="57"/>
      <c r="AZ661" s="57"/>
    </row>
    <row r="662" spans="1:52" x14ac:dyDescent="0.3">
      <c r="A662">
        <v>646</v>
      </c>
      <c r="B662" s="1">
        <v>44784</v>
      </c>
      <c r="C662" t="str">
        <f t="shared" si="1577"/>
        <v>CER-MSD_R2_t0_44784</v>
      </c>
      <c r="E662" t="s">
        <v>20</v>
      </c>
      <c r="F662" t="s">
        <v>34</v>
      </c>
      <c r="G662" t="s">
        <v>18</v>
      </c>
      <c r="H662">
        <f t="shared" si="1614"/>
        <v>2022</v>
      </c>
      <c r="I662">
        <f t="shared" si="1615"/>
        <v>8</v>
      </c>
      <c r="J662">
        <f t="shared" si="1616"/>
        <v>11</v>
      </c>
      <c r="K662" t="s">
        <v>49</v>
      </c>
      <c r="M662">
        <f>VLOOKUP(F662,Treats!$A$1:$C$9,3,0)</f>
        <v>2</v>
      </c>
      <c r="N662">
        <v>11</v>
      </c>
      <c r="O662" t="s">
        <v>612</v>
      </c>
      <c r="P662" t="str">
        <f t="shared" si="1617"/>
        <v>E:CER_P:P04_Tr1:MSD_Tr2:_TRA_2_D:11_M:8_Y:2022</v>
      </c>
      <c r="Q662">
        <v>4</v>
      </c>
      <c r="R662">
        <v>27</v>
      </c>
      <c r="S662">
        <v>0.85</v>
      </c>
      <c r="T662">
        <v>29</v>
      </c>
      <c r="U662">
        <v>31.5</v>
      </c>
      <c r="V662" t="s">
        <v>44</v>
      </c>
      <c r="W662" s="2">
        <v>0.41516203703703702</v>
      </c>
      <c r="X662">
        <v>0</v>
      </c>
      <c r="Y662" s="33">
        <f>VLOOKUP(C662,JN!$A$2:$J$865,8,0)</f>
        <v>1.5825</v>
      </c>
      <c r="Z662" s="34">
        <f>VLOOKUP(C662,JN!$A$2:$J$865,9,0)</f>
        <v>116.37426110454315</v>
      </c>
      <c r="AA662" s="35">
        <f>VLOOKUP(C662,JN!$A$2:$J$865,10,0)</f>
        <v>0.60419999999999996</v>
      </c>
      <c r="AB662">
        <v>34.299999999999997</v>
      </c>
      <c r="AD662">
        <f t="shared" si="1618"/>
        <v>307.3</v>
      </c>
      <c r="AE662">
        <v>0.129</v>
      </c>
      <c r="AG662">
        <v>0.72</v>
      </c>
      <c r="AH662">
        <f t="shared" si="1619"/>
        <v>9.2880000000000004E-2</v>
      </c>
      <c r="AI662" t="s">
        <v>643</v>
      </c>
      <c r="AJ662">
        <f t="shared" si="1620"/>
        <v>475.88323407747487</v>
      </c>
      <c r="AK662">
        <f t="shared" si="1621"/>
        <v>555.1971064237207</v>
      </c>
      <c r="AL662">
        <f t="shared" si="1622"/>
        <v>0.75308521792760397</v>
      </c>
      <c r="AM662">
        <f t="shared" si="1623"/>
        <v>0.54222135690787487</v>
      </c>
      <c r="AN662">
        <f t="shared" si="1624"/>
        <v>55.380559737806486</v>
      </c>
      <c r="AO662">
        <f t="shared" si="1625"/>
        <v>39.874003011220665</v>
      </c>
      <c r="AP662">
        <f t="shared" si="1626"/>
        <v>0.33545009170121204</v>
      </c>
      <c r="AQ662">
        <f t="shared" si="1627"/>
        <v>0.24152406602487267</v>
      </c>
      <c r="AR662" s="54">
        <f t="shared" ref="AR662" si="1664">SLOPE(AM662:AM665,X662:X665)*60</f>
        <v>2.2247315946610282</v>
      </c>
      <c r="AS662" s="55">
        <f t="shared" ref="AS662" si="1665">RSQ(Y662:Y665,AM662:AM665)</f>
        <v>0.99996564144523747</v>
      </c>
      <c r="AT662" s="55">
        <f t="shared" ref="AT662" si="1666">IF(AS662&gt;=0.7,AR662,"REV")</f>
        <v>2.2247315946610282</v>
      </c>
      <c r="AU662" s="56">
        <f t="shared" ref="AU662" si="1667">SLOPE(AQ662:AQ665,Y662:Y665)*60</f>
        <v>-0.34467055122061763</v>
      </c>
      <c r="AV662" s="56">
        <f t="shared" ref="AV662" si="1668">RSQ(Y662:Y665,AQ662:AQ665)</f>
        <v>0.48054745038558255</v>
      </c>
      <c r="AW662" s="56" t="str">
        <f t="shared" ref="AW662" si="1669">IF(AV662&gt;=0.7,AU662,"REV")</f>
        <v>REV</v>
      </c>
      <c r="AX662" s="57">
        <f t="shared" ref="AX662" si="1670">SLOPE(AO662:AO665,Y662:Y665)*60</f>
        <v>-451.57088627295161</v>
      </c>
      <c r="AY662" s="57">
        <f t="shared" ref="AY662" si="1671">RSQ(Y662:Y665,AO662:AO665)</f>
        <v>0.80112917241233061</v>
      </c>
      <c r="AZ662" s="57">
        <f t="shared" ref="AZ662" si="1672">IF(AY662&gt;=0.7,AX662,"REV")</f>
        <v>-451.57088627295161</v>
      </c>
    </row>
    <row r="663" spans="1:52" x14ac:dyDescent="0.3">
      <c r="A663">
        <v>647</v>
      </c>
      <c r="B663" s="1">
        <v>44784</v>
      </c>
      <c r="C663" t="str">
        <f t="shared" si="1577"/>
        <v>CER-MSD_R2_t1_44784</v>
      </c>
      <c r="E663" t="s">
        <v>20</v>
      </c>
      <c r="F663" t="s">
        <v>34</v>
      </c>
      <c r="G663" t="s">
        <v>18</v>
      </c>
      <c r="H663">
        <f t="shared" si="1614"/>
        <v>2022</v>
      </c>
      <c r="I663">
        <f t="shared" si="1615"/>
        <v>8</v>
      </c>
      <c r="J663">
        <f t="shared" si="1616"/>
        <v>11</v>
      </c>
      <c r="K663" t="s">
        <v>49</v>
      </c>
      <c r="M663">
        <f>VLOOKUP(F663,Treats!$A$1:$C$9,3,0)</f>
        <v>2</v>
      </c>
      <c r="N663">
        <v>11</v>
      </c>
      <c r="O663" t="s">
        <v>612</v>
      </c>
      <c r="P663" t="str">
        <f t="shared" si="1617"/>
        <v>E:CER_P:P04_Tr1:MSD_Tr2:_TRA_2_D:11_M:8_Y:2022</v>
      </c>
      <c r="Q663">
        <v>4</v>
      </c>
      <c r="R663">
        <v>27</v>
      </c>
      <c r="S663">
        <v>0.85</v>
      </c>
      <c r="T663">
        <v>29</v>
      </c>
      <c r="U663">
        <v>31.5</v>
      </c>
      <c r="V663" t="s">
        <v>45</v>
      </c>
      <c r="W663" s="2">
        <f t="shared" ref="W663:W665" si="1673">W662+TIME(0,10,0)</f>
        <v>0.42210648148148144</v>
      </c>
      <c r="X663">
        <v>10</v>
      </c>
      <c r="Y663" s="33">
        <f>VLOOKUP(C663,JN!$A$2:$J$865,8,0)</f>
        <v>2.7075</v>
      </c>
      <c r="Z663" s="34">
        <f>VLOOKUP(C663,JN!$A$2:$J$865,9,0)</f>
        <v>65.379834487417668</v>
      </c>
      <c r="AA663" s="35">
        <f>VLOOKUP(C663,JN!$A$2:$J$865,10,0)</f>
        <v>0.57240000000000013</v>
      </c>
      <c r="AB663">
        <v>40.6</v>
      </c>
      <c r="AD663">
        <f t="shared" si="1618"/>
        <v>313.60000000000002</v>
      </c>
      <c r="AE663">
        <v>0.129</v>
      </c>
      <c r="AG663">
        <v>0.72</v>
      </c>
      <c r="AH663">
        <f t="shared" si="1619"/>
        <v>9.2880000000000004E-2</v>
      </c>
      <c r="AI663" t="s">
        <v>643</v>
      </c>
      <c r="AJ663">
        <f t="shared" si="1620"/>
        <v>466.3230798214542</v>
      </c>
      <c r="AK663">
        <f t="shared" si="1621"/>
        <v>544.04359312502982</v>
      </c>
      <c r="AL663">
        <f t="shared" si="1622"/>
        <v>1.2625697386165873</v>
      </c>
      <c r="AM663">
        <f t="shared" si="1623"/>
        <v>0.90905021180394285</v>
      </c>
      <c r="AN663">
        <f t="shared" si="1624"/>
        <v>30.488125776389534</v>
      </c>
      <c r="AO663">
        <f t="shared" si="1625"/>
        <v>21.951450559000463</v>
      </c>
      <c r="AP663">
        <f t="shared" si="1626"/>
        <v>0.31141055270476714</v>
      </c>
      <c r="AQ663">
        <f t="shared" si="1627"/>
        <v>0.22421559794743234</v>
      </c>
      <c r="AR663" s="54"/>
      <c r="AS663" s="55"/>
      <c r="AT663" s="55"/>
      <c r="AU663" s="56"/>
      <c r="AV663" s="56"/>
      <c r="AW663" s="56"/>
      <c r="AX663" s="57"/>
      <c r="AY663" s="57"/>
      <c r="AZ663" s="57"/>
    </row>
    <row r="664" spans="1:52" x14ac:dyDescent="0.3">
      <c r="A664">
        <v>648</v>
      </c>
      <c r="B664" s="1">
        <v>44784</v>
      </c>
      <c r="C664" t="str">
        <f t="shared" si="1577"/>
        <v>CER-MSD_R2_t2_44784</v>
      </c>
      <c r="E664" t="s">
        <v>20</v>
      </c>
      <c r="F664" t="s">
        <v>34</v>
      </c>
      <c r="G664" t="s">
        <v>18</v>
      </c>
      <c r="H664">
        <f t="shared" si="1614"/>
        <v>2022</v>
      </c>
      <c r="I664">
        <f t="shared" si="1615"/>
        <v>8</v>
      </c>
      <c r="J664">
        <f t="shared" si="1616"/>
        <v>11</v>
      </c>
      <c r="K664" t="s">
        <v>49</v>
      </c>
      <c r="M664">
        <f>VLOOKUP(F664,Treats!$A$1:$C$9,3,0)</f>
        <v>2</v>
      </c>
      <c r="N664">
        <v>11</v>
      </c>
      <c r="O664" t="s">
        <v>612</v>
      </c>
      <c r="P664" t="str">
        <f t="shared" si="1617"/>
        <v>E:CER_P:P04_Tr1:MSD_Tr2:_TRA_2_D:11_M:8_Y:2022</v>
      </c>
      <c r="Q664">
        <v>4</v>
      </c>
      <c r="R664">
        <v>27</v>
      </c>
      <c r="S664">
        <v>0.85</v>
      </c>
      <c r="T664">
        <v>29</v>
      </c>
      <c r="U664">
        <v>31.5</v>
      </c>
      <c r="V664" t="s">
        <v>46</v>
      </c>
      <c r="W664" s="2">
        <f t="shared" si="1673"/>
        <v>0.42905092592592586</v>
      </c>
      <c r="X664">
        <v>20</v>
      </c>
      <c r="Y664" s="33">
        <f>VLOOKUP(C664,JN!$A$2:$J$865,8,0)</f>
        <v>3.8325000000000005</v>
      </c>
      <c r="Z664" s="34">
        <f>VLOOKUP(C664,JN!$A$2:$J$865,9,0)</f>
        <v>78.105387603445365</v>
      </c>
      <c r="AA664" s="35">
        <f>VLOOKUP(C664,JN!$A$2:$J$865,10,0)</f>
        <v>0.61055999999999999</v>
      </c>
      <c r="AB664">
        <v>42.6</v>
      </c>
      <c r="AD664">
        <f t="shared" si="1618"/>
        <v>315.60000000000002</v>
      </c>
      <c r="AE664">
        <v>0.129</v>
      </c>
      <c r="AG664">
        <v>0.72</v>
      </c>
      <c r="AH664">
        <f t="shared" si="1619"/>
        <v>9.2880000000000004E-2</v>
      </c>
      <c r="AI664" t="s">
        <v>643</v>
      </c>
      <c r="AJ664">
        <f t="shared" si="1620"/>
        <v>463.36792722436007</v>
      </c>
      <c r="AK664">
        <f t="shared" si="1621"/>
        <v>540.59591509508675</v>
      </c>
      <c r="AL664">
        <f t="shared" si="1622"/>
        <v>1.77585758108736</v>
      </c>
      <c r="AM664">
        <f t="shared" si="1623"/>
        <v>1.2786174583828993</v>
      </c>
      <c r="AN664">
        <f t="shared" si="1624"/>
        <v>36.191531558863709</v>
      </c>
      <c r="AO664">
        <f t="shared" si="1625"/>
        <v>26.057902722381872</v>
      </c>
      <c r="AP664">
        <f t="shared" si="1626"/>
        <v>0.33006624192045614</v>
      </c>
      <c r="AQ664">
        <f t="shared" si="1627"/>
        <v>0.23764769418272844</v>
      </c>
      <c r="AR664" s="54"/>
      <c r="AS664" s="55"/>
      <c r="AT664" s="55"/>
      <c r="AU664" s="56"/>
      <c r="AV664" s="56"/>
      <c r="AW664" s="56"/>
      <c r="AX664" s="57"/>
      <c r="AY664" s="57"/>
      <c r="AZ664" s="57"/>
    </row>
    <row r="665" spans="1:52" x14ac:dyDescent="0.3">
      <c r="A665">
        <v>649</v>
      </c>
      <c r="B665" s="1">
        <v>44784</v>
      </c>
      <c r="C665" t="str">
        <f t="shared" si="1577"/>
        <v>CER-MSD_R2_t3_44784</v>
      </c>
      <c r="E665" t="s">
        <v>20</v>
      </c>
      <c r="F665" t="s">
        <v>34</v>
      </c>
      <c r="G665" t="s">
        <v>18</v>
      </c>
      <c r="H665">
        <f t="shared" si="1614"/>
        <v>2022</v>
      </c>
      <c r="I665">
        <f t="shared" si="1615"/>
        <v>8</v>
      </c>
      <c r="J665">
        <f t="shared" si="1616"/>
        <v>11</v>
      </c>
      <c r="K665" t="s">
        <v>49</v>
      </c>
      <c r="M665">
        <f>VLOOKUP(F665,Treats!$A$1:$C$9,3,0)</f>
        <v>2</v>
      </c>
      <c r="N665">
        <v>11</v>
      </c>
      <c r="O665" t="s">
        <v>612</v>
      </c>
      <c r="P665" t="str">
        <f t="shared" si="1617"/>
        <v>E:CER_P:P04_Tr1:MSD_Tr2:_TRA_2_D:11_M:8_Y:2022</v>
      </c>
      <c r="Q665">
        <v>4</v>
      </c>
      <c r="R665">
        <v>27</v>
      </c>
      <c r="S665">
        <v>0.85</v>
      </c>
      <c r="T665">
        <v>29</v>
      </c>
      <c r="U665">
        <v>31.5</v>
      </c>
      <c r="V665" t="s">
        <v>47</v>
      </c>
      <c r="W665" s="2">
        <f t="shared" si="1673"/>
        <v>0.43599537037037028</v>
      </c>
      <c r="X665">
        <v>30</v>
      </c>
      <c r="Y665" s="33">
        <f>VLOOKUP(C665,JN!$A$2:$J$865,8,0)</f>
        <v>4.9575000000000005</v>
      </c>
      <c r="Z665" s="34">
        <f>VLOOKUP(C665,JN!$A$2:$J$865,9,0)</f>
        <v>30.799527106907618</v>
      </c>
      <c r="AA665" s="35">
        <f>VLOOKUP(C665,JN!$A$2:$J$865,10,0)</f>
        <v>0.55332000000000003</v>
      </c>
      <c r="AB665">
        <v>42.4</v>
      </c>
      <c r="AD665">
        <f t="shared" si="1618"/>
        <v>315.39999999999998</v>
      </c>
      <c r="AE665">
        <v>0.129</v>
      </c>
      <c r="AG665">
        <v>0.72</v>
      </c>
      <c r="AH665">
        <f t="shared" si="1619"/>
        <v>9.2880000000000004E-2</v>
      </c>
      <c r="AI665" t="s">
        <v>643</v>
      </c>
      <c r="AJ665">
        <f t="shared" si="1620"/>
        <v>463.66175596705153</v>
      </c>
      <c r="AK665">
        <f t="shared" si="1621"/>
        <v>540.93871529489343</v>
      </c>
      <c r="AL665">
        <f t="shared" si="1622"/>
        <v>2.2986031552066581</v>
      </c>
      <c r="AM665">
        <f t="shared" si="1623"/>
        <v>1.6549942717487938</v>
      </c>
      <c r="AN665">
        <f t="shared" si="1624"/>
        <v>14.280562821343588</v>
      </c>
      <c r="AO665">
        <f t="shared" si="1625"/>
        <v>10.282005231367384</v>
      </c>
      <c r="AP665">
        <f t="shared" si="1626"/>
        <v>0.29931220994697044</v>
      </c>
      <c r="AQ665">
        <f t="shared" si="1627"/>
        <v>0.2155047911618187</v>
      </c>
      <c r="AR665" s="54"/>
      <c r="AS665" s="55"/>
      <c r="AT665" s="55"/>
      <c r="AU665" s="56"/>
      <c r="AV665" s="56"/>
      <c r="AW665" s="56"/>
      <c r="AX665" s="57"/>
      <c r="AY665" s="57"/>
      <c r="AZ665" s="57"/>
    </row>
    <row r="666" spans="1:52" x14ac:dyDescent="0.3">
      <c r="A666">
        <v>650</v>
      </c>
      <c r="B666" s="1">
        <v>44784</v>
      </c>
      <c r="C666" t="str">
        <f t="shared" si="1577"/>
        <v>CER-AWD_R2_t0_44784</v>
      </c>
      <c r="E666" t="s">
        <v>20</v>
      </c>
      <c r="F666" t="s">
        <v>37</v>
      </c>
      <c r="G666" t="s">
        <v>18</v>
      </c>
      <c r="H666">
        <f t="shared" si="1614"/>
        <v>2022</v>
      </c>
      <c r="I666">
        <f t="shared" si="1615"/>
        <v>8</v>
      </c>
      <c r="J666">
        <f t="shared" si="1616"/>
        <v>11</v>
      </c>
      <c r="K666" t="s">
        <v>50</v>
      </c>
      <c r="M666">
        <f>VLOOKUP(F666,Treats!$A$1:$C$9,3,0)</f>
        <v>2</v>
      </c>
      <c r="N666">
        <v>14</v>
      </c>
      <c r="O666" t="s">
        <v>604</v>
      </c>
      <c r="P666" t="str">
        <f t="shared" si="1617"/>
        <v>E:CER_P:P05_Tr1:AWD_Tr2:_TRA_2_D:11_M:8_Y:2022</v>
      </c>
      <c r="Q666">
        <v>6</v>
      </c>
      <c r="R666">
        <v>26</v>
      </c>
      <c r="S666">
        <v>0.9</v>
      </c>
      <c r="T666">
        <v>25.5</v>
      </c>
      <c r="U666">
        <v>26.5</v>
      </c>
      <c r="V666" t="s">
        <v>44</v>
      </c>
      <c r="W666" s="2">
        <v>0.38842592592592595</v>
      </c>
      <c r="X666">
        <v>0</v>
      </c>
      <c r="Y666" s="33">
        <f>VLOOKUP(C666,JN!$A$2:$J$865,8,0)</f>
        <v>1.7324999999999999</v>
      </c>
      <c r="Z666" s="34">
        <f>VLOOKUP(C666,JN!$A$2:$J$865,9,0)</f>
        <v>89.263300118223285</v>
      </c>
      <c r="AA666" s="35">
        <f>VLOOKUP(C666,JN!$A$2:$J$865,10,0)</f>
        <v>0.59148000000000012</v>
      </c>
      <c r="AB666">
        <v>29.9</v>
      </c>
      <c r="AD666">
        <f t="shared" si="1618"/>
        <v>302.89999999999998</v>
      </c>
      <c r="AE666">
        <v>0.129</v>
      </c>
      <c r="AG666">
        <v>0.72</v>
      </c>
      <c r="AH666">
        <f t="shared" si="1619"/>
        <v>9.2880000000000004E-2</v>
      </c>
      <c r="AI666" t="s">
        <v>643</v>
      </c>
      <c r="AJ666">
        <f t="shared" si="1620"/>
        <v>482.79603113901635</v>
      </c>
      <c r="AK666">
        <f t="shared" si="1621"/>
        <v>563.26203632885245</v>
      </c>
      <c r="AL666">
        <f t="shared" si="1622"/>
        <v>0.83644412394834577</v>
      </c>
      <c r="AM666">
        <f t="shared" si="1623"/>
        <v>0.60223976924280898</v>
      </c>
      <c r="AN666">
        <f t="shared" si="1624"/>
        <v>43.095967023449091</v>
      </c>
      <c r="AO666">
        <f t="shared" si="1625"/>
        <v>31.029096256883349</v>
      </c>
      <c r="AP666">
        <f t="shared" si="1626"/>
        <v>0.33315822924778976</v>
      </c>
      <c r="AQ666">
        <f t="shared" si="1627"/>
        <v>0.23987392505840863</v>
      </c>
      <c r="AR666" s="54">
        <f t="shared" ref="AR666" si="1674">SLOPE(AM666:AM669,X666:X669)*60</f>
        <v>5.7830841591274031E-2</v>
      </c>
      <c r="AS666" s="55">
        <f t="shared" ref="AS666" si="1675">RSQ(Y666:Y669,AM666:AM669)</f>
        <v>0.84397863710472631</v>
      </c>
      <c r="AT666" s="55">
        <f t="shared" ref="AT666" si="1676">IF(AS666&gt;=0.7,AR666,"REV")</f>
        <v>5.7830841591274031E-2</v>
      </c>
      <c r="AU666" s="56">
        <f t="shared" ref="AU666" si="1677">SLOPE(AQ666:AQ669,Y666:Y669)*60</f>
        <v>-2.6844638324333729</v>
      </c>
      <c r="AV666" s="56">
        <f t="shared" ref="AV666" si="1678">RSQ(Y666:Y669,AQ666:AQ669)</f>
        <v>0.15703487128738225</v>
      </c>
      <c r="AW666" s="56" t="str">
        <f t="shared" ref="AW666" si="1679">IF(AV666&gt;=0.7,AU666,"REV")</f>
        <v>REV</v>
      </c>
      <c r="AX666" s="57">
        <f t="shared" ref="AX666" si="1680">SLOPE(AO666:AO669,Y666:Y669)*60</f>
        <v>-5256.4708634418639</v>
      </c>
      <c r="AY666" s="57">
        <f t="shared" ref="AY666" si="1681">RSQ(Y666:Y669,AO666:AO669)</f>
        <v>0.53535080131295132</v>
      </c>
      <c r="AZ666" s="57" t="str">
        <f t="shared" ref="AZ666" si="1682">IF(AY666&gt;=0.7,AX666,"REV")</f>
        <v>REV</v>
      </c>
    </row>
    <row r="667" spans="1:52" x14ac:dyDescent="0.3">
      <c r="A667">
        <v>651</v>
      </c>
      <c r="B667" s="1">
        <v>44784</v>
      </c>
      <c r="C667" t="str">
        <f t="shared" si="1577"/>
        <v>CER-AWD_R2_t1_44784</v>
      </c>
      <c r="E667" t="s">
        <v>20</v>
      </c>
      <c r="F667" t="s">
        <v>37</v>
      </c>
      <c r="G667" t="s">
        <v>18</v>
      </c>
      <c r="H667">
        <f t="shared" si="1614"/>
        <v>2022</v>
      </c>
      <c r="I667">
        <f t="shared" si="1615"/>
        <v>8</v>
      </c>
      <c r="J667">
        <f t="shared" si="1616"/>
        <v>11</v>
      </c>
      <c r="K667" t="s">
        <v>50</v>
      </c>
      <c r="M667">
        <f>VLOOKUP(F667,Treats!$A$1:$C$9,3,0)</f>
        <v>2</v>
      </c>
      <c r="N667">
        <v>14</v>
      </c>
      <c r="O667" t="s">
        <v>604</v>
      </c>
      <c r="P667" t="str">
        <f t="shared" si="1617"/>
        <v>E:CER_P:P05_Tr1:AWD_Tr2:_TRA_2_D:11_M:8_Y:2022</v>
      </c>
      <c r="Q667">
        <v>6</v>
      </c>
      <c r="R667">
        <v>26</v>
      </c>
      <c r="S667">
        <v>0.9</v>
      </c>
      <c r="T667">
        <v>25.5</v>
      </c>
      <c r="U667">
        <v>26.5</v>
      </c>
      <c r="V667" t="s">
        <v>45</v>
      </c>
      <c r="W667" s="2">
        <f>W666+TIME(0,10,0)</f>
        <v>0.39537037037037037</v>
      </c>
      <c r="X667">
        <v>10</v>
      </c>
      <c r="Y667" s="33">
        <f>VLOOKUP(C667,JN!$A$2:$J$865,8,0)</f>
        <v>1.7324999999999999</v>
      </c>
      <c r="Z667" s="34">
        <f>VLOOKUP(C667,JN!$A$2:$J$865,9,0)</f>
        <v>49.611214321905081</v>
      </c>
      <c r="AA667" s="35">
        <f>VLOOKUP(C667,JN!$A$2:$J$865,10,0)</f>
        <v>0.62963999999999998</v>
      </c>
      <c r="AB667">
        <v>37.799999999999997</v>
      </c>
      <c r="AD667">
        <f t="shared" si="1618"/>
        <v>310.8</v>
      </c>
      <c r="AE667">
        <v>0.129</v>
      </c>
      <c r="AG667">
        <v>0.72</v>
      </c>
      <c r="AH667">
        <f t="shared" si="1619"/>
        <v>9.2880000000000004E-2</v>
      </c>
      <c r="AI667" t="s">
        <v>643</v>
      </c>
      <c r="AJ667">
        <f t="shared" si="1620"/>
        <v>470.52418864867445</v>
      </c>
      <c r="AK667">
        <f t="shared" si="1621"/>
        <v>548.9448867567869</v>
      </c>
      <c r="AL667">
        <f t="shared" si="1622"/>
        <v>0.81518315683382847</v>
      </c>
      <c r="AM667">
        <f t="shared" si="1623"/>
        <v>0.58693187292035653</v>
      </c>
      <c r="AN667">
        <f t="shared" si="1624"/>
        <v>23.343276366689885</v>
      </c>
      <c r="AO667">
        <f t="shared" si="1625"/>
        <v>16.807158984016716</v>
      </c>
      <c r="AP667">
        <f t="shared" si="1626"/>
        <v>0.34563765849754324</v>
      </c>
      <c r="AQ667">
        <f t="shared" si="1627"/>
        <v>0.24885911411823114</v>
      </c>
      <c r="AR667" s="54"/>
      <c r="AS667" s="55"/>
      <c r="AT667" s="55"/>
      <c r="AU667" s="56"/>
      <c r="AV667" s="56"/>
      <c r="AW667" s="56"/>
      <c r="AX667" s="57"/>
      <c r="AY667" s="57"/>
      <c r="AZ667" s="57"/>
    </row>
    <row r="668" spans="1:52" x14ac:dyDescent="0.3">
      <c r="A668">
        <v>652</v>
      </c>
      <c r="B668" s="1">
        <v>44784</v>
      </c>
      <c r="C668" t="str">
        <f t="shared" si="1577"/>
        <v>CER-AWD_R2_t2_44784</v>
      </c>
      <c r="E668" t="s">
        <v>20</v>
      </c>
      <c r="F668" t="s">
        <v>37</v>
      </c>
      <c r="G668" t="s">
        <v>18</v>
      </c>
      <c r="H668">
        <f t="shared" si="1614"/>
        <v>2022</v>
      </c>
      <c r="I668">
        <f t="shared" si="1615"/>
        <v>8</v>
      </c>
      <c r="J668">
        <f t="shared" si="1616"/>
        <v>11</v>
      </c>
      <c r="K668" t="s">
        <v>50</v>
      </c>
      <c r="M668">
        <f>VLOOKUP(F668,Treats!$A$1:$C$9,3,0)</f>
        <v>2</v>
      </c>
      <c r="N668">
        <v>14</v>
      </c>
      <c r="O668" t="s">
        <v>604</v>
      </c>
      <c r="P668" t="str">
        <f t="shared" si="1617"/>
        <v>E:CER_P:P05_Tr1:AWD_Tr2:_TRA_2_D:11_M:8_Y:2022</v>
      </c>
      <c r="Q668">
        <v>6</v>
      </c>
      <c r="R668">
        <v>26</v>
      </c>
      <c r="S668">
        <v>0.9</v>
      </c>
      <c r="T668">
        <v>25.5</v>
      </c>
      <c r="U668">
        <v>26.5</v>
      </c>
      <c r="V668" t="s">
        <v>46</v>
      </c>
      <c r="W668" s="2">
        <f>W667+TIME(0,10,0)</f>
        <v>0.40231481481481479</v>
      </c>
      <c r="X668">
        <v>20</v>
      </c>
      <c r="Y668" s="33">
        <f>VLOOKUP(C668,JN!$A$2:$J$865,8,0)</f>
        <v>1.8075000000000001</v>
      </c>
      <c r="Z668" s="34">
        <f>VLOOKUP(C668,JN!$A$2:$J$865,9,0)</f>
        <v>47.305860496537747</v>
      </c>
      <c r="AA668" s="35">
        <f>VLOOKUP(C668,JN!$A$2:$J$865,10,0)</f>
        <v>0.58512000000000008</v>
      </c>
      <c r="AB668">
        <v>40.799999999999997</v>
      </c>
      <c r="AD668">
        <f t="shared" si="1618"/>
        <v>313.8</v>
      </c>
      <c r="AE668">
        <v>0.129</v>
      </c>
      <c r="AG668">
        <v>0.72</v>
      </c>
      <c r="AH668">
        <f t="shared" si="1619"/>
        <v>9.2880000000000004E-2</v>
      </c>
      <c r="AI668" t="s">
        <v>643</v>
      </c>
      <c r="AJ668">
        <f t="shared" si="1620"/>
        <v>466.02586944553229</v>
      </c>
      <c r="AK668">
        <f t="shared" si="1621"/>
        <v>543.69684768645436</v>
      </c>
      <c r="AL668">
        <f t="shared" si="1622"/>
        <v>0.84234175902279973</v>
      </c>
      <c r="AM668">
        <f t="shared" si="1623"/>
        <v>0.60648606649641579</v>
      </c>
      <c r="AN668">
        <f t="shared" si="1624"/>
        <v>22.045754767768063</v>
      </c>
      <c r="AO668">
        <f t="shared" si="1625"/>
        <v>15.872943432793008</v>
      </c>
      <c r="AP668">
        <f t="shared" si="1626"/>
        <v>0.31812789951829823</v>
      </c>
      <c r="AQ668">
        <f t="shared" si="1627"/>
        <v>0.22905208765317472</v>
      </c>
      <c r="AR668" s="54"/>
      <c r="AS668" s="55"/>
      <c r="AT668" s="55"/>
      <c r="AU668" s="56"/>
      <c r="AV668" s="56"/>
      <c r="AW668" s="56"/>
      <c r="AX668" s="57"/>
      <c r="AY668" s="57"/>
      <c r="AZ668" s="57"/>
    </row>
    <row r="669" spans="1:52" x14ac:dyDescent="0.3">
      <c r="A669">
        <v>653</v>
      </c>
      <c r="B669" s="1">
        <v>44784</v>
      </c>
      <c r="C669" t="str">
        <f t="shared" si="1577"/>
        <v>CER-AWD_R2_t3_44784</v>
      </c>
      <c r="E669" t="s">
        <v>20</v>
      </c>
      <c r="F669" t="s">
        <v>37</v>
      </c>
      <c r="G669" t="s">
        <v>18</v>
      </c>
      <c r="H669">
        <f t="shared" si="1614"/>
        <v>2022</v>
      </c>
      <c r="I669">
        <f t="shared" si="1615"/>
        <v>8</v>
      </c>
      <c r="J669">
        <f t="shared" si="1616"/>
        <v>11</v>
      </c>
      <c r="K669" t="s">
        <v>50</v>
      </c>
      <c r="M669">
        <f>VLOOKUP(F669,Treats!$A$1:$C$9,3,0)</f>
        <v>2</v>
      </c>
      <c r="N669">
        <v>14</v>
      </c>
      <c r="O669" t="s">
        <v>604</v>
      </c>
      <c r="P669" t="str">
        <f t="shared" si="1617"/>
        <v>E:CER_P:P05_Tr1:AWD_Tr2:_TRA_2_D:11_M:8_Y:2022</v>
      </c>
      <c r="Q669">
        <v>6</v>
      </c>
      <c r="R669">
        <v>26</v>
      </c>
      <c r="S669">
        <v>0.9</v>
      </c>
      <c r="T669">
        <v>25.5</v>
      </c>
      <c r="U669">
        <v>26.5</v>
      </c>
      <c r="V669" t="s">
        <v>47</v>
      </c>
      <c r="W669" s="2">
        <f>W668+TIME(0,10,0)</f>
        <v>0.40925925925925921</v>
      </c>
      <c r="X669">
        <v>30</v>
      </c>
      <c r="Y669" s="33">
        <f>VLOOKUP(C669,JN!$A$2:$J$865,8,0)</f>
        <v>1.8824999999999998</v>
      </c>
      <c r="Z669" s="34">
        <f>VLOOKUP(C669,JN!$A$2:$J$865,9,0)</f>
        <v>33.197095085289646</v>
      </c>
      <c r="AA669" s="35">
        <f>VLOOKUP(C669,JN!$A$2:$J$865,10,0)</f>
        <v>0.61692000000000002</v>
      </c>
      <c r="AB669">
        <v>42.7</v>
      </c>
      <c r="AD669">
        <f t="shared" si="1618"/>
        <v>315.7</v>
      </c>
      <c r="AE669">
        <v>0.129</v>
      </c>
      <c r="AG669">
        <v>0.72</v>
      </c>
      <c r="AH669">
        <f t="shared" si="1619"/>
        <v>9.2880000000000004E-2</v>
      </c>
      <c r="AI669" t="s">
        <v>643</v>
      </c>
      <c r="AJ669">
        <f t="shared" si="1620"/>
        <v>463.22115246122286</v>
      </c>
      <c r="AK669">
        <f t="shared" si="1621"/>
        <v>540.42467787142664</v>
      </c>
      <c r="AL669">
        <f t="shared" si="1622"/>
        <v>0.87201381950825196</v>
      </c>
      <c r="AM669">
        <f t="shared" si="1623"/>
        <v>0.62784995004594146</v>
      </c>
      <c r="AN669">
        <f t="shared" si="1624"/>
        <v>15.377596643772668</v>
      </c>
      <c r="AO669">
        <f t="shared" si="1625"/>
        <v>11.071869583516321</v>
      </c>
      <c r="AP669">
        <f t="shared" si="1626"/>
        <v>0.33339879227244051</v>
      </c>
      <c r="AQ669">
        <f t="shared" si="1627"/>
        <v>0.24004713043615716</v>
      </c>
      <c r="AR669" s="54"/>
      <c r="AS669" s="55"/>
      <c r="AT669" s="55"/>
      <c r="AU669" s="56"/>
      <c r="AV669" s="56"/>
      <c r="AW669" s="56"/>
      <c r="AX669" s="57"/>
      <c r="AY669" s="57"/>
      <c r="AZ669" s="57"/>
    </row>
    <row r="670" spans="1:52" x14ac:dyDescent="0.3">
      <c r="A670">
        <v>654</v>
      </c>
      <c r="B670" s="1">
        <v>44784</v>
      </c>
      <c r="C670" t="str">
        <f t="shared" si="1577"/>
        <v>CER-CON_R2_t0_44784</v>
      </c>
      <c r="E670" t="s">
        <v>20</v>
      </c>
      <c r="F670" t="s">
        <v>40</v>
      </c>
      <c r="G670" t="s">
        <v>18</v>
      </c>
      <c r="H670">
        <f t="shared" si="1614"/>
        <v>2022</v>
      </c>
      <c r="I670">
        <f t="shared" si="1615"/>
        <v>8</v>
      </c>
      <c r="J670">
        <f t="shared" si="1616"/>
        <v>11</v>
      </c>
      <c r="K670" t="s">
        <v>48</v>
      </c>
      <c r="M670">
        <f>VLOOKUP(F670,Treats!$A$1:$C$9,3,0)</f>
        <v>2</v>
      </c>
      <c r="N670">
        <v>2</v>
      </c>
      <c r="O670" t="s">
        <v>604</v>
      </c>
      <c r="P670" t="str">
        <f t="shared" si="1617"/>
        <v>E:CER_P:P06_Tr1:CON_Tr2:_TRA_2_D:11_M:8_Y:2022</v>
      </c>
      <c r="Q670">
        <v>3</v>
      </c>
      <c r="R670">
        <v>26</v>
      </c>
      <c r="S670">
        <v>0.8</v>
      </c>
      <c r="T670">
        <v>29</v>
      </c>
      <c r="U670">
        <v>31.5</v>
      </c>
      <c r="V670" t="s">
        <v>44</v>
      </c>
      <c r="W670" s="2">
        <v>0.41516203703703702</v>
      </c>
      <c r="X670">
        <v>0</v>
      </c>
      <c r="Y670" s="33">
        <f>VLOOKUP(C670,JN!$A$2:$J$865,8,0)</f>
        <v>3.6825000000000001</v>
      </c>
      <c r="Z670" s="34">
        <f>VLOOKUP(C670,JN!$A$2:$J$865,9,0)</f>
        <v>110.65698361763216</v>
      </c>
      <c r="AA670" s="35">
        <f>VLOOKUP(C670,JN!$A$2:$J$865,10,0)</f>
        <v>0.57240000000000013</v>
      </c>
      <c r="AB670">
        <v>31.5</v>
      </c>
      <c r="AD670">
        <f t="shared" si="1618"/>
        <v>304.5</v>
      </c>
      <c r="AE670">
        <v>0.129</v>
      </c>
      <c r="AG670">
        <v>0.72</v>
      </c>
      <c r="AH670">
        <f t="shared" si="1619"/>
        <v>9.2880000000000004E-2</v>
      </c>
      <c r="AI670" t="s">
        <v>643</v>
      </c>
      <c r="AJ670">
        <f t="shared" si="1620"/>
        <v>480.2591718620954</v>
      </c>
      <c r="AK670">
        <f t="shared" si="1621"/>
        <v>560.30236717244463</v>
      </c>
      <c r="AL670">
        <f t="shared" si="1622"/>
        <v>1.7685544003821663</v>
      </c>
      <c r="AM670">
        <f t="shared" si="1623"/>
        <v>1.2733591682751597</v>
      </c>
      <c r="AN670">
        <f t="shared" si="1624"/>
        <v>53.144031312961481</v>
      </c>
      <c r="AO670">
        <f t="shared" si="1625"/>
        <v>38.263702545332265</v>
      </c>
      <c r="AP670">
        <f t="shared" si="1626"/>
        <v>0.32071707496950741</v>
      </c>
      <c r="AQ670">
        <f t="shared" si="1627"/>
        <v>0.23091629397804533</v>
      </c>
      <c r="AR670" s="54">
        <f t="shared" ref="AR670" si="1683">SLOPE(AM670:AM673,X670:X673)*60</f>
        <v>6.5954091282447243</v>
      </c>
      <c r="AS670" s="55">
        <f t="shared" ref="AS670" si="1684">RSQ(Y670:Y673,AM670:AM673)</f>
        <v>0.99988486323456005</v>
      </c>
      <c r="AT670" s="55">
        <f t="shared" ref="AT670" si="1685">IF(AS670&gt;=0.7,AR670,"REV")</f>
        <v>6.5954091282447243</v>
      </c>
      <c r="AU670" s="56">
        <f t="shared" ref="AU670" si="1686">SLOPE(AQ670:AQ673,Y670:Y673)*60</f>
        <v>3.1776115525164204E-2</v>
      </c>
      <c r="AV670" s="56">
        <f t="shared" ref="AV670" si="1687">RSQ(Y670:Y673,AQ670:AQ673)</f>
        <v>0.12141432959218287</v>
      </c>
      <c r="AW670" s="56" t="str">
        <f t="shared" ref="AW670" si="1688">IF(AV670&gt;=0.7,AU670,"REV")</f>
        <v>REV</v>
      </c>
      <c r="AX670" s="57">
        <f t="shared" ref="AX670" si="1689">SLOPE(AO670:AO673,Y670:Y673)*60</f>
        <v>-133.38796952565806</v>
      </c>
      <c r="AY670" s="57">
        <f t="shared" ref="AY670" si="1690">RSQ(Y670:Y673,AO670:AO673)</f>
        <v>0.95662149777829208</v>
      </c>
      <c r="AZ670" s="57">
        <f t="shared" ref="AZ670" si="1691">IF(AY670&gt;=0.7,AX670,"REV")</f>
        <v>-133.38796952565806</v>
      </c>
    </row>
    <row r="671" spans="1:52" x14ac:dyDescent="0.3">
      <c r="A671">
        <v>655</v>
      </c>
      <c r="B671" s="1">
        <v>44784</v>
      </c>
      <c r="C671" t="str">
        <f t="shared" si="1577"/>
        <v>CER-CON_R2_t1_44784</v>
      </c>
      <c r="E671" t="s">
        <v>20</v>
      </c>
      <c r="F671" t="s">
        <v>40</v>
      </c>
      <c r="G671" t="s">
        <v>18</v>
      </c>
      <c r="H671">
        <f t="shared" si="1614"/>
        <v>2022</v>
      </c>
      <c r="I671">
        <f t="shared" si="1615"/>
        <v>8</v>
      </c>
      <c r="J671">
        <f t="shared" si="1616"/>
        <v>11</v>
      </c>
      <c r="K671" t="s">
        <v>48</v>
      </c>
      <c r="M671">
        <f>VLOOKUP(F671,Treats!$A$1:$C$9,3,0)</f>
        <v>2</v>
      </c>
      <c r="N671">
        <v>2</v>
      </c>
      <c r="O671" t="s">
        <v>604</v>
      </c>
      <c r="P671" t="str">
        <f t="shared" si="1617"/>
        <v>E:CER_P:P06_Tr1:CON_Tr2:_TRA_2_D:11_M:8_Y:2022</v>
      </c>
      <c r="Q671">
        <v>3</v>
      </c>
      <c r="R671">
        <v>26</v>
      </c>
      <c r="S671">
        <v>0.8</v>
      </c>
      <c r="T671">
        <v>29</v>
      </c>
      <c r="U671">
        <v>31.5</v>
      </c>
      <c r="V671" t="s">
        <v>45</v>
      </c>
      <c r="W671" s="2">
        <f t="shared" ref="W671:W673" si="1692">W670+TIME(0,10,0)</f>
        <v>0.42210648148148144</v>
      </c>
      <c r="X671">
        <v>10</v>
      </c>
      <c r="Y671" s="33">
        <f>VLOOKUP(C671,JN!$A$2:$J$865,8,0)</f>
        <v>9.9824999999999999</v>
      </c>
      <c r="Z671" s="34">
        <f>VLOOKUP(C671,JN!$A$2:$J$865,9,0)</f>
        <v>79.765242357709852</v>
      </c>
      <c r="AA671" s="35">
        <f>VLOOKUP(C671,JN!$A$2:$J$865,10,0)</f>
        <v>0.55968000000000007</v>
      </c>
      <c r="AB671">
        <v>37.200000000000003</v>
      </c>
      <c r="AD671">
        <f t="shared" si="1618"/>
        <v>310.2</v>
      </c>
      <c r="AE671">
        <v>0.129</v>
      </c>
      <c r="AG671">
        <v>0.72</v>
      </c>
      <c r="AH671">
        <f t="shared" si="1619"/>
        <v>9.2880000000000004E-2</v>
      </c>
      <c r="AI671" t="s">
        <v>643</v>
      </c>
      <c r="AJ671">
        <f t="shared" si="1620"/>
        <v>471.43429346230835</v>
      </c>
      <c r="AK671">
        <f t="shared" si="1621"/>
        <v>550.00667570602639</v>
      </c>
      <c r="AL671">
        <f t="shared" si="1622"/>
        <v>4.7060928344874933</v>
      </c>
      <c r="AM671">
        <f t="shared" si="1623"/>
        <v>3.3883868408309952</v>
      </c>
      <c r="AN671">
        <f t="shared" si="1624"/>
        <v>37.604070673756738</v>
      </c>
      <c r="AO671">
        <f t="shared" si="1625"/>
        <v>27.074930885104852</v>
      </c>
      <c r="AP671">
        <f t="shared" si="1626"/>
        <v>0.30782773625914889</v>
      </c>
      <c r="AQ671">
        <f t="shared" si="1627"/>
        <v>0.2216359701065872</v>
      </c>
      <c r="AR671" s="54"/>
      <c r="AS671" s="55"/>
      <c r="AT671" s="55"/>
      <c r="AU671" s="56"/>
      <c r="AV671" s="56"/>
      <c r="AW671" s="56"/>
      <c r="AX671" s="57"/>
      <c r="AY671" s="57"/>
      <c r="AZ671" s="57"/>
    </row>
    <row r="672" spans="1:52" x14ac:dyDescent="0.3">
      <c r="A672">
        <v>656</v>
      </c>
      <c r="B672" s="1">
        <v>44784</v>
      </c>
      <c r="C672" t="str">
        <f t="shared" si="1577"/>
        <v>CER-CON_R2_t2_44784</v>
      </c>
      <c r="E672" t="s">
        <v>20</v>
      </c>
      <c r="F672" t="s">
        <v>40</v>
      </c>
      <c r="G672" t="s">
        <v>18</v>
      </c>
      <c r="H672">
        <f t="shared" si="1614"/>
        <v>2022</v>
      </c>
      <c r="I672">
        <f t="shared" si="1615"/>
        <v>8</v>
      </c>
      <c r="J672">
        <f t="shared" si="1616"/>
        <v>11</v>
      </c>
      <c r="K672" t="s">
        <v>48</v>
      </c>
      <c r="M672">
        <f>VLOOKUP(F672,Treats!$A$1:$C$9,3,0)</f>
        <v>2</v>
      </c>
      <c r="N672">
        <v>2</v>
      </c>
      <c r="O672" t="s">
        <v>604</v>
      </c>
      <c r="P672" t="str">
        <f t="shared" si="1617"/>
        <v>E:CER_P:P06_Tr1:CON_Tr2:_TRA_2_D:11_M:8_Y:2022</v>
      </c>
      <c r="Q672">
        <v>3</v>
      </c>
      <c r="R672">
        <v>26</v>
      </c>
      <c r="S672">
        <v>0.8</v>
      </c>
      <c r="T672">
        <v>29</v>
      </c>
      <c r="U672">
        <v>31.5</v>
      </c>
      <c r="V672" t="s">
        <v>46</v>
      </c>
      <c r="W672" s="2">
        <f t="shared" si="1692"/>
        <v>0.42905092592592586</v>
      </c>
      <c r="X672">
        <v>20</v>
      </c>
      <c r="Y672" s="33">
        <f>VLOOKUP(C672,JN!$A$2:$J$865,8,0)</f>
        <v>12.0075</v>
      </c>
      <c r="Z672" s="34">
        <f>VLOOKUP(C672,JN!$A$2:$J$865,9,0)</f>
        <v>52.193210606316498</v>
      </c>
      <c r="AA672" s="35">
        <f>VLOOKUP(C672,JN!$A$2:$J$865,10,0)</f>
        <v>0.60419999999999996</v>
      </c>
      <c r="AB672">
        <v>41.3</v>
      </c>
      <c r="AD672">
        <f t="shared" si="1618"/>
        <v>314.3</v>
      </c>
      <c r="AE672">
        <v>0.129</v>
      </c>
      <c r="AG672">
        <v>0.72</v>
      </c>
      <c r="AH672">
        <f t="shared" si="1619"/>
        <v>9.2880000000000004E-2</v>
      </c>
      <c r="AI672" t="s">
        <v>643</v>
      </c>
      <c r="AJ672">
        <f t="shared" si="1620"/>
        <v>465.28449835191867</v>
      </c>
      <c r="AK672">
        <f t="shared" si="1621"/>
        <v>542.83191474390514</v>
      </c>
      <c r="AL672">
        <f t="shared" si="1622"/>
        <v>5.5869036139606632</v>
      </c>
      <c r="AM672">
        <f t="shared" si="1623"/>
        <v>4.0225706020516769</v>
      </c>
      <c r="AN672">
        <f t="shared" si="1624"/>
        <v>24.284691814336014</v>
      </c>
      <c r="AO672">
        <f t="shared" si="1625"/>
        <v>17.484978106321929</v>
      </c>
      <c r="AP672">
        <f t="shared" si="1626"/>
        <v>0.32797904288826751</v>
      </c>
      <c r="AQ672">
        <f t="shared" si="1627"/>
        <v>0.23614491087955261</v>
      </c>
      <c r="AR672" s="54"/>
      <c r="AS672" s="55"/>
      <c r="AT672" s="55"/>
      <c r="AU672" s="56"/>
      <c r="AV672" s="56"/>
      <c r="AW672" s="56"/>
      <c r="AX672" s="57"/>
      <c r="AY672" s="57"/>
      <c r="AZ672" s="57"/>
    </row>
    <row r="673" spans="1:52" x14ac:dyDescent="0.3">
      <c r="A673">
        <v>657</v>
      </c>
      <c r="B673" s="1">
        <v>44784</v>
      </c>
      <c r="C673" t="str">
        <f t="shared" si="1577"/>
        <v>CER-CON_R2_t3_44784</v>
      </c>
      <c r="E673" t="s">
        <v>20</v>
      </c>
      <c r="F673" t="s">
        <v>40</v>
      </c>
      <c r="G673" t="s">
        <v>18</v>
      </c>
      <c r="H673">
        <f t="shared" si="1614"/>
        <v>2022</v>
      </c>
      <c r="I673">
        <f t="shared" si="1615"/>
        <v>8</v>
      </c>
      <c r="J673">
        <f t="shared" si="1616"/>
        <v>11</v>
      </c>
      <c r="K673" t="s">
        <v>48</v>
      </c>
      <c r="M673">
        <f>VLOOKUP(F673,Treats!$A$1:$C$9,3,0)</f>
        <v>2</v>
      </c>
      <c r="N673">
        <v>2</v>
      </c>
      <c r="O673" t="s">
        <v>604</v>
      </c>
      <c r="P673" t="str">
        <f t="shared" si="1617"/>
        <v>E:CER_P:P06_Tr1:CON_Tr2:_TRA_2_D:11_M:8_Y:2022</v>
      </c>
      <c r="Q673">
        <v>3</v>
      </c>
      <c r="R673">
        <v>26</v>
      </c>
      <c r="S673">
        <v>0.8</v>
      </c>
      <c r="T673">
        <v>29</v>
      </c>
      <c r="U673">
        <v>31.5</v>
      </c>
      <c r="V673" t="s">
        <v>47</v>
      </c>
      <c r="W673" s="2">
        <f t="shared" si="1692"/>
        <v>0.43599537037037028</v>
      </c>
      <c r="X673">
        <v>30</v>
      </c>
      <c r="Y673" s="33">
        <f>VLOOKUP(C673,JN!$A$2:$J$865,8,0)</f>
        <v>14.107500000000002</v>
      </c>
      <c r="Z673" s="34">
        <f>VLOOKUP(C673,JN!$A$2:$J$865,9,0)</f>
        <v>48.320216179699379</v>
      </c>
      <c r="AA673" s="35">
        <f>VLOOKUP(C673,JN!$A$2:$J$865,10,0)</f>
        <v>0.60419999999999996</v>
      </c>
      <c r="AB673">
        <v>41.3</v>
      </c>
      <c r="AD673">
        <f t="shared" si="1618"/>
        <v>314.3</v>
      </c>
      <c r="AE673">
        <v>0.129</v>
      </c>
      <c r="AG673">
        <v>0.72</v>
      </c>
      <c r="AH673">
        <f t="shared" si="1619"/>
        <v>9.2880000000000004E-2</v>
      </c>
      <c r="AI673" t="s">
        <v>643</v>
      </c>
      <c r="AJ673">
        <f t="shared" si="1620"/>
        <v>465.28449835191867</v>
      </c>
      <c r="AK673">
        <f t="shared" si="1621"/>
        <v>542.83191474390514</v>
      </c>
      <c r="AL673">
        <f t="shared" si="1622"/>
        <v>6.5640010604996935</v>
      </c>
      <c r="AM673">
        <f t="shared" si="1623"/>
        <v>4.7260807635597795</v>
      </c>
      <c r="AN673">
        <f t="shared" si="1624"/>
        <v>22.482647545427692</v>
      </c>
      <c r="AO673">
        <f t="shared" si="1625"/>
        <v>16.187506232707939</v>
      </c>
      <c r="AP673">
        <f t="shared" si="1626"/>
        <v>0.32797904288826751</v>
      </c>
      <c r="AQ673">
        <f t="shared" si="1627"/>
        <v>0.23614491087955261</v>
      </c>
      <c r="AR673" s="54"/>
      <c r="AS673" s="55"/>
      <c r="AT673" s="55"/>
      <c r="AU673" s="56"/>
      <c r="AV673" s="56"/>
      <c r="AW673" s="56"/>
      <c r="AX673" s="57"/>
      <c r="AY673" s="57"/>
      <c r="AZ673" s="57"/>
    </row>
    <row r="674" spans="1:52" x14ac:dyDescent="0.3">
      <c r="A674">
        <v>658</v>
      </c>
      <c r="B674" s="1">
        <v>44784</v>
      </c>
      <c r="C674" t="str">
        <f t="shared" si="1577"/>
        <v>CER-MSD_R3_t0_44784</v>
      </c>
      <c r="E674" t="s">
        <v>20</v>
      </c>
      <c r="F674" t="s">
        <v>35</v>
      </c>
      <c r="G674" t="s">
        <v>18</v>
      </c>
      <c r="H674">
        <f t="shared" si="1614"/>
        <v>2022</v>
      </c>
      <c r="I674">
        <f t="shared" si="1615"/>
        <v>8</v>
      </c>
      <c r="J674">
        <f t="shared" si="1616"/>
        <v>11</v>
      </c>
      <c r="K674" t="s">
        <v>49</v>
      </c>
      <c r="M674">
        <f>VLOOKUP(F674,Treats!$A$1:$C$9,3,0)</f>
        <v>3</v>
      </c>
      <c r="N674">
        <v>1</v>
      </c>
      <c r="O674" t="s">
        <v>36</v>
      </c>
      <c r="P674" t="str">
        <f t="shared" si="1617"/>
        <v>E:CER_P:P07_Tr1:MSD_Tr2:_TRA_3_D:11_M:8_Y:2022</v>
      </c>
      <c r="Q674">
        <v>8</v>
      </c>
      <c r="R674">
        <v>27</v>
      </c>
      <c r="S674">
        <v>0.9</v>
      </c>
      <c r="T674">
        <v>25.5</v>
      </c>
      <c r="U674">
        <v>28.5</v>
      </c>
      <c r="V674" t="s">
        <v>44</v>
      </c>
      <c r="W674" s="2">
        <v>0.38611111111111113</v>
      </c>
      <c r="X674">
        <v>0</v>
      </c>
      <c r="Y674" s="33">
        <f>VLOOKUP(C674,JN!$A$2:$J$865,8,0)</f>
        <v>1.7324999999999999</v>
      </c>
      <c r="Z674" s="34">
        <f>VLOOKUP(C674,JN!$A$2:$J$865,9,0)</f>
        <v>103.18763722344198</v>
      </c>
      <c r="AA674" s="35">
        <f>VLOOKUP(C674,JN!$A$2:$J$865,10,0)</f>
        <v>0.62327999999999995</v>
      </c>
      <c r="AB674">
        <v>27.5</v>
      </c>
      <c r="AD674">
        <f t="shared" si="1618"/>
        <v>300.5</v>
      </c>
      <c r="AE674">
        <v>0.129</v>
      </c>
      <c r="AG674">
        <v>0.72</v>
      </c>
      <c r="AH674">
        <f t="shared" si="1619"/>
        <v>9.2880000000000004E-2</v>
      </c>
      <c r="AI674" t="s">
        <v>643</v>
      </c>
      <c r="AJ674">
        <f t="shared" si="1620"/>
        <v>486.65197281866233</v>
      </c>
      <c r="AK674">
        <f t="shared" si="1621"/>
        <v>567.76063495510607</v>
      </c>
      <c r="AL674">
        <f t="shared" si="1622"/>
        <v>0.8431245429083325</v>
      </c>
      <c r="AM674">
        <f t="shared" si="1623"/>
        <v>0.60704967089399942</v>
      </c>
      <c r="AN674">
        <f t="shared" si="1624"/>
        <v>50.216467225284475</v>
      </c>
      <c r="AO674">
        <f t="shared" si="1625"/>
        <v>36.155856402204826</v>
      </c>
      <c r="AP674">
        <f t="shared" si="1626"/>
        <v>0.35387384855481852</v>
      </c>
      <c r="AQ674">
        <f t="shared" si="1627"/>
        <v>0.25478917095946935</v>
      </c>
      <c r="AR674" s="54">
        <f t="shared" ref="AR674" si="1693">SLOPE(AM674:AM677,X674:X677)*60</f>
        <v>0.89675683668288275</v>
      </c>
      <c r="AS674" s="55">
        <f t="shared" ref="AS674" si="1694">RSQ(Y674:Y677,AM674:AM677)</f>
        <v>0.99986644243013911</v>
      </c>
      <c r="AT674" s="55">
        <f t="shared" ref="AT674" si="1695">IF(AS674&gt;=0.7,AR674,"REV")</f>
        <v>0.89675683668288275</v>
      </c>
      <c r="AU674" s="56">
        <f t="shared" ref="AU674" si="1696">SLOPE(AQ674:AQ677,Y674:Y677)*60</f>
        <v>-1.0794503193091356</v>
      </c>
      <c r="AV674" s="56">
        <f t="shared" ref="AV674" si="1697">RSQ(Y674:Y677,AQ674:AQ677)</f>
        <v>0.53821801980019501</v>
      </c>
      <c r="AW674" s="56" t="str">
        <f t="shared" ref="AW674" si="1698">IF(AV674&gt;=0.7,AU674,"REV")</f>
        <v>REV</v>
      </c>
      <c r="AX674" s="57">
        <f t="shared" ref="AX674" si="1699">SLOPE(AO674:AO677,Y674:Y677)*60</f>
        <v>-1054.5741165932652</v>
      </c>
      <c r="AY674" s="57">
        <f t="shared" ref="AY674" si="1700">RSQ(Y674:Y677,AO674:AO677)</f>
        <v>0.94950281984794471</v>
      </c>
      <c r="AZ674" s="57">
        <f t="shared" ref="AZ674" si="1701">IF(AY674&gt;=0.7,AX674,"REV")</f>
        <v>-1054.5741165932652</v>
      </c>
    </row>
    <row r="675" spans="1:52" x14ac:dyDescent="0.3">
      <c r="A675">
        <v>659</v>
      </c>
      <c r="B675" s="1">
        <v>44784</v>
      </c>
      <c r="C675" t="str">
        <f t="shared" si="1577"/>
        <v>CER-MSD_R3_t1_44784</v>
      </c>
      <c r="E675" t="s">
        <v>20</v>
      </c>
      <c r="F675" t="s">
        <v>35</v>
      </c>
      <c r="G675" t="s">
        <v>18</v>
      </c>
      <c r="H675">
        <f t="shared" si="1614"/>
        <v>2022</v>
      </c>
      <c r="I675">
        <f t="shared" si="1615"/>
        <v>8</v>
      </c>
      <c r="J675">
        <f t="shared" si="1616"/>
        <v>11</v>
      </c>
      <c r="K675" t="s">
        <v>49</v>
      </c>
      <c r="M675">
        <f>VLOOKUP(F675,Treats!$A$1:$C$9,3,0)</f>
        <v>3</v>
      </c>
      <c r="N675">
        <v>1</v>
      </c>
      <c r="O675" t="s">
        <v>36</v>
      </c>
      <c r="P675" t="str">
        <f t="shared" si="1617"/>
        <v>E:CER_P:P07_Tr1:MSD_Tr2:_TRA_3_D:11_M:8_Y:2022</v>
      </c>
      <c r="Q675">
        <v>8</v>
      </c>
      <c r="R675">
        <v>27</v>
      </c>
      <c r="S675">
        <v>0.9</v>
      </c>
      <c r="T675">
        <v>25.5</v>
      </c>
      <c r="U675">
        <v>28.5</v>
      </c>
      <c r="V675" t="s">
        <v>45</v>
      </c>
      <c r="W675" s="2">
        <f>W674+TIME(0,10,0)</f>
        <v>0.39305555555555555</v>
      </c>
      <c r="X675">
        <v>10</v>
      </c>
      <c r="Y675" s="33">
        <f>VLOOKUP(C675,JN!$A$2:$J$865,8,0)</f>
        <v>2.2574999999999998</v>
      </c>
      <c r="Z675" s="34">
        <f>VLOOKUP(C675,JN!$A$2:$J$865,9,0)</f>
        <v>62.428981590947473</v>
      </c>
      <c r="AA675" s="35">
        <f>VLOOKUP(C675,JN!$A$2:$J$865,10,0)</f>
        <v>0.55968000000000007</v>
      </c>
      <c r="AB675">
        <v>32.9</v>
      </c>
      <c r="AD675">
        <f t="shared" si="1618"/>
        <v>305.89999999999998</v>
      </c>
      <c r="AE675">
        <v>0.129</v>
      </c>
      <c r="AG675">
        <v>0.72</v>
      </c>
      <c r="AH675">
        <f t="shared" si="1619"/>
        <v>9.2880000000000004E-2</v>
      </c>
      <c r="AI675" t="s">
        <v>643</v>
      </c>
      <c r="AJ675">
        <f t="shared" si="1620"/>
        <v>478.0611893821773</v>
      </c>
      <c r="AK675">
        <f t="shared" si="1621"/>
        <v>557.73805427920695</v>
      </c>
      <c r="AL675">
        <f t="shared" si="1622"/>
        <v>1.0792231350302652</v>
      </c>
      <c r="AM675">
        <f t="shared" si="1623"/>
        <v>0.77704065722179105</v>
      </c>
      <c r="AN675">
        <f t="shared" si="1624"/>
        <v>29.8448731912864</v>
      </c>
      <c r="AO675">
        <f t="shared" si="1625"/>
        <v>21.488308697726207</v>
      </c>
      <c r="AP675">
        <f t="shared" si="1626"/>
        <v>0.3121548342189866</v>
      </c>
      <c r="AQ675">
        <f t="shared" si="1627"/>
        <v>0.22475148063767034</v>
      </c>
      <c r="AR675" s="54"/>
      <c r="AS675" s="55"/>
      <c r="AT675" s="55"/>
      <c r="AU675" s="56"/>
      <c r="AV675" s="56"/>
      <c r="AW675" s="56"/>
      <c r="AX675" s="57"/>
      <c r="AY675" s="57"/>
      <c r="AZ675" s="57"/>
    </row>
    <row r="676" spans="1:52" x14ac:dyDescent="0.3">
      <c r="A676">
        <v>660</v>
      </c>
      <c r="B676" s="1">
        <v>44784</v>
      </c>
      <c r="C676" t="str">
        <f t="shared" si="1577"/>
        <v>CER-MSD_R3_t2_44784</v>
      </c>
      <c r="E676" t="s">
        <v>20</v>
      </c>
      <c r="F676" t="s">
        <v>35</v>
      </c>
      <c r="G676" t="s">
        <v>18</v>
      </c>
      <c r="H676">
        <f t="shared" si="1614"/>
        <v>2022</v>
      </c>
      <c r="I676">
        <f t="shared" si="1615"/>
        <v>8</v>
      </c>
      <c r="J676">
        <f t="shared" si="1616"/>
        <v>11</v>
      </c>
      <c r="K676" t="s">
        <v>49</v>
      </c>
      <c r="M676">
        <f>VLOOKUP(F676,Treats!$A$1:$C$9,3,0)</f>
        <v>3</v>
      </c>
      <c r="N676">
        <v>1</v>
      </c>
      <c r="O676" t="s">
        <v>36</v>
      </c>
      <c r="P676" t="str">
        <f t="shared" si="1617"/>
        <v>E:CER_P:P07_Tr1:MSD_Tr2:_TRA_3_D:11_M:8_Y:2022</v>
      </c>
      <c r="Q676">
        <v>8</v>
      </c>
      <c r="R676">
        <v>27</v>
      </c>
      <c r="S676">
        <v>0.9</v>
      </c>
      <c r="T676">
        <v>25.5</v>
      </c>
      <c r="U676">
        <v>28.5</v>
      </c>
      <c r="V676" t="s">
        <v>46</v>
      </c>
      <c r="W676" s="2">
        <f>W675+TIME(0,10,0)</f>
        <v>0.39999999999999997</v>
      </c>
      <c r="X676">
        <v>20</v>
      </c>
      <c r="Y676" s="33">
        <f>VLOOKUP(C676,JN!$A$2:$J$865,8,0)</f>
        <v>2.5575000000000001</v>
      </c>
      <c r="Z676" s="34">
        <f>VLOOKUP(C676,JN!$A$2:$J$865,9,0)</f>
        <v>55.973990879918937</v>
      </c>
      <c r="AA676" s="35">
        <f>VLOOKUP(C676,JN!$A$2:$J$865,10,0)</f>
        <v>0.5660400000000001</v>
      </c>
      <c r="AB676">
        <v>35.700000000000003</v>
      </c>
      <c r="AD676">
        <f t="shared" si="1618"/>
        <v>308.7</v>
      </c>
      <c r="AE676">
        <v>0.129</v>
      </c>
      <c r="AG676">
        <v>0.72</v>
      </c>
      <c r="AH676">
        <f t="shared" si="1619"/>
        <v>9.2880000000000004E-2</v>
      </c>
      <c r="AI676" t="s">
        <v>643</v>
      </c>
      <c r="AJ676">
        <f t="shared" si="1620"/>
        <v>473.72503346941386</v>
      </c>
      <c r="AK676">
        <f t="shared" si="1621"/>
        <v>552.67920571431614</v>
      </c>
      <c r="AL676">
        <f t="shared" si="1622"/>
        <v>1.2115517730980259</v>
      </c>
      <c r="AM676">
        <f t="shared" si="1623"/>
        <v>0.87231727663057856</v>
      </c>
      <c r="AN676">
        <f t="shared" si="1624"/>
        <v>26.516280703006267</v>
      </c>
      <c r="AO676">
        <f t="shared" si="1625"/>
        <v>19.091722106164514</v>
      </c>
      <c r="AP676">
        <f t="shared" si="1626"/>
        <v>0.31283853760253155</v>
      </c>
      <c r="AQ676">
        <f t="shared" si="1627"/>
        <v>0.22524374707382272</v>
      </c>
      <c r="AR676" s="54"/>
      <c r="AS676" s="55"/>
      <c r="AT676" s="55"/>
      <c r="AU676" s="56"/>
      <c r="AV676" s="56"/>
      <c r="AW676" s="56"/>
      <c r="AX676" s="57"/>
      <c r="AY676" s="57"/>
      <c r="AZ676" s="57"/>
    </row>
    <row r="677" spans="1:52" x14ac:dyDescent="0.3">
      <c r="A677">
        <v>661</v>
      </c>
      <c r="B677" s="1">
        <v>44784</v>
      </c>
      <c r="C677" t="str">
        <f t="shared" si="1577"/>
        <v>CER-MSD_R3_t3_44784</v>
      </c>
      <c r="E677" t="s">
        <v>20</v>
      </c>
      <c r="F677" t="s">
        <v>35</v>
      </c>
      <c r="G677" t="s">
        <v>18</v>
      </c>
      <c r="H677">
        <f t="shared" si="1614"/>
        <v>2022</v>
      </c>
      <c r="I677">
        <f t="shared" si="1615"/>
        <v>8</v>
      </c>
      <c r="J677">
        <f t="shared" si="1616"/>
        <v>11</v>
      </c>
      <c r="K677" t="s">
        <v>49</v>
      </c>
      <c r="M677">
        <f>VLOOKUP(F677,Treats!$A$1:$C$9,3,0)</f>
        <v>3</v>
      </c>
      <c r="N677">
        <v>1</v>
      </c>
      <c r="O677" t="s">
        <v>36</v>
      </c>
      <c r="P677" t="str">
        <f t="shared" si="1617"/>
        <v>E:CER_P:P07_Tr1:MSD_Tr2:_TRA_3_D:11_M:8_Y:2022</v>
      </c>
      <c r="Q677">
        <v>8</v>
      </c>
      <c r="R677">
        <v>27</v>
      </c>
      <c r="S677">
        <v>0.9</v>
      </c>
      <c r="T677">
        <v>25.5</v>
      </c>
      <c r="U677">
        <v>28.5</v>
      </c>
      <c r="V677" t="s">
        <v>47</v>
      </c>
      <c r="W677" s="2">
        <f>W676+TIME(0,10,0)</f>
        <v>0.40694444444444439</v>
      </c>
      <c r="X677">
        <v>30</v>
      </c>
      <c r="Y677" s="33">
        <f>VLOOKUP(C677,JN!$A$2:$J$865,8,0)</f>
        <v>3.1574999999999998</v>
      </c>
      <c r="Z677" s="34">
        <f>VLOOKUP(C677,JN!$A$2:$J$865,9,0)</f>
        <v>30.338456341834149</v>
      </c>
      <c r="AA677" s="35">
        <f>VLOOKUP(C677,JN!$A$2:$J$865,10,0)</f>
        <v>0.57240000000000013</v>
      </c>
      <c r="AB677">
        <v>36.700000000000003</v>
      </c>
      <c r="AD677">
        <f t="shared" si="1618"/>
        <v>309.7</v>
      </c>
      <c r="AE677">
        <v>0.129</v>
      </c>
      <c r="AG677">
        <v>0.72</v>
      </c>
      <c r="AH677">
        <f t="shared" si="1619"/>
        <v>9.2880000000000004E-2</v>
      </c>
      <c r="AI677" t="s">
        <v>643</v>
      </c>
      <c r="AJ677">
        <f t="shared" si="1620"/>
        <v>472.19540791736534</v>
      </c>
      <c r="AK677">
        <f t="shared" si="1621"/>
        <v>550.89464257025952</v>
      </c>
      <c r="AL677">
        <f t="shared" si="1622"/>
        <v>1.4909570004990811</v>
      </c>
      <c r="AM677">
        <f t="shared" si="1623"/>
        <v>1.0734890403593385</v>
      </c>
      <c r="AN677">
        <f t="shared" si="1624"/>
        <v>14.325679767915556</v>
      </c>
      <c r="AO677">
        <f t="shared" si="1625"/>
        <v>10.314489432899201</v>
      </c>
      <c r="AP677">
        <f t="shared" si="1626"/>
        <v>0.31533209340721663</v>
      </c>
      <c r="AQ677">
        <f t="shared" si="1627"/>
        <v>0.22703910725319598</v>
      </c>
      <c r="AR677" s="54"/>
      <c r="AS677" s="55"/>
      <c r="AT677" s="55"/>
      <c r="AU677" s="56"/>
      <c r="AV677" s="56"/>
      <c r="AW677" s="56"/>
      <c r="AX677" s="57"/>
      <c r="AY677" s="57"/>
      <c r="AZ677" s="57"/>
    </row>
    <row r="678" spans="1:52" x14ac:dyDescent="0.3">
      <c r="A678">
        <v>662</v>
      </c>
      <c r="B678" s="1">
        <v>44784</v>
      </c>
      <c r="C678" t="str">
        <f t="shared" si="1577"/>
        <v>CER-CON_R3_t0_44784</v>
      </c>
      <c r="E678" t="s">
        <v>20</v>
      </c>
      <c r="F678" t="s">
        <v>33</v>
      </c>
      <c r="G678" t="s">
        <v>18</v>
      </c>
      <c r="H678">
        <f t="shared" si="1614"/>
        <v>2022</v>
      </c>
      <c r="I678">
        <f t="shared" si="1615"/>
        <v>8</v>
      </c>
      <c r="J678">
        <f t="shared" si="1616"/>
        <v>11</v>
      </c>
      <c r="K678" t="s">
        <v>48</v>
      </c>
      <c r="M678">
        <f>VLOOKUP(F678,Treats!$A$1:$C$9,3,0)</f>
        <v>3</v>
      </c>
      <c r="N678">
        <v>1</v>
      </c>
      <c r="O678" t="s">
        <v>36</v>
      </c>
      <c r="P678" t="str">
        <f t="shared" si="1617"/>
        <v>E:CER_P:P08_Tr1:CON_Tr2:_TRA_3_D:11_M:8_Y:2022</v>
      </c>
      <c r="Q678">
        <v>8</v>
      </c>
      <c r="R678">
        <v>27</v>
      </c>
      <c r="S678">
        <v>0.9</v>
      </c>
      <c r="T678">
        <v>29</v>
      </c>
      <c r="U678">
        <v>31.5</v>
      </c>
      <c r="V678" t="s">
        <v>44</v>
      </c>
      <c r="W678" s="2">
        <v>0.41516203703703702</v>
      </c>
      <c r="X678">
        <v>0</v>
      </c>
      <c r="Y678" s="33">
        <f>VLOOKUP(C678,JN!$A$2:$J$865,8,0)</f>
        <v>3.2324999999999999</v>
      </c>
      <c r="Z678" s="34">
        <f>VLOOKUP(C678,JN!$A$2:$J$865,9,0)</f>
        <v>102.26549569329505</v>
      </c>
      <c r="AA678" s="35">
        <f>VLOOKUP(C678,JN!$A$2:$J$865,10,0)</f>
        <v>0.59784000000000015</v>
      </c>
      <c r="AB678">
        <v>31.3</v>
      </c>
      <c r="AD678">
        <f t="shared" si="1618"/>
        <v>304.3</v>
      </c>
      <c r="AE678">
        <v>0.129</v>
      </c>
      <c r="AG678">
        <v>0.72</v>
      </c>
      <c r="AH678">
        <f t="shared" si="1619"/>
        <v>9.2880000000000004E-2</v>
      </c>
      <c r="AI678" t="s">
        <v>643</v>
      </c>
      <c r="AJ678">
        <f t="shared" si="1620"/>
        <v>480.57482034836681</v>
      </c>
      <c r="AK678">
        <f t="shared" si="1621"/>
        <v>560.67062373976137</v>
      </c>
      <c r="AL678">
        <f t="shared" si="1622"/>
        <v>1.5534581067760957</v>
      </c>
      <c r="AM678">
        <f t="shared" si="1623"/>
        <v>1.118489836878789</v>
      </c>
      <c r="AN678">
        <f t="shared" si="1624"/>
        <v>49.146222220641945</v>
      </c>
      <c r="AO678">
        <f t="shared" si="1625"/>
        <v>35.385279998862195</v>
      </c>
      <c r="AP678">
        <f t="shared" si="1626"/>
        <v>0.33519132569657906</v>
      </c>
      <c r="AQ678">
        <f t="shared" si="1627"/>
        <v>0.24133775450153694</v>
      </c>
      <c r="AR678" s="54">
        <f t="shared" ref="AR678" si="1702">SLOPE(AM678:AM681,X678:X681)*60</f>
        <v>4.7638871466307577</v>
      </c>
      <c r="AS678" s="55">
        <f t="shared" ref="AS678" si="1703">RSQ(Y678:Y681,AM678:AM681)</f>
        <v>0.99998980369535595</v>
      </c>
      <c r="AT678" s="55">
        <f t="shared" ref="AT678" si="1704">IF(AS678&gt;=0.7,AR678,"REV")</f>
        <v>4.7638871466307577</v>
      </c>
      <c r="AU678" s="56">
        <f t="shared" ref="AU678" si="1705">SLOPE(AQ678:AQ681,Y678:Y681)*60</f>
        <v>-8.3658038190896622E-2</v>
      </c>
      <c r="AV678" s="56">
        <f t="shared" ref="AV678" si="1706">RSQ(Y678:Y681,AQ678:AQ681)</f>
        <v>0.78519867189177706</v>
      </c>
      <c r="AW678" s="56">
        <f t="shared" ref="AW678" si="1707">IF(AV678&gt;=0.7,AU678,"REV")</f>
        <v>-8.3658038190896622E-2</v>
      </c>
      <c r="AX678" s="57">
        <f t="shared" ref="AX678" si="1708">SLOPE(AO678:AO681,Y678:Y681)*60</f>
        <v>-200.04771914457834</v>
      </c>
      <c r="AY678" s="57">
        <f t="shared" ref="AY678" si="1709">RSQ(Y678:Y681,AO678:AO681)</f>
        <v>0.99321528929866842</v>
      </c>
      <c r="AZ678" s="57">
        <f t="shared" ref="AZ678" si="1710">IF(AY678&gt;=0.7,AX678,"REV")</f>
        <v>-200.04771914457834</v>
      </c>
    </row>
    <row r="679" spans="1:52" x14ac:dyDescent="0.3">
      <c r="A679">
        <v>663</v>
      </c>
      <c r="B679" s="1">
        <v>44784</v>
      </c>
      <c r="C679" t="str">
        <f t="shared" si="1577"/>
        <v>CER-CON_R3_t1_44784</v>
      </c>
      <c r="E679" t="s">
        <v>20</v>
      </c>
      <c r="F679" t="s">
        <v>33</v>
      </c>
      <c r="G679" t="s">
        <v>18</v>
      </c>
      <c r="H679">
        <f t="shared" si="1614"/>
        <v>2022</v>
      </c>
      <c r="I679">
        <f t="shared" si="1615"/>
        <v>8</v>
      </c>
      <c r="J679">
        <f t="shared" si="1616"/>
        <v>11</v>
      </c>
      <c r="K679" t="s">
        <v>48</v>
      </c>
      <c r="M679">
        <f>VLOOKUP(F679,Treats!$A$1:$C$9,3,0)</f>
        <v>3</v>
      </c>
      <c r="N679">
        <v>1</v>
      </c>
      <c r="O679" t="s">
        <v>36</v>
      </c>
      <c r="P679" t="str">
        <f t="shared" si="1617"/>
        <v>E:CER_P:P08_Tr1:CON_Tr2:_TRA_3_D:11_M:8_Y:2022</v>
      </c>
      <c r="Q679">
        <v>8</v>
      </c>
      <c r="R679">
        <v>27</v>
      </c>
      <c r="S679">
        <v>0.9</v>
      </c>
      <c r="T679">
        <v>29</v>
      </c>
      <c r="U679">
        <v>31.5</v>
      </c>
      <c r="V679" t="s">
        <v>45</v>
      </c>
      <c r="W679" s="2">
        <f t="shared" ref="W679:W681" si="1711">W678+TIME(0,10,0)</f>
        <v>0.42210648148148144</v>
      </c>
      <c r="X679">
        <v>10</v>
      </c>
      <c r="Y679" s="33">
        <f>VLOOKUP(C679,JN!$A$2:$J$865,8,0)</f>
        <v>6.3825000000000012</v>
      </c>
      <c r="Z679" s="34">
        <f>VLOOKUP(C679,JN!$A$2:$J$865,9,0)</f>
        <v>78.289815909474754</v>
      </c>
      <c r="AA679" s="35">
        <f>VLOOKUP(C679,JN!$A$2:$J$865,10,0)</f>
        <v>0.60419999999999996</v>
      </c>
      <c r="AB679">
        <v>37.1</v>
      </c>
      <c r="AD679">
        <f t="shared" si="1618"/>
        <v>310.10000000000002</v>
      </c>
      <c r="AE679">
        <v>0.129</v>
      </c>
      <c r="AG679">
        <v>0.72</v>
      </c>
      <c r="AH679">
        <f t="shared" si="1619"/>
        <v>9.2880000000000004E-2</v>
      </c>
      <c r="AI679" t="s">
        <v>643</v>
      </c>
      <c r="AJ679">
        <f t="shared" si="1620"/>
        <v>471.58632000002592</v>
      </c>
      <c r="AK679">
        <f t="shared" si="1621"/>
        <v>550.18404000003022</v>
      </c>
      <c r="AL679">
        <f t="shared" si="1622"/>
        <v>3.009899687400166</v>
      </c>
      <c r="AM679">
        <f t="shared" si="1623"/>
        <v>2.1671277749281193</v>
      </c>
      <c r="AN679">
        <f t="shared" si="1624"/>
        <v>36.920406178228681</v>
      </c>
      <c r="AO679">
        <f t="shared" si="1625"/>
        <v>26.58269244832465</v>
      </c>
      <c r="AP679">
        <f t="shared" si="1626"/>
        <v>0.33242119696801825</v>
      </c>
      <c r="AQ679">
        <f t="shared" si="1627"/>
        <v>0.23934326181697316</v>
      </c>
      <c r="AR679" s="54"/>
      <c r="AS679" s="55"/>
      <c r="AT679" s="55"/>
      <c r="AU679" s="56"/>
      <c r="AV679" s="56"/>
      <c r="AW679" s="56"/>
      <c r="AX679" s="57"/>
      <c r="AY679" s="57"/>
      <c r="AZ679" s="57"/>
    </row>
    <row r="680" spans="1:52" x14ac:dyDescent="0.3">
      <c r="A680">
        <v>664</v>
      </c>
      <c r="B680" s="1">
        <v>44784</v>
      </c>
      <c r="C680" t="str">
        <f t="shared" si="1577"/>
        <v>CER-CON_R3_t2_44784</v>
      </c>
      <c r="E680" t="s">
        <v>20</v>
      </c>
      <c r="F680" t="s">
        <v>33</v>
      </c>
      <c r="G680" t="s">
        <v>18</v>
      </c>
      <c r="H680">
        <f t="shared" si="1614"/>
        <v>2022</v>
      </c>
      <c r="I680">
        <f t="shared" si="1615"/>
        <v>8</v>
      </c>
      <c r="J680">
        <f t="shared" si="1616"/>
        <v>11</v>
      </c>
      <c r="K680" t="s">
        <v>48</v>
      </c>
      <c r="M680">
        <f>VLOOKUP(F680,Treats!$A$1:$C$9,3,0)</f>
        <v>3</v>
      </c>
      <c r="N680">
        <v>1</v>
      </c>
      <c r="O680" t="s">
        <v>36</v>
      </c>
      <c r="P680" t="str">
        <f t="shared" si="1617"/>
        <v>E:CER_P:P08_Tr1:CON_Tr2:_TRA_3_D:11_M:8_Y:2022</v>
      </c>
      <c r="Q680">
        <v>8</v>
      </c>
      <c r="R680">
        <v>27</v>
      </c>
      <c r="S680">
        <v>0.9</v>
      </c>
      <c r="T680">
        <v>29</v>
      </c>
      <c r="U680">
        <v>31.5</v>
      </c>
      <c r="V680" t="s">
        <v>46</v>
      </c>
      <c r="W680" s="2">
        <f t="shared" si="1711"/>
        <v>0.42905092592592586</v>
      </c>
      <c r="X680">
        <v>20</v>
      </c>
      <c r="Y680" s="33">
        <f>VLOOKUP(C680,JN!$A$2:$J$865,8,0)</f>
        <v>8.6325000000000003</v>
      </c>
      <c r="Z680" s="34">
        <f>VLOOKUP(C680,JN!$A$2:$J$865,9,0)</f>
        <v>54.682992737713228</v>
      </c>
      <c r="AA680" s="35">
        <f>VLOOKUP(C680,JN!$A$2:$J$865,10,0)</f>
        <v>0.60419999999999996</v>
      </c>
      <c r="AB680">
        <v>39.299999999999997</v>
      </c>
      <c r="AD680">
        <f t="shared" si="1618"/>
        <v>312.3</v>
      </c>
      <c r="AE680">
        <v>0.129</v>
      </c>
      <c r="AG680">
        <v>0.72</v>
      </c>
      <c r="AH680">
        <f t="shared" si="1619"/>
        <v>9.2880000000000004E-2</v>
      </c>
      <c r="AI680" t="s">
        <v>643</v>
      </c>
      <c r="AJ680">
        <f t="shared" si="1620"/>
        <v>468.26422616717269</v>
      </c>
      <c r="AK680">
        <f t="shared" si="1621"/>
        <v>546.30826386170145</v>
      </c>
      <c r="AL680">
        <f t="shared" si="1622"/>
        <v>4.0422909323881182</v>
      </c>
      <c r="AM680">
        <f t="shared" si="1623"/>
        <v>2.9104494713194451</v>
      </c>
      <c r="AN680">
        <f t="shared" si="1624"/>
        <v>25.606089278830407</v>
      </c>
      <c r="AO680">
        <f t="shared" si="1625"/>
        <v>18.436384280757895</v>
      </c>
      <c r="AP680">
        <f t="shared" si="1626"/>
        <v>0.33007945302524</v>
      </c>
      <c r="AQ680">
        <f t="shared" si="1627"/>
        <v>0.23765720617817279</v>
      </c>
      <c r="AR680" s="54"/>
      <c r="AS680" s="55"/>
      <c r="AT680" s="55"/>
      <c r="AU680" s="56"/>
      <c r="AV680" s="56"/>
      <c r="AW680" s="56"/>
      <c r="AX680" s="57"/>
      <c r="AY680" s="57"/>
      <c r="AZ680" s="57"/>
    </row>
    <row r="681" spans="1:52" x14ac:dyDescent="0.3">
      <c r="A681">
        <v>665</v>
      </c>
      <c r="B681" s="1">
        <v>44784</v>
      </c>
      <c r="C681" t="str">
        <f t="shared" si="1577"/>
        <v>CER-CON_R3_t3_44784</v>
      </c>
      <c r="E681" t="s">
        <v>20</v>
      </c>
      <c r="F681" t="s">
        <v>33</v>
      </c>
      <c r="G681" t="s">
        <v>18</v>
      </c>
      <c r="H681">
        <f t="shared" si="1614"/>
        <v>2022</v>
      </c>
      <c r="I681">
        <f t="shared" si="1615"/>
        <v>8</v>
      </c>
      <c r="J681">
        <f t="shared" si="1616"/>
        <v>11</v>
      </c>
      <c r="K681" t="s">
        <v>48</v>
      </c>
      <c r="M681">
        <f>VLOOKUP(F681,Treats!$A$1:$C$9,3,0)</f>
        <v>3</v>
      </c>
      <c r="N681">
        <v>1</v>
      </c>
      <c r="O681" t="s">
        <v>36</v>
      </c>
      <c r="P681" t="str">
        <f t="shared" si="1617"/>
        <v>E:CER_P:P08_Tr1:CON_Tr2:_TRA_3_D:11_M:8_Y:2022</v>
      </c>
      <c r="Q681">
        <v>8</v>
      </c>
      <c r="R681">
        <v>27</v>
      </c>
      <c r="S681">
        <v>0.9</v>
      </c>
      <c r="T681">
        <v>29</v>
      </c>
      <c r="U681">
        <v>31.5</v>
      </c>
      <c r="V681" t="s">
        <v>47</v>
      </c>
      <c r="W681" s="2">
        <f t="shared" si="1711"/>
        <v>0.43599537037037028</v>
      </c>
      <c r="X681">
        <v>30</v>
      </c>
      <c r="Y681" s="33">
        <f>VLOOKUP(C681,JN!$A$2:$J$865,8,0)</f>
        <v>10.432500000000001</v>
      </c>
      <c r="Z681" s="34">
        <f>VLOOKUP(C681,JN!$A$2:$J$865,9,0)</f>
        <v>33.565951697348424</v>
      </c>
      <c r="AA681" s="35">
        <f>VLOOKUP(C681,JN!$A$2:$J$865,10,0)</f>
        <v>0.58512000000000008</v>
      </c>
      <c r="AB681">
        <v>39.299999999999997</v>
      </c>
      <c r="AD681">
        <f t="shared" si="1618"/>
        <v>312.3</v>
      </c>
      <c r="AE681">
        <v>0.129</v>
      </c>
      <c r="AG681">
        <v>0.72</v>
      </c>
      <c r="AH681">
        <f t="shared" si="1619"/>
        <v>9.2880000000000004E-2</v>
      </c>
      <c r="AI681" t="s">
        <v>643</v>
      </c>
      <c r="AJ681">
        <f t="shared" si="1620"/>
        <v>468.26422616717269</v>
      </c>
      <c r="AK681">
        <f t="shared" si="1621"/>
        <v>546.30826386170145</v>
      </c>
      <c r="AL681">
        <f t="shared" si="1622"/>
        <v>4.8851665394890293</v>
      </c>
      <c r="AM681">
        <f t="shared" si="1623"/>
        <v>3.5173199084321012</v>
      </c>
      <c r="AN681">
        <f t="shared" si="1624"/>
        <v>15.717734397123557</v>
      </c>
      <c r="AO681">
        <f t="shared" si="1625"/>
        <v>11.316768765928961</v>
      </c>
      <c r="AP681">
        <f t="shared" si="1626"/>
        <v>0.31965589135075878</v>
      </c>
      <c r="AQ681">
        <f t="shared" si="1627"/>
        <v>0.23015224177254634</v>
      </c>
      <c r="AR681" s="54"/>
      <c r="AS681" s="55"/>
      <c r="AT681" s="55"/>
      <c r="AU681" s="56"/>
      <c r="AV681" s="56"/>
      <c r="AW681" s="56"/>
      <c r="AX681" s="57"/>
      <c r="AY681" s="57"/>
      <c r="AZ681" s="57"/>
    </row>
    <row r="682" spans="1:52" x14ac:dyDescent="0.3">
      <c r="A682">
        <v>666</v>
      </c>
      <c r="B682" s="1">
        <v>44784</v>
      </c>
      <c r="C682" t="str">
        <f t="shared" si="1577"/>
        <v>CER-AWD_R3_t0_44784</v>
      </c>
      <c r="E682" t="s">
        <v>20</v>
      </c>
      <c r="F682" t="s">
        <v>38</v>
      </c>
      <c r="G682" t="s">
        <v>18</v>
      </c>
      <c r="H682">
        <f t="shared" si="1614"/>
        <v>2022</v>
      </c>
      <c r="I682">
        <f t="shared" si="1615"/>
        <v>8</v>
      </c>
      <c r="J682">
        <f t="shared" si="1616"/>
        <v>11</v>
      </c>
      <c r="K682" t="s">
        <v>50</v>
      </c>
      <c r="M682">
        <f>VLOOKUP(F682,Treats!$A$1:$C$9,3,0)</f>
        <v>3</v>
      </c>
      <c r="N682">
        <v>2</v>
      </c>
      <c r="O682" t="s">
        <v>36</v>
      </c>
      <c r="P682" t="str">
        <f t="shared" si="1617"/>
        <v>E:CER_P:P09_Tr1:AWD_Tr2:_TRA_3_D:11_M:8_Y:2022</v>
      </c>
      <c r="Q682">
        <v>8</v>
      </c>
      <c r="R682">
        <v>27</v>
      </c>
      <c r="S682">
        <v>0.9</v>
      </c>
      <c r="T682">
        <v>25.5</v>
      </c>
      <c r="U682">
        <v>28.5</v>
      </c>
      <c r="V682" t="s">
        <v>44</v>
      </c>
      <c r="W682" s="2">
        <v>0.38842592592592595</v>
      </c>
      <c r="X682">
        <v>0</v>
      </c>
      <c r="Y682" s="33">
        <f>VLOOKUP(C682,JN!$A$2:$J$865,8,0)</f>
        <v>3.0825000000000005</v>
      </c>
      <c r="Z682" s="34">
        <f>VLOOKUP(C682,JN!$A$2:$J$865,9,0)</f>
        <v>89.908799189326118</v>
      </c>
      <c r="AA682" s="35">
        <f>VLOOKUP(C682,JN!$A$2:$J$865,10,0)</f>
        <v>0.5660400000000001</v>
      </c>
      <c r="AB682">
        <v>28.6</v>
      </c>
      <c r="AD682">
        <f t="shared" si="1618"/>
        <v>301.60000000000002</v>
      </c>
      <c r="AE682">
        <v>0.129</v>
      </c>
      <c r="AG682">
        <v>0.72</v>
      </c>
      <c r="AH682">
        <f t="shared" si="1619"/>
        <v>9.2880000000000004E-2</v>
      </c>
      <c r="AI682" t="s">
        <v>643</v>
      </c>
      <c r="AJ682">
        <f t="shared" si="1620"/>
        <v>484.87704851461541</v>
      </c>
      <c r="AK682">
        <f t="shared" si="1621"/>
        <v>565.68988993371806</v>
      </c>
      <c r="AL682">
        <f t="shared" si="1622"/>
        <v>1.4946335020463022</v>
      </c>
      <c r="AM682">
        <f t="shared" si="1623"/>
        <v>1.0761361214733376</v>
      </c>
      <c r="AN682">
        <f t="shared" si="1624"/>
        <v>43.594713186413699</v>
      </c>
      <c r="AO682">
        <f t="shared" si="1625"/>
        <v>31.388193494217862</v>
      </c>
      <c r="AP682">
        <f t="shared" si="1626"/>
        <v>0.32020310529808182</v>
      </c>
      <c r="AQ682">
        <f t="shared" si="1627"/>
        <v>0.23054623581461892</v>
      </c>
      <c r="AR682" s="54">
        <f t="shared" ref="AR682" si="1712">SLOPE(AM682:AM685,X682:X685)*60</f>
        <v>0.95888751685020501</v>
      </c>
      <c r="AS682" s="55">
        <f t="shared" ref="AS682" si="1713">RSQ(Y682:Y685,AM682:AM685)</f>
        <v>0.99974276917827731</v>
      </c>
      <c r="AT682" s="55">
        <f t="shared" ref="AT682" si="1714">IF(AS682&gt;=0.7,AR682,"REV")</f>
        <v>0.95888751685020501</v>
      </c>
      <c r="AU682" s="56">
        <f t="shared" ref="AU682" si="1715">SLOPE(AQ682:AQ685,Y682:Y685)*60</f>
        <v>0.10660884110814718</v>
      </c>
      <c r="AV682" s="56">
        <f t="shared" ref="AV682" si="1716">RSQ(Y682:Y685,AQ682:AQ685)</f>
        <v>6.2566856499458425E-3</v>
      </c>
      <c r="AW682" s="56" t="str">
        <f t="shared" ref="AW682" si="1717">IF(AV682&gt;=0.7,AU682,"REV")</f>
        <v>REV</v>
      </c>
      <c r="AX682" s="57">
        <f t="shared" ref="AX682" si="1718">SLOPE(AO682:AO685,Y682:Y685)*60</f>
        <v>-822.87264088375912</v>
      </c>
      <c r="AY682" s="57">
        <f t="shared" ref="AY682" si="1719">RSQ(Y682:Y685,AO682:AO685)</f>
        <v>0.97873331583715051</v>
      </c>
      <c r="AZ682" s="57">
        <f t="shared" ref="AZ682" si="1720">IF(AY682&gt;=0.7,AX682,"REV")</f>
        <v>-822.87264088375912</v>
      </c>
    </row>
    <row r="683" spans="1:52" x14ac:dyDescent="0.3">
      <c r="A683">
        <v>667</v>
      </c>
      <c r="B683" s="1">
        <v>44784</v>
      </c>
      <c r="C683" t="str">
        <f t="shared" si="1577"/>
        <v>CER-AWD_R3_t1_44784</v>
      </c>
      <c r="E683" t="s">
        <v>20</v>
      </c>
      <c r="F683" t="s">
        <v>38</v>
      </c>
      <c r="G683" t="s">
        <v>18</v>
      </c>
      <c r="H683">
        <f t="shared" si="1614"/>
        <v>2022</v>
      </c>
      <c r="I683">
        <f t="shared" si="1615"/>
        <v>8</v>
      </c>
      <c r="J683">
        <f t="shared" si="1616"/>
        <v>11</v>
      </c>
      <c r="K683" t="s">
        <v>50</v>
      </c>
      <c r="M683">
        <f>VLOOKUP(F683,Treats!$A$1:$C$9,3,0)</f>
        <v>3</v>
      </c>
      <c r="N683">
        <v>2</v>
      </c>
      <c r="O683" t="s">
        <v>36</v>
      </c>
      <c r="P683" t="str">
        <f t="shared" si="1617"/>
        <v>E:CER_P:P09_Tr1:AWD_Tr2:_TRA_3_D:11_M:8_Y:2022</v>
      </c>
      <c r="Q683">
        <v>8</v>
      </c>
      <c r="R683">
        <v>27</v>
      </c>
      <c r="S683">
        <v>0.9</v>
      </c>
      <c r="T683">
        <v>25.5</v>
      </c>
      <c r="U683">
        <v>28.5</v>
      </c>
      <c r="V683" t="s">
        <v>45</v>
      </c>
      <c r="W683" s="2">
        <f>W682+TIME(0,10,0)</f>
        <v>0.39537037037037037</v>
      </c>
      <c r="X683">
        <v>10</v>
      </c>
      <c r="Y683" s="33">
        <f>VLOOKUP(C683,JN!$A$2:$J$865,8,0)</f>
        <v>3.9074999999999998</v>
      </c>
      <c r="Z683" s="34">
        <f>VLOOKUP(C683,JN!$A$2:$J$865,9,0)</f>
        <v>55.144063502786693</v>
      </c>
      <c r="AA683" s="35">
        <f>VLOOKUP(C683,JN!$A$2:$J$865,10,0)</f>
        <v>0.59784000000000015</v>
      </c>
      <c r="AB683">
        <v>36</v>
      </c>
      <c r="AD683">
        <f t="shared" si="1618"/>
        <v>309</v>
      </c>
      <c r="AE683">
        <v>0.129</v>
      </c>
      <c r="AG683">
        <v>0.72</v>
      </c>
      <c r="AH683">
        <f t="shared" si="1619"/>
        <v>9.2880000000000004E-2</v>
      </c>
      <c r="AI683" t="s">
        <v>643</v>
      </c>
      <c r="AJ683">
        <f t="shared" si="1620"/>
        <v>473.26510625245317</v>
      </c>
      <c r="AK683">
        <f t="shared" si="1621"/>
        <v>552.14262396119534</v>
      </c>
      <c r="AL683">
        <f t="shared" si="1622"/>
        <v>1.8492834026814606</v>
      </c>
      <c r="AM683">
        <f t="shared" si="1623"/>
        <v>1.3314840499306517</v>
      </c>
      <c r="AN683">
        <f t="shared" si="1624"/>
        <v>26.09776107283837</v>
      </c>
      <c r="AO683">
        <f t="shared" si="1625"/>
        <v>18.790387972443629</v>
      </c>
      <c r="AP683">
        <f t="shared" si="1626"/>
        <v>0.33009294630896113</v>
      </c>
      <c r="AQ683">
        <f t="shared" si="1627"/>
        <v>0.23766692134245201</v>
      </c>
      <c r="AR683" s="54"/>
      <c r="AS683" s="55"/>
      <c r="AT683" s="55"/>
      <c r="AU683" s="56"/>
      <c r="AV683" s="56"/>
      <c r="AW683" s="56"/>
      <c r="AX683" s="57"/>
      <c r="AY683" s="57"/>
      <c r="AZ683" s="57"/>
    </row>
    <row r="684" spans="1:52" x14ac:dyDescent="0.3">
      <c r="A684">
        <v>668</v>
      </c>
      <c r="B684" s="1">
        <v>44784</v>
      </c>
      <c r="C684" t="str">
        <f t="shared" si="1577"/>
        <v>CER-AWD_R3_t2_44784</v>
      </c>
      <c r="E684" t="s">
        <v>20</v>
      </c>
      <c r="F684" t="s">
        <v>38</v>
      </c>
      <c r="G684" t="s">
        <v>18</v>
      </c>
      <c r="H684">
        <f t="shared" si="1614"/>
        <v>2022</v>
      </c>
      <c r="I684">
        <f t="shared" si="1615"/>
        <v>8</v>
      </c>
      <c r="J684">
        <f t="shared" si="1616"/>
        <v>11</v>
      </c>
      <c r="K684" t="s">
        <v>50</v>
      </c>
      <c r="M684">
        <f>VLOOKUP(F684,Treats!$A$1:$C$9,3,0)</f>
        <v>3</v>
      </c>
      <c r="N684">
        <v>2</v>
      </c>
      <c r="O684" t="s">
        <v>36</v>
      </c>
      <c r="P684" t="str">
        <f t="shared" si="1617"/>
        <v>E:CER_P:P09_Tr1:AWD_Tr2:_TRA_3_D:11_M:8_Y:2022</v>
      </c>
      <c r="Q684">
        <v>8</v>
      </c>
      <c r="R684">
        <v>27</v>
      </c>
      <c r="S684">
        <v>0.9</v>
      </c>
      <c r="T684">
        <v>25.5</v>
      </c>
      <c r="U684">
        <v>28.5</v>
      </c>
      <c r="V684" t="s">
        <v>46</v>
      </c>
      <c r="W684" s="2">
        <f>W683+TIME(0,10,0)</f>
        <v>0.40231481481481479</v>
      </c>
      <c r="X684">
        <v>20</v>
      </c>
      <c r="Y684" s="33">
        <f>VLOOKUP(C684,JN!$A$2:$J$865,8,0)</f>
        <v>4.2824999999999998</v>
      </c>
      <c r="Z684" s="34">
        <f>VLOOKUP(C684,JN!$A$2:$J$865,9,0)</f>
        <v>37.623374429994932</v>
      </c>
      <c r="AA684" s="35">
        <f>VLOOKUP(C684,JN!$A$2:$J$865,10,0)</f>
        <v>0.65508</v>
      </c>
      <c r="AB684">
        <v>38.9</v>
      </c>
      <c r="AD684">
        <f t="shared" si="1618"/>
        <v>311.89999999999998</v>
      </c>
      <c r="AE684">
        <v>0.129</v>
      </c>
      <c r="AG684">
        <v>0.72</v>
      </c>
      <c r="AH684">
        <f t="shared" si="1619"/>
        <v>9.2880000000000004E-2</v>
      </c>
      <c r="AI684" t="s">
        <v>643</v>
      </c>
      <c r="AJ684">
        <f t="shared" si="1620"/>
        <v>468.86475739662723</v>
      </c>
      <c r="AK684">
        <f t="shared" si="1621"/>
        <v>547.0088836293985</v>
      </c>
      <c r="AL684">
        <f t="shared" si="1622"/>
        <v>2.007913323551056</v>
      </c>
      <c r="AM684">
        <f t="shared" si="1623"/>
        <v>1.4456975929567604</v>
      </c>
      <c r="AN684">
        <f t="shared" si="1624"/>
        <v>17.640274324562039</v>
      </c>
      <c r="AO684">
        <f t="shared" si="1625"/>
        <v>12.700997513684667</v>
      </c>
      <c r="AP684">
        <f t="shared" si="1626"/>
        <v>0.35833457948794639</v>
      </c>
      <c r="AQ684">
        <f t="shared" si="1627"/>
        <v>0.25800089723132141</v>
      </c>
      <c r="AR684" s="54"/>
      <c r="AS684" s="55"/>
      <c r="AT684" s="55"/>
      <c r="AU684" s="56"/>
      <c r="AV684" s="56"/>
      <c r="AW684" s="56"/>
      <c r="AX684" s="57"/>
      <c r="AY684" s="57"/>
      <c r="AZ684" s="57"/>
    </row>
    <row r="685" spans="1:52" x14ac:dyDescent="0.3">
      <c r="A685">
        <v>669</v>
      </c>
      <c r="B685" s="1">
        <v>44784</v>
      </c>
      <c r="C685" t="str">
        <f t="shared" si="1577"/>
        <v>CER-AWD_R3_t3_44784</v>
      </c>
      <c r="E685" t="s">
        <v>20</v>
      </c>
      <c r="F685" t="s">
        <v>38</v>
      </c>
      <c r="G685" t="s">
        <v>18</v>
      </c>
      <c r="H685">
        <f t="shared" si="1614"/>
        <v>2022</v>
      </c>
      <c r="I685">
        <f t="shared" si="1615"/>
        <v>8</v>
      </c>
      <c r="J685">
        <f t="shared" si="1616"/>
        <v>11</v>
      </c>
      <c r="K685" t="s">
        <v>50</v>
      </c>
      <c r="M685">
        <f>VLOOKUP(F685,Treats!$A$1:$C$9,3,0)</f>
        <v>3</v>
      </c>
      <c r="N685">
        <v>2</v>
      </c>
      <c r="O685" t="s">
        <v>36</v>
      </c>
      <c r="P685" t="str">
        <f t="shared" si="1617"/>
        <v>E:CER_P:P09_Tr1:AWD_Tr2:_TRA_3_D:11_M:8_Y:2022</v>
      </c>
      <c r="Q685">
        <v>8</v>
      </c>
      <c r="R685">
        <v>27</v>
      </c>
      <c r="S685">
        <v>0.9</v>
      </c>
      <c r="T685">
        <v>25.5</v>
      </c>
      <c r="U685">
        <v>28.5</v>
      </c>
      <c r="V685" t="s">
        <v>47</v>
      </c>
      <c r="W685" s="2">
        <f>W684+TIME(0,10,0)</f>
        <v>0.40925925925925921</v>
      </c>
      <c r="X685">
        <v>30</v>
      </c>
      <c r="Y685" s="33">
        <f>VLOOKUP(C685,JN!$A$2:$J$865,8,0)</f>
        <v>4.6574999999999998</v>
      </c>
      <c r="Z685" s="34">
        <f>VLOOKUP(C685,JN!$A$2:$J$865,9,0)</f>
        <v>31.537240331025163</v>
      </c>
      <c r="AA685" s="35">
        <f>VLOOKUP(C685,JN!$A$2:$J$865,10,0)</f>
        <v>0.5660400000000001</v>
      </c>
      <c r="AB685">
        <v>39.200000000000003</v>
      </c>
      <c r="AD685">
        <f t="shared" si="1618"/>
        <v>312.2</v>
      </c>
      <c r="AE685">
        <v>0.129</v>
      </c>
      <c r="AG685">
        <v>0.72</v>
      </c>
      <c r="AH685">
        <f t="shared" si="1619"/>
        <v>9.2880000000000004E-2</v>
      </c>
      <c r="AI685" t="s">
        <v>643</v>
      </c>
      <c r="AJ685">
        <f t="shared" si="1620"/>
        <v>468.4142147085459</v>
      </c>
      <c r="AK685">
        <f t="shared" si="1621"/>
        <v>546.48325049330356</v>
      </c>
      <c r="AL685">
        <f t="shared" si="1622"/>
        <v>2.1816392050050522</v>
      </c>
      <c r="AM685">
        <f t="shared" si="1623"/>
        <v>1.5707802276036376</v>
      </c>
      <c r="AN685">
        <f t="shared" si="1624"/>
        <v>14.772491663731834</v>
      </c>
      <c r="AO685">
        <f t="shared" si="1625"/>
        <v>10.63619399788692</v>
      </c>
      <c r="AP685">
        <f t="shared" si="1626"/>
        <v>0.30933137910922959</v>
      </c>
      <c r="AQ685">
        <f t="shared" si="1627"/>
        <v>0.22271859295864532</v>
      </c>
      <c r="AR685" s="54"/>
      <c r="AS685" s="55"/>
      <c r="AT685" s="55"/>
      <c r="AU685" s="56"/>
      <c r="AV685" s="56"/>
      <c r="AW685" s="56"/>
      <c r="AX685" s="57"/>
      <c r="AY685" s="57"/>
      <c r="AZ685" s="57"/>
    </row>
    <row r="686" spans="1:52" x14ac:dyDescent="0.3">
      <c r="A686">
        <v>670</v>
      </c>
      <c r="B686" s="1">
        <v>44797</v>
      </c>
      <c r="C686" t="str">
        <f t="shared" si="1577"/>
        <v>CER-AWD_R1_t0_44797</v>
      </c>
      <c r="E686" t="s">
        <v>20</v>
      </c>
      <c r="F686" t="s">
        <v>21</v>
      </c>
      <c r="G686" t="s">
        <v>18</v>
      </c>
      <c r="H686">
        <f t="shared" si="1614"/>
        <v>2022</v>
      </c>
      <c r="I686">
        <f t="shared" si="1615"/>
        <v>8</v>
      </c>
      <c r="J686">
        <f t="shared" si="1616"/>
        <v>24</v>
      </c>
      <c r="K686" t="s">
        <v>50</v>
      </c>
      <c r="M686">
        <f>VLOOKUP(F686,Treats!$A$1:$C$9,3,0)</f>
        <v>1</v>
      </c>
      <c r="N686">
        <v>9</v>
      </c>
      <c r="O686" t="s">
        <v>19</v>
      </c>
      <c r="P686" t="str">
        <f t="shared" si="1617"/>
        <v>E:CER_P:P01_Tr1:AWD_Tr2:_TRA_1_D:24_M:8_Y:2022</v>
      </c>
      <c r="Q686">
        <v>13</v>
      </c>
      <c r="R686">
        <v>28</v>
      </c>
      <c r="S686">
        <v>0.8</v>
      </c>
      <c r="T686">
        <v>28</v>
      </c>
      <c r="U686">
        <v>30</v>
      </c>
      <c r="V686" t="s">
        <v>44</v>
      </c>
      <c r="W686" s="2">
        <v>0.39409722222222227</v>
      </c>
      <c r="X686">
        <v>0</v>
      </c>
      <c r="Y686" s="33">
        <f>VLOOKUP(C686,JN!$A$2:$J$865,8,0)</f>
        <v>1.5825</v>
      </c>
      <c r="Z686" s="34">
        <f>VLOOKUP(C686,JN!$A$2:$J$865,9,0)</f>
        <v>86.312447221753089</v>
      </c>
      <c r="AA686" s="35">
        <f>VLOOKUP(C686,JN!$A$2:$J$865,10,0)</f>
        <v>0.62327999999999995</v>
      </c>
      <c r="AB686">
        <v>33.299999999999997</v>
      </c>
      <c r="AD686">
        <f t="shared" si="1618"/>
        <v>306.3</v>
      </c>
      <c r="AE686">
        <v>0.129</v>
      </c>
      <c r="AG686">
        <v>0.72</v>
      </c>
      <c r="AH686">
        <f t="shared" si="1619"/>
        <v>9.2880000000000004E-2</v>
      </c>
      <c r="AI686" t="s">
        <v>643</v>
      </c>
      <c r="AJ686">
        <f t="shared" si="1620"/>
        <v>477.43688485800857</v>
      </c>
      <c r="AK686">
        <f t="shared" si="1621"/>
        <v>557.00969900100995</v>
      </c>
      <c r="AL686">
        <f t="shared" si="1622"/>
        <v>0.75554387028779857</v>
      </c>
      <c r="AM686">
        <f t="shared" si="1623"/>
        <v>0.54399158660721503</v>
      </c>
      <c r="AN686">
        <f t="shared" si="1624"/>
        <v>41.208745926025067</v>
      </c>
      <c r="AO686">
        <f t="shared" si="1625"/>
        <v>29.670297066738048</v>
      </c>
      <c r="AP686">
        <f t="shared" si="1626"/>
        <v>0.34717300519334948</v>
      </c>
      <c r="AQ686">
        <f t="shared" si="1627"/>
        <v>0.24996456373921166</v>
      </c>
      <c r="AR686" s="54">
        <f t="shared" ref="AR686" si="1721">SLOPE(AM686:AM689,X686:X689)*60</f>
        <v>-4.7822681632522235E-3</v>
      </c>
      <c r="AS686" s="55">
        <f t="shared" ref="AS686" si="1722">RSQ(Y686:Y689,AM686:AM689)</f>
        <v>0.84820248109833329</v>
      </c>
      <c r="AT686" s="55">
        <f t="shared" ref="AT686" si="1723">IF(AS686&gt;=0.7,AR686,"REV")</f>
        <v>-4.7822681632522235E-3</v>
      </c>
      <c r="AU686" s="56">
        <f t="shared" ref="AU686" si="1724">SLOPE(AQ686:AQ689,Y686:Y689)*60</f>
        <v>-1.1326234957367023</v>
      </c>
      <c r="AV686" s="56">
        <f t="shared" ref="AV686" si="1725">RSQ(Y686:Y689,AQ686:AQ689)</f>
        <v>6.7966657026993183E-3</v>
      </c>
      <c r="AW686" s="56" t="str">
        <f t="shared" ref="AW686" si="1726">IF(AV686&gt;=0.7,AU686,"REV")</f>
        <v>REV</v>
      </c>
      <c r="AX686" s="57">
        <f t="shared" ref="AX686" si="1727">SLOPE(AO686:AO689,Y686:Y689)*60</f>
        <v>271.76672466393234</v>
      </c>
      <c r="AY686" s="57">
        <f t="shared" ref="AY686" si="1728">RSQ(Y686:Y689,AO686:AO689)</f>
        <v>1.8947593179115037E-3</v>
      </c>
      <c r="AZ686" s="57" t="str">
        <f t="shared" ref="AZ686" si="1729">IF(AY686&gt;=0.7,AX686,"REV")</f>
        <v>REV</v>
      </c>
    </row>
    <row r="687" spans="1:52" x14ac:dyDescent="0.3">
      <c r="A687">
        <v>671</v>
      </c>
      <c r="B687" s="1">
        <v>44797</v>
      </c>
      <c r="C687" t="str">
        <f t="shared" si="1577"/>
        <v>CER-AWD_R1_t1_44797</v>
      </c>
      <c r="E687" t="s">
        <v>20</v>
      </c>
      <c r="F687" t="s">
        <v>21</v>
      </c>
      <c r="G687" t="s">
        <v>18</v>
      </c>
      <c r="H687">
        <f t="shared" si="1614"/>
        <v>2022</v>
      </c>
      <c r="I687">
        <f t="shared" si="1615"/>
        <v>8</v>
      </c>
      <c r="J687">
        <f t="shared" si="1616"/>
        <v>24</v>
      </c>
      <c r="K687" t="s">
        <v>50</v>
      </c>
      <c r="M687">
        <f>VLOOKUP(F687,Treats!$A$1:$C$9,3,0)</f>
        <v>1</v>
      </c>
      <c r="N687">
        <v>9</v>
      </c>
      <c r="O687" t="s">
        <v>19</v>
      </c>
      <c r="P687" t="str">
        <f t="shared" si="1617"/>
        <v>E:CER_P:P01_Tr1:AWD_Tr2:_TRA_1_D:24_M:8_Y:2022</v>
      </c>
      <c r="Q687">
        <v>13</v>
      </c>
      <c r="R687">
        <v>28</v>
      </c>
      <c r="S687">
        <v>0.8</v>
      </c>
      <c r="T687">
        <v>28</v>
      </c>
      <c r="U687">
        <v>30</v>
      </c>
      <c r="V687" t="s">
        <v>45</v>
      </c>
      <c r="W687" s="2">
        <f t="shared" ref="W687:W701" si="1730">W686+TIME(0,10,0)</f>
        <v>0.40104166666666669</v>
      </c>
      <c r="X687">
        <v>10</v>
      </c>
      <c r="Y687" s="33">
        <f>VLOOKUP(C687,JN!$A$2:$J$865,8,0)</f>
        <v>1.5825</v>
      </c>
      <c r="Z687" s="34">
        <f>VLOOKUP(C687,JN!$A$2:$J$865,9,0)</f>
        <v>68.515115689917252</v>
      </c>
      <c r="AA687" s="35">
        <f>VLOOKUP(C687,JN!$A$2:$J$865,10,0)</f>
        <v>0.66144000000000003</v>
      </c>
      <c r="AB687">
        <v>41.5</v>
      </c>
      <c r="AD687">
        <f t="shared" si="1618"/>
        <v>314.5</v>
      </c>
      <c r="AE687">
        <v>0.129</v>
      </c>
      <c r="AG687">
        <v>0.72</v>
      </c>
      <c r="AH687">
        <f t="shared" si="1619"/>
        <v>9.2880000000000004E-2</v>
      </c>
      <c r="AI687" t="s">
        <v>643</v>
      </c>
      <c r="AJ687">
        <f t="shared" si="1620"/>
        <v>464.98860995869012</v>
      </c>
      <c r="AK687">
        <f t="shared" si="1621"/>
        <v>542.48671161847176</v>
      </c>
      <c r="AL687">
        <f t="shared" si="1622"/>
        <v>0.73584447525962704</v>
      </c>
      <c r="AM687">
        <f t="shared" si="1623"/>
        <v>0.52980802218693146</v>
      </c>
      <c r="AN687">
        <f t="shared" si="1624"/>
        <v>31.858748405813461</v>
      </c>
      <c r="AO687">
        <f t="shared" si="1625"/>
        <v>22.938298852185692</v>
      </c>
      <c r="AP687">
        <f t="shared" si="1626"/>
        <v>0.35882241053292196</v>
      </c>
      <c r="AQ687">
        <f t="shared" si="1627"/>
        <v>0.25835213558370385</v>
      </c>
      <c r="AR687" s="54"/>
      <c r="AS687" s="55"/>
      <c r="AT687" s="55"/>
      <c r="AU687" s="56"/>
      <c r="AV687" s="56"/>
      <c r="AW687" s="56"/>
      <c r="AX687" s="57"/>
      <c r="AY687" s="57"/>
      <c r="AZ687" s="57"/>
    </row>
    <row r="688" spans="1:52" x14ac:dyDescent="0.3">
      <c r="A688">
        <v>672</v>
      </c>
      <c r="B688" s="1">
        <v>44797</v>
      </c>
      <c r="C688" t="str">
        <f t="shared" si="1577"/>
        <v>CER-AWD_R1_t2_44797</v>
      </c>
      <c r="E688" t="s">
        <v>20</v>
      </c>
      <c r="F688" t="s">
        <v>21</v>
      </c>
      <c r="G688" t="s">
        <v>18</v>
      </c>
      <c r="H688">
        <f t="shared" si="1614"/>
        <v>2022</v>
      </c>
      <c r="I688">
        <f t="shared" si="1615"/>
        <v>8</v>
      </c>
      <c r="J688">
        <f t="shared" si="1616"/>
        <v>24</v>
      </c>
      <c r="K688" t="s">
        <v>50</v>
      </c>
      <c r="M688">
        <f>VLOOKUP(F688,Treats!$A$1:$C$9,3,0)</f>
        <v>1</v>
      </c>
      <c r="N688">
        <v>9</v>
      </c>
      <c r="O688" t="s">
        <v>19</v>
      </c>
      <c r="P688" t="str">
        <f t="shared" si="1617"/>
        <v>E:CER_P:P01_Tr1:AWD_Tr2:_TRA_1_D:24_M:8_Y:2022</v>
      </c>
      <c r="Q688">
        <v>13</v>
      </c>
      <c r="R688">
        <v>28</v>
      </c>
      <c r="S688">
        <v>0.8</v>
      </c>
      <c r="T688">
        <v>28</v>
      </c>
      <c r="U688">
        <v>30</v>
      </c>
      <c r="V688" t="s">
        <v>46</v>
      </c>
      <c r="W688" s="2">
        <f t="shared" si="1730"/>
        <v>0.4079861111111111</v>
      </c>
      <c r="X688">
        <v>20</v>
      </c>
      <c r="Y688" s="33">
        <f>VLOOKUP(C688,JN!$A$2:$J$865,8,0)</f>
        <v>1.5074999999999998</v>
      </c>
      <c r="Z688" s="34">
        <f>VLOOKUP(C688,JN!$A$2:$J$865,9,0)</f>
        <v>48.13578787366999</v>
      </c>
      <c r="AA688" s="35">
        <f>VLOOKUP(C688,JN!$A$2:$J$865,10,0)</f>
        <v>0.59784000000000015</v>
      </c>
      <c r="AB688">
        <v>43.4</v>
      </c>
      <c r="AD688">
        <f t="shared" si="1618"/>
        <v>316.39999999999998</v>
      </c>
      <c r="AE688">
        <v>0.129</v>
      </c>
      <c r="AG688">
        <v>0.72</v>
      </c>
      <c r="AH688">
        <f t="shared" si="1619"/>
        <v>9.2880000000000004E-2</v>
      </c>
      <c r="AI688" t="s">
        <v>643</v>
      </c>
      <c r="AJ688">
        <f t="shared" si="1620"/>
        <v>462.19632690268031</v>
      </c>
      <c r="AK688">
        <f t="shared" si="1621"/>
        <v>539.22904805312703</v>
      </c>
      <c r="AL688">
        <f t="shared" si="1622"/>
        <v>0.69676096280579058</v>
      </c>
      <c r="AM688">
        <f t="shared" si="1623"/>
        <v>0.50166789322016925</v>
      </c>
      <c r="AN688">
        <f t="shared" si="1624"/>
        <v>22.248184347776849</v>
      </c>
      <c r="AO688">
        <f t="shared" si="1625"/>
        <v>16.01869273039933</v>
      </c>
      <c r="AP688">
        <f t="shared" si="1626"/>
        <v>0.3223726940880815</v>
      </c>
      <c r="AQ688">
        <f t="shared" si="1627"/>
        <v>0.23210833974341868</v>
      </c>
      <c r="AR688" s="54"/>
      <c r="AS688" s="55"/>
      <c r="AT688" s="55"/>
      <c r="AU688" s="56"/>
      <c r="AV688" s="56"/>
      <c r="AW688" s="56"/>
      <c r="AX688" s="57"/>
      <c r="AY688" s="57"/>
      <c r="AZ688" s="57"/>
    </row>
    <row r="689" spans="1:52" x14ac:dyDescent="0.3">
      <c r="A689">
        <v>673</v>
      </c>
      <c r="B689" s="1">
        <v>44797</v>
      </c>
      <c r="C689" t="str">
        <f t="shared" si="1577"/>
        <v>CER-AWD_R1_t3_44797</v>
      </c>
      <c r="E689" t="s">
        <v>20</v>
      </c>
      <c r="F689" t="s">
        <v>21</v>
      </c>
      <c r="G689" t="s">
        <v>18</v>
      </c>
      <c r="H689">
        <f t="shared" si="1614"/>
        <v>2022</v>
      </c>
      <c r="I689">
        <f t="shared" si="1615"/>
        <v>8</v>
      </c>
      <c r="J689">
        <f t="shared" si="1616"/>
        <v>24</v>
      </c>
      <c r="K689" t="s">
        <v>50</v>
      </c>
      <c r="M689">
        <f>VLOOKUP(F689,Treats!$A$1:$C$9,3,0)</f>
        <v>1</v>
      </c>
      <c r="N689">
        <v>9</v>
      </c>
      <c r="O689" t="s">
        <v>19</v>
      </c>
      <c r="P689" t="str">
        <f t="shared" si="1617"/>
        <v>E:CER_P:P01_Tr1:AWD_Tr2:_TRA_1_D:24_M:8_Y:2022</v>
      </c>
      <c r="Q689">
        <v>13</v>
      </c>
      <c r="R689">
        <v>28</v>
      </c>
      <c r="S689">
        <v>0.8</v>
      </c>
      <c r="T689">
        <v>28</v>
      </c>
      <c r="U689">
        <v>30</v>
      </c>
      <c r="V689" t="s">
        <v>47</v>
      </c>
      <c r="W689" s="2">
        <f t="shared" si="1730"/>
        <v>0.41493055555555552</v>
      </c>
      <c r="X689">
        <v>30</v>
      </c>
      <c r="Y689" s="33">
        <f>VLOOKUP(C689,JN!$A$2:$J$865,8,0)</f>
        <v>1.6575</v>
      </c>
      <c r="Z689" s="34">
        <f>VLOOKUP(C689,JN!$A$2:$J$865,9,0)</f>
        <v>50.256713393007935</v>
      </c>
      <c r="AA689" s="35">
        <f>VLOOKUP(C689,JN!$A$2:$J$865,10,0)</f>
        <v>0.59148000000000012</v>
      </c>
      <c r="AB689">
        <v>43.9</v>
      </c>
      <c r="AD689">
        <f t="shared" si="1618"/>
        <v>316.89999999999998</v>
      </c>
      <c r="AE689">
        <v>0.129</v>
      </c>
      <c r="AG689">
        <v>0.72</v>
      </c>
      <c r="AH689">
        <f t="shared" si="1619"/>
        <v>9.2880000000000004E-2</v>
      </c>
      <c r="AI689" t="s">
        <v>643</v>
      </c>
      <c r="AJ689">
        <f t="shared" si="1620"/>
        <v>461.46708056802788</v>
      </c>
      <c r="AK689">
        <f t="shared" si="1621"/>
        <v>538.37826066269929</v>
      </c>
      <c r="AL689">
        <f t="shared" si="1622"/>
        <v>0.76488168604150619</v>
      </c>
      <c r="AM689">
        <f t="shared" si="1623"/>
        <v>0.55071481394988453</v>
      </c>
      <c r="AN689">
        <f t="shared" si="1624"/>
        <v>23.19181880841548</v>
      </c>
      <c r="AO689">
        <f t="shared" si="1625"/>
        <v>16.698109542059147</v>
      </c>
      <c r="AP689">
        <f t="shared" si="1626"/>
        <v>0.31843997361677345</v>
      </c>
      <c r="AQ689">
        <f t="shared" si="1627"/>
        <v>0.22927678100407689</v>
      </c>
      <c r="AR689" s="54"/>
      <c r="AS689" s="55"/>
      <c r="AT689" s="55"/>
      <c r="AU689" s="56"/>
      <c r="AV689" s="56"/>
      <c r="AW689" s="56"/>
      <c r="AX689" s="57"/>
      <c r="AY689" s="57"/>
      <c r="AZ689" s="57"/>
    </row>
    <row r="690" spans="1:52" x14ac:dyDescent="0.3">
      <c r="A690">
        <v>674</v>
      </c>
      <c r="B690" s="1">
        <v>44797</v>
      </c>
      <c r="C690" t="str">
        <f t="shared" si="1577"/>
        <v>CER-MSD_R1_t3_44797</v>
      </c>
      <c r="E690" t="s">
        <v>20</v>
      </c>
      <c r="F690" t="s">
        <v>22</v>
      </c>
      <c r="G690" t="s">
        <v>18</v>
      </c>
      <c r="H690">
        <f t="shared" si="1614"/>
        <v>2022</v>
      </c>
      <c r="I690">
        <f t="shared" si="1615"/>
        <v>8</v>
      </c>
      <c r="J690">
        <f t="shared" si="1616"/>
        <v>24</v>
      </c>
      <c r="K690" t="s">
        <v>49</v>
      </c>
      <c r="M690">
        <f>VLOOKUP(F690,Treats!$A$1:$C$9,3,0)</f>
        <v>1</v>
      </c>
      <c r="N690">
        <v>14</v>
      </c>
      <c r="O690" t="s">
        <v>19</v>
      </c>
      <c r="P690" t="str">
        <f t="shared" si="1617"/>
        <v>E:CER_P:P02_Tr1:MSD_Tr2:_TRA_1_D:24_M:8_Y:2022</v>
      </c>
      <c r="Q690">
        <v>14</v>
      </c>
      <c r="R690">
        <v>26</v>
      </c>
      <c r="S690">
        <v>0.6</v>
      </c>
      <c r="T690">
        <v>28</v>
      </c>
      <c r="U690">
        <v>30</v>
      </c>
      <c r="V690" t="s">
        <v>47</v>
      </c>
      <c r="W690" s="2">
        <v>0.39641203703703703</v>
      </c>
      <c r="X690">
        <v>0</v>
      </c>
      <c r="Y690" s="33">
        <f>VLOOKUP(C690,JN!$A$2:$J$865,8,0)</f>
        <v>4.2075000000000005</v>
      </c>
      <c r="Z690" s="34">
        <f>VLOOKUP(C690,JN!$A$2:$J$865,9,0)</f>
        <v>53.391994595507519</v>
      </c>
      <c r="AA690" s="35">
        <f>VLOOKUP(C690,JN!$A$2:$J$865,10,0)</f>
        <v>0.61055999999999999</v>
      </c>
      <c r="AB690">
        <v>32.799999999999997</v>
      </c>
      <c r="AD690">
        <f t="shared" si="1618"/>
        <v>305.8</v>
      </c>
      <c r="AE690">
        <v>0.129</v>
      </c>
      <c r="AG690">
        <v>0.72</v>
      </c>
      <c r="AH690">
        <f t="shared" si="1619"/>
        <v>9.2880000000000004E-2</v>
      </c>
      <c r="AI690" t="s">
        <v>643</v>
      </c>
      <c r="AJ690">
        <f t="shared" si="1620"/>
        <v>478.21752070637024</v>
      </c>
      <c r="AK690">
        <f t="shared" si="1621"/>
        <v>557.92044082409859</v>
      </c>
      <c r="AL690">
        <f t="shared" si="1622"/>
        <v>2.0121002183720531</v>
      </c>
      <c r="AM690">
        <f t="shared" si="1623"/>
        <v>1.4487121572278783</v>
      </c>
      <c r="AN690">
        <f t="shared" si="1624"/>
        <v>25.532987281031524</v>
      </c>
      <c r="AO690">
        <f t="shared" si="1625"/>
        <v>18.3837508423427</v>
      </c>
      <c r="AP690">
        <f t="shared" si="1626"/>
        <v>0.34064390434956165</v>
      </c>
      <c r="AQ690">
        <f t="shared" si="1627"/>
        <v>0.24526361113168443</v>
      </c>
      <c r="AR690" s="54">
        <f t="shared" ref="AR690" si="1731">SLOPE(AM690:AM693,X690:X693)*60</f>
        <v>0.17562610225075667</v>
      </c>
      <c r="AS690" s="55">
        <f t="shared" ref="AS690" si="1732">RSQ(Y690:Y693,AM690:AM693)</f>
        <v>0.99923691558895944</v>
      </c>
      <c r="AT690" s="55">
        <f t="shared" ref="AT690" si="1733">IF(AS690&gt;=0.7,AR690,"REV")</f>
        <v>0.17562610225075667</v>
      </c>
      <c r="AU690" s="56">
        <f t="shared" ref="AU690" si="1734">SLOPE(AQ690:AQ693,Y690:Y693)*60</f>
        <v>0.78266277517102778</v>
      </c>
      <c r="AV690" s="56">
        <f t="shared" ref="AV690" si="1735">RSQ(Y690:Y693,AQ690:AQ693)</f>
        <v>0.69826400655016052</v>
      </c>
      <c r="AW690" s="56" t="str">
        <f t="shared" ref="AW690" si="1736">IF(AV690&gt;=0.7,AU690,"REV")</f>
        <v>REV</v>
      </c>
      <c r="AX690" s="57">
        <f t="shared" ref="AX690" si="1737">SLOPE(AO690:AO693,Y690:Y693)*60</f>
        <v>-166.99428259000661</v>
      </c>
      <c r="AY690" s="57">
        <f t="shared" ref="AY690" si="1738">RSQ(Y690:Y693,AO690:AO693)</f>
        <v>0.69747650291433982</v>
      </c>
      <c r="AZ690" s="57" t="str">
        <f t="shared" ref="AZ690" si="1739">IF(AY690&gt;=0.7,AX690,"REV")</f>
        <v>REV</v>
      </c>
    </row>
    <row r="691" spans="1:52" x14ac:dyDescent="0.3">
      <c r="A691">
        <v>675</v>
      </c>
      <c r="B691" s="1">
        <v>44797</v>
      </c>
      <c r="C691" t="str">
        <f t="shared" ref="C691:C754" si="1740">E691&amp;"-"&amp;K691&amp;"_"&amp;"R"&amp;M691&amp;"_"&amp;V691&amp;"_"&amp;B691</f>
        <v>CER-MSD_R1_t1_44797</v>
      </c>
      <c r="E691" t="s">
        <v>20</v>
      </c>
      <c r="F691" t="s">
        <v>22</v>
      </c>
      <c r="G691" t="s">
        <v>18</v>
      </c>
      <c r="H691">
        <f t="shared" si="1614"/>
        <v>2022</v>
      </c>
      <c r="I691">
        <f t="shared" si="1615"/>
        <v>8</v>
      </c>
      <c r="J691">
        <f t="shared" si="1616"/>
        <v>24</v>
      </c>
      <c r="K691" t="s">
        <v>49</v>
      </c>
      <c r="M691">
        <f>VLOOKUP(F691,Treats!$A$1:$C$9,3,0)</f>
        <v>1</v>
      </c>
      <c r="N691">
        <v>14</v>
      </c>
      <c r="O691" t="s">
        <v>19</v>
      </c>
      <c r="P691" t="str">
        <f t="shared" si="1617"/>
        <v>E:CER_P:P02_Tr1:MSD_Tr2:_TRA_1_D:24_M:8_Y:2022</v>
      </c>
      <c r="Q691">
        <v>14</v>
      </c>
      <c r="R691">
        <v>26</v>
      </c>
      <c r="S691">
        <v>0.6</v>
      </c>
      <c r="T691">
        <v>28</v>
      </c>
      <c r="U691">
        <v>30</v>
      </c>
      <c r="V691" t="s">
        <v>45</v>
      </c>
      <c r="W691" s="2">
        <f t="shared" si="1730"/>
        <v>0.40335648148148145</v>
      </c>
      <c r="X691">
        <v>10</v>
      </c>
      <c r="Y691" s="33">
        <f>VLOOKUP(C691,JN!$A$2:$J$865,8,0)</f>
        <v>2.2574999999999998</v>
      </c>
      <c r="Z691" s="34">
        <f>VLOOKUP(C691,JN!$A$2:$J$865,9,0)</f>
        <v>67.961830771829085</v>
      </c>
      <c r="AA691" s="35">
        <f>VLOOKUP(C691,JN!$A$2:$J$865,10,0)</f>
        <v>0.55332000000000003</v>
      </c>
      <c r="AB691">
        <v>35.5</v>
      </c>
      <c r="AD691">
        <f t="shared" si="1618"/>
        <v>308.5</v>
      </c>
      <c r="AE691">
        <v>0.129</v>
      </c>
      <c r="AG691">
        <v>0.72</v>
      </c>
      <c r="AH691">
        <f t="shared" si="1619"/>
        <v>9.2880000000000004E-2</v>
      </c>
      <c r="AI691" t="s">
        <v>643</v>
      </c>
      <c r="AJ691">
        <f t="shared" si="1620"/>
        <v>474.03214856404549</v>
      </c>
      <c r="AK691">
        <f t="shared" si="1621"/>
        <v>553.03750665805308</v>
      </c>
      <c r="AL691">
        <f t="shared" si="1622"/>
        <v>1.0701275753833326</v>
      </c>
      <c r="AM691">
        <f t="shared" si="1623"/>
        <v>0.77049185427599953</v>
      </c>
      <c r="AN691">
        <f t="shared" si="1624"/>
        <v>32.2160926611162</v>
      </c>
      <c r="AO691">
        <f t="shared" si="1625"/>
        <v>23.195586716003668</v>
      </c>
      <c r="AP691">
        <f t="shared" si="1626"/>
        <v>0.306006713184034</v>
      </c>
      <c r="AQ691">
        <f t="shared" si="1627"/>
        <v>0.22032483349250448</v>
      </c>
      <c r="AR691" s="54"/>
      <c r="AS691" s="55"/>
      <c r="AT691" s="55"/>
      <c r="AU691" s="56"/>
      <c r="AV691" s="56"/>
      <c r="AW691" s="56"/>
      <c r="AX691" s="57"/>
      <c r="AY691" s="57"/>
      <c r="AZ691" s="57"/>
    </row>
    <row r="692" spans="1:52" x14ac:dyDescent="0.3">
      <c r="A692">
        <v>676</v>
      </c>
      <c r="B692" s="1">
        <v>44797</v>
      </c>
      <c r="C692" t="str">
        <f t="shared" si="1740"/>
        <v>CER-MSD_R1_t2_44797</v>
      </c>
      <c r="E692" t="s">
        <v>20</v>
      </c>
      <c r="F692" t="s">
        <v>22</v>
      </c>
      <c r="G692" t="s">
        <v>18</v>
      </c>
      <c r="H692">
        <f t="shared" si="1614"/>
        <v>2022</v>
      </c>
      <c r="I692">
        <f t="shared" si="1615"/>
        <v>8</v>
      </c>
      <c r="J692">
        <f t="shared" si="1616"/>
        <v>24</v>
      </c>
      <c r="K692" t="s">
        <v>49</v>
      </c>
      <c r="M692">
        <f>VLOOKUP(F692,Treats!$A$1:$C$9,3,0)</f>
        <v>1</v>
      </c>
      <c r="N692">
        <v>14</v>
      </c>
      <c r="O692" t="s">
        <v>19</v>
      </c>
      <c r="P692" t="str">
        <f t="shared" si="1617"/>
        <v>E:CER_P:P02_Tr1:MSD_Tr2:_TRA_1_D:24_M:8_Y:2022</v>
      </c>
      <c r="Q692">
        <v>14</v>
      </c>
      <c r="R692">
        <v>26</v>
      </c>
      <c r="S692">
        <v>0.6</v>
      </c>
      <c r="T692">
        <v>28</v>
      </c>
      <c r="U692">
        <v>30</v>
      </c>
      <c r="V692" t="s">
        <v>46</v>
      </c>
      <c r="W692" s="2">
        <f t="shared" si="1730"/>
        <v>0.41030092592592587</v>
      </c>
      <c r="X692">
        <v>20</v>
      </c>
      <c r="Y692" s="33">
        <f>VLOOKUP(C692,JN!$A$2:$J$865,8,0)</f>
        <v>3.3075000000000001</v>
      </c>
      <c r="Z692" s="34">
        <f>VLOOKUP(C692,JN!$A$2:$J$865,9,0)</f>
        <v>70.451612903225808</v>
      </c>
      <c r="AA692" s="35">
        <f>VLOOKUP(C692,JN!$A$2:$J$865,10,0)</f>
        <v>0.54696000000000011</v>
      </c>
      <c r="AB692">
        <v>36.6</v>
      </c>
      <c r="AD692">
        <f t="shared" si="1618"/>
        <v>309.60000000000002</v>
      </c>
      <c r="AE692">
        <v>0.129</v>
      </c>
      <c r="AG692">
        <v>0.72</v>
      </c>
      <c r="AH692">
        <f t="shared" si="1619"/>
        <v>9.2880000000000004E-2</v>
      </c>
      <c r="AI692" t="s">
        <v>643</v>
      </c>
      <c r="AJ692">
        <f t="shared" si="1620"/>
        <v>472.34792581397937</v>
      </c>
      <c r="AK692">
        <f t="shared" si="1621"/>
        <v>551.07258011630927</v>
      </c>
      <c r="AL692">
        <f t="shared" si="1622"/>
        <v>1.5622907646297368</v>
      </c>
      <c r="AM692">
        <f t="shared" si="1623"/>
        <v>1.1248493505334105</v>
      </c>
      <c r="AN692">
        <f t="shared" si="1624"/>
        <v>33.277673225088094</v>
      </c>
      <c r="AO692">
        <f t="shared" si="1625"/>
        <v>23.95992472206343</v>
      </c>
      <c r="AP692">
        <f t="shared" si="1626"/>
        <v>0.30141465842041659</v>
      </c>
      <c r="AQ692">
        <f t="shared" si="1627"/>
        <v>0.21701855406269993</v>
      </c>
      <c r="AR692" s="54"/>
      <c r="AS692" s="55"/>
      <c r="AT692" s="55"/>
      <c r="AU692" s="56"/>
      <c r="AV692" s="56"/>
      <c r="AW692" s="56"/>
      <c r="AX692" s="57"/>
      <c r="AY692" s="57"/>
      <c r="AZ692" s="57"/>
    </row>
    <row r="693" spans="1:52" x14ac:dyDescent="0.3">
      <c r="A693">
        <v>677</v>
      </c>
      <c r="B693" s="1">
        <v>44797</v>
      </c>
      <c r="C693" t="str">
        <f t="shared" si="1740"/>
        <v>CER-MSD_R1_t3_44797</v>
      </c>
      <c r="E693" t="s">
        <v>20</v>
      </c>
      <c r="F693" t="s">
        <v>22</v>
      </c>
      <c r="G693" t="s">
        <v>18</v>
      </c>
      <c r="H693">
        <f t="shared" si="1614"/>
        <v>2022</v>
      </c>
      <c r="I693">
        <f t="shared" si="1615"/>
        <v>8</v>
      </c>
      <c r="J693">
        <f t="shared" si="1616"/>
        <v>24</v>
      </c>
      <c r="K693" t="s">
        <v>49</v>
      </c>
      <c r="M693">
        <f>VLOOKUP(F693,Treats!$A$1:$C$9,3,0)</f>
        <v>1</v>
      </c>
      <c r="N693">
        <v>14</v>
      </c>
      <c r="O693" t="s">
        <v>19</v>
      </c>
      <c r="P693" t="str">
        <f t="shared" si="1617"/>
        <v>E:CER_P:P02_Tr1:MSD_Tr2:_TRA_1_D:24_M:8_Y:2022</v>
      </c>
      <c r="Q693">
        <v>14</v>
      </c>
      <c r="R693">
        <v>26</v>
      </c>
      <c r="S693">
        <v>0.6</v>
      </c>
      <c r="T693">
        <v>28</v>
      </c>
      <c r="U693">
        <v>30</v>
      </c>
      <c r="V693" t="s">
        <v>47</v>
      </c>
      <c r="W693" s="2">
        <f t="shared" si="1730"/>
        <v>0.41724537037037029</v>
      </c>
      <c r="X693">
        <v>30</v>
      </c>
      <c r="Y693" s="33">
        <f>VLOOKUP(C693,JN!$A$2:$J$865,8,0)</f>
        <v>4.2075000000000005</v>
      </c>
      <c r="Z693" s="34">
        <f>VLOOKUP(C693,JN!$A$2:$J$865,9,0)</f>
        <v>53.391994595507519</v>
      </c>
      <c r="AA693" s="35">
        <f>VLOOKUP(C693,JN!$A$2:$J$865,10,0)</f>
        <v>0.61055999999999999</v>
      </c>
      <c r="AB693">
        <v>37.200000000000003</v>
      </c>
      <c r="AD693">
        <f t="shared" si="1618"/>
        <v>310.2</v>
      </c>
      <c r="AE693">
        <v>0.129</v>
      </c>
      <c r="AG693">
        <v>0.72</v>
      </c>
      <c r="AH693">
        <f t="shared" si="1619"/>
        <v>9.2880000000000004E-2</v>
      </c>
      <c r="AI693" t="s">
        <v>643</v>
      </c>
      <c r="AJ693">
        <f t="shared" si="1620"/>
        <v>471.43429346230835</v>
      </c>
      <c r="AK693">
        <f t="shared" si="1621"/>
        <v>550.00667570602639</v>
      </c>
      <c r="AL693">
        <f t="shared" si="1622"/>
        <v>1.9835597897426627</v>
      </c>
      <c r="AM693">
        <f t="shared" si="1623"/>
        <v>1.4281630486147172</v>
      </c>
      <c r="AN693">
        <f t="shared" si="1624"/>
        <v>25.170817248676475</v>
      </c>
      <c r="AO693">
        <f t="shared" si="1625"/>
        <v>18.122988419047065</v>
      </c>
      <c r="AP693">
        <f t="shared" si="1626"/>
        <v>0.33581207591907147</v>
      </c>
      <c r="AQ693">
        <f t="shared" si="1627"/>
        <v>0.24178469466173147</v>
      </c>
      <c r="AR693" s="54"/>
      <c r="AS693" s="55"/>
      <c r="AT693" s="55"/>
      <c r="AU693" s="56"/>
      <c r="AV693" s="56"/>
      <c r="AW693" s="56"/>
      <c r="AX693" s="57"/>
      <c r="AY693" s="57"/>
      <c r="AZ693" s="57"/>
    </row>
    <row r="694" spans="1:52" x14ac:dyDescent="0.3">
      <c r="A694">
        <v>678</v>
      </c>
      <c r="B694" s="1">
        <v>44797</v>
      </c>
      <c r="C694" t="str">
        <f t="shared" si="1740"/>
        <v>CER-CON_R1_t0_44797</v>
      </c>
      <c r="E694" t="s">
        <v>20</v>
      </c>
      <c r="F694" t="s">
        <v>39</v>
      </c>
      <c r="G694" t="s">
        <v>18</v>
      </c>
      <c r="H694">
        <f t="shared" si="1614"/>
        <v>2022</v>
      </c>
      <c r="I694">
        <f t="shared" si="1615"/>
        <v>8</v>
      </c>
      <c r="J694">
        <f t="shared" si="1616"/>
        <v>24</v>
      </c>
      <c r="K694" t="s">
        <v>48</v>
      </c>
      <c r="M694">
        <f>VLOOKUP(F694,Treats!$A$1:$C$9,3,0)</f>
        <v>1</v>
      </c>
      <c r="N694">
        <v>3</v>
      </c>
      <c r="O694" t="s">
        <v>604</v>
      </c>
      <c r="P694" t="str">
        <f t="shared" si="1617"/>
        <v>E:CER_P:P03_Tr1:CON_Tr2:_TRA_1_D:24_M:8_Y:2022</v>
      </c>
      <c r="Q694">
        <v>12</v>
      </c>
      <c r="S694">
        <v>0.9</v>
      </c>
      <c r="T694">
        <v>28</v>
      </c>
      <c r="U694">
        <v>30</v>
      </c>
      <c r="V694" t="s">
        <v>44</v>
      </c>
      <c r="W694" s="2">
        <v>0.39409722222222227</v>
      </c>
      <c r="X694">
        <v>0</v>
      </c>
      <c r="Y694" s="33">
        <f>VLOOKUP(C694,JN!$A$2:$J$865,8,0)</f>
        <v>12.0075</v>
      </c>
      <c r="Z694" s="34">
        <f>VLOOKUP(C694,JN!$A$2:$J$865,9,0)</f>
        <v>87.880087823002881</v>
      </c>
      <c r="AA694" s="35">
        <f>VLOOKUP(C694,JN!$A$2:$J$865,10,0)</f>
        <v>0.59784000000000015</v>
      </c>
      <c r="AB694">
        <v>30.8</v>
      </c>
      <c r="AD694">
        <f t="shared" si="1618"/>
        <v>303.8</v>
      </c>
      <c r="AE694">
        <v>0.129</v>
      </c>
      <c r="AG694">
        <v>0.72</v>
      </c>
      <c r="AH694">
        <f t="shared" si="1619"/>
        <v>9.2880000000000004E-2</v>
      </c>
      <c r="AI694" t="s">
        <v>643</v>
      </c>
      <c r="AJ694">
        <f t="shared" si="1620"/>
        <v>481.36575981569467</v>
      </c>
      <c r="AK694">
        <f t="shared" si="1621"/>
        <v>561.59338645164382</v>
      </c>
      <c r="AL694">
        <f t="shared" si="1622"/>
        <v>5.7799993609869542</v>
      </c>
      <c r="AM694">
        <f t="shared" si="1623"/>
        <v>4.1615995399106076</v>
      </c>
      <c r="AN694">
        <f t="shared" si="1624"/>
        <v>42.302465247589758</v>
      </c>
      <c r="AO694">
        <f t="shared" si="1625"/>
        <v>30.457774978264627</v>
      </c>
      <c r="AP694">
        <f t="shared" si="1626"/>
        <v>0.33574299015625081</v>
      </c>
      <c r="AQ694">
        <f t="shared" si="1627"/>
        <v>0.24173495291250058</v>
      </c>
      <c r="AR694" s="54">
        <f t="shared" ref="AR694" si="1741">SLOPE(AM694:AM697,X694:X697)*60</f>
        <v>1.9565614650994312</v>
      </c>
      <c r="AS694" s="55">
        <f t="shared" ref="AS694" si="1742">RSQ(Y694:Y697,AM694:AM697)</f>
        <v>0.98938434169150324</v>
      </c>
      <c r="AT694" s="55">
        <f t="shared" ref="AT694" si="1743">IF(AS694&gt;=0.7,AR694,"REV")</f>
        <v>1.9565614650994312</v>
      </c>
      <c r="AU694" s="56">
        <f t="shared" ref="AU694" si="1744">SLOPE(AQ694:AQ697,Y694:Y697)*60</f>
        <v>8.1935832241298343E-2</v>
      </c>
      <c r="AV694" s="56">
        <f t="shared" ref="AV694" si="1745">RSQ(Y694:Y697,AQ694:AQ697)</f>
        <v>4.6972302884790762E-2</v>
      </c>
      <c r="AW694" s="56" t="str">
        <f t="shared" ref="AW694" si="1746">IF(AV694&gt;=0.7,AU694,"REV")</f>
        <v>REV</v>
      </c>
      <c r="AX694" s="57">
        <f t="shared" ref="AX694" si="1747">SLOPE(AO694:AO697,Y694:Y697)*60</f>
        <v>-294.53766333058286</v>
      </c>
      <c r="AY694" s="57">
        <f t="shared" ref="AY694" si="1748">RSQ(Y694:Y697,AO694:AO697)</f>
        <v>0.76527803556345486</v>
      </c>
      <c r="AZ694" s="57">
        <f t="shared" ref="AZ694" si="1749">IF(AY694&gt;=0.7,AX694,"REV")</f>
        <v>-294.53766333058286</v>
      </c>
    </row>
    <row r="695" spans="1:52" x14ac:dyDescent="0.3">
      <c r="A695">
        <v>679</v>
      </c>
      <c r="B695" s="1">
        <v>44797</v>
      </c>
      <c r="C695" t="str">
        <f t="shared" si="1740"/>
        <v>CER-CON_R1_t1_44797</v>
      </c>
      <c r="E695" t="s">
        <v>20</v>
      </c>
      <c r="F695" t="s">
        <v>39</v>
      </c>
      <c r="G695" t="s">
        <v>18</v>
      </c>
      <c r="H695">
        <f t="shared" si="1614"/>
        <v>2022</v>
      </c>
      <c r="I695">
        <f t="shared" si="1615"/>
        <v>8</v>
      </c>
      <c r="J695">
        <f t="shared" si="1616"/>
        <v>24</v>
      </c>
      <c r="K695" t="s">
        <v>48</v>
      </c>
      <c r="M695">
        <f>VLOOKUP(F695,Treats!$A$1:$C$9,3,0)</f>
        <v>1</v>
      </c>
      <c r="N695">
        <v>3</v>
      </c>
      <c r="O695" t="s">
        <v>604</v>
      </c>
      <c r="P695" t="str">
        <f t="shared" si="1617"/>
        <v>E:CER_P:P03_Tr1:CON_Tr2:_TRA_1_D:24_M:8_Y:2022</v>
      </c>
      <c r="Q695">
        <v>12</v>
      </c>
      <c r="S695">
        <v>0.9</v>
      </c>
      <c r="T695">
        <v>28</v>
      </c>
      <c r="U695">
        <v>30</v>
      </c>
      <c r="V695" t="s">
        <v>45</v>
      </c>
      <c r="W695" s="2">
        <f t="shared" si="1730"/>
        <v>0.40104166666666669</v>
      </c>
      <c r="X695">
        <v>10</v>
      </c>
      <c r="Y695" s="33">
        <f>VLOOKUP(C695,JN!$A$2:$J$865,8,0)</f>
        <v>11.332500000000001</v>
      </c>
      <c r="Z695" s="34">
        <f>VLOOKUP(C695,JN!$A$2:$J$865,9,0)</f>
        <v>76.629961155210268</v>
      </c>
      <c r="AA695" s="35">
        <f>VLOOKUP(C695,JN!$A$2:$J$865,10,0)</f>
        <v>0.58512000000000008</v>
      </c>
      <c r="AB695">
        <v>38.299999999999997</v>
      </c>
      <c r="AD695">
        <f t="shared" si="1618"/>
        <v>311.3</v>
      </c>
      <c r="AE695">
        <v>0.129</v>
      </c>
      <c r="AG695">
        <v>0.72</v>
      </c>
      <c r="AH695">
        <f t="shared" si="1619"/>
        <v>9.2880000000000004E-2</v>
      </c>
      <c r="AI695" t="s">
        <v>643</v>
      </c>
      <c r="AJ695">
        <f t="shared" si="1620"/>
        <v>469.76844790237084</v>
      </c>
      <c r="AK695">
        <f t="shared" si="1621"/>
        <v>548.0631892194325</v>
      </c>
      <c r="AL695">
        <f t="shared" si="1622"/>
        <v>5.3236509358536175</v>
      </c>
      <c r="AM695">
        <f t="shared" si="1623"/>
        <v>3.8330286738146047</v>
      </c>
      <c r="AN695">
        <f t="shared" si="1624"/>
        <v>35.998337914702098</v>
      </c>
      <c r="AO695">
        <f t="shared" si="1625"/>
        <v>25.918803298585512</v>
      </c>
      <c r="AP695">
        <f t="shared" si="1626"/>
        <v>0.32068273327607438</v>
      </c>
      <c r="AQ695">
        <f t="shared" si="1627"/>
        <v>0.23089156795877355</v>
      </c>
      <c r="AR695" s="54"/>
      <c r="AS695" s="55"/>
      <c r="AT695" s="55"/>
      <c r="AU695" s="56"/>
      <c r="AV695" s="56"/>
      <c r="AW695" s="56"/>
      <c r="AX695" s="57"/>
      <c r="AY695" s="57"/>
      <c r="AZ695" s="57"/>
    </row>
    <row r="696" spans="1:52" x14ac:dyDescent="0.3">
      <c r="A696">
        <v>680</v>
      </c>
      <c r="B696" s="1">
        <v>44797</v>
      </c>
      <c r="C696" t="str">
        <f t="shared" si="1740"/>
        <v>CER-CON_R1_t2_44797</v>
      </c>
      <c r="E696" t="s">
        <v>20</v>
      </c>
      <c r="F696" t="s">
        <v>39</v>
      </c>
      <c r="G696" t="s">
        <v>18</v>
      </c>
      <c r="H696">
        <f t="shared" si="1614"/>
        <v>2022</v>
      </c>
      <c r="I696">
        <f t="shared" si="1615"/>
        <v>8</v>
      </c>
      <c r="J696">
        <f t="shared" si="1616"/>
        <v>24</v>
      </c>
      <c r="K696" t="s">
        <v>48</v>
      </c>
      <c r="M696">
        <f>VLOOKUP(F696,Treats!$A$1:$C$9,3,0)</f>
        <v>1</v>
      </c>
      <c r="N696">
        <v>3</v>
      </c>
      <c r="O696" t="s">
        <v>604</v>
      </c>
      <c r="P696" t="str">
        <f t="shared" si="1617"/>
        <v>E:CER_P:P03_Tr1:CON_Tr2:_TRA_1_D:24_M:8_Y:2022</v>
      </c>
      <c r="Q696">
        <v>12</v>
      </c>
      <c r="S696">
        <v>0.9</v>
      </c>
      <c r="T696">
        <v>28</v>
      </c>
      <c r="U696">
        <v>30</v>
      </c>
      <c r="V696" t="s">
        <v>46</v>
      </c>
      <c r="W696" s="2">
        <f t="shared" si="1730"/>
        <v>0.4079861111111111</v>
      </c>
      <c r="X696">
        <v>20</v>
      </c>
      <c r="Y696" s="33">
        <f>VLOOKUP(C696,JN!$A$2:$J$865,8,0)</f>
        <v>13.1325</v>
      </c>
      <c r="Z696" s="34">
        <f>VLOOKUP(C696,JN!$A$2:$J$865,9,0)</f>
        <v>42.141867927714912</v>
      </c>
      <c r="AA696" s="35">
        <f>VLOOKUP(C696,JN!$A$2:$J$865,10,0)</f>
        <v>0.55968000000000007</v>
      </c>
      <c r="AB696">
        <v>40.9</v>
      </c>
      <c r="AD696">
        <f t="shared" si="1618"/>
        <v>313.89999999999998</v>
      </c>
      <c r="AE696">
        <v>0.129</v>
      </c>
      <c r="AG696">
        <v>0.72</v>
      </c>
      <c r="AH696">
        <f t="shared" si="1619"/>
        <v>9.2880000000000004E-2</v>
      </c>
      <c r="AI696" t="s">
        <v>643</v>
      </c>
      <c r="AJ696">
        <f t="shared" si="1620"/>
        <v>465.87740628228113</v>
      </c>
      <c r="AK696">
        <f t="shared" si="1621"/>
        <v>543.52364066266136</v>
      </c>
      <c r="AL696">
        <f t="shared" si="1622"/>
        <v>6.1181350380020572</v>
      </c>
      <c r="AM696">
        <f t="shared" si="1623"/>
        <v>4.405057227361481</v>
      </c>
      <c r="AN696">
        <f t="shared" si="1624"/>
        <v>19.632944126054273</v>
      </c>
      <c r="AO696">
        <f t="shared" si="1625"/>
        <v>14.135719770759076</v>
      </c>
      <c r="AP696">
        <f t="shared" si="1626"/>
        <v>0.30419931120607835</v>
      </c>
      <c r="AQ696">
        <f t="shared" si="1627"/>
        <v>0.2190235040683764</v>
      </c>
      <c r="AR696" s="54"/>
      <c r="AS696" s="55"/>
      <c r="AT696" s="55"/>
      <c r="AU696" s="56"/>
      <c r="AV696" s="56"/>
      <c r="AW696" s="56"/>
      <c r="AX696" s="57"/>
      <c r="AY696" s="57"/>
      <c r="AZ696" s="57"/>
    </row>
    <row r="697" spans="1:52" x14ac:dyDescent="0.3">
      <c r="A697">
        <v>681</v>
      </c>
      <c r="B697" s="1">
        <v>44797</v>
      </c>
      <c r="C697" t="str">
        <f t="shared" si="1740"/>
        <v>CER-CON_R1_t3_44797</v>
      </c>
      <c r="E697" t="s">
        <v>20</v>
      </c>
      <c r="F697" t="s">
        <v>39</v>
      </c>
      <c r="G697" t="s">
        <v>18</v>
      </c>
      <c r="H697">
        <f t="shared" si="1614"/>
        <v>2022</v>
      </c>
      <c r="I697">
        <f t="shared" si="1615"/>
        <v>8</v>
      </c>
      <c r="J697">
        <f t="shared" si="1616"/>
        <v>24</v>
      </c>
      <c r="K697" t="s">
        <v>48</v>
      </c>
      <c r="M697">
        <f>VLOOKUP(F697,Treats!$A$1:$C$9,3,0)</f>
        <v>1</v>
      </c>
      <c r="N697">
        <v>3</v>
      </c>
      <c r="O697" t="s">
        <v>604</v>
      </c>
      <c r="P697" t="str">
        <f t="shared" si="1617"/>
        <v>E:CER_P:P03_Tr1:CON_Tr2:_TRA_1_D:24_M:8_Y:2022</v>
      </c>
      <c r="Q697">
        <v>12</v>
      </c>
      <c r="S697">
        <v>0.9</v>
      </c>
      <c r="T697">
        <v>28</v>
      </c>
      <c r="U697">
        <v>30</v>
      </c>
      <c r="V697" t="s">
        <v>47</v>
      </c>
      <c r="W697" s="2">
        <f t="shared" si="1730"/>
        <v>0.41493055555555552</v>
      </c>
      <c r="X697">
        <v>30</v>
      </c>
      <c r="Y697" s="33">
        <f>VLOOKUP(C697,JN!$A$2:$J$865,8,0)</f>
        <v>15.232500000000002</v>
      </c>
      <c r="Z697" s="34">
        <f>VLOOKUP(C697,JN!$A$2:$J$865,9,0)</f>
        <v>30.615098800878233</v>
      </c>
      <c r="AA697" s="35">
        <f>VLOOKUP(C697,JN!$A$2:$J$865,10,0)</f>
        <v>0.62327999999999995</v>
      </c>
      <c r="AB697">
        <v>44.1</v>
      </c>
      <c r="AD697">
        <f t="shared" si="1618"/>
        <v>317.10000000000002</v>
      </c>
      <c r="AE697">
        <v>0.129</v>
      </c>
      <c r="AG697">
        <v>0.72</v>
      </c>
      <c r="AH697">
        <f t="shared" si="1619"/>
        <v>9.2880000000000004E-2</v>
      </c>
      <c r="AI697" t="s">
        <v>643</v>
      </c>
      <c r="AJ697">
        <f t="shared" si="1620"/>
        <v>461.17602596029025</v>
      </c>
      <c r="AK697">
        <f t="shared" si="1621"/>
        <v>538.038696953672</v>
      </c>
      <c r="AL697">
        <f t="shared" si="1622"/>
        <v>7.0248638154401224</v>
      </c>
      <c r="AM697">
        <f t="shared" si="1623"/>
        <v>5.0579019471168882</v>
      </c>
      <c r="AN697">
        <f t="shared" si="1624"/>
        <v>14.118949599370671</v>
      </c>
      <c r="AO697">
        <f t="shared" si="1625"/>
        <v>10.165643711546883</v>
      </c>
      <c r="AP697">
        <f t="shared" si="1626"/>
        <v>0.33534875903728467</v>
      </c>
      <c r="AQ697">
        <f t="shared" si="1627"/>
        <v>0.24145110650684498</v>
      </c>
      <c r="AR697" s="54"/>
      <c r="AS697" s="55"/>
      <c r="AT697" s="55"/>
      <c r="AU697" s="56"/>
      <c r="AV697" s="56"/>
      <c r="AW697" s="56"/>
      <c r="AX697" s="57"/>
      <c r="AY697" s="57"/>
      <c r="AZ697" s="57"/>
    </row>
    <row r="698" spans="1:52" x14ac:dyDescent="0.3">
      <c r="A698">
        <v>682</v>
      </c>
      <c r="B698" s="1">
        <v>44797</v>
      </c>
      <c r="C698" t="str">
        <f t="shared" si="1740"/>
        <v>CER-MSD_R2_t0_44797</v>
      </c>
      <c r="E698" t="s">
        <v>20</v>
      </c>
      <c r="F698" t="s">
        <v>34</v>
      </c>
      <c r="G698" t="s">
        <v>18</v>
      </c>
      <c r="H698">
        <f t="shared" si="1614"/>
        <v>2022</v>
      </c>
      <c r="I698">
        <f t="shared" si="1615"/>
        <v>8</v>
      </c>
      <c r="J698">
        <f t="shared" si="1616"/>
        <v>24</v>
      </c>
      <c r="K698" t="s">
        <v>49</v>
      </c>
      <c r="M698">
        <f>VLOOKUP(F698,Treats!$A$1:$C$9,3,0)</f>
        <v>2</v>
      </c>
      <c r="N698">
        <v>14</v>
      </c>
      <c r="P698" t="str">
        <f t="shared" si="1617"/>
        <v>E:CER_P:P04_Tr1:MSD_Tr2:_TRA_2_D:24_M:8_Y:2022</v>
      </c>
      <c r="Q698">
        <v>13</v>
      </c>
      <c r="R698">
        <v>27</v>
      </c>
      <c r="S698">
        <v>0.9</v>
      </c>
      <c r="T698">
        <v>31</v>
      </c>
      <c r="V698" t="s">
        <v>44</v>
      </c>
      <c r="W698" s="2">
        <v>0.42326388888888888</v>
      </c>
      <c r="X698">
        <v>0</v>
      </c>
      <c r="Y698" s="33">
        <f>VLOOKUP(C698,JN!$A$2:$J$865,8,0)</f>
        <v>1.8824999999999998</v>
      </c>
      <c r="Z698" s="34">
        <f>VLOOKUP(C698,JN!$A$2:$J$865,9,0)</f>
        <v>89.078871812193881</v>
      </c>
      <c r="AA698" s="35">
        <f>VLOOKUP(C698,JN!$A$2:$J$865,10,0)</f>
        <v>0.55332000000000003</v>
      </c>
      <c r="AB698">
        <v>33.9</v>
      </c>
      <c r="AD698">
        <f t="shared" si="1618"/>
        <v>306.89999999999998</v>
      </c>
      <c r="AE698">
        <v>0.129</v>
      </c>
      <c r="AG698">
        <v>0.72</v>
      </c>
      <c r="AH698">
        <f t="shared" si="1619"/>
        <v>9.2880000000000004E-2</v>
      </c>
      <c r="AI698" t="s">
        <v>643</v>
      </c>
      <c r="AJ698">
        <f t="shared" si="1620"/>
        <v>476.50347941351595</v>
      </c>
      <c r="AK698">
        <f t="shared" si="1621"/>
        <v>555.92072598243533</v>
      </c>
      <c r="AL698">
        <f t="shared" si="1622"/>
        <v>0.89701779999594378</v>
      </c>
      <c r="AM698">
        <f t="shared" si="1623"/>
        <v>0.64585281599707944</v>
      </c>
      <c r="AN698">
        <f t="shared" si="1624"/>
        <v>42.446392360740951</v>
      </c>
      <c r="AO698">
        <f t="shared" si="1625"/>
        <v>30.561402499733486</v>
      </c>
      <c r="AP698">
        <f t="shared" si="1626"/>
        <v>0.30760205610060115</v>
      </c>
      <c r="AQ698">
        <f t="shared" si="1627"/>
        <v>0.22147348039243284</v>
      </c>
      <c r="AR698" s="54">
        <f t="shared" ref="AR698" si="1750">SLOPE(AM698:AM701,X698:X701)*60</f>
        <v>0.99940949435379811</v>
      </c>
      <c r="AS698" s="55">
        <f t="shared" ref="AS698" si="1751">RSQ(Y698:Y701,AM698:AM701)</f>
        <v>0.99967088287260664</v>
      </c>
      <c r="AT698" s="55">
        <f t="shared" ref="AT698" si="1752">IF(AS698&gt;=0.7,AR698,"REV")</f>
        <v>0.99940949435379811</v>
      </c>
      <c r="AU698" s="56">
        <f t="shared" ref="AU698" si="1753">SLOPE(AQ698:AQ701,Y698:Y701)*60</f>
        <v>0.48742581234528193</v>
      </c>
      <c r="AV698" s="56">
        <f t="shared" ref="AV698" si="1754">RSQ(Y698:Y701,AQ698:AQ701)</f>
        <v>0.28383985519747729</v>
      </c>
      <c r="AW698" s="56" t="str">
        <f t="shared" ref="AW698" si="1755">IF(AV698&gt;=0.7,AU698,"REV")</f>
        <v>REV</v>
      </c>
      <c r="AX698" s="57">
        <f t="shared" ref="AX698" si="1756">SLOPE(AO698:AO701,Y698:Y701)*60</f>
        <v>-846.19058557715005</v>
      </c>
      <c r="AY698" s="57">
        <f t="shared" ref="AY698" si="1757">RSQ(Y698:Y701,AO698:AO701)</f>
        <v>0.96749528295337961</v>
      </c>
      <c r="AZ698" s="57">
        <f t="shared" ref="AZ698" si="1758">IF(AY698&gt;=0.7,AX698,"REV")</f>
        <v>-846.19058557715005</v>
      </c>
    </row>
    <row r="699" spans="1:52" x14ac:dyDescent="0.3">
      <c r="A699">
        <v>683</v>
      </c>
      <c r="B699" s="1">
        <v>44797</v>
      </c>
      <c r="C699" t="str">
        <f t="shared" si="1740"/>
        <v>CER-MSD_R2_t1_44797</v>
      </c>
      <c r="E699" t="s">
        <v>20</v>
      </c>
      <c r="F699" t="s">
        <v>34</v>
      </c>
      <c r="G699" t="s">
        <v>18</v>
      </c>
      <c r="H699">
        <f t="shared" si="1614"/>
        <v>2022</v>
      </c>
      <c r="I699">
        <f t="shared" si="1615"/>
        <v>8</v>
      </c>
      <c r="J699">
        <f t="shared" si="1616"/>
        <v>24</v>
      </c>
      <c r="K699" t="s">
        <v>49</v>
      </c>
      <c r="M699">
        <f>VLOOKUP(F699,Treats!$A$1:$C$9,3,0)</f>
        <v>2</v>
      </c>
      <c r="N699">
        <v>14</v>
      </c>
      <c r="P699" t="str">
        <f t="shared" si="1617"/>
        <v>E:CER_P:P04_Tr1:MSD_Tr2:_TRA_2_D:24_M:8_Y:2022</v>
      </c>
      <c r="Q699">
        <v>13</v>
      </c>
      <c r="R699">
        <v>27</v>
      </c>
      <c r="S699">
        <v>0.9</v>
      </c>
      <c r="T699">
        <v>31</v>
      </c>
      <c r="V699" t="s">
        <v>45</v>
      </c>
      <c r="W699" s="2">
        <f t="shared" si="1730"/>
        <v>0.4302083333333333</v>
      </c>
      <c r="X699">
        <v>10</v>
      </c>
      <c r="Y699" s="33">
        <f>VLOOKUP(C699,JN!$A$2:$J$865,8,0)</f>
        <v>2.3325</v>
      </c>
      <c r="Z699" s="34">
        <f>VLOOKUP(C699,JN!$A$2:$J$865,9,0)</f>
        <v>83.361594325282894</v>
      </c>
      <c r="AA699" s="35">
        <f>VLOOKUP(C699,JN!$A$2:$J$865,10,0)</f>
        <v>0.58512000000000008</v>
      </c>
      <c r="AB699">
        <v>39.299999999999997</v>
      </c>
      <c r="AD699">
        <f t="shared" si="1618"/>
        <v>312.3</v>
      </c>
      <c r="AE699">
        <v>0.129</v>
      </c>
      <c r="AG699">
        <v>0.72</v>
      </c>
      <c r="AH699">
        <f t="shared" si="1619"/>
        <v>9.2880000000000004E-2</v>
      </c>
      <c r="AI699" t="s">
        <v>643</v>
      </c>
      <c r="AJ699">
        <f t="shared" si="1620"/>
        <v>468.26422616717269</v>
      </c>
      <c r="AK699">
        <f t="shared" si="1621"/>
        <v>546.30826386170145</v>
      </c>
      <c r="AL699">
        <f t="shared" si="1622"/>
        <v>1.0922263075349303</v>
      </c>
      <c r="AM699">
        <f t="shared" si="1623"/>
        <v>0.78640294142514977</v>
      </c>
      <c r="AN699">
        <f t="shared" si="1624"/>
        <v>39.035252458790367</v>
      </c>
      <c r="AO699">
        <f t="shared" si="1625"/>
        <v>28.105381770329068</v>
      </c>
      <c r="AP699">
        <f t="shared" si="1626"/>
        <v>0.31965589135075878</v>
      </c>
      <c r="AQ699">
        <f t="shared" si="1627"/>
        <v>0.23015224177254634</v>
      </c>
      <c r="AR699" s="54"/>
      <c r="AS699" s="55"/>
      <c r="AT699" s="55"/>
      <c r="AU699" s="56"/>
      <c r="AV699" s="56"/>
      <c r="AW699" s="56"/>
      <c r="AX699" s="57"/>
      <c r="AY699" s="57"/>
      <c r="AZ699" s="57"/>
    </row>
    <row r="700" spans="1:52" x14ac:dyDescent="0.3">
      <c r="A700">
        <v>684</v>
      </c>
      <c r="B700" s="1">
        <v>44797</v>
      </c>
      <c r="C700" t="str">
        <f t="shared" si="1740"/>
        <v>CER-MSD_R2_t2_44797</v>
      </c>
      <c r="E700" t="s">
        <v>20</v>
      </c>
      <c r="F700" t="s">
        <v>34</v>
      </c>
      <c r="G700" t="s">
        <v>18</v>
      </c>
      <c r="H700">
        <f t="shared" si="1614"/>
        <v>2022</v>
      </c>
      <c r="I700">
        <f t="shared" si="1615"/>
        <v>8</v>
      </c>
      <c r="J700">
        <f t="shared" si="1616"/>
        <v>24</v>
      </c>
      <c r="K700" t="s">
        <v>49</v>
      </c>
      <c r="M700">
        <f>VLOOKUP(F700,Treats!$A$1:$C$9,3,0)</f>
        <v>2</v>
      </c>
      <c r="N700">
        <v>14</v>
      </c>
      <c r="P700" t="str">
        <f t="shared" si="1617"/>
        <v>E:CER_P:P04_Tr1:MSD_Tr2:_TRA_2_D:24_M:8_Y:2022</v>
      </c>
      <c r="Q700">
        <v>13</v>
      </c>
      <c r="R700">
        <v>27</v>
      </c>
      <c r="S700">
        <v>0.9</v>
      </c>
      <c r="T700">
        <v>31</v>
      </c>
      <c r="V700" t="s">
        <v>46</v>
      </c>
      <c r="W700" s="2">
        <f t="shared" si="1730"/>
        <v>0.43715277777777772</v>
      </c>
      <c r="X700">
        <v>20</v>
      </c>
      <c r="Y700" s="33">
        <f>VLOOKUP(C700,JN!$A$2:$J$865,8,0)</f>
        <v>2.8574999999999999</v>
      </c>
      <c r="Z700" s="34">
        <f>VLOOKUP(C700,JN!$A$2:$J$865,9,0)</f>
        <v>55.328491808816082</v>
      </c>
      <c r="AA700" s="35">
        <f>VLOOKUP(C700,JN!$A$2:$J$865,10,0)</f>
        <v>0.62327999999999995</v>
      </c>
      <c r="AB700">
        <v>39.1</v>
      </c>
      <c r="AD700">
        <f t="shared" si="1618"/>
        <v>312.10000000000002</v>
      </c>
      <c r="AE700">
        <v>0.129</v>
      </c>
      <c r="AG700">
        <v>0.72</v>
      </c>
      <c r="AH700">
        <f t="shared" si="1619"/>
        <v>9.2880000000000004E-2</v>
      </c>
      <c r="AI700" t="s">
        <v>643</v>
      </c>
      <c r="AJ700">
        <f t="shared" si="1620"/>
        <v>468.56429936561364</v>
      </c>
      <c r="AK700">
        <f t="shared" si="1621"/>
        <v>546.65834925988258</v>
      </c>
      <c r="AL700">
        <f t="shared" si="1622"/>
        <v>1.338922485437241</v>
      </c>
      <c r="AM700">
        <f t="shared" si="1623"/>
        <v>0.9640241895148135</v>
      </c>
      <c r="AN700">
        <f t="shared" si="1624"/>
        <v>25.924955999354001</v>
      </c>
      <c r="AO700">
        <f t="shared" si="1625"/>
        <v>18.66596831953488</v>
      </c>
      <c r="AP700">
        <f t="shared" si="1626"/>
        <v>0.34072121592669957</v>
      </c>
      <c r="AQ700">
        <f t="shared" si="1627"/>
        <v>0.24531927546722368</v>
      </c>
      <c r="AR700" s="54"/>
      <c r="AS700" s="55"/>
      <c r="AT700" s="55"/>
      <c r="AU700" s="56"/>
      <c r="AV700" s="56"/>
      <c r="AW700" s="56"/>
      <c r="AX700" s="57"/>
      <c r="AY700" s="57"/>
      <c r="AZ700" s="57"/>
    </row>
    <row r="701" spans="1:52" x14ac:dyDescent="0.3">
      <c r="A701">
        <v>685</v>
      </c>
      <c r="B701" s="1">
        <v>44797</v>
      </c>
      <c r="C701" t="str">
        <f t="shared" si="1740"/>
        <v>CER-MSD_R2_t3_44797</v>
      </c>
      <c r="E701" t="s">
        <v>20</v>
      </c>
      <c r="F701" t="s">
        <v>34</v>
      </c>
      <c r="G701" t="s">
        <v>18</v>
      </c>
      <c r="H701">
        <f t="shared" si="1614"/>
        <v>2022</v>
      </c>
      <c r="I701">
        <f t="shared" si="1615"/>
        <v>8</v>
      </c>
      <c r="J701">
        <f t="shared" si="1616"/>
        <v>24</v>
      </c>
      <c r="K701" t="s">
        <v>49</v>
      </c>
      <c r="M701">
        <f>VLOOKUP(F701,Treats!$A$1:$C$9,3,0)</f>
        <v>2</v>
      </c>
      <c r="N701">
        <v>14</v>
      </c>
      <c r="P701" t="str">
        <f t="shared" si="1617"/>
        <v>E:CER_P:P04_Tr1:MSD_Tr2:_TRA_2_D:24_M:8_Y:2022</v>
      </c>
      <c r="Q701">
        <v>13</v>
      </c>
      <c r="R701">
        <v>27</v>
      </c>
      <c r="S701">
        <v>0.9</v>
      </c>
      <c r="T701">
        <v>31</v>
      </c>
      <c r="V701" t="s">
        <v>47</v>
      </c>
      <c r="W701" s="2">
        <f t="shared" si="1730"/>
        <v>0.44409722222222214</v>
      </c>
      <c r="X701">
        <v>30</v>
      </c>
      <c r="Y701" s="33">
        <f>VLOOKUP(C701,JN!$A$2:$J$865,8,0)</f>
        <v>3.3824999999999998</v>
      </c>
      <c r="Z701" s="34">
        <f>VLOOKUP(C701,JN!$A$2:$J$865,9,0)</f>
        <v>30.338456341834149</v>
      </c>
      <c r="AA701" s="35">
        <f>VLOOKUP(C701,JN!$A$2:$J$865,10,0)</f>
        <v>0.58512000000000008</v>
      </c>
      <c r="AB701">
        <v>38.9</v>
      </c>
      <c r="AD701">
        <f t="shared" si="1618"/>
        <v>311.89999999999998</v>
      </c>
      <c r="AE701">
        <v>0.129</v>
      </c>
      <c r="AG701">
        <v>0.72</v>
      </c>
      <c r="AH701">
        <f t="shared" si="1619"/>
        <v>9.2880000000000004E-2</v>
      </c>
      <c r="AI701" t="s">
        <v>643</v>
      </c>
      <c r="AJ701">
        <f t="shared" si="1620"/>
        <v>468.86475739662723</v>
      </c>
      <c r="AK701">
        <f t="shared" si="1621"/>
        <v>547.0088836293985</v>
      </c>
      <c r="AL701">
        <f t="shared" si="1622"/>
        <v>1.5859350418940914</v>
      </c>
      <c r="AM701">
        <f t="shared" si="1623"/>
        <v>1.141873230163746</v>
      </c>
      <c r="AN701">
        <f t="shared" si="1624"/>
        <v>14.224632972502235</v>
      </c>
      <c r="AO701">
        <f t="shared" si="1625"/>
        <v>10.24173574020161</v>
      </c>
      <c r="AP701">
        <f t="shared" si="1626"/>
        <v>0.32006583798923366</v>
      </c>
      <c r="AQ701">
        <f t="shared" si="1627"/>
        <v>0.23044740335224825</v>
      </c>
      <c r="AR701" s="54"/>
      <c r="AS701" s="55"/>
      <c r="AT701" s="55"/>
      <c r="AU701" s="56"/>
      <c r="AV701" s="56"/>
      <c r="AW701" s="56"/>
      <c r="AX701" s="57"/>
      <c r="AY701" s="57"/>
      <c r="AZ701" s="57"/>
    </row>
    <row r="702" spans="1:52" x14ac:dyDescent="0.3">
      <c r="A702">
        <v>686</v>
      </c>
      <c r="B702" s="1">
        <v>44797</v>
      </c>
      <c r="C702" t="str">
        <f t="shared" si="1740"/>
        <v>CER-AWD_R2_t0_44797</v>
      </c>
      <c r="E702" t="s">
        <v>20</v>
      </c>
      <c r="F702" t="s">
        <v>37</v>
      </c>
      <c r="G702" t="s">
        <v>18</v>
      </c>
      <c r="H702">
        <f t="shared" si="1614"/>
        <v>2022</v>
      </c>
      <c r="I702">
        <f t="shared" si="1615"/>
        <v>8</v>
      </c>
      <c r="J702">
        <f t="shared" si="1616"/>
        <v>24</v>
      </c>
      <c r="K702" t="s">
        <v>50</v>
      </c>
      <c r="M702">
        <f>VLOOKUP(F702,Treats!$A$1:$C$9,3,0)</f>
        <v>2</v>
      </c>
      <c r="N702">
        <v>2</v>
      </c>
      <c r="O702" t="s">
        <v>604</v>
      </c>
      <c r="P702" t="str">
        <f t="shared" si="1617"/>
        <v>E:CER_P:P05_Tr1:AWD_Tr2:_TRA_2_D:24_M:8_Y:2022</v>
      </c>
      <c r="Q702">
        <v>13</v>
      </c>
      <c r="R702">
        <v>27</v>
      </c>
      <c r="S702">
        <v>1</v>
      </c>
      <c r="T702">
        <v>28</v>
      </c>
      <c r="U702">
        <v>30</v>
      </c>
      <c r="V702" t="s">
        <v>44</v>
      </c>
      <c r="W702" s="2">
        <v>0.39641203703703703</v>
      </c>
      <c r="X702">
        <v>0</v>
      </c>
      <c r="Y702" s="33">
        <f>VLOOKUP(C702,JN!$A$2:$J$865,8,0)</f>
        <v>1.5074999999999998</v>
      </c>
      <c r="Z702" s="34">
        <f>VLOOKUP(C702,JN!$A$2:$J$865,9,0)</f>
        <v>103.74092214153015</v>
      </c>
      <c r="AA702" s="35">
        <f>VLOOKUP(C702,JN!$A$2:$J$865,10,0)</f>
        <v>0.62963999999999998</v>
      </c>
      <c r="AB702">
        <v>34.6</v>
      </c>
      <c r="AD702">
        <f t="shared" si="1618"/>
        <v>307.60000000000002</v>
      </c>
      <c r="AE702">
        <v>0.129</v>
      </c>
      <c r="AG702">
        <v>0.72</v>
      </c>
      <c r="AH702">
        <f t="shared" si="1619"/>
        <v>9.2880000000000004E-2</v>
      </c>
      <c r="AI702" t="s">
        <v>643</v>
      </c>
      <c r="AJ702">
        <f t="shared" si="1620"/>
        <v>475.41910868663211</v>
      </c>
      <c r="AK702">
        <f t="shared" si="1621"/>
        <v>554.65562680107075</v>
      </c>
      <c r="AL702">
        <f t="shared" si="1622"/>
        <v>0.7166943063450979</v>
      </c>
      <c r="AM702">
        <f t="shared" si="1623"/>
        <v>0.51601990056847058</v>
      </c>
      <c r="AN702">
        <f t="shared" si="1624"/>
        <v>49.320416738855563</v>
      </c>
      <c r="AO702">
        <f t="shared" si="1625"/>
        <v>35.510700051976002</v>
      </c>
      <c r="AP702">
        <f t="shared" si="1626"/>
        <v>0.34923336885902623</v>
      </c>
      <c r="AQ702">
        <f t="shared" si="1627"/>
        <v>0.25144802557849888</v>
      </c>
      <c r="AR702" s="54">
        <f t="shared" ref="AR702" si="1759">SLOPE(AM702:AM705,X702:X705)*60</f>
        <v>0.17324521746357457</v>
      </c>
      <c r="AS702" s="55">
        <f t="shared" ref="AS702" si="1760">RSQ(Y702:Y705,AM702:AM705)</f>
        <v>0.98671819301376185</v>
      </c>
      <c r="AT702" s="55">
        <f t="shared" ref="AT702" si="1761">IF(AS702&gt;=0.7,AR702,"REV")</f>
        <v>0.17324521746357457</v>
      </c>
      <c r="AU702" s="56">
        <f t="shared" ref="AU702" si="1762">SLOPE(AQ702:AQ705,Y702:Y705)*60</f>
        <v>-3.2991187376166575</v>
      </c>
      <c r="AV702" s="56">
        <f t="shared" ref="AV702" si="1763">RSQ(Y702:Y705,AQ702:AQ705)</f>
        <v>0.72005571892565301</v>
      </c>
      <c r="AW702" s="56">
        <f t="shared" ref="AW702" si="1764">IF(AV702&gt;=0.7,AU702,"REV")</f>
        <v>-3.2991187376166575</v>
      </c>
      <c r="AX702" s="57">
        <f t="shared" ref="AX702" si="1765">SLOPE(AO702:AO705,Y702:Y705)*60</f>
        <v>-5386.5586579162773</v>
      </c>
      <c r="AY702" s="57">
        <f t="shared" ref="AY702" si="1766">RSQ(Y702:Y705,AO702:AO705)</f>
        <v>0.96568782973313139</v>
      </c>
      <c r="AZ702" s="57">
        <f t="shared" ref="AZ702" si="1767">IF(AY702&gt;=0.7,AX702,"REV")</f>
        <v>-5386.5586579162773</v>
      </c>
    </row>
    <row r="703" spans="1:52" x14ac:dyDescent="0.3">
      <c r="A703">
        <v>687</v>
      </c>
      <c r="B703" s="1">
        <v>44797</v>
      </c>
      <c r="C703" t="str">
        <f t="shared" si="1740"/>
        <v>CER-AWD_R2_t1_44797</v>
      </c>
      <c r="E703" t="s">
        <v>20</v>
      </c>
      <c r="F703" t="s">
        <v>37</v>
      </c>
      <c r="G703" t="s">
        <v>18</v>
      </c>
      <c r="H703">
        <f t="shared" si="1614"/>
        <v>2022</v>
      </c>
      <c r="I703">
        <f t="shared" si="1615"/>
        <v>8</v>
      </c>
      <c r="J703">
        <f t="shared" si="1616"/>
        <v>24</v>
      </c>
      <c r="K703" t="s">
        <v>50</v>
      </c>
      <c r="M703">
        <f>VLOOKUP(F703,Treats!$A$1:$C$9,3,0)</f>
        <v>2</v>
      </c>
      <c r="N703">
        <v>2</v>
      </c>
      <c r="O703" t="s">
        <v>604</v>
      </c>
      <c r="P703" t="str">
        <f t="shared" si="1617"/>
        <v>E:CER_P:P05_Tr1:AWD_Tr2:_TRA_2_D:24_M:8_Y:2022</v>
      </c>
      <c r="Q703">
        <v>13</v>
      </c>
      <c r="R703">
        <v>27</v>
      </c>
      <c r="S703">
        <v>1</v>
      </c>
      <c r="T703">
        <v>28</v>
      </c>
      <c r="U703">
        <v>30</v>
      </c>
      <c r="V703" t="s">
        <v>45</v>
      </c>
      <c r="W703" s="2">
        <f>W702+TIME(0,10,0)</f>
        <v>0.40335648148148145</v>
      </c>
      <c r="X703">
        <v>10</v>
      </c>
      <c r="Y703" s="33">
        <f>VLOOKUP(C703,JN!$A$2:$J$865,8,0)</f>
        <v>1.5825</v>
      </c>
      <c r="Z703" s="34">
        <f>VLOOKUP(C703,JN!$A$2:$J$865,9,0)</f>
        <v>72.941395034622531</v>
      </c>
      <c r="AA703" s="35">
        <f>VLOOKUP(C703,JN!$A$2:$J$865,10,0)</f>
        <v>0.61692000000000002</v>
      </c>
      <c r="AB703">
        <v>43.5</v>
      </c>
      <c r="AD703">
        <f t="shared" si="1618"/>
        <v>316.5</v>
      </c>
      <c r="AE703">
        <v>0.129</v>
      </c>
      <c r="AG703">
        <v>0.72</v>
      </c>
      <c r="AH703">
        <f t="shared" si="1619"/>
        <v>9.2880000000000004E-2</v>
      </c>
      <c r="AI703" t="s">
        <v>643</v>
      </c>
      <c r="AJ703">
        <f t="shared" si="1620"/>
        <v>462.05029330808225</v>
      </c>
      <c r="AK703">
        <f t="shared" si="1621"/>
        <v>539.05867552609595</v>
      </c>
      <c r="AL703">
        <f t="shared" si="1622"/>
        <v>0.73119458916004021</v>
      </c>
      <c r="AM703">
        <f t="shared" si="1623"/>
        <v>0.52646010419522904</v>
      </c>
      <c r="AN703">
        <f t="shared" si="1624"/>
        <v>33.70259297004803</v>
      </c>
      <c r="AO703">
        <f t="shared" si="1625"/>
        <v>24.265866938434584</v>
      </c>
      <c r="AP703">
        <f t="shared" si="1626"/>
        <v>0.33255607810555915</v>
      </c>
      <c r="AQ703">
        <f t="shared" si="1627"/>
        <v>0.23944037623600259</v>
      </c>
      <c r="AR703" s="54"/>
      <c r="AS703" s="55"/>
      <c r="AT703" s="55"/>
      <c r="AU703" s="56"/>
      <c r="AV703" s="56"/>
      <c r="AW703" s="56"/>
      <c r="AX703" s="57"/>
      <c r="AY703" s="57"/>
      <c r="AZ703" s="57"/>
    </row>
    <row r="704" spans="1:52" x14ac:dyDescent="0.3">
      <c r="A704">
        <v>688</v>
      </c>
      <c r="B704" s="1">
        <v>44797</v>
      </c>
      <c r="C704" t="str">
        <f t="shared" si="1740"/>
        <v>CER-AWD_R2_t2_44797</v>
      </c>
      <c r="E704" t="s">
        <v>20</v>
      </c>
      <c r="F704" t="s">
        <v>37</v>
      </c>
      <c r="G704" t="s">
        <v>18</v>
      </c>
      <c r="H704">
        <f t="shared" si="1614"/>
        <v>2022</v>
      </c>
      <c r="I704">
        <f t="shared" si="1615"/>
        <v>8</v>
      </c>
      <c r="J704">
        <f t="shared" si="1616"/>
        <v>24</v>
      </c>
      <c r="K704" t="s">
        <v>50</v>
      </c>
      <c r="M704">
        <f>VLOOKUP(F704,Treats!$A$1:$C$9,3,0)</f>
        <v>2</v>
      </c>
      <c r="N704">
        <v>2</v>
      </c>
      <c r="O704" t="s">
        <v>604</v>
      </c>
      <c r="P704" t="str">
        <f t="shared" si="1617"/>
        <v>E:CER_P:P05_Tr1:AWD_Tr2:_TRA_2_D:24_M:8_Y:2022</v>
      </c>
      <c r="Q704">
        <v>13</v>
      </c>
      <c r="R704">
        <v>27</v>
      </c>
      <c r="S704">
        <v>1</v>
      </c>
      <c r="T704">
        <v>28</v>
      </c>
      <c r="U704">
        <v>30</v>
      </c>
      <c r="V704" t="s">
        <v>46</v>
      </c>
      <c r="W704" s="2">
        <f>W703+TIME(0,10,0)</f>
        <v>0.41030092592592587</v>
      </c>
      <c r="X704">
        <v>20</v>
      </c>
      <c r="Y704" s="33">
        <f>VLOOKUP(C704,JN!$A$2:$J$865,8,0)</f>
        <v>1.7324999999999999</v>
      </c>
      <c r="Z704" s="34">
        <f>VLOOKUP(C704,JN!$A$2:$J$865,9,0)</f>
        <v>47.674717108596525</v>
      </c>
      <c r="AA704" s="35">
        <f>VLOOKUP(C704,JN!$A$2:$J$865,10,0)</f>
        <v>0.59784000000000015</v>
      </c>
      <c r="AB704">
        <v>45.1</v>
      </c>
      <c r="AD704">
        <f t="shared" si="1618"/>
        <v>318.10000000000002</v>
      </c>
      <c r="AE704">
        <v>0.129</v>
      </c>
      <c r="AG704">
        <v>0.72</v>
      </c>
      <c r="AH704">
        <f t="shared" si="1619"/>
        <v>9.2880000000000004E-2</v>
      </c>
      <c r="AI704" t="s">
        <v>643</v>
      </c>
      <c r="AJ704">
        <f t="shared" si="1620"/>
        <v>459.72624279160016</v>
      </c>
      <c r="AK704">
        <f t="shared" si="1621"/>
        <v>536.34728325686694</v>
      </c>
      <c r="AL704">
        <f t="shared" si="1622"/>
        <v>0.79647571563644726</v>
      </c>
      <c r="AM704">
        <f t="shared" si="1623"/>
        <v>0.57346251525824199</v>
      </c>
      <c r="AN704">
        <f t="shared" si="1624"/>
        <v>21.917318572487499</v>
      </c>
      <c r="AO704">
        <f t="shared" si="1625"/>
        <v>15.780469372191</v>
      </c>
      <c r="AP704">
        <f t="shared" si="1626"/>
        <v>0.32064985982228539</v>
      </c>
      <c r="AQ704">
        <f t="shared" si="1627"/>
        <v>0.23086789907204547</v>
      </c>
      <c r="AR704" s="54"/>
      <c r="AS704" s="55"/>
      <c r="AT704" s="55"/>
      <c r="AU704" s="56"/>
      <c r="AV704" s="56"/>
      <c r="AW704" s="56"/>
      <c r="AX704" s="57"/>
      <c r="AY704" s="57"/>
      <c r="AZ704" s="57"/>
    </row>
    <row r="705" spans="1:52" x14ac:dyDescent="0.3">
      <c r="A705">
        <v>689</v>
      </c>
      <c r="B705" s="1">
        <v>44797</v>
      </c>
      <c r="C705" t="str">
        <f t="shared" si="1740"/>
        <v>CER-AWD_R2_t3_44797</v>
      </c>
      <c r="E705" t="s">
        <v>20</v>
      </c>
      <c r="F705" t="s">
        <v>37</v>
      </c>
      <c r="G705" t="s">
        <v>18</v>
      </c>
      <c r="H705">
        <f t="shared" si="1614"/>
        <v>2022</v>
      </c>
      <c r="I705">
        <f t="shared" si="1615"/>
        <v>8</v>
      </c>
      <c r="J705">
        <f t="shared" si="1616"/>
        <v>24</v>
      </c>
      <c r="K705" t="s">
        <v>50</v>
      </c>
      <c r="M705">
        <f>VLOOKUP(F705,Treats!$A$1:$C$9,3,0)</f>
        <v>2</v>
      </c>
      <c r="N705">
        <v>2</v>
      </c>
      <c r="O705" t="s">
        <v>604</v>
      </c>
      <c r="P705" t="str">
        <f t="shared" si="1617"/>
        <v>E:CER_P:P05_Tr1:AWD_Tr2:_TRA_2_D:24_M:8_Y:2022</v>
      </c>
      <c r="Q705">
        <v>13</v>
      </c>
      <c r="R705">
        <v>27</v>
      </c>
      <c r="S705">
        <v>1</v>
      </c>
      <c r="T705">
        <v>28</v>
      </c>
      <c r="U705">
        <v>30</v>
      </c>
      <c r="V705" t="s">
        <v>47</v>
      </c>
      <c r="W705" s="2">
        <f>W704+TIME(0,10,0)</f>
        <v>0.41724537037037029</v>
      </c>
      <c r="X705">
        <v>30</v>
      </c>
      <c r="Y705" s="33">
        <f>VLOOKUP(C705,JN!$A$2:$J$865,8,0)</f>
        <v>1.8075000000000001</v>
      </c>
      <c r="Z705" s="34">
        <f>VLOOKUP(C705,JN!$A$2:$J$865,9,0)</f>
        <v>18.442830602938695</v>
      </c>
      <c r="AA705" s="35">
        <f>VLOOKUP(C705,JN!$A$2:$J$865,10,0)</f>
        <v>0.61055999999999999</v>
      </c>
      <c r="AB705">
        <v>46</v>
      </c>
      <c r="AD705">
        <f t="shared" si="1618"/>
        <v>319</v>
      </c>
      <c r="AE705">
        <v>0.129</v>
      </c>
      <c r="AG705">
        <v>0.72</v>
      </c>
      <c r="AH705">
        <f t="shared" si="1619"/>
        <v>9.2880000000000004E-2</v>
      </c>
      <c r="AI705" t="s">
        <v>643</v>
      </c>
      <c r="AJ705">
        <f t="shared" si="1620"/>
        <v>458.42920950472734</v>
      </c>
      <c r="AK705">
        <f t="shared" si="1621"/>
        <v>534.83407775551518</v>
      </c>
      <c r="AL705">
        <f t="shared" si="1622"/>
        <v>0.82861079617979472</v>
      </c>
      <c r="AM705">
        <f t="shared" si="1623"/>
        <v>0.59659977324945213</v>
      </c>
      <c r="AN705">
        <f t="shared" si="1624"/>
        <v>8.4547322543347807</v>
      </c>
      <c r="AO705">
        <f t="shared" si="1625"/>
        <v>6.0874072231210423</v>
      </c>
      <c r="AP705">
        <f t="shared" si="1626"/>
        <v>0.32654829451440737</v>
      </c>
      <c r="AQ705">
        <f t="shared" si="1627"/>
        <v>0.23511477205037332</v>
      </c>
      <c r="AR705" s="54"/>
      <c r="AS705" s="55"/>
      <c r="AT705" s="55"/>
      <c r="AU705" s="56"/>
      <c r="AV705" s="56"/>
      <c r="AW705" s="56"/>
      <c r="AX705" s="57"/>
      <c r="AY705" s="57"/>
      <c r="AZ705" s="57"/>
    </row>
    <row r="706" spans="1:52" x14ac:dyDescent="0.3">
      <c r="A706">
        <v>690</v>
      </c>
      <c r="B706" s="1">
        <v>44797</v>
      </c>
      <c r="C706" t="str">
        <f t="shared" si="1740"/>
        <v>CER-CON_R2_t0_44797</v>
      </c>
      <c r="E706" t="s">
        <v>20</v>
      </c>
      <c r="F706" t="s">
        <v>40</v>
      </c>
      <c r="G706" t="s">
        <v>18</v>
      </c>
      <c r="H706">
        <f t="shared" si="1614"/>
        <v>2022</v>
      </c>
      <c r="I706">
        <f t="shared" si="1615"/>
        <v>8</v>
      </c>
      <c r="J706">
        <f t="shared" si="1616"/>
        <v>24</v>
      </c>
      <c r="K706" t="s">
        <v>48</v>
      </c>
      <c r="M706">
        <f>VLOOKUP(F706,Treats!$A$1:$C$9,3,0)</f>
        <v>2</v>
      </c>
      <c r="N706">
        <v>11</v>
      </c>
      <c r="O706" t="s">
        <v>604</v>
      </c>
      <c r="P706" t="str">
        <f t="shared" si="1617"/>
        <v>E:CER_P:P06_Tr1:CON_Tr2:_TRA_2_D:24_M:8_Y:2022</v>
      </c>
      <c r="Q706">
        <v>10</v>
      </c>
      <c r="R706">
        <v>27</v>
      </c>
      <c r="S706">
        <v>0.9</v>
      </c>
      <c r="T706">
        <v>31</v>
      </c>
      <c r="V706" t="s">
        <v>44</v>
      </c>
      <c r="W706" s="2">
        <v>0.42457175925925927</v>
      </c>
      <c r="X706">
        <v>0</v>
      </c>
      <c r="Y706" s="33">
        <f>VLOOKUP(C706,JN!$A$2:$J$865,8,0)</f>
        <v>1.7324999999999999</v>
      </c>
      <c r="Z706" s="34">
        <f>VLOOKUP(C706,JN!$A$2:$J$865,9,0)</f>
        <v>94.703935146090203</v>
      </c>
      <c r="AA706" s="35">
        <f>VLOOKUP(C706,JN!$A$2:$J$865,10,0)</f>
        <v>0.5660400000000001</v>
      </c>
      <c r="AB706">
        <v>33.200000000000003</v>
      </c>
      <c r="AD706">
        <f t="shared" si="1618"/>
        <v>306.2</v>
      </c>
      <c r="AE706">
        <v>0.129</v>
      </c>
      <c r="AG706">
        <v>0.72</v>
      </c>
      <c r="AH706">
        <f t="shared" si="1619"/>
        <v>9.2880000000000004E-2</v>
      </c>
      <c r="AI706" t="s">
        <v>643</v>
      </c>
      <c r="AJ706">
        <f t="shared" si="1620"/>
        <v>477.59280807318106</v>
      </c>
      <c r="AK706">
        <f t="shared" si="1621"/>
        <v>557.19160941871132</v>
      </c>
      <c r="AL706">
        <f t="shared" si="1622"/>
        <v>0.82742953998678614</v>
      </c>
      <c r="AM706">
        <f t="shared" si="1623"/>
        <v>0.59574926879048606</v>
      </c>
      <c r="AN706">
        <f t="shared" si="1624"/>
        <v>45.229918322001645</v>
      </c>
      <c r="AO706">
        <f t="shared" si="1625"/>
        <v>32.565541191841184</v>
      </c>
      <c r="AP706">
        <f t="shared" si="1626"/>
        <v>0.31539273859536743</v>
      </c>
      <c r="AQ706">
        <f t="shared" si="1627"/>
        <v>0.22708277178866454</v>
      </c>
      <c r="AR706" s="54">
        <f t="shared" ref="AR706" si="1768">SLOPE(AM706:AM709,X706:X709)*60</f>
        <v>2.3173623849275398</v>
      </c>
      <c r="AS706" s="55">
        <f t="shared" ref="AS706" si="1769">RSQ(Y706:Y709,AM706:AM709)</f>
        <v>0.99998764951340069</v>
      </c>
      <c r="AT706" s="55">
        <f t="shared" ref="AT706" si="1770">IF(AS706&gt;=0.7,AR706,"REV")</f>
        <v>2.3173623849275398</v>
      </c>
      <c r="AU706" s="56">
        <f t="shared" ref="AU706" si="1771">SLOPE(AQ706:AQ709,Y706:Y709)*60</f>
        <v>0.10618261882857194</v>
      </c>
      <c r="AV706" s="56">
        <f t="shared" ref="AV706" si="1772">RSQ(Y706:Y709,AQ706:AQ709)</f>
        <v>0.36044448399630474</v>
      </c>
      <c r="AW706" s="56" t="str">
        <f t="shared" ref="AW706" si="1773">IF(AV706&gt;=0.7,AU706,"REV")</f>
        <v>REV</v>
      </c>
      <c r="AX706" s="57">
        <f t="shared" ref="AX706" si="1774">SLOPE(AO706:AO709,Y706:Y709)*60</f>
        <v>-453.97952421888573</v>
      </c>
      <c r="AY706" s="57">
        <f t="shared" ref="AY706" si="1775">RSQ(Y706:Y709,AO706:AO709)</f>
        <v>0.96976933179663927</v>
      </c>
      <c r="AZ706" s="57">
        <f t="shared" ref="AZ706" si="1776">IF(AY706&gt;=0.7,AX706,"REV")</f>
        <v>-453.97952421888573</v>
      </c>
    </row>
    <row r="707" spans="1:52" x14ac:dyDescent="0.3">
      <c r="A707">
        <v>691</v>
      </c>
      <c r="B707" s="1">
        <v>44797</v>
      </c>
      <c r="C707" t="str">
        <f t="shared" si="1740"/>
        <v>CER-CON_R2_t1_44797</v>
      </c>
      <c r="E707" t="s">
        <v>20</v>
      </c>
      <c r="F707" t="s">
        <v>40</v>
      </c>
      <c r="G707" t="s">
        <v>18</v>
      </c>
      <c r="H707">
        <f t="shared" ref="H707:H770" si="1777">YEAR(B707)</f>
        <v>2022</v>
      </c>
      <c r="I707">
        <f t="shared" ref="I707:I770" si="1778">MONTH(B707)</f>
        <v>8</v>
      </c>
      <c r="J707">
        <f t="shared" ref="J707:J770" si="1779">DAY(B707)</f>
        <v>24</v>
      </c>
      <c r="K707" t="s">
        <v>48</v>
      </c>
      <c r="M707">
        <f>VLOOKUP(F707,Treats!$A$1:$C$9,3,0)</f>
        <v>2</v>
      </c>
      <c r="N707">
        <v>11</v>
      </c>
      <c r="O707" t="s">
        <v>604</v>
      </c>
      <c r="P707" t="str">
        <f t="shared" ref="P707:P770" si="1780">"E:"&amp;E707&amp;"_P:"&amp;F707&amp;"_Tr1:"&amp;K707&amp;"_Tr2:"&amp;L707&amp;"_"&amp;G707&amp;"_"&amp;M707&amp;"_D:"&amp;J707&amp;"_M:"&amp;I707&amp;"_Y:"&amp;H707</f>
        <v>E:CER_P:P06_Tr1:CON_Tr2:_TRA_2_D:24_M:8_Y:2022</v>
      </c>
      <c r="Q707">
        <v>10</v>
      </c>
      <c r="R707">
        <v>27</v>
      </c>
      <c r="S707">
        <v>0.9</v>
      </c>
      <c r="T707">
        <v>31</v>
      </c>
      <c r="V707" t="s">
        <v>45</v>
      </c>
      <c r="W707" s="2">
        <f>W706+TIME(0,10,0)</f>
        <v>0.43151620370370369</v>
      </c>
      <c r="X707">
        <v>10</v>
      </c>
      <c r="Y707" s="33">
        <f>VLOOKUP(C707,JN!$A$2:$J$865,8,0)</f>
        <v>3.0074999999999998</v>
      </c>
      <c r="Z707" s="34">
        <f>VLOOKUP(C707,JN!$A$2:$J$865,9,0)</f>
        <v>79.673028204695143</v>
      </c>
      <c r="AA707" s="35">
        <f>VLOOKUP(C707,JN!$A$2:$J$865,10,0)</f>
        <v>0.59784000000000015</v>
      </c>
      <c r="AB707">
        <v>37.5</v>
      </c>
      <c r="AD707">
        <f t="shared" ref="AD707:AD770" si="1781">AB707+273</f>
        <v>310.5</v>
      </c>
      <c r="AE707">
        <v>0.129</v>
      </c>
      <c r="AG707">
        <v>0.72</v>
      </c>
      <c r="AH707">
        <f t="shared" ref="AH707:AH770" si="1782">AE707*AG707</f>
        <v>9.2880000000000004E-2</v>
      </c>
      <c r="AI707" t="s">
        <v>643</v>
      </c>
      <c r="AJ707">
        <f t="shared" ref="AJ707:AJ770" si="1783">(12/(82.0575*AD707))*1000000</f>
        <v>470.97880139133025</v>
      </c>
      <c r="AK707">
        <f t="shared" ref="AK707:AK770" si="1784">(14/(82.0575*AD707))*1000000</f>
        <v>549.47526828988521</v>
      </c>
      <c r="AL707">
        <f t="shared" ref="AL707:AL770" si="1785">(Y707*AJ707)/1000</f>
        <v>1.4164687451844256</v>
      </c>
      <c r="AM707">
        <f t="shared" ref="AM707:AM770" si="1786">AL707*AH707/AE707</f>
        <v>1.0198574965327865</v>
      </c>
      <c r="AN707">
        <f t="shared" ref="AN707:AN770" si="1787">(Z707*AJ707)/1000</f>
        <v>37.524307327064967</v>
      </c>
      <c r="AO707">
        <f t="shared" ref="AO707:AO770" si="1788">AN707*AH707/AE707</f>
        <v>27.017501275486776</v>
      </c>
      <c r="AP707">
        <f t="shared" ref="AP707:AP770" si="1789">AA707*AK707/1000</f>
        <v>0.32849829439442507</v>
      </c>
      <c r="AQ707">
        <f t="shared" ref="AQ707:AQ770" si="1790">AP707*AH707/AE707</f>
        <v>0.23651877196398605</v>
      </c>
      <c r="AR707" s="54"/>
      <c r="AS707" s="55"/>
      <c r="AT707" s="55"/>
      <c r="AU707" s="56"/>
      <c r="AV707" s="56"/>
      <c r="AW707" s="56"/>
      <c r="AX707" s="57"/>
      <c r="AY707" s="57"/>
      <c r="AZ707" s="57"/>
    </row>
    <row r="708" spans="1:52" x14ac:dyDescent="0.3">
      <c r="A708">
        <v>692</v>
      </c>
      <c r="B708" s="1">
        <v>44797</v>
      </c>
      <c r="C708" t="str">
        <f t="shared" si="1740"/>
        <v>CER-CON_R2_t2_44797</v>
      </c>
      <c r="E708" t="s">
        <v>20</v>
      </c>
      <c r="F708" t="s">
        <v>40</v>
      </c>
      <c r="G708" t="s">
        <v>18</v>
      </c>
      <c r="H708">
        <f t="shared" si="1777"/>
        <v>2022</v>
      </c>
      <c r="I708">
        <f t="shared" si="1778"/>
        <v>8</v>
      </c>
      <c r="J708">
        <f t="shared" si="1779"/>
        <v>24</v>
      </c>
      <c r="K708" t="s">
        <v>48</v>
      </c>
      <c r="M708">
        <f>VLOOKUP(F708,Treats!$A$1:$C$9,3,0)</f>
        <v>2</v>
      </c>
      <c r="N708">
        <v>11</v>
      </c>
      <c r="O708" t="s">
        <v>604</v>
      </c>
      <c r="P708" t="str">
        <f t="shared" si="1780"/>
        <v>E:CER_P:P06_Tr1:CON_Tr2:_TRA_2_D:24_M:8_Y:2022</v>
      </c>
      <c r="Q708">
        <v>10</v>
      </c>
      <c r="R708">
        <v>27</v>
      </c>
      <c r="S708">
        <v>0.9</v>
      </c>
      <c r="T708">
        <v>31</v>
      </c>
      <c r="V708" t="s">
        <v>46</v>
      </c>
      <c r="W708" s="2">
        <f>W707+TIME(0,10,0)</f>
        <v>0.43846064814814811</v>
      </c>
      <c r="X708">
        <v>20</v>
      </c>
      <c r="Y708" s="33">
        <f>VLOOKUP(C708,JN!$A$2:$J$865,8,0)</f>
        <v>3.9824999999999999</v>
      </c>
      <c r="Z708" s="34">
        <f>VLOOKUP(C708,JN!$A$2:$J$865,9,0)</f>
        <v>45.277149130214497</v>
      </c>
      <c r="AA708" s="35">
        <f>VLOOKUP(C708,JN!$A$2:$J$865,10,0)</f>
        <v>0.58512000000000008</v>
      </c>
      <c r="AB708">
        <v>38.799999999999997</v>
      </c>
      <c r="AD708">
        <f t="shared" si="1781"/>
        <v>311.8</v>
      </c>
      <c r="AE708">
        <v>0.129</v>
      </c>
      <c r="AG708">
        <v>0.72</v>
      </c>
      <c r="AH708">
        <f t="shared" si="1782"/>
        <v>9.2880000000000004E-2</v>
      </c>
      <c r="AI708" t="s">
        <v>643</v>
      </c>
      <c r="AJ708">
        <f t="shared" si="1783"/>
        <v>469.01513095576655</v>
      </c>
      <c r="AK708">
        <f t="shared" si="1784"/>
        <v>547.18431944839426</v>
      </c>
      <c r="AL708">
        <f t="shared" si="1785"/>
        <v>1.8678527590313401</v>
      </c>
      <c r="AM708">
        <f t="shared" si="1786"/>
        <v>1.3448539865025648</v>
      </c>
      <c r="AN708">
        <f t="shared" si="1787"/>
        <v>21.235668028611322</v>
      </c>
      <c r="AO708">
        <f t="shared" si="1788"/>
        <v>15.289680980600151</v>
      </c>
      <c r="AP708">
        <f t="shared" si="1789"/>
        <v>0.32016848899564448</v>
      </c>
      <c r="AQ708">
        <f t="shared" si="1790"/>
        <v>0.23052131207686402</v>
      </c>
      <c r="AR708" s="54"/>
      <c r="AS708" s="55"/>
      <c r="AT708" s="55"/>
      <c r="AU708" s="56"/>
      <c r="AV708" s="56"/>
      <c r="AW708" s="56"/>
      <c r="AX708" s="57"/>
      <c r="AY708" s="57"/>
      <c r="AZ708" s="57"/>
    </row>
    <row r="709" spans="1:52" x14ac:dyDescent="0.3">
      <c r="A709">
        <v>693</v>
      </c>
      <c r="B709" s="1">
        <v>44797</v>
      </c>
      <c r="C709" t="str">
        <f t="shared" si="1740"/>
        <v>CER-CON_R2_t3_44797</v>
      </c>
      <c r="E709" t="s">
        <v>20</v>
      </c>
      <c r="F709" t="s">
        <v>40</v>
      </c>
      <c r="G709" t="s">
        <v>18</v>
      </c>
      <c r="H709">
        <f t="shared" si="1777"/>
        <v>2022</v>
      </c>
      <c r="I709">
        <f t="shared" si="1778"/>
        <v>8</v>
      </c>
      <c r="J709">
        <f t="shared" si="1779"/>
        <v>24</v>
      </c>
      <c r="K709" t="s">
        <v>48</v>
      </c>
      <c r="M709">
        <f>VLOOKUP(F709,Treats!$A$1:$C$9,3,0)</f>
        <v>2</v>
      </c>
      <c r="N709">
        <v>11</v>
      </c>
      <c r="O709" t="s">
        <v>604</v>
      </c>
      <c r="P709" t="str">
        <f t="shared" si="1780"/>
        <v>E:CER_P:P06_Tr1:CON_Tr2:_TRA_2_D:24_M:8_Y:2022</v>
      </c>
      <c r="Q709">
        <v>10</v>
      </c>
      <c r="R709">
        <v>27</v>
      </c>
      <c r="S709">
        <v>0.9</v>
      </c>
      <c r="T709">
        <v>31</v>
      </c>
      <c r="V709" t="s">
        <v>47</v>
      </c>
      <c r="W709" s="2">
        <f>W708+TIME(0,10,0)</f>
        <v>0.44540509259259253</v>
      </c>
      <c r="X709">
        <v>30</v>
      </c>
      <c r="Y709" s="33">
        <f>VLOOKUP(C709,JN!$A$2:$J$865,8,0)</f>
        <v>5.2575000000000003</v>
      </c>
      <c r="Z709" s="34">
        <f>VLOOKUP(C709,JN!$A$2:$J$865,9,0)</f>
        <v>21.024826887350113</v>
      </c>
      <c r="AA709" s="35">
        <f>VLOOKUP(C709,JN!$A$2:$J$865,10,0)</f>
        <v>0.59784000000000015</v>
      </c>
      <c r="AB709">
        <v>38.9</v>
      </c>
      <c r="AD709">
        <f t="shared" si="1781"/>
        <v>311.89999999999998</v>
      </c>
      <c r="AE709">
        <v>0.129</v>
      </c>
      <c r="AG709">
        <v>0.72</v>
      </c>
      <c r="AH709">
        <f t="shared" si="1782"/>
        <v>9.2880000000000004E-2</v>
      </c>
      <c r="AI709" t="s">
        <v>643</v>
      </c>
      <c r="AJ709">
        <f t="shared" si="1783"/>
        <v>468.86475739662723</v>
      </c>
      <c r="AK709">
        <f t="shared" si="1784"/>
        <v>547.0088836293985</v>
      </c>
      <c r="AL709">
        <f t="shared" si="1785"/>
        <v>2.4650564620127677</v>
      </c>
      <c r="AM709">
        <f t="shared" si="1786"/>
        <v>1.7748406526491929</v>
      </c>
      <c r="AN709">
        <f t="shared" si="1787"/>
        <v>9.8578003578434963</v>
      </c>
      <c r="AO709">
        <f t="shared" si="1788"/>
        <v>7.0976162576473172</v>
      </c>
      <c r="AP709">
        <f t="shared" si="1789"/>
        <v>0.3270237909889997</v>
      </c>
      <c r="AQ709">
        <f t="shared" si="1790"/>
        <v>0.23545712951207978</v>
      </c>
      <c r="AR709" s="54"/>
      <c r="AS709" s="55"/>
      <c r="AT709" s="55"/>
      <c r="AU709" s="56"/>
      <c r="AV709" s="56"/>
      <c r="AW709" s="56"/>
      <c r="AX709" s="57"/>
      <c r="AY709" s="57"/>
      <c r="AZ709" s="57"/>
    </row>
    <row r="710" spans="1:52" x14ac:dyDescent="0.3">
      <c r="A710">
        <v>694</v>
      </c>
      <c r="B710" s="1">
        <v>44797</v>
      </c>
      <c r="C710" t="str">
        <f t="shared" si="1740"/>
        <v>CER-MSD_R3_t0_44797</v>
      </c>
      <c r="E710" t="s">
        <v>20</v>
      </c>
      <c r="F710" t="s">
        <v>35</v>
      </c>
      <c r="G710" t="s">
        <v>18</v>
      </c>
      <c r="H710">
        <f t="shared" si="1777"/>
        <v>2022</v>
      </c>
      <c r="I710">
        <f t="shared" si="1778"/>
        <v>8</v>
      </c>
      <c r="J710">
        <f t="shared" si="1779"/>
        <v>24</v>
      </c>
      <c r="K710" t="s">
        <v>49</v>
      </c>
      <c r="M710">
        <f>VLOOKUP(F710,Treats!$A$1:$C$9,3,0)</f>
        <v>3</v>
      </c>
      <c r="N710">
        <v>1</v>
      </c>
      <c r="O710" t="s">
        <v>36</v>
      </c>
      <c r="P710" t="str">
        <f t="shared" si="1780"/>
        <v>E:CER_P:P07_Tr1:MSD_Tr2:_TRA_3_D:24_M:8_Y:2022</v>
      </c>
      <c r="Q710">
        <v>11</v>
      </c>
      <c r="R710">
        <v>26</v>
      </c>
      <c r="S710">
        <v>0.9</v>
      </c>
      <c r="T710">
        <v>28</v>
      </c>
      <c r="U710">
        <v>30</v>
      </c>
      <c r="V710" t="s">
        <v>44</v>
      </c>
      <c r="W710" s="2">
        <v>0.39409722222222227</v>
      </c>
      <c r="X710">
        <v>0</v>
      </c>
      <c r="Y710" s="33">
        <f>VLOOKUP(C710,JN!$A$2:$J$865,8,0)</f>
        <v>1.5825</v>
      </c>
      <c r="Z710" s="34">
        <f>VLOOKUP(C710,JN!$A$2:$J$865,9,0)</f>
        <v>110.84141192366154</v>
      </c>
      <c r="AA710" s="35">
        <f>VLOOKUP(C710,JN!$A$2:$J$865,10,0)</f>
        <v>0.54696000000000011</v>
      </c>
      <c r="AB710">
        <v>31.5</v>
      </c>
      <c r="AD710">
        <f t="shared" si="1781"/>
        <v>304.5</v>
      </c>
      <c r="AE710">
        <v>0.129</v>
      </c>
      <c r="AG710">
        <v>0.72</v>
      </c>
      <c r="AH710">
        <f t="shared" si="1782"/>
        <v>9.2880000000000004E-2</v>
      </c>
      <c r="AI710" t="s">
        <v>643</v>
      </c>
      <c r="AJ710">
        <f t="shared" si="1783"/>
        <v>480.2591718620954</v>
      </c>
      <c r="AK710">
        <f t="shared" si="1784"/>
        <v>560.30236717244463</v>
      </c>
      <c r="AL710">
        <f t="shared" si="1785"/>
        <v>0.76001013947176599</v>
      </c>
      <c r="AM710">
        <f t="shared" si="1786"/>
        <v>0.54720730041967147</v>
      </c>
      <c r="AN710">
        <f t="shared" si="1787"/>
        <v>53.232604698483073</v>
      </c>
      <c r="AO710">
        <f t="shared" si="1788"/>
        <v>38.327475382907814</v>
      </c>
      <c r="AP710">
        <f t="shared" si="1789"/>
        <v>0.30646298274864042</v>
      </c>
      <c r="AQ710">
        <f t="shared" si="1790"/>
        <v>0.22065334757902111</v>
      </c>
      <c r="AR710" s="54">
        <f t="shared" ref="AR710" si="1791">SLOPE(AM710:AM713,X710:X713)*60</f>
        <v>0.5021314359407596</v>
      </c>
      <c r="AS710" s="55">
        <f t="shared" ref="AS710" si="1792">RSQ(Y710:Y713,AM710:AM713)</f>
        <v>0.99995107250380599</v>
      </c>
      <c r="AT710" s="55">
        <f t="shared" ref="AT710" si="1793">IF(AS710&gt;=0.7,AR710,"REV")</f>
        <v>0.5021314359407596</v>
      </c>
      <c r="AU710" s="56">
        <f t="shared" ref="AU710" si="1794">SLOPE(AQ710:AQ713,Y710:Y713)*60</f>
        <v>-0.26423234721271227</v>
      </c>
      <c r="AV710" s="56">
        <f t="shared" ref="AV710" si="1795">RSQ(Y710:Y713,AQ710:AQ713)</f>
        <v>3.2084419414158398E-2</v>
      </c>
      <c r="AW710" s="56" t="str">
        <f t="shared" ref="AW710" si="1796">IF(AV710&gt;=0.7,AU710,"REV")</f>
        <v>REV</v>
      </c>
      <c r="AX710" s="57">
        <f t="shared" ref="AX710" si="1797">SLOPE(AO710:AO713,Y710:Y713)*60</f>
        <v>-2031.573274419949</v>
      </c>
      <c r="AY710" s="57">
        <f t="shared" ref="AY710" si="1798">RSQ(Y710:Y713,AO710:AO713)</f>
        <v>0.84815392008673574</v>
      </c>
      <c r="AZ710" s="57">
        <f t="shared" ref="AZ710" si="1799">IF(AY710&gt;=0.7,AX710,"REV")</f>
        <v>-2031.573274419949</v>
      </c>
    </row>
    <row r="711" spans="1:52" x14ac:dyDescent="0.3">
      <c r="A711">
        <v>695</v>
      </c>
      <c r="B711" s="1">
        <v>44797</v>
      </c>
      <c r="C711" t="str">
        <f t="shared" si="1740"/>
        <v>CER-MSD_R3_t1_44797</v>
      </c>
      <c r="E711" t="s">
        <v>20</v>
      </c>
      <c r="F711" t="s">
        <v>35</v>
      </c>
      <c r="G711" t="s">
        <v>18</v>
      </c>
      <c r="H711">
        <f t="shared" si="1777"/>
        <v>2022</v>
      </c>
      <c r="I711">
        <f t="shared" si="1778"/>
        <v>8</v>
      </c>
      <c r="J711">
        <f t="shared" si="1779"/>
        <v>24</v>
      </c>
      <c r="K711" t="s">
        <v>49</v>
      </c>
      <c r="M711">
        <f>VLOOKUP(F711,Treats!$A$1:$C$9,3,0)</f>
        <v>3</v>
      </c>
      <c r="N711">
        <v>1</v>
      </c>
      <c r="O711" t="s">
        <v>36</v>
      </c>
      <c r="P711" t="str">
        <f t="shared" si="1780"/>
        <v>E:CER_P:P07_Tr1:MSD_Tr2:_TRA_3_D:24_M:8_Y:2022</v>
      </c>
      <c r="Q711">
        <v>11</v>
      </c>
      <c r="R711">
        <v>26</v>
      </c>
      <c r="S711">
        <v>0.9</v>
      </c>
      <c r="T711">
        <v>28</v>
      </c>
      <c r="U711">
        <v>30</v>
      </c>
      <c r="V711" t="s">
        <v>45</v>
      </c>
      <c r="W711" s="2">
        <f t="shared" ref="W711:W717" si="1800">W710+TIME(0,10,0)</f>
        <v>0.40104166666666669</v>
      </c>
      <c r="X711">
        <v>10</v>
      </c>
      <c r="Y711" s="33">
        <f>VLOOKUP(C711,JN!$A$2:$J$865,8,0)</f>
        <v>1.8824999999999998</v>
      </c>
      <c r="Z711" s="34">
        <f>VLOOKUP(C711,JN!$A$2:$J$865,9,0)</f>
        <v>102.17328154028036</v>
      </c>
      <c r="AA711" s="35">
        <f>VLOOKUP(C711,JN!$A$2:$J$865,10,0)</f>
        <v>0.57876000000000005</v>
      </c>
      <c r="AB711">
        <v>36.9</v>
      </c>
      <c r="AD711">
        <f t="shared" si="1781"/>
        <v>309.89999999999998</v>
      </c>
      <c r="AE711">
        <v>0.129</v>
      </c>
      <c r="AG711">
        <v>0.72</v>
      </c>
      <c r="AH711">
        <f t="shared" si="1782"/>
        <v>9.2880000000000004E-2</v>
      </c>
      <c r="AI711" t="s">
        <v>643</v>
      </c>
      <c r="AJ711">
        <f t="shared" si="1783"/>
        <v>471.89066741532122</v>
      </c>
      <c r="AK711">
        <f t="shared" si="1784"/>
        <v>550.53911198454136</v>
      </c>
      <c r="AL711">
        <f t="shared" si="1785"/>
        <v>0.88833418140934217</v>
      </c>
      <c r="AM711">
        <f t="shared" si="1786"/>
        <v>0.63960061061472639</v>
      </c>
      <c r="AN711">
        <f t="shared" si="1787"/>
        <v>48.21461801805642</v>
      </c>
      <c r="AO711">
        <f t="shared" si="1788"/>
        <v>34.714524973000621</v>
      </c>
      <c r="AP711">
        <f t="shared" si="1789"/>
        <v>0.3186300164521732</v>
      </c>
      <c r="AQ711">
        <f t="shared" si="1790"/>
        <v>0.22941361184556472</v>
      </c>
      <c r="AR711" s="54"/>
      <c r="AS711" s="55"/>
      <c r="AT711" s="55"/>
      <c r="AU711" s="56"/>
      <c r="AV711" s="56"/>
      <c r="AW711" s="56"/>
      <c r="AX711" s="57"/>
      <c r="AY711" s="57"/>
      <c r="AZ711" s="57"/>
    </row>
    <row r="712" spans="1:52" x14ac:dyDescent="0.3">
      <c r="A712">
        <v>696</v>
      </c>
      <c r="B712" s="1">
        <v>44797</v>
      </c>
      <c r="C712" t="str">
        <f t="shared" si="1740"/>
        <v>CER-MSD_R3_t2_44797</v>
      </c>
      <c r="E712" t="s">
        <v>20</v>
      </c>
      <c r="F712" t="s">
        <v>35</v>
      </c>
      <c r="G712" t="s">
        <v>18</v>
      </c>
      <c r="H712">
        <f t="shared" si="1777"/>
        <v>2022</v>
      </c>
      <c r="I712">
        <f t="shared" si="1778"/>
        <v>8</v>
      </c>
      <c r="J712">
        <f t="shared" si="1779"/>
        <v>24</v>
      </c>
      <c r="K712" t="s">
        <v>49</v>
      </c>
      <c r="M712">
        <f>VLOOKUP(F712,Treats!$A$1:$C$9,3,0)</f>
        <v>3</v>
      </c>
      <c r="N712">
        <v>1</v>
      </c>
      <c r="O712" t="s">
        <v>36</v>
      </c>
      <c r="P712" t="str">
        <f t="shared" si="1780"/>
        <v>E:CER_P:P07_Tr1:MSD_Tr2:_TRA_3_D:24_M:8_Y:2022</v>
      </c>
      <c r="Q712">
        <v>11</v>
      </c>
      <c r="R712">
        <v>26</v>
      </c>
      <c r="S712">
        <v>0.9</v>
      </c>
      <c r="T712">
        <v>28</v>
      </c>
      <c r="U712">
        <v>30</v>
      </c>
      <c r="V712" t="s">
        <v>46</v>
      </c>
      <c r="W712" s="2">
        <f t="shared" si="1800"/>
        <v>0.4079861111111111</v>
      </c>
      <c r="X712">
        <v>20</v>
      </c>
      <c r="Y712" s="33">
        <f>VLOOKUP(C712,JN!$A$2:$J$865,8,0)</f>
        <v>2.1074999999999999</v>
      </c>
      <c r="Z712" s="34">
        <f>VLOOKUP(C712,JN!$A$2:$J$865,9,0)</f>
        <v>45.646005742273267</v>
      </c>
      <c r="AA712" s="35">
        <f>VLOOKUP(C712,JN!$A$2:$J$865,10,0)</f>
        <v>0.59784000000000015</v>
      </c>
      <c r="AB712">
        <v>40.200000000000003</v>
      </c>
      <c r="AD712">
        <f t="shared" si="1781"/>
        <v>313.2</v>
      </c>
      <c r="AE712">
        <v>0.129</v>
      </c>
      <c r="AG712">
        <v>0.72</v>
      </c>
      <c r="AH712">
        <f t="shared" si="1782"/>
        <v>9.2880000000000004E-2</v>
      </c>
      <c r="AI712" t="s">
        <v>643</v>
      </c>
      <c r="AJ712">
        <f t="shared" si="1783"/>
        <v>466.91863931037051</v>
      </c>
      <c r="AK712">
        <f t="shared" si="1784"/>
        <v>544.73841252876559</v>
      </c>
      <c r="AL712">
        <f t="shared" si="1785"/>
        <v>0.98403103234660583</v>
      </c>
      <c r="AM712">
        <f t="shared" si="1786"/>
        <v>0.70850234328955619</v>
      </c>
      <c r="AN712">
        <f t="shared" si="1787"/>
        <v>21.312970891135592</v>
      </c>
      <c r="AO712">
        <f t="shared" si="1788"/>
        <v>15.345339041617626</v>
      </c>
      <c r="AP712">
        <f t="shared" si="1789"/>
        <v>0.32566641254619733</v>
      </c>
      <c r="AQ712">
        <f t="shared" si="1790"/>
        <v>0.23447981703326207</v>
      </c>
      <c r="AR712" s="54"/>
      <c r="AS712" s="55"/>
      <c r="AT712" s="55"/>
      <c r="AU712" s="56"/>
      <c r="AV712" s="56"/>
      <c r="AW712" s="56"/>
      <c r="AX712" s="57"/>
      <c r="AY712" s="57"/>
      <c r="AZ712" s="57"/>
    </row>
    <row r="713" spans="1:52" x14ac:dyDescent="0.3">
      <c r="A713">
        <v>697</v>
      </c>
      <c r="B713" s="1">
        <v>44797</v>
      </c>
      <c r="C713" t="str">
        <f t="shared" si="1740"/>
        <v>CER-MSD_R3_t3_44797</v>
      </c>
      <c r="E713" t="s">
        <v>20</v>
      </c>
      <c r="F713" t="s">
        <v>35</v>
      </c>
      <c r="G713" t="s">
        <v>18</v>
      </c>
      <c r="H713">
        <f t="shared" si="1777"/>
        <v>2022</v>
      </c>
      <c r="I713">
        <f t="shared" si="1778"/>
        <v>8</v>
      </c>
      <c r="J713">
        <f t="shared" si="1779"/>
        <v>24</v>
      </c>
      <c r="K713" t="s">
        <v>49</v>
      </c>
      <c r="M713">
        <f>VLOOKUP(F713,Treats!$A$1:$C$9,3,0)</f>
        <v>3</v>
      </c>
      <c r="N713">
        <v>1</v>
      </c>
      <c r="O713" t="s">
        <v>36</v>
      </c>
      <c r="P713" t="str">
        <f t="shared" si="1780"/>
        <v>E:CER_P:P07_Tr1:MSD_Tr2:_TRA_3_D:24_M:8_Y:2022</v>
      </c>
      <c r="Q713">
        <v>11</v>
      </c>
      <c r="R713">
        <v>26</v>
      </c>
      <c r="S713">
        <v>0.9</v>
      </c>
      <c r="T713">
        <v>28</v>
      </c>
      <c r="U713">
        <v>30</v>
      </c>
      <c r="V713" t="s">
        <v>47</v>
      </c>
      <c r="W713" s="2">
        <f t="shared" si="1800"/>
        <v>0.41493055555555552</v>
      </c>
      <c r="X713">
        <v>30</v>
      </c>
      <c r="Y713" s="33">
        <f>VLOOKUP(C713,JN!$A$2:$J$865,8,0)</f>
        <v>2.4074999999999998</v>
      </c>
      <c r="Z713" s="34">
        <f>VLOOKUP(C713,JN!$A$2:$J$865,9,0)</f>
        <v>40.758655632494516</v>
      </c>
      <c r="AA713" s="35">
        <f>VLOOKUP(C713,JN!$A$2:$J$865,10,0)</f>
        <v>0.55332000000000003</v>
      </c>
      <c r="AB713">
        <v>42.6</v>
      </c>
      <c r="AD713">
        <f t="shared" si="1781"/>
        <v>315.60000000000002</v>
      </c>
      <c r="AE713">
        <v>0.129</v>
      </c>
      <c r="AG713">
        <v>0.72</v>
      </c>
      <c r="AH713">
        <f t="shared" si="1782"/>
        <v>9.2880000000000004E-2</v>
      </c>
      <c r="AI713" t="s">
        <v>643</v>
      </c>
      <c r="AJ713">
        <f t="shared" si="1783"/>
        <v>463.36792722436007</v>
      </c>
      <c r="AK713">
        <f t="shared" si="1784"/>
        <v>540.59591509508675</v>
      </c>
      <c r="AL713">
        <f t="shared" si="1785"/>
        <v>1.1155582847926468</v>
      </c>
      <c r="AM713">
        <f t="shared" si="1786"/>
        <v>0.80320196505070574</v>
      </c>
      <c r="AN713">
        <f t="shared" si="1787"/>
        <v>18.886253776880473</v>
      </c>
      <c r="AO713">
        <f t="shared" si="1788"/>
        <v>13.598102719353941</v>
      </c>
      <c r="AP713">
        <f t="shared" si="1789"/>
        <v>0.29912253174041342</v>
      </c>
      <c r="AQ713">
        <f t="shared" si="1790"/>
        <v>0.21536822285309767</v>
      </c>
      <c r="AR713" s="54"/>
      <c r="AS713" s="55"/>
      <c r="AT713" s="55"/>
      <c r="AU713" s="56"/>
      <c r="AV713" s="56"/>
      <c r="AW713" s="56"/>
      <c r="AX713" s="57"/>
      <c r="AY713" s="57"/>
      <c r="AZ713" s="57"/>
    </row>
    <row r="714" spans="1:52" x14ac:dyDescent="0.3">
      <c r="A714">
        <v>698</v>
      </c>
      <c r="B714" s="1">
        <v>44797</v>
      </c>
      <c r="C714" t="str">
        <f t="shared" si="1740"/>
        <v>CER-CON_R3_t0_44797</v>
      </c>
      <c r="E714" t="s">
        <v>20</v>
      </c>
      <c r="F714" t="s">
        <v>33</v>
      </c>
      <c r="G714" t="s">
        <v>18</v>
      </c>
      <c r="H714">
        <f t="shared" si="1777"/>
        <v>2022</v>
      </c>
      <c r="I714">
        <f t="shared" si="1778"/>
        <v>8</v>
      </c>
      <c r="J714">
        <f t="shared" si="1779"/>
        <v>24</v>
      </c>
      <c r="K714" t="s">
        <v>48</v>
      </c>
      <c r="M714">
        <f>VLOOKUP(F714,Treats!$A$1:$C$9,3,0)</f>
        <v>3</v>
      </c>
      <c r="N714">
        <v>1</v>
      </c>
      <c r="O714" t="s">
        <v>36</v>
      </c>
      <c r="P714" t="str">
        <f t="shared" si="1780"/>
        <v>E:CER_P:P08_Tr1:CON_Tr2:_TRA_3_D:24_M:8_Y:2022</v>
      </c>
      <c r="Q714">
        <v>11</v>
      </c>
      <c r="R714">
        <v>27</v>
      </c>
      <c r="S714">
        <v>0.9</v>
      </c>
      <c r="T714">
        <v>31</v>
      </c>
      <c r="V714" t="s">
        <v>44</v>
      </c>
      <c r="W714" s="2">
        <v>0.42326388888888888</v>
      </c>
      <c r="X714">
        <v>0</v>
      </c>
      <c r="Y714" s="33">
        <f>VLOOKUP(C714,JN!$A$2:$J$865,8,0)</f>
        <v>1.7324999999999999</v>
      </c>
      <c r="Z714" s="34">
        <f>VLOOKUP(C714,JN!$A$2:$J$865,9,0)</f>
        <v>108.90491471035298</v>
      </c>
      <c r="AA714" s="35">
        <f>VLOOKUP(C714,JN!$A$2:$J$865,10,0)</f>
        <v>0.59148000000000012</v>
      </c>
      <c r="AB714">
        <v>34.1</v>
      </c>
      <c r="AD714">
        <f t="shared" si="1781"/>
        <v>307.10000000000002</v>
      </c>
      <c r="AE714">
        <v>0.129</v>
      </c>
      <c r="AG714">
        <v>0.72</v>
      </c>
      <c r="AH714">
        <f t="shared" si="1782"/>
        <v>9.2880000000000004E-2</v>
      </c>
      <c r="AI714" t="s">
        <v>643</v>
      </c>
      <c r="AJ714">
        <f t="shared" si="1783"/>
        <v>476.19315477697171</v>
      </c>
      <c r="AK714">
        <f t="shared" si="1784"/>
        <v>555.55868057313376</v>
      </c>
      <c r="AL714">
        <f t="shared" si="1785"/>
        <v>0.82500464065110346</v>
      </c>
      <c r="AM714">
        <f t="shared" si="1786"/>
        <v>0.5940033412687945</v>
      </c>
      <c r="AN714">
        <f t="shared" si="1787"/>
        <v>51.85977490664002</v>
      </c>
      <c r="AO714">
        <f t="shared" si="1788"/>
        <v>37.339037932780812</v>
      </c>
      <c r="AP714">
        <f t="shared" si="1789"/>
        <v>0.32860184838539719</v>
      </c>
      <c r="AQ714">
        <f t="shared" si="1790"/>
        <v>0.23659333083748599</v>
      </c>
      <c r="AR714" s="54">
        <f t="shared" ref="AR714" si="1801">SLOPE(AM714:AM717,X714:X717)*60</f>
        <v>1.236635817770058</v>
      </c>
      <c r="AS714" s="55">
        <f t="shared" ref="AS714" si="1802">RSQ(Y714:Y717,AM714:AM717)</f>
        <v>0.99995742547779465</v>
      </c>
      <c r="AT714" s="55">
        <f t="shared" ref="AT714" si="1803">IF(AS714&gt;=0.7,AR714,"REV")</f>
        <v>1.236635817770058</v>
      </c>
      <c r="AU714" s="56">
        <f t="shared" ref="AU714" si="1804">SLOPE(AQ714:AQ717,Y714:Y717)*60</f>
        <v>2.4244301849749416E-3</v>
      </c>
      <c r="AV714" s="56">
        <f t="shared" ref="AV714" si="1805">RSQ(Y714:Y717,AQ714:AQ717)</f>
        <v>3.2925435323981117E-4</v>
      </c>
      <c r="AW714" s="56" t="str">
        <f t="shared" ref="AW714" si="1806">IF(AV714&gt;=0.7,AU714,"REV")</f>
        <v>REV</v>
      </c>
      <c r="AX714" s="57">
        <f t="shared" ref="AX714" si="1807">SLOPE(AO714:AO717,Y714:Y717)*60</f>
        <v>-723.63322085122468</v>
      </c>
      <c r="AY714" s="57">
        <f t="shared" ref="AY714" si="1808">RSQ(Y714:Y717,AO714:AO717)</f>
        <v>0.97584621806916538</v>
      </c>
      <c r="AZ714" s="57">
        <f t="shared" ref="AZ714" si="1809">IF(AY714&gt;=0.7,AX714,"REV")</f>
        <v>-723.63322085122468</v>
      </c>
    </row>
    <row r="715" spans="1:52" x14ac:dyDescent="0.3">
      <c r="A715">
        <v>699</v>
      </c>
      <c r="B715" s="1">
        <v>44797</v>
      </c>
      <c r="C715" t="str">
        <f t="shared" si="1740"/>
        <v>CER-CON_R3_t1_44797</v>
      </c>
      <c r="E715" t="s">
        <v>20</v>
      </c>
      <c r="F715" t="s">
        <v>33</v>
      </c>
      <c r="G715" t="s">
        <v>18</v>
      </c>
      <c r="H715">
        <f t="shared" si="1777"/>
        <v>2022</v>
      </c>
      <c r="I715">
        <f t="shared" si="1778"/>
        <v>8</v>
      </c>
      <c r="J715">
        <f t="shared" si="1779"/>
        <v>24</v>
      </c>
      <c r="K715" t="s">
        <v>48</v>
      </c>
      <c r="M715">
        <f>VLOOKUP(F715,Treats!$A$1:$C$9,3,0)</f>
        <v>3</v>
      </c>
      <c r="N715">
        <v>1</v>
      </c>
      <c r="O715" t="s">
        <v>36</v>
      </c>
      <c r="P715" t="str">
        <f t="shared" si="1780"/>
        <v>E:CER_P:P08_Tr1:CON_Tr2:_TRA_3_D:24_M:8_Y:2022</v>
      </c>
      <c r="Q715">
        <v>11</v>
      </c>
      <c r="R715">
        <v>27</v>
      </c>
      <c r="S715">
        <v>0.9</v>
      </c>
      <c r="T715">
        <v>31</v>
      </c>
      <c r="V715" t="s">
        <v>45</v>
      </c>
      <c r="W715" s="2">
        <f t="shared" si="1800"/>
        <v>0.4302083333333333</v>
      </c>
      <c r="X715">
        <v>10</v>
      </c>
      <c r="Y715" s="33">
        <f>VLOOKUP(C715,JN!$A$2:$J$865,8,0)</f>
        <v>2.5575000000000001</v>
      </c>
      <c r="Z715" s="34">
        <f>VLOOKUP(C715,JN!$A$2:$J$865,9,0)</f>
        <v>86.681303833811867</v>
      </c>
      <c r="AA715" s="35">
        <f>VLOOKUP(C715,JN!$A$2:$J$865,10,0)</f>
        <v>0.61055999999999999</v>
      </c>
      <c r="AB715">
        <v>38.700000000000003</v>
      </c>
      <c r="AD715">
        <f t="shared" si="1781"/>
        <v>311.7</v>
      </c>
      <c r="AE715">
        <v>0.129</v>
      </c>
      <c r="AG715">
        <v>0.72</v>
      </c>
      <c r="AH715">
        <f t="shared" si="1782"/>
        <v>9.2880000000000004E-2</v>
      </c>
      <c r="AI715" t="s">
        <v>643</v>
      </c>
      <c r="AJ715">
        <f t="shared" si="1783"/>
        <v>469.16560100098832</v>
      </c>
      <c r="AK715">
        <f t="shared" si="1784"/>
        <v>547.35986783448629</v>
      </c>
      <c r="AL715">
        <f t="shared" si="1785"/>
        <v>1.1998910245600278</v>
      </c>
      <c r="AM715">
        <f t="shared" si="1786"/>
        <v>0.86392153768322</v>
      </c>
      <c r="AN715">
        <f t="shared" si="1787"/>
        <v>40.667886008739615</v>
      </c>
      <c r="AO715">
        <f t="shared" si="1788"/>
        <v>29.280877926292522</v>
      </c>
      <c r="AP715">
        <f t="shared" si="1789"/>
        <v>0.33419604090502397</v>
      </c>
      <c r="AQ715">
        <f t="shared" si="1790"/>
        <v>0.24062114945161725</v>
      </c>
      <c r="AR715" s="54"/>
      <c r="AS715" s="55"/>
      <c r="AT715" s="55"/>
      <c r="AU715" s="56"/>
      <c r="AV715" s="56"/>
      <c r="AW715" s="56"/>
      <c r="AX715" s="57"/>
      <c r="AY715" s="57"/>
      <c r="AZ715" s="57"/>
    </row>
    <row r="716" spans="1:52" x14ac:dyDescent="0.3">
      <c r="A716">
        <v>700</v>
      </c>
      <c r="B716" s="1">
        <v>44797</v>
      </c>
      <c r="C716" t="str">
        <f t="shared" si="1740"/>
        <v>CER-CON_R3_t2_44797</v>
      </c>
      <c r="E716" t="s">
        <v>20</v>
      </c>
      <c r="F716" t="s">
        <v>33</v>
      </c>
      <c r="G716" t="s">
        <v>18</v>
      </c>
      <c r="H716">
        <f t="shared" si="1777"/>
        <v>2022</v>
      </c>
      <c r="I716">
        <f t="shared" si="1778"/>
        <v>8</v>
      </c>
      <c r="J716">
        <f t="shared" si="1779"/>
        <v>24</v>
      </c>
      <c r="K716" t="s">
        <v>48</v>
      </c>
      <c r="M716">
        <f>VLOOKUP(F716,Treats!$A$1:$C$9,3,0)</f>
        <v>3</v>
      </c>
      <c r="N716">
        <v>1</v>
      </c>
      <c r="O716" t="s">
        <v>36</v>
      </c>
      <c r="P716" t="str">
        <f t="shared" si="1780"/>
        <v>E:CER_P:P08_Tr1:CON_Tr2:_TRA_3_D:24_M:8_Y:2022</v>
      </c>
      <c r="Q716">
        <v>11</v>
      </c>
      <c r="R716">
        <v>27</v>
      </c>
      <c r="S716">
        <v>0.9</v>
      </c>
      <c r="T716">
        <v>31</v>
      </c>
      <c r="V716" t="s">
        <v>46</v>
      </c>
      <c r="W716" s="2">
        <f t="shared" si="1800"/>
        <v>0.43715277777777772</v>
      </c>
      <c r="X716">
        <v>20</v>
      </c>
      <c r="Y716" s="33">
        <f>VLOOKUP(C716,JN!$A$2:$J$865,8,0)</f>
        <v>3.1574999999999998</v>
      </c>
      <c r="Z716" s="34">
        <f>VLOOKUP(C716,JN!$A$2:$J$865,9,0)</f>
        <v>67.408545853740918</v>
      </c>
      <c r="AA716" s="35">
        <f>VLOOKUP(C716,JN!$A$2:$J$865,10,0)</f>
        <v>0.60419999999999996</v>
      </c>
      <c r="AB716">
        <v>39.799999999999997</v>
      </c>
      <c r="AD716">
        <f t="shared" si="1781"/>
        <v>312.8</v>
      </c>
      <c r="AE716">
        <v>0.129</v>
      </c>
      <c r="AG716">
        <v>0.72</v>
      </c>
      <c r="AH716">
        <f t="shared" si="1782"/>
        <v>9.2880000000000004E-2</v>
      </c>
      <c r="AI716" t="s">
        <v>643</v>
      </c>
      <c r="AJ716">
        <f t="shared" si="1783"/>
        <v>467.51572196933512</v>
      </c>
      <c r="AK716">
        <f t="shared" si="1784"/>
        <v>545.43500896422427</v>
      </c>
      <c r="AL716">
        <f t="shared" si="1785"/>
        <v>1.4761808921181756</v>
      </c>
      <c r="AM716">
        <f t="shared" si="1786"/>
        <v>1.0628502423250865</v>
      </c>
      <c r="AN716">
        <f t="shared" si="1787"/>
        <v>31.514554981714717</v>
      </c>
      <c r="AO716">
        <f t="shared" si="1788"/>
        <v>22.690479586834599</v>
      </c>
      <c r="AP716">
        <f t="shared" si="1789"/>
        <v>0.32955183241618424</v>
      </c>
      <c r="AQ716">
        <f t="shared" si="1790"/>
        <v>0.23727731933965265</v>
      </c>
      <c r="AR716" s="54"/>
      <c r="AS716" s="55"/>
      <c r="AT716" s="55"/>
      <c r="AU716" s="56"/>
      <c r="AV716" s="56"/>
      <c r="AW716" s="56"/>
      <c r="AX716" s="57"/>
      <c r="AY716" s="57"/>
      <c r="AZ716" s="57"/>
    </row>
    <row r="717" spans="1:52" x14ac:dyDescent="0.3">
      <c r="A717">
        <v>701</v>
      </c>
      <c r="B717" s="1">
        <v>44797</v>
      </c>
      <c r="C717" t="str">
        <f t="shared" si="1740"/>
        <v>CER-CON_R3_t3_44797</v>
      </c>
      <c r="E717" t="s">
        <v>20</v>
      </c>
      <c r="F717" t="s">
        <v>33</v>
      </c>
      <c r="G717" t="s">
        <v>18</v>
      </c>
      <c r="H717">
        <f t="shared" si="1777"/>
        <v>2022</v>
      </c>
      <c r="I717">
        <f t="shared" si="1778"/>
        <v>8</v>
      </c>
      <c r="J717">
        <f t="shared" si="1779"/>
        <v>24</v>
      </c>
      <c r="K717" t="s">
        <v>48</v>
      </c>
      <c r="M717">
        <f>VLOOKUP(F717,Treats!$A$1:$C$9,3,0)</f>
        <v>3</v>
      </c>
      <c r="N717">
        <v>1</v>
      </c>
      <c r="O717" t="s">
        <v>36</v>
      </c>
      <c r="P717" t="str">
        <f t="shared" si="1780"/>
        <v>E:CER_P:P08_Tr1:CON_Tr2:_TRA_3_D:24_M:8_Y:2022</v>
      </c>
      <c r="Q717">
        <v>11</v>
      </c>
      <c r="R717">
        <v>27</v>
      </c>
      <c r="S717">
        <v>0.9</v>
      </c>
      <c r="T717">
        <v>31</v>
      </c>
      <c r="V717" t="s">
        <v>47</v>
      </c>
      <c r="W717" s="2">
        <f t="shared" si="1800"/>
        <v>0.44409722222222214</v>
      </c>
      <c r="X717">
        <v>30</v>
      </c>
      <c r="Y717" s="33">
        <f>VLOOKUP(C717,JN!$A$2:$J$865,8,0)</f>
        <v>3.6074999999999999</v>
      </c>
      <c r="Z717" s="34">
        <f>VLOOKUP(C717,JN!$A$2:$J$865,9,0)</f>
        <v>41.58858300962676</v>
      </c>
      <c r="AA717" s="35">
        <f>VLOOKUP(C717,JN!$A$2:$J$865,10,0)</f>
        <v>0.60419999999999996</v>
      </c>
      <c r="AB717">
        <v>39.700000000000003</v>
      </c>
      <c r="AD717">
        <f t="shared" si="1781"/>
        <v>312.7</v>
      </c>
      <c r="AE717">
        <v>0.129</v>
      </c>
      <c r="AG717">
        <v>0.72</v>
      </c>
      <c r="AH717">
        <f t="shared" si="1782"/>
        <v>9.2880000000000004E-2</v>
      </c>
      <c r="AI717" t="s">
        <v>643</v>
      </c>
      <c r="AJ717">
        <f t="shared" si="1783"/>
        <v>467.66523131438453</v>
      </c>
      <c r="AK717">
        <f t="shared" si="1784"/>
        <v>545.60943653344862</v>
      </c>
      <c r="AL717">
        <f t="shared" si="1785"/>
        <v>1.6871023219666421</v>
      </c>
      <c r="AM717">
        <f t="shared" si="1786"/>
        <v>1.2147136718159823</v>
      </c>
      <c r="AN717">
        <f t="shared" si="1787"/>
        <v>19.449534293234581</v>
      </c>
      <c r="AO717">
        <f t="shared" si="1788"/>
        <v>14.003664691128899</v>
      </c>
      <c r="AP717">
        <f t="shared" si="1789"/>
        <v>0.32965722155350968</v>
      </c>
      <c r="AQ717">
        <f t="shared" si="1790"/>
        <v>0.23735319951852696</v>
      </c>
      <c r="AR717" s="54"/>
      <c r="AS717" s="55"/>
      <c r="AT717" s="55"/>
      <c r="AU717" s="56"/>
      <c r="AV717" s="56"/>
      <c r="AW717" s="56"/>
      <c r="AX717" s="57"/>
      <c r="AY717" s="57"/>
      <c r="AZ717" s="57"/>
    </row>
    <row r="718" spans="1:52" x14ac:dyDescent="0.3">
      <c r="A718">
        <v>702</v>
      </c>
      <c r="B718" s="1">
        <v>44797</v>
      </c>
      <c r="C718" t="str">
        <f t="shared" si="1740"/>
        <v>CER-AWD_R3_t0_44797</v>
      </c>
      <c r="E718" t="s">
        <v>20</v>
      </c>
      <c r="F718" t="s">
        <v>38</v>
      </c>
      <c r="G718" t="s">
        <v>18</v>
      </c>
      <c r="H718">
        <f t="shared" si="1777"/>
        <v>2022</v>
      </c>
      <c r="I718">
        <f t="shared" si="1778"/>
        <v>8</v>
      </c>
      <c r="J718">
        <f t="shared" si="1779"/>
        <v>24</v>
      </c>
      <c r="K718" t="s">
        <v>50</v>
      </c>
      <c r="M718">
        <f>VLOOKUP(F718,Treats!$A$1:$C$9,3,0)</f>
        <v>3</v>
      </c>
      <c r="N718">
        <v>11</v>
      </c>
      <c r="O718" t="s">
        <v>36</v>
      </c>
      <c r="P718" t="str">
        <f t="shared" si="1780"/>
        <v>E:CER_P:P09_Tr1:AWD_Tr2:_TRA_3_D:24_M:8_Y:2022</v>
      </c>
      <c r="Q718">
        <v>13</v>
      </c>
      <c r="R718">
        <v>26</v>
      </c>
      <c r="S718">
        <v>0.9</v>
      </c>
      <c r="T718">
        <v>28</v>
      </c>
      <c r="V718" t="s">
        <v>44</v>
      </c>
      <c r="W718" s="2">
        <v>0.39641203703703703</v>
      </c>
      <c r="X718">
        <v>0</v>
      </c>
      <c r="Y718" s="33">
        <f>VLOOKUP(C718,JN!$A$2:$J$865,8,0)</f>
        <v>2.3325</v>
      </c>
      <c r="Z718" s="34">
        <f>VLOOKUP(C718,JN!$A$2:$J$865,9,0)</f>
        <v>95.257220064178355</v>
      </c>
      <c r="AA718" s="35">
        <f>VLOOKUP(C718,JN!$A$2:$J$865,10,0)</f>
        <v>0.62327999999999995</v>
      </c>
      <c r="AB718">
        <v>36</v>
      </c>
      <c r="AD718">
        <f t="shared" si="1781"/>
        <v>309</v>
      </c>
      <c r="AE718">
        <v>0.129</v>
      </c>
      <c r="AG718">
        <v>0.72</v>
      </c>
      <c r="AH718">
        <f t="shared" si="1782"/>
        <v>9.2880000000000004E-2</v>
      </c>
      <c r="AI718" t="s">
        <v>643</v>
      </c>
      <c r="AJ718">
        <f t="shared" si="1783"/>
        <v>473.26510625245317</v>
      </c>
      <c r="AK718">
        <f t="shared" si="1784"/>
        <v>552.14262396119534</v>
      </c>
      <c r="AL718">
        <f t="shared" si="1785"/>
        <v>1.1038908603338471</v>
      </c>
      <c r="AM718">
        <f t="shared" si="1786"/>
        <v>0.79480141944036997</v>
      </c>
      <c r="AN718">
        <f t="shared" si="1787"/>
        <v>45.081918374986685</v>
      </c>
      <c r="AO718">
        <f t="shared" si="1788"/>
        <v>32.458981229990414</v>
      </c>
      <c r="AP718">
        <f t="shared" si="1789"/>
        <v>0.34413945466253382</v>
      </c>
      <c r="AQ718">
        <f t="shared" si="1790"/>
        <v>0.24778040735702433</v>
      </c>
      <c r="AR718" s="54">
        <f t="shared" ref="AR718" si="1810">SLOPE(AM718:AM721,X718:X721)*60</f>
        <v>1.0336010958496422</v>
      </c>
      <c r="AS718" s="55">
        <f t="shared" ref="AS718" si="1811">RSQ(Y718:Y721,AM718:AM721)</f>
        <v>0.99983170768319973</v>
      </c>
      <c r="AT718" s="55">
        <f t="shared" ref="AT718" si="1812">IF(AS718&gt;=0.7,AR718,"REV")</f>
        <v>1.0336010958496422</v>
      </c>
      <c r="AU718" s="56">
        <f t="shared" ref="AU718" si="1813">SLOPE(AQ718:AQ721,Y718:Y721)*60</f>
        <v>-0.27268840873089151</v>
      </c>
      <c r="AV718" s="56">
        <f t="shared" ref="AV718" si="1814">RSQ(Y718:Y721,AQ718:AQ721)</f>
        <v>0.17153308192593322</v>
      </c>
      <c r="AW718" s="56" t="str">
        <f t="shared" ref="AW718" si="1815">IF(AV718&gt;=0.7,AU718,"REV")</f>
        <v>REV</v>
      </c>
      <c r="AX718" s="57">
        <f t="shared" ref="AX718" si="1816">SLOPE(AO718:AO721,Y718:Y721)*60</f>
        <v>-955.2558290783968</v>
      </c>
      <c r="AY718" s="57">
        <f t="shared" ref="AY718" si="1817">RSQ(Y718:Y721,AO718:AO721)</f>
        <v>0.9269596676574301</v>
      </c>
      <c r="AZ718" s="57">
        <f t="shared" ref="AZ718" si="1818">IF(AY718&gt;=0.7,AX718,"REV")</f>
        <v>-955.2558290783968</v>
      </c>
    </row>
    <row r="719" spans="1:52" x14ac:dyDescent="0.3">
      <c r="A719">
        <v>703</v>
      </c>
      <c r="B719" s="1">
        <v>44797</v>
      </c>
      <c r="C719" t="str">
        <f t="shared" si="1740"/>
        <v>CER-AWD_R3_t1_44797</v>
      </c>
      <c r="E719" t="s">
        <v>20</v>
      </c>
      <c r="F719" t="s">
        <v>38</v>
      </c>
      <c r="G719" t="s">
        <v>18</v>
      </c>
      <c r="H719">
        <f t="shared" si="1777"/>
        <v>2022</v>
      </c>
      <c r="I719">
        <f t="shared" si="1778"/>
        <v>8</v>
      </c>
      <c r="J719">
        <f t="shared" si="1779"/>
        <v>24</v>
      </c>
      <c r="K719" t="s">
        <v>50</v>
      </c>
      <c r="M719">
        <f>VLOOKUP(F719,Treats!$A$1:$C$9,3,0)</f>
        <v>3</v>
      </c>
      <c r="N719">
        <v>11</v>
      </c>
      <c r="O719" t="s">
        <v>36</v>
      </c>
      <c r="P719" t="str">
        <f t="shared" si="1780"/>
        <v>E:CER_P:P09_Tr1:AWD_Tr2:_TRA_3_D:24_M:8_Y:2022</v>
      </c>
      <c r="Q719">
        <v>13</v>
      </c>
      <c r="R719">
        <v>26</v>
      </c>
      <c r="S719">
        <v>0.9</v>
      </c>
      <c r="T719">
        <v>28</v>
      </c>
      <c r="V719" t="s">
        <v>45</v>
      </c>
      <c r="W719" s="2">
        <f>W718+TIME(0,10,0)</f>
        <v>0.40335648148148145</v>
      </c>
      <c r="X719">
        <v>10</v>
      </c>
      <c r="Y719" s="33">
        <f>VLOOKUP(C719,JN!$A$2:$J$865,8,0)</f>
        <v>3.0825000000000005</v>
      </c>
      <c r="Z719" s="34">
        <f>VLOOKUP(C719,JN!$A$2:$J$865,9,0)</f>
        <v>84.560378314473908</v>
      </c>
      <c r="AA719" s="35">
        <f>VLOOKUP(C719,JN!$A$2:$J$865,10,0)</f>
        <v>0.59148000000000012</v>
      </c>
      <c r="AB719">
        <v>43.9</v>
      </c>
      <c r="AD719">
        <f t="shared" si="1781"/>
        <v>316.89999999999998</v>
      </c>
      <c r="AE719">
        <v>0.129</v>
      </c>
      <c r="AG719">
        <v>0.72</v>
      </c>
      <c r="AH719">
        <f t="shared" si="1782"/>
        <v>9.2880000000000004E-2</v>
      </c>
      <c r="AI719" t="s">
        <v>643</v>
      </c>
      <c r="AJ719">
        <f t="shared" si="1783"/>
        <v>461.46708056802788</v>
      </c>
      <c r="AK719">
        <f t="shared" si="1784"/>
        <v>538.37826066269929</v>
      </c>
      <c r="AL719">
        <f t="shared" si="1785"/>
        <v>1.422472275850946</v>
      </c>
      <c r="AM719">
        <f t="shared" si="1786"/>
        <v>1.0241800386126811</v>
      </c>
      <c r="AN719">
        <f t="shared" si="1787"/>
        <v>39.02183091250825</v>
      </c>
      <c r="AO719">
        <f t="shared" si="1788"/>
        <v>28.095718257005942</v>
      </c>
      <c r="AP719">
        <f t="shared" si="1789"/>
        <v>0.31843997361677345</v>
      </c>
      <c r="AQ719">
        <f t="shared" si="1790"/>
        <v>0.22927678100407689</v>
      </c>
      <c r="AR719" s="54"/>
      <c r="AS719" s="55"/>
      <c r="AT719" s="55"/>
      <c r="AU719" s="56"/>
      <c r="AV719" s="56"/>
      <c r="AW719" s="56"/>
      <c r="AX719" s="57"/>
      <c r="AY719" s="57"/>
      <c r="AZ719" s="57"/>
    </row>
    <row r="720" spans="1:52" x14ac:dyDescent="0.3">
      <c r="A720">
        <v>704</v>
      </c>
      <c r="B720" s="1">
        <v>44797</v>
      </c>
      <c r="C720" t="str">
        <f t="shared" si="1740"/>
        <v>CER-AWD_R3_t2_44797</v>
      </c>
      <c r="E720" t="s">
        <v>20</v>
      </c>
      <c r="F720" t="s">
        <v>38</v>
      </c>
      <c r="G720" t="s">
        <v>18</v>
      </c>
      <c r="H720">
        <f t="shared" si="1777"/>
        <v>2022</v>
      </c>
      <c r="I720">
        <f t="shared" si="1778"/>
        <v>8</v>
      </c>
      <c r="J720">
        <f t="shared" si="1779"/>
        <v>24</v>
      </c>
      <c r="K720" t="s">
        <v>50</v>
      </c>
      <c r="M720">
        <f>VLOOKUP(F720,Treats!$A$1:$C$9,3,0)</f>
        <v>3</v>
      </c>
      <c r="N720">
        <v>11</v>
      </c>
      <c r="O720" t="s">
        <v>36</v>
      </c>
      <c r="P720" t="str">
        <f t="shared" si="1780"/>
        <v>E:CER_P:P09_Tr1:AWD_Tr2:_TRA_3_D:24_M:8_Y:2022</v>
      </c>
      <c r="Q720">
        <v>13</v>
      </c>
      <c r="R720">
        <v>26</v>
      </c>
      <c r="S720">
        <v>0.9</v>
      </c>
      <c r="T720">
        <v>28</v>
      </c>
      <c r="V720" t="s">
        <v>46</v>
      </c>
      <c r="W720" s="2">
        <f>W719+TIME(0,10,0)</f>
        <v>0.41030092592592587</v>
      </c>
      <c r="X720">
        <v>20</v>
      </c>
      <c r="Y720" s="33">
        <f>VLOOKUP(C720,JN!$A$2:$J$865,8,0)</f>
        <v>3.9074999999999998</v>
      </c>
      <c r="Z720" s="34">
        <f>VLOOKUP(C720,JN!$A$2:$J$865,9,0)</f>
        <v>26.188819456172943</v>
      </c>
      <c r="AA720" s="35">
        <f>VLOOKUP(C720,JN!$A$2:$J$865,10,0)</f>
        <v>0.62963999999999998</v>
      </c>
      <c r="AB720">
        <v>46.6</v>
      </c>
      <c r="AD720">
        <f t="shared" si="1781"/>
        <v>319.60000000000002</v>
      </c>
      <c r="AE720">
        <v>0.129</v>
      </c>
      <c r="AG720">
        <v>0.72</v>
      </c>
      <c r="AH720">
        <f t="shared" si="1782"/>
        <v>9.2880000000000004E-2</v>
      </c>
      <c r="AI720" t="s">
        <v>643</v>
      </c>
      <c r="AJ720">
        <f t="shared" si="1783"/>
        <v>457.56857894871098</v>
      </c>
      <c r="AK720">
        <f t="shared" si="1784"/>
        <v>533.83000877349616</v>
      </c>
      <c r="AL720">
        <f t="shared" si="1785"/>
        <v>1.7879492222420881</v>
      </c>
      <c r="AM720">
        <f t="shared" si="1786"/>
        <v>1.2873234400143034</v>
      </c>
      <c r="AN720">
        <f t="shared" si="1787"/>
        <v>11.983180902905408</v>
      </c>
      <c r="AO720">
        <f t="shared" si="1788"/>
        <v>8.6278902500918928</v>
      </c>
      <c r="AP720">
        <f t="shared" si="1789"/>
        <v>0.33612072672414411</v>
      </c>
      <c r="AQ720">
        <f t="shared" si="1790"/>
        <v>0.24200692324138376</v>
      </c>
      <c r="AR720" s="54"/>
      <c r="AS720" s="55"/>
      <c r="AT720" s="55"/>
      <c r="AU720" s="56"/>
      <c r="AV720" s="56"/>
      <c r="AW720" s="56"/>
      <c r="AX720" s="57"/>
      <c r="AY720" s="57"/>
      <c r="AZ720" s="57"/>
    </row>
    <row r="721" spans="1:52" x14ac:dyDescent="0.3">
      <c r="A721">
        <v>705</v>
      </c>
      <c r="B721" s="1">
        <v>44797</v>
      </c>
      <c r="C721" t="str">
        <f t="shared" si="1740"/>
        <v>CER-AWD_R3_t3_44797</v>
      </c>
      <c r="E721" t="s">
        <v>20</v>
      </c>
      <c r="F721" t="s">
        <v>38</v>
      </c>
      <c r="G721" t="s">
        <v>18</v>
      </c>
      <c r="H721">
        <f t="shared" si="1777"/>
        <v>2022</v>
      </c>
      <c r="I721">
        <f t="shared" si="1778"/>
        <v>8</v>
      </c>
      <c r="J721">
        <f t="shared" si="1779"/>
        <v>24</v>
      </c>
      <c r="K721" t="s">
        <v>50</v>
      </c>
      <c r="M721">
        <f>VLOOKUP(F721,Treats!$A$1:$C$9,3,0)</f>
        <v>3</v>
      </c>
      <c r="N721">
        <v>11</v>
      </c>
      <c r="O721" t="s">
        <v>36</v>
      </c>
      <c r="P721" t="str">
        <f t="shared" si="1780"/>
        <v>E:CER_P:P09_Tr1:AWD_Tr2:_TRA_3_D:24_M:8_Y:2022</v>
      </c>
      <c r="Q721">
        <v>13</v>
      </c>
      <c r="R721">
        <v>26</v>
      </c>
      <c r="S721">
        <v>0.9</v>
      </c>
      <c r="T721">
        <v>28</v>
      </c>
      <c r="V721" t="s">
        <v>47</v>
      </c>
      <c r="W721" s="2">
        <f>W720+TIME(0,10,0)</f>
        <v>0.41724537037037029</v>
      </c>
      <c r="X721">
        <v>30</v>
      </c>
      <c r="Y721" s="33">
        <f>VLOOKUP(C721,JN!$A$2:$J$865,8,0)</f>
        <v>3.9074999999999998</v>
      </c>
      <c r="Z721" s="34">
        <f>VLOOKUP(C721,JN!$A$2:$J$865,9,0)</f>
        <v>27.387603445363958</v>
      </c>
      <c r="AA721" s="35">
        <f>VLOOKUP(C721,JN!$A$2:$J$865,10,0)</f>
        <v>0.61055999999999999</v>
      </c>
      <c r="AB721">
        <v>48.1</v>
      </c>
      <c r="AD721">
        <f t="shared" si="1781"/>
        <v>321.10000000000002</v>
      </c>
      <c r="AE721">
        <v>0.129</v>
      </c>
      <c r="AG721">
        <v>0.72</v>
      </c>
      <c r="AH721">
        <f t="shared" si="1782"/>
        <v>9.2880000000000004E-2</v>
      </c>
      <c r="AI721" t="s">
        <v>643</v>
      </c>
      <c r="AJ721">
        <f t="shared" si="1783"/>
        <v>455.43107390846473</v>
      </c>
      <c r="AK721">
        <f t="shared" si="1784"/>
        <v>531.33625289320889</v>
      </c>
      <c r="AL721">
        <f t="shared" si="1785"/>
        <v>1.7795969212973257</v>
      </c>
      <c r="AM721">
        <f t="shared" si="1786"/>
        <v>1.2813097833340747</v>
      </c>
      <c r="AN721">
        <f t="shared" si="1787"/>
        <v>12.473165648901276</v>
      </c>
      <c r="AO721">
        <f t="shared" si="1788"/>
        <v>8.9806792672089184</v>
      </c>
      <c r="AP721">
        <f t="shared" si="1789"/>
        <v>0.32441266256647761</v>
      </c>
      <c r="AQ721">
        <f t="shared" si="1790"/>
        <v>0.23357711704786388</v>
      </c>
      <c r="AR721" s="54"/>
      <c r="AS721" s="55"/>
      <c r="AT721" s="55"/>
      <c r="AU721" s="56"/>
      <c r="AV721" s="56"/>
      <c r="AW721" s="56"/>
      <c r="AX721" s="57"/>
      <c r="AY721" s="57"/>
      <c r="AZ721" s="57"/>
    </row>
    <row r="722" spans="1:52" x14ac:dyDescent="0.3">
      <c r="A722">
        <v>706</v>
      </c>
      <c r="B722" s="1">
        <v>44805</v>
      </c>
      <c r="C722" t="str">
        <f t="shared" si="1740"/>
        <v>CER-AWD_R1_t0_44805</v>
      </c>
      <c r="E722" t="s">
        <v>20</v>
      </c>
      <c r="F722" t="s">
        <v>21</v>
      </c>
      <c r="G722" t="s">
        <v>18</v>
      </c>
      <c r="H722">
        <f t="shared" si="1777"/>
        <v>2022</v>
      </c>
      <c r="I722">
        <f t="shared" si="1778"/>
        <v>9</v>
      </c>
      <c r="J722">
        <f t="shared" si="1779"/>
        <v>1</v>
      </c>
      <c r="K722" t="s">
        <v>50</v>
      </c>
      <c r="M722">
        <f>VLOOKUP(F722,Treats!$A$1:$C$9,3,0)</f>
        <v>1</v>
      </c>
      <c r="N722">
        <v>1</v>
      </c>
      <c r="O722" t="s">
        <v>615</v>
      </c>
      <c r="P722" t="str">
        <f t="shared" si="1780"/>
        <v>E:CER_P:P01_Tr1:AWD_Tr2:_TRA_1_D:1_M:9_Y:2022</v>
      </c>
      <c r="Q722">
        <v>12</v>
      </c>
      <c r="R722">
        <v>27</v>
      </c>
      <c r="S722">
        <v>0.95</v>
      </c>
      <c r="T722">
        <v>27</v>
      </c>
      <c r="U722">
        <v>29.5</v>
      </c>
      <c r="V722" t="s">
        <v>44</v>
      </c>
      <c r="W722" s="2">
        <v>0.42460648148148145</v>
      </c>
      <c r="X722">
        <v>0</v>
      </c>
      <c r="Y722" s="33">
        <f>VLOOKUP(C722,JN!$A$2:$J$865,8,0)</f>
        <v>1.4325000000000001</v>
      </c>
      <c r="Z722" s="34">
        <f>VLOOKUP(C722,JN!$A$2:$J$865,9,0)</f>
        <v>100.79006924505997</v>
      </c>
      <c r="AA722" s="35">
        <f>VLOOKUP(C722,JN!$A$2:$J$865,10,0)</f>
        <v>0.58512000000000008</v>
      </c>
      <c r="AB722">
        <v>34.1</v>
      </c>
      <c r="AD722">
        <f t="shared" si="1781"/>
        <v>307.10000000000002</v>
      </c>
      <c r="AE722">
        <v>0.129</v>
      </c>
      <c r="AG722">
        <v>0.72</v>
      </c>
      <c r="AH722">
        <f t="shared" si="1782"/>
        <v>9.2880000000000004E-2</v>
      </c>
      <c r="AI722" t="s">
        <v>643</v>
      </c>
      <c r="AJ722">
        <f t="shared" si="1783"/>
        <v>476.19315477697171</v>
      </c>
      <c r="AK722">
        <f t="shared" si="1784"/>
        <v>555.55868057313376</v>
      </c>
      <c r="AL722">
        <f t="shared" si="1785"/>
        <v>0.682146694218012</v>
      </c>
      <c r="AM722">
        <f t="shared" si="1786"/>
        <v>0.49114561983696869</v>
      </c>
      <c r="AN722">
        <f t="shared" si="1787"/>
        <v>47.995541043994542</v>
      </c>
      <c r="AO722">
        <f t="shared" si="1788"/>
        <v>34.556789551676076</v>
      </c>
      <c r="AP722">
        <f t="shared" si="1789"/>
        <v>0.32506849517695208</v>
      </c>
      <c r="AQ722">
        <f t="shared" si="1790"/>
        <v>0.23404931652740549</v>
      </c>
      <c r="AR722" s="54">
        <f t="shared" ref="AR722" si="1819">SLOPE(AM722:AM725,X722:X725)*60</f>
        <v>-2.8359548018168111E-2</v>
      </c>
      <c r="AS722" s="55">
        <f t="shared" ref="AS722" si="1820">RSQ(Y722:Y725,AM722:AM725)</f>
        <v>0.79690791720290677</v>
      </c>
      <c r="AT722" s="55">
        <f t="shared" ref="AT722" si="1821">IF(AS722&gt;=0.7,AR722,"REV")</f>
        <v>-2.8359548018168111E-2</v>
      </c>
      <c r="AU722" s="56">
        <f t="shared" ref="AU722" si="1822">SLOPE(AQ722:AQ725,Y722:Y725)*60</f>
        <v>-1.6348859734382011</v>
      </c>
      <c r="AV722" s="56">
        <f t="shared" ref="AV722" si="1823">RSQ(Y722:Y725,AQ722:AQ725)</f>
        <v>0.1174573220660276</v>
      </c>
      <c r="AW722" s="56" t="str">
        <f t="shared" ref="AW722" si="1824">IF(AV722&gt;=0.7,AU722,"REV")</f>
        <v>REV</v>
      </c>
      <c r="AX722" s="57">
        <f t="shared" ref="AX722" si="1825">SLOPE(AO722:AO725,Y722:Y725)*60</f>
        <v>1283.4301229220894</v>
      </c>
      <c r="AY722" s="57">
        <f t="shared" ref="AY722" si="1826">RSQ(Y722:Y725,AO722:AO725)</f>
        <v>8.88650858969099E-3</v>
      </c>
      <c r="AZ722" s="57" t="str">
        <f t="shared" ref="AZ722" si="1827">IF(AY722&gt;=0.7,AX722,"REV")</f>
        <v>REV</v>
      </c>
    </row>
    <row r="723" spans="1:52" x14ac:dyDescent="0.3">
      <c r="A723">
        <v>707</v>
      </c>
      <c r="B723" s="1">
        <v>44805</v>
      </c>
      <c r="C723" t="str">
        <f t="shared" si="1740"/>
        <v>CER-AWD_R1_t1_44805</v>
      </c>
      <c r="E723" t="s">
        <v>20</v>
      </c>
      <c r="F723" t="s">
        <v>21</v>
      </c>
      <c r="G723" t="s">
        <v>18</v>
      </c>
      <c r="H723">
        <f t="shared" si="1777"/>
        <v>2022</v>
      </c>
      <c r="I723">
        <f t="shared" si="1778"/>
        <v>9</v>
      </c>
      <c r="J723">
        <f t="shared" si="1779"/>
        <v>1</v>
      </c>
      <c r="K723" t="s">
        <v>50</v>
      </c>
      <c r="M723">
        <f>VLOOKUP(F723,Treats!$A$1:$C$9,3,0)</f>
        <v>1</v>
      </c>
      <c r="N723">
        <v>1</v>
      </c>
      <c r="O723" t="s">
        <v>615</v>
      </c>
      <c r="P723" t="str">
        <f t="shared" si="1780"/>
        <v>E:CER_P:P01_Tr1:AWD_Tr2:_TRA_1_D:1_M:9_Y:2022</v>
      </c>
      <c r="Q723">
        <v>12</v>
      </c>
      <c r="R723">
        <v>27</v>
      </c>
      <c r="S723">
        <v>0.95</v>
      </c>
      <c r="T723">
        <v>27</v>
      </c>
      <c r="U723">
        <v>29.5</v>
      </c>
      <c r="V723" t="s">
        <v>45</v>
      </c>
      <c r="W723" s="2">
        <f t="shared" ref="W723:W785" si="1828">W722+TIME(0,10,0)</f>
        <v>0.43155092592592587</v>
      </c>
      <c r="X723">
        <v>10</v>
      </c>
      <c r="Y723" s="33">
        <f>VLOOKUP(C723,JN!$A$2:$J$865,8,0)</f>
        <v>1.3574999999999999</v>
      </c>
      <c r="Z723" s="34">
        <f>VLOOKUP(C723,JN!$A$2:$J$865,9,0)</f>
        <v>87.326802904914715</v>
      </c>
      <c r="AA723" s="35">
        <f>VLOOKUP(C723,JN!$A$2:$J$865,10,0)</f>
        <v>0.60419999999999996</v>
      </c>
      <c r="AB723">
        <v>39.700000000000003</v>
      </c>
      <c r="AD723">
        <f t="shared" si="1781"/>
        <v>312.7</v>
      </c>
      <c r="AE723">
        <v>0.129</v>
      </c>
      <c r="AG723">
        <v>0.72</v>
      </c>
      <c r="AH723">
        <f t="shared" si="1782"/>
        <v>9.2880000000000004E-2</v>
      </c>
      <c r="AI723" t="s">
        <v>643</v>
      </c>
      <c r="AJ723">
        <f t="shared" si="1783"/>
        <v>467.66523131438453</v>
      </c>
      <c r="AK723">
        <f t="shared" si="1784"/>
        <v>545.60943653344862</v>
      </c>
      <c r="AL723">
        <f t="shared" si="1785"/>
        <v>0.63485555150927697</v>
      </c>
      <c r="AM723">
        <f t="shared" si="1786"/>
        <v>0.45709599708667942</v>
      </c>
      <c r="AN723">
        <f t="shared" si="1787"/>
        <v>40.839709480472607</v>
      </c>
      <c r="AO723">
        <f t="shared" si="1788"/>
        <v>29.404590825940279</v>
      </c>
      <c r="AP723">
        <f t="shared" si="1789"/>
        <v>0.32965722155350968</v>
      </c>
      <c r="AQ723">
        <f t="shared" si="1790"/>
        <v>0.23735319951852696</v>
      </c>
      <c r="AR723" s="54"/>
      <c r="AS723" s="55"/>
      <c r="AT723" s="55"/>
      <c r="AU723" s="56"/>
      <c r="AV723" s="56"/>
      <c r="AW723" s="56"/>
      <c r="AX723" s="57"/>
      <c r="AY723" s="57"/>
      <c r="AZ723" s="57"/>
    </row>
    <row r="724" spans="1:52" x14ac:dyDescent="0.3">
      <c r="A724">
        <v>708</v>
      </c>
      <c r="B724" s="1">
        <v>44805</v>
      </c>
      <c r="C724" t="str">
        <f t="shared" si="1740"/>
        <v>CER-AWD_R1_t2_44805</v>
      </c>
      <c r="E724" t="s">
        <v>20</v>
      </c>
      <c r="F724" t="s">
        <v>21</v>
      </c>
      <c r="G724" t="s">
        <v>18</v>
      </c>
      <c r="H724">
        <f t="shared" si="1777"/>
        <v>2022</v>
      </c>
      <c r="I724">
        <f t="shared" si="1778"/>
        <v>9</v>
      </c>
      <c r="J724">
        <f t="shared" si="1779"/>
        <v>1</v>
      </c>
      <c r="K724" t="s">
        <v>50</v>
      </c>
      <c r="M724">
        <f>VLOOKUP(F724,Treats!$A$1:$C$9,3,0)</f>
        <v>1</v>
      </c>
      <c r="N724">
        <v>1</v>
      </c>
      <c r="O724" t="s">
        <v>615</v>
      </c>
      <c r="P724" t="str">
        <f t="shared" si="1780"/>
        <v>E:CER_P:P01_Tr1:AWD_Tr2:_TRA_1_D:1_M:9_Y:2022</v>
      </c>
      <c r="Q724">
        <v>12</v>
      </c>
      <c r="R724">
        <v>27</v>
      </c>
      <c r="S724">
        <v>0.95</v>
      </c>
      <c r="T724">
        <v>27</v>
      </c>
      <c r="U724">
        <v>29.5</v>
      </c>
      <c r="V724" t="s">
        <v>46</v>
      </c>
      <c r="W724" s="2">
        <f t="shared" si="1828"/>
        <v>0.43849537037037029</v>
      </c>
      <c r="X724">
        <v>20</v>
      </c>
      <c r="Y724" s="33">
        <f>VLOOKUP(C724,JN!$A$2:$J$865,8,0)</f>
        <v>1.3574999999999999</v>
      </c>
      <c r="Z724" s="34">
        <f>VLOOKUP(C724,JN!$A$2:$J$865,9,0)</f>
        <v>48.320216179699379</v>
      </c>
      <c r="AA724" s="35">
        <f>VLOOKUP(C724,JN!$A$2:$J$865,10,0)</f>
        <v>0.61055999999999999</v>
      </c>
      <c r="AB724">
        <v>37.5</v>
      </c>
      <c r="AD724">
        <f t="shared" si="1781"/>
        <v>310.5</v>
      </c>
      <c r="AE724">
        <v>0.129</v>
      </c>
      <c r="AG724">
        <v>0.72</v>
      </c>
      <c r="AH724">
        <f t="shared" si="1782"/>
        <v>9.2880000000000004E-2</v>
      </c>
      <c r="AI724" t="s">
        <v>643</v>
      </c>
      <c r="AJ724">
        <f t="shared" si="1783"/>
        <v>470.97880139133025</v>
      </c>
      <c r="AK724">
        <f t="shared" si="1784"/>
        <v>549.47526828988521</v>
      </c>
      <c r="AL724">
        <f t="shared" si="1785"/>
        <v>0.63935372288873082</v>
      </c>
      <c r="AM724">
        <f t="shared" si="1786"/>
        <v>0.46033468047988618</v>
      </c>
      <c r="AN724">
        <f t="shared" si="1787"/>
        <v>22.757797499284777</v>
      </c>
      <c r="AO724">
        <f t="shared" si="1788"/>
        <v>16.38561419948504</v>
      </c>
      <c r="AP724">
        <f t="shared" si="1789"/>
        <v>0.33548761980707231</v>
      </c>
      <c r="AQ724">
        <f t="shared" si="1790"/>
        <v>0.24155108626109206</v>
      </c>
      <c r="AR724" s="54"/>
      <c r="AS724" s="55"/>
      <c r="AT724" s="55"/>
      <c r="AU724" s="56"/>
      <c r="AV724" s="56"/>
      <c r="AW724" s="56"/>
      <c r="AX724" s="57"/>
      <c r="AY724" s="57"/>
      <c r="AZ724" s="57"/>
    </row>
    <row r="725" spans="1:52" x14ac:dyDescent="0.3">
      <c r="A725">
        <v>709</v>
      </c>
      <c r="B725" s="1">
        <v>44805</v>
      </c>
      <c r="C725" t="str">
        <f t="shared" si="1740"/>
        <v>CER-AWD_R1_t3_44805</v>
      </c>
      <c r="E725" t="s">
        <v>20</v>
      </c>
      <c r="F725" t="s">
        <v>21</v>
      </c>
      <c r="G725" t="s">
        <v>18</v>
      </c>
      <c r="H725">
        <f t="shared" si="1777"/>
        <v>2022</v>
      </c>
      <c r="I725">
        <f t="shared" si="1778"/>
        <v>9</v>
      </c>
      <c r="J725">
        <f t="shared" si="1779"/>
        <v>1</v>
      </c>
      <c r="K725" t="s">
        <v>50</v>
      </c>
      <c r="M725">
        <f>VLOOKUP(F725,Treats!$A$1:$C$9,3,0)</f>
        <v>1</v>
      </c>
      <c r="N725">
        <v>1</v>
      </c>
      <c r="O725" t="s">
        <v>615</v>
      </c>
      <c r="P725" t="str">
        <f t="shared" si="1780"/>
        <v>E:CER_P:P01_Tr1:AWD_Tr2:_TRA_1_D:1_M:9_Y:2022</v>
      </c>
      <c r="Q725">
        <v>12</v>
      </c>
      <c r="R725">
        <v>27</v>
      </c>
      <c r="S725">
        <v>0.95</v>
      </c>
      <c r="T725">
        <v>27</v>
      </c>
      <c r="U725">
        <v>29.5</v>
      </c>
      <c r="V725" t="s">
        <v>47</v>
      </c>
      <c r="W725" s="2">
        <f t="shared" si="1828"/>
        <v>0.44543981481481471</v>
      </c>
      <c r="X725">
        <v>30</v>
      </c>
      <c r="Y725" s="33">
        <f>VLOOKUP(C725,JN!$A$2:$J$865,8,0)</f>
        <v>1.4325000000000001</v>
      </c>
      <c r="Z725" s="34">
        <f>VLOOKUP(C725,JN!$A$2:$J$865,9,0)</f>
        <v>43.61729437595001</v>
      </c>
      <c r="AA725" s="35">
        <f>VLOOKUP(C725,JN!$A$2:$J$865,10,0)</f>
        <v>0.62327999999999995</v>
      </c>
      <c r="AB725">
        <v>45</v>
      </c>
      <c r="AD725">
        <f t="shared" si="1781"/>
        <v>318</v>
      </c>
      <c r="AE725">
        <v>0.129</v>
      </c>
      <c r="AG725">
        <v>0.72</v>
      </c>
      <c r="AH725">
        <f t="shared" si="1782"/>
        <v>9.2880000000000004E-2</v>
      </c>
      <c r="AI725" t="s">
        <v>643</v>
      </c>
      <c r="AJ725">
        <f t="shared" si="1783"/>
        <v>459.8708107924781</v>
      </c>
      <c r="AK725">
        <f t="shared" si="1784"/>
        <v>536.51594592455785</v>
      </c>
      <c r="AL725">
        <f t="shared" si="1785"/>
        <v>0.65876493646022494</v>
      </c>
      <c r="AM725">
        <f t="shared" si="1786"/>
        <v>0.47431075425136193</v>
      </c>
      <c r="AN725">
        <f t="shared" si="1787"/>
        <v>20.058320529242327</v>
      </c>
      <c r="AO725">
        <f t="shared" si="1788"/>
        <v>14.441990781054475</v>
      </c>
      <c r="AP725">
        <f t="shared" si="1789"/>
        <v>0.33439965877585837</v>
      </c>
      <c r="AQ725">
        <f t="shared" si="1790"/>
        <v>0.24076775431861802</v>
      </c>
      <c r="AR725" s="54"/>
      <c r="AS725" s="55"/>
      <c r="AT725" s="55"/>
      <c r="AU725" s="56"/>
      <c r="AV725" s="56"/>
      <c r="AW725" s="56"/>
      <c r="AX725" s="57"/>
      <c r="AY725" s="57"/>
      <c r="AZ725" s="57"/>
    </row>
    <row r="726" spans="1:52" x14ac:dyDescent="0.3">
      <c r="A726">
        <v>710</v>
      </c>
      <c r="B726" s="1">
        <v>44805</v>
      </c>
      <c r="C726" t="str">
        <f t="shared" si="1740"/>
        <v>CER-MSD_R1_t0_44805</v>
      </c>
      <c r="E726" t="s">
        <v>20</v>
      </c>
      <c r="F726" t="s">
        <v>22</v>
      </c>
      <c r="G726" t="s">
        <v>18</v>
      </c>
      <c r="H726">
        <f t="shared" si="1777"/>
        <v>2022</v>
      </c>
      <c r="I726">
        <f t="shared" si="1778"/>
        <v>9</v>
      </c>
      <c r="J726">
        <f t="shared" si="1779"/>
        <v>1</v>
      </c>
      <c r="K726" t="s">
        <v>49</v>
      </c>
      <c r="M726">
        <f>VLOOKUP(F726,Treats!$A$1:$C$9,3,0)</f>
        <v>1</v>
      </c>
      <c r="N726">
        <v>9</v>
      </c>
      <c r="O726" t="s">
        <v>615</v>
      </c>
      <c r="P726" t="str">
        <f t="shared" si="1780"/>
        <v>E:CER_P:P02_Tr1:MSD_Tr2:_TRA_1_D:1_M:9_Y:2022</v>
      </c>
      <c r="Q726">
        <v>13</v>
      </c>
      <c r="R726">
        <v>26</v>
      </c>
      <c r="S726">
        <v>0.95</v>
      </c>
      <c r="T726">
        <v>27</v>
      </c>
      <c r="U726">
        <v>29.5</v>
      </c>
      <c r="V726" t="s">
        <v>44</v>
      </c>
      <c r="W726" s="2">
        <v>0.42810185185185184</v>
      </c>
      <c r="X726">
        <v>0</v>
      </c>
      <c r="Y726" s="33">
        <f>VLOOKUP(C726,JN!$A$2:$J$865,8,0)</f>
        <v>1.4325000000000001</v>
      </c>
      <c r="Z726" s="34">
        <f>VLOOKUP(C726,JN!$A$2:$J$865,9,0)</f>
        <v>103.46427968248607</v>
      </c>
      <c r="AA726" s="35">
        <f>VLOOKUP(C726,JN!$A$2:$J$865,10,0)</f>
        <v>0.54060000000000008</v>
      </c>
      <c r="AB726">
        <v>32.5</v>
      </c>
      <c r="AD726">
        <f t="shared" si="1781"/>
        <v>305.5</v>
      </c>
      <c r="AE726">
        <v>0.129</v>
      </c>
      <c r="AG726">
        <v>0.72</v>
      </c>
      <c r="AH726">
        <f t="shared" si="1782"/>
        <v>9.2880000000000004E-2</v>
      </c>
      <c r="AI726" t="s">
        <v>643</v>
      </c>
      <c r="AJ726">
        <f t="shared" si="1783"/>
        <v>478.68712874634383</v>
      </c>
      <c r="AK726">
        <f t="shared" si="1784"/>
        <v>558.4683168707345</v>
      </c>
      <c r="AL726">
        <f t="shared" si="1785"/>
        <v>0.6857193119291376</v>
      </c>
      <c r="AM726">
        <f t="shared" si="1786"/>
        <v>0.49371790458897907</v>
      </c>
      <c r="AN726">
        <f t="shared" si="1787"/>
        <v>49.527018969017931</v>
      </c>
      <c r="AO726">
        <f t="shared" si="1788"/>
        <v>35.659453657692914</v>
      </c>
      <c r="AP726">
        <f t="shared" si="1789"/>
        <v>0.30190797210031911</v>
      </c>
      <c r="AQ726">
        <f t="shared" si="1790"/>
        <v>0.21737373991222975</v>
      </c>
      <c r="AR726" s="54">
        <f t="shared" ref="AR726" si="1829">SLOPE(AM726:AM729,X726:X729)*60</f>
        <v>1.388753059251842</v>
      </c>
      <c r="AS726" s="55">
        <f t="shared" ref="AS726" si="1830">RSQ(Y726:Y729,AM726:AM729)</f>
        <v>0.99992313741879746</v>
      </c>
      <c r="AT726" s="55">
        <f t="shared" ref="AT726" si="1831">IF(AS726&gt;=0.7,AR726,"REV")</f>
        <v>1.388753059251842</v>
      </c>
      <c r="AU726" s="56">
        <f t="shared" ref="AU726" si="1832">SLOPE(AQ726:AQ729,Y726:Y729)*60</f>
        <v>0.15689303252904013</v>
      </c>
      <c r="AV726" s="56">
        <f t="shared" ref="AV726" si="1833">RSQ(Y726:Y729,AQ726:AQ729)</f>
        <v>0.16488047609767015</v>
      </c>
      <c r="AW726" s="56" t="str">
        <f t="shared" ref="AW726" si="1834">IF(AV726&gt;=0.7,AU726,"REV")</f>
        <v>REV</v>
      </c>
      <c r="AX726" s="57">
        <f t="shared" ref="AX726" si="1835">SLOPE(AO726:AO729,Y726:Y729)*60</f>
        <v>-660.91715414774262</v>
      </c>
      <c r="AY726" s="57">
        <f t="shared" ref="AY726" si="1836">RSQ(Y726:Y729,AO726:AO729)</f>
        <v>0.99843906138975025</v>
      </c>
      <c r="AZ726" s="57">
        <f t="shared" ref="AZ726" si="1837">IF(AY726&gt;=0.7,AX726,"REV")</f>
        <v>-660.91715414774262</v>
      </c>
    </row>
    <row r="727" spans="1:52" x14ac:dyDescent="0.3">
      <c r="A727">
        <v>711</v>
      </c>
      <c r="B727" s="1">
        <v>44805</v>
      </c>
      <c r="C727" t="str">
        <f t="shared" si="1740"/>
        <v>CER-MSD_R1_t1_44805</v>
      </c>
      <c r="E727" t="s">
        <v>20</v>
      </c>
      <c r="F727" t="s">
        <v>22</v>
      </c>
      <c r="G727" t="s">
        <v>18</v>
      </c>
      <c r="H727">
        <f t="shared" si="1777"/>
        <v>2022</v>
      </c>
      <c r="I727">
        <f t="shared" si="1778"/>
        <v>9</v>
      </c>
      <c r="J727">
        <f t="shared" si="1779"/>
        <v>1</v>
      </c>
      <c r="K727" t="s">
        <v>49</v>
      </c>
      <c r="M727">
        <f>VLOOKUP(F727,Treats!$A$1:$C$9,3,0)</f>
        <v>1</v>
      </c>
      <c r="N727">
        <v>9</v>
      </c>
      <c r="O727" t="s">
        <v>615</v>
      </c>
      <c r="P727" t="str">
        <f t="shared" si="1780"/>
        <v>E:CER_P:P02_Tr1:MSD_Tr2:_TRA_1_D:1_M:9_Y:2022</v>
      </c>
      <c r="Q727">
        <v>13</v>
      </c>
      <c r="R727">
        <v>26</v>
      </c>
      <c r="S727">
        <v>0.95</v>
      </c>
      <c r="T727">
        <v>27</v>
      </c>
      <c r="U727">
        <v>29.5</v>
      </c>
      <c r="V727" t="s">
        <v>45</v>
      </c>
      <c r="W727" s="2">
        <f t="shared" si="1828"/>
        <v>0.43504629629629626</v>
      </c>
      <c r="X727">
        <v>10</v>
      </c>
      <c r="Y727" s="33">
        <f>VLOOKUP(C727,JN!$A$2:$J$865,8,0)</f>
        <v>2.1825000000000001</v>
      </c>
      <c r="Z727" s="34">
        <f>VLOOKUP(C727,JN!$A$2:$J$865,9,0)</f>
        <v>77.367674379327823</v>
      </c>
      <c r="AA727" s="35">
        <f>VLOOKUP(C727,JN!$A$2:$J$865,10,0)</f>
        <v>0.5660400000000001</v>
      </c>
      <c r="AB727">
        <v>34.1</v>
      </c>
      <c r="AD727">
        <f t="shared" si="1781"/>
        <v>307.10000000000002</v>
      </c>
      <c r="AE727">
        <v>0.129</v>
      </c>
      <c r="AG727">
        <v>0.72</v>
      </c>
      <c r="AH727">
        <f t="shared" si="1782"/>
        <v>9.2880000000000004E-2</v>
      </c>
      <c r="AI727" t="s">
        <v>643</v>
      </c>
      <c r="AJ727">
        <f t="shared" si="1783"/>
        <v>476.19315477697171</v>
      </c>
      <c r="AK727">
        <f t="shared" si="1784"/>
        <v>555.55868057313376</v>
      </c>
      <c r="AL727">
        <f t="shared" si="1785"/>
        <v>1.0392915603007409</v>
      </c>
      <c r="AM727">
        <f t="shared" si="1786"/>
        <v>0.74828992341653344</v>
      </c>
      <c r="AN727">
        <f t="shared" si="1787"/>
        <v>36.841956940449599</v>
      </c>
      <c r="AO727">
        <f t="shared" si="1788"/>
        <v>26.52620899712371</v>
      </c>
      <c r="AP727">
        <f t="shared" si="1789"/>
        <v>0.31446843555161669</v>
      </c>
      <c r="AQ727">
        <f t="shared" si="1790"/>
        <v>0.22641727359716401</v>
      </c>
      <c r="AR727" s="54"/>
      <c r="AS727" s="55"/>
      <c r="AT727" s="55"/>
      <c r="AU727" s="56"/>
      <c r="AV727" s="56"/>
      <c r="AW727" s="56"/>
      <c r="AX727" s="57"/>
      <c r="AY727" s="57"/>
      <c r="AZ727" s="57"/>
    </row>
    <row r="728" spans="1:52" x14ac:dyDescent="0.3">
      <c r="A728">
        <v>712</v>
      </c>
      <c r="B728" s="1">
        <v>44805</v>
      </c>
      <c r="C728" t="str">
        <f t="shared" si="1740"/>
        <v>CER-MSD_R1_t2_44805</v>
      </c>
      <c r="E728" t="s">
        <v>20</v>
      </c>
      <c r="F728" t="s">
        <v>22</v>
      </c>
      <c r="G728" t="s">
        <v>18</v>
      </c>
      <c r="H728">
        <f t="shared" si="1777"/>
        <v>2022</v>
      </c>
      <c r="I728">
        <f t="shared" si="1778"/>
        <v>9</v>
      </c>
      <c r="J728">
        <f t="shared" si="1779"/>
        <v>1</v>
      </c>
      <c r="K728" t="s">
        <v>49</v>
      </c>
      <c r="M728">
        <f>VLOOKUP(F728,Treats!$A$1:$C$9,3,0)</f>
        <v>1</v>
      </c>
      <c r="N728">
        <v>9</v>
      </c>
      <c r="O728" t="s">
        <v>615</v>
      </c>
      <c r="P728" t="str">
        <f t="shared" si="1780"/>
        <v>E:CER_P:P02_Tr1:MSD_Tr2:_TRA_1_D:1_M:9_Y:2022</v>
      </c>
      <c r="Q728">
        <v>13</v>
      </c>
      <c r="R728">
        <v>26</v>
      </c>
      <c r="S728">
        <v>0.95</v>
      </c>
      <c r="T728">
        <v>27</v>
      </c>
      <c r="U728">
        <v>29.5</v>
      </c>
      <c r="V728" t="s">
        <v>46</v>
      </c>
      <c r="W728" s="2">
        <f t="shared" si="1828"/>
        <v>0.44199074074074068</v>
      </c>
      <c r="X728">
        <v>20</v>
      </c>
      <c r="Y728" s="33">
        <f>VLOOKUP(C728,JN!$A$2:$J$865,8,0)</f>
        <v>2.7824999999999998</v>
      </c>
      <c r="Z728" s="34">
        <f>VLOOKUP(C728,JN!$A$2:$J$865,9,0)</f>
        <v>60.400270224624222</v>
      </c>
      <c r="AA728" s="35">
        <f>VLOOKUP(C728,JN!$A$2:$J$865,10,0)</f>
        <v>0.54060000000000008</v>
      </c>
      <c r="AB728">
        <v>34.9</v>
      </c>
      <c r="AD728">
        <f t="shared" si="1781"/>
        <v>307.89999999999998</v>
      </c>
      <c r="AE728">
        <v>0.129</v>
      </c>
      <c r="AG728">
        <v>0.72</v>
      </c>
      <c r="AH728">
        <f t="shared" si="1782"/>
        <v>9.2880000000000004E-2</v>
      </c>
      <c r="AI728" t="s">
        <v>643</v>
      </c>
      <c r="AJ728">
        <f t="shared" si="1783"/>
        <v>474.95588772980852</v>
      </c>
      <c r="AK728">
        <f t="shared" si="1784"/>
        <v>554.11520235144337</v>
      </c>
      <c r="AL728">
        <f t="shared" si="1785"/>
        <v>1.3215647576081921</v>
      </c>
      <c r="AM728">
        <f t="shared" si="1786"/>
        <v>0.95152662547789835</v>
      </c>
      <c r="AN728">
        <f t="shared" si="1787"/>
        <v>28.687463963656718</v>
      </c>
      <c r="AO728">
        <f t="shared" si="1788"/>
        <v>20.654974053832838</v>
      </c>
      <c r="AP728">
        <f t="shared" si="1789"/>
        <v>0.29955467839119038</v>
      </c>
      <c r="AQ728">
        <f t="shared" si="1790"/>
        <v>0.21567936844165708</v>
      </c>
      <c r="AR728" s="54"/>
      <c r="AS728" s="55"/>
      <c r="AT728" s="55"/>
      <c r="AU728" s="56"/>
      <c r="AV728" s="56"/>
      <c r="AW728" s="56"/>
      <c r="AX728" s="57"/>
      <c r="AY728" s="57"/>
      <c r="AZ728" s="57"/>
    </row>
    <row r="729" spans="1:52" x14ac:dyDescent="0.3">
      <c r="A729">
        <v>713</v>
      </c>
      <c r="B729" s="1">
        <v>44805</v>
      </c>
      <c r="C729" t="str">
        <f t="shared" si="1740"/>
        <v>CER-MSD_R1_t3_44805</v>
      </c>
      <c r="E729" t="s">
        <v>20</v>
      </c>
      <c r="F729" t="s">
        <v>22</v>
      </c>
      <c r="G729" t="s">
        <v>18</v>
      </c>
      <c r="H729">
        <f t="shared" si="1777"/>
        <v>2022</v>
      </c>
      <c r="I729">
        <f t="shared" si="1778"/>
        <v>9</v>
      </c>
      <c r="J729">
        <f t="shared" si="1779"/>
        <v>1</v>
      </c>
      <c r="K729" t="s">
        <v>49</v>
      </c>
      <c r="M729">
        <f>VLOOKUP(F729,Treats!$A$1:$C$9,3,0)</f>
        <v>1</v>
      </c>
      <c r="N729">
        <v>9</v>
      </c>
      <c r="O729" t="s">
        <v>615</v>
      </c>
      <c r="P729" t="str">
        <f t="shared" si="1780"/>
        <v>E:CER_P:P02_Tr1:MSD_Tr2:_TRA_1_D:1_M:9_Y:2022</v>
      </c>
      <c r="Q729">
        <v>13</v>
      </c>
      <c r="R729">
        <v>26</v>
      </c>
      <c r="S729">
        <v>0.95</v>
      </c>
      <c r="T729">
        <v>27</v>
      </c>
      <c r="U729">
        <v>29.5</v>
      </c>
      <c r="V729" t="s">
        <v>47</v>
      </c>
      <c r="W729" s="2">
        <f t="shared" si="1828"/>
        <v>0.4489351851851851</v>
      </c>
      <c r="X729">
        <v>30</v>
      </c>
      <c r="Y729" s="33">
        <f>VLOOKUP(C729,JN!$A$2:$J$865,8,0)</f>
        <v>3.5324999999999998</v>
      </c>
      <c r="Z729" s="34">
        <f>VLOOKUP(C729,JN!$A$2:$J$865,9,0)</f>
        <v>36.332376287789224</v>
      </c>
      <c r="AA729" s="35">
        <f>VLOOKUP(C729,JN!$A$2:$J$865,10,0)</f>
        <v>0.57240000000000013</v>
      </c>
      <c r="AB729">
        <v>37.6</v>
      </c>
      <c r="AD729">
        <f t="shared" si="1781"/>
        <v>310.60000000000002</v>
      </c>
      <c r="AE729">
        <v>0.129</v>
      </c>
      <c r="AG729">
        <v>0.72</v>
      </c>
      <c r="AH729">
        <f t="shared" si="1782"/>
        <v>9.2880000000000004E-2</v>
      </c>
      <c r="AI729" t="s">
        <v>643</v>
      </c>
      <c r="AJ729">
        <f t="shared" si="1783"/>
        <v>470.82716623312308</v>
      </c>
      <c r="AK729">
        <f t="shared" si="1784"/>
        <v>549.29836060531034</v>
      </c>
      <c r="AL729">
        <f t="shared" si="1785"/>
        <v>1.6631969647185072</v>
      </c>
      <c r="AM729">
        <f t="shared" si="1786"/>
        <v>1.1975018145973253</v>
      </c>
      <c r="AN729">
        <f t="shared" si="1787"/>
        <v>17.106269770095317</v>
      </c>
      <c r="AO729">
        <f t="shared" si="1788"/>
        <v>12.316514234468629</v>
      </c>
      <c r="AP729">
        <f t="shared" si="1789"/>
        <v>0.31441838161047969</v>
      </c>
      <c r="AQ729">
        <f t="shared" si="1790"/>
        <v>0.22638123475954539</v>
      </c>
      <c r="AR729" s="54"/>
      <c r="AS729" s="55"/>
      <c r="AT729" s="55"/>
      <c r="AU729" s="56"/>
      <c r="AV729" s="56"/>
      <c r="AW729" s="56"/>
      <c r="AX729" s="57"/>
      <c r="AY729" s="57"/>
      <c r="AZ729" s="57"/>
    </row>
    <row r="730" spans="1:52" x14ac:dyDescent="0.3">
      <c r="A730">
        <v>714</v>
      </c>
      <c r="B730" s="1">
        <v>44805</v>
      </c>
      <c r="C730" t="str">
        <f t="shared" si="1740"/>
        <v>CER-CON_R1_t0_44805</v>
      </c>
      <c r="E730" t="s">
        <v>20</v>
      </c>
      <c r="F730" t="s">
        <v>39</v>
      </c>
      <c r="G730" t="s">
        <v>18</v>
      </c>
      <c r="H730">
        <f t="shared" si="1777"/>
        <v>2022</v>
      </c>
      <c r="I730">
        <f t="shared" si="1778"/>
        <v>9</v>
      </c>
      <c r="J730">
        <f t="shared" si="1779"/>
        <v>1</v>
      </c>
      <c r="K730" t="s">
        <v>48</v>
      </c>
      <c r="M730">
        <f>VLOOKUP(F730,Treats!$A$1:$C$9,3,0)</f>
        <v>1</v>
      </c>
      <c r="N730">
        <v>14</v>
      </c>
      <c r="O730" t="s">
        <v>614</v>
      </c>
      <c r="P730" t="str">
        <f t="shared" si="1780"/>
        <v>E:CER_P:P03_Tr1:CON_Tr2:_TRA_1_D:1_M:9_Y:2022</v>
      </c>
      <c r="Q730">
        <v>9</v>
      </c>
      <c r="R730">
        <v>25</v>
      </c>
      <c r="S730">
        <v>1</v>
      </c>
      <c r="T730">
        <v>27</v>
      </c>
      <c r="U730">
        <v>29.5</v>
      </c>
      <c r="V730" t="s">
        <v>44</v>
      </c>
      <c r="W730" s="2">
        <v>0.42460648148148145</v>
      </c>
      <c r="X730">
        <v>0</v>
      </c>
      <c r="Y730" s="33">
        <f>VLOOKUP(C730,JN!$A$2:$J$865,8,0)</f>
        <v>10.657500000000001</v>
      </c>
      <c r="Z730" s="34">
        <f>VLOOKUP(C730,JN!$A$2:$J$865,9,0)</f>
        <v>91.568653943590604</v>
      </c>
      <c r="AA730" s="35">
        <f>VLOOKUP(C730,JN!$A$2:$J$865,10,0)</f>
        <v>0.54696000000000011</v>
      </c>
      <c r="AB730">
        <v>33.299999999999997</v>
      </c>
      <c r="AD730">
        <f t="shared" si="1781"/>
        <v>306.3</v>
      </c>
      <c r="AE730">
        <v>0.129</v>
      </c>
      <c r="AG730">
        <v>0.72</v>
      </c>
      <c r="AH730">
        <f t="shared" si="1782"/>
        <v>9.2880000000000004E-2</v>
      </c>
      <c r="AI730" t="s">
        <v>643</v>
      </c>
      <c r="AJ730">
        <f t="shared" si="1783"/>
        <v>477.43688485800857</v>
      </c>
      <c r="AK730">
        <f t="shared" si="1784"/>
        <v>557.00969900100995</v>
      </c>
      <c r="AL730">
        <f t="shared" si="1785"/>
        <v>5.0882836003742264</v>
      </c>
      <c r="AM730">
        <f t="shared" si="1786"/>
        <v>3.6635641922694431</v>
      </c>
      <c r="AN730">
        <f t="shared" si="1787"/>
        <v>43.7182528894689</v>
      </c>
      <c r="AO730">
        <f t="shared" si="1788"/>
        <v>31.477142080417607</v>
      </c>
      <c r="AP730">
        <f t="shared" si="1789"/>
        <v>0.30466202496559247</v>
      </c>
      <c r="AQ730">
        <f t="shared" si="1790"/>
        <v>0.21935665797522658</v>
      </c>
      <c r="AR730" s="54">
        <f t="shared" ref="AR730" si="1838">SLOPE(AM730:AM733,X730:X733)*60</f>
        <v>2.375102221539251</v>
      </c>
      <c r="AS730" s="55">
        <f t="shared" ref="AS730" si="1839">RSQ(Y730:Y733,AM730:AM733)</f>
        <v>0.99721546413426598</v>
      </c>
      <c r="AT730" s="55">
        <f t="shared" ref="AT730" si="1840">IF(AS730&gt;=0.7,AR730,"REV")</f>
        <v>2.375102221539251</v>
      </c>
      <c r="AU730" s="56">
        <f t="shared" ref="AU730" si="1841">SLOPE(AQ730:AQ733,Y730:Y733)*60</f>
        <v>0.16566667875656635</v>
      </c>
      <c r="AV730" s="56">
        <f t="shared" ref="AV730" si="1842">RSQ(Y730:Y733,AQ730:AQ733)</f>
        <v>0.31490210259825885</v>
      </c>
      <c r="AW730" s="56" t="str">
        <f t="shared" ref="AW730" si="1843">IF(AV730&gt;=0.7,AU730,"REV")</f>
        <v>REV</v>
      </c>
      <c r="AX730" s="57">
        <f t="shared" ref="AX730" si="1844">SLOPE(AO730:AO733,Y730:Y733)*60</f>
        <v>-299.80381860354345</v>
      </c>
      <c r="AY730" s="57">
        <f t="shared" ref="AY730" si="1845">RSQ(Y730:Y733,AO730:AO733)</f>
        <v>0.7596385939938729</v>
      </c>
      <c r="AZ730" s="57">
        <f t="shared" ref="AZ730" si="1846">IF(AY730&gt;=0.7,AX730,"REV")</f>
        <v>-299.80381860354345</v>
      </c>
    </row>
    <row r="731" spans="1:52" x14ac:dyDescent="0.3">
      <c r="A731">
        <v>715</v>
      </c>
      <c r="B731" s="1">
        <v>44805</v>
      </c>
      <c r="C731" t="str">
        <f t="shared" si="1740"/>
        <v>CER-CON_R1_t1_44805</v>
      </c>
      <c r="E731" t="s">
        <v>20</v>
      </c>
      <c r="F731" t="s">
        <v>39</v>
      </c>
      <c r="G731" t="s">
        <v>18</v>
      </c>
      <c r="H731">
        <f t="shared" si="1777"/>
        <v>2022</v>
      </c>
      <c r="I731">
        <f t="shared" si="1778"/>
        <v>9</v>
      </c>
      <c r="J731">
        <f t="shared" si="1779"/>
        <v>1</v>
      </c>
      <c r="K731" t="s">
        <v>48</v>
      </c>
      <c r="M731">
        <f>VLOOKUP(F731,Treats!$A$1:$C$9,3,0)</f>
        <v>1</v>
      </c>
      <c r="N731">
        <v>14</v>
      </c>
      <c r="O731" t="s">
        <v>614</v>
      </c>
      <c r="P731" t="str">
        <f t="shared" si="1780"/>
        <v>E:CER_P:P03_Tr1:CON_Tr2:_TRA_1_D:1_M:9_Y:2022</v>
      </c>
      <c r="Q731">
        <v>9</v>
      </c>
      <c r="R731">
        <v>25</v>
      </c>
      <c r="S731">
        <v>1</v>
      </c>
      <c r="T731">
        <v>27</v>
      </c>
      <c r="U731">
        <v>29.5</v>
      </c>
      <c r="V731" t="s">
        <v>45</v>
      </c>
      <c r="W731" s="2">
        <f t="shared" si="1828"/>
        <v>0.43155092592592587</v>
      </c>
      <c r="X731">
        <v>10</v>
      </c>
      <c r="Y731" s="33">
        <f>VLOOKUP(C731,JN!$A$2:$J$865,8,0)</f>
        <v>10.3575</v>
      </c>
      <c r="Z731" s="34">
        <f>VLOOKUP(C731,JN!$A$2:$J$865,9,0)</f>
        <v>62.428981590947473</v>
      </c>
      <c r="AA731" s="35">
        <f>VLOOKUP(C731,JN!$A$2:$J$865,10,0)</f>
        <v>0.55332000000000003</v>
      </c>
      <c r="AB731">
        <v>38.5</v>
      </c>
      <c r="AD731">
        <f t="shared" si="1781"/>
        <v>311.5</v>
      </c>
      <c r="AE731">
        <v>0.129</v>
      </c>
      <c r="AG731">
        <v>0.72</v>
      </c>
      <c r="AH731">
        <f t="shared" si="1782"/>
        <v>9.2880000000000004E-2</v>
      </c>
      <c r="AI731" t="s">
        <v>643</v>
      </c>
      <c r="AJ731">
        <f t="shared" si="1783"/>
        <v>469.46683092137414</v>
      </c>
      <c r="AK731">
        <f t="shared" si="1784"/>
        <v>547.71130274160316</v>
      </c>
      <c r="AL731">
        <f t="shared" si="1785"/>
        <v>4.8625027012681334</v>
      </c>
      <c r="AM731">
        <f t="shared" si="1786"/>
        <v>3.5010019449130563</v>
      </c>
      <c r="AN731">
        <f t="shared" si="1787"/>
        <v>29.308336145150914</v>
      </c>
      <c r="AO731">
        <f t="shared" si="1788"/>
        <v>21.102002024508661</v>
      </c>
      <c r="AP731">
        <f t="shared" si="1789"/>
        <v>0.30305961803298392</v>
      </c>
      <c r="AQ731">
        <f t="shared" si="1790"/>
        <v>0.21820292498374844</v>
      </c>
      <c r="AR731" s="54"/>
      <c r="AS731" s="55"/>
      <c r="AT731" s="55"/>
      <c r="AU731" s="56"/>
      <c r="AV731" s="56"/>
      <c r="AW731" s="56"/>
      <c r="AX731" s="57"/>
      <c r="AY731" s="57"/>
      <c r="AZ731" s="57"/>
    </row>
    <row r="732" spans="1:52" x14ac:dyDescent="0.3">
      <c r="A732">
        <v>716</v>
      </c>
      <c r="B732" s="1">
        <v>44805</v>
      </c>
      <c r="C732" t="str">
        <f t="shared" si="1740"/>
        <v>CER-CON_R1_t2_44805</v>
      </c>
      <c r="E732" t="s">
        <v>20</v>
      </c>
      <c r="F732" t="s">
        <v>39</v>
      </c>
      <c r="G732" t="s">
        <v>18</v>
      </c>
      <c r="H732">
        <f t="shared" si="1777"/>
        <v>2022</v>
      </c>
      <c r="I732">
        <f t="shared" si="1778"/>
        <v>9</v>
      </c>
      <c r="J732">
        <f t="shared" si="1779"/>
        <v>1</v>
      </c>
      <c r="K732" t="s">
        <v>48</v>
      </c>
      <c r="M732">
        <f>VLOOKUP(F732,Treats!$A$1:$C$9,3,0)</f>
        <v>1</v>
      </c>
      <c r="N732">
        <v>14</v>
      </c>
      <c r="O732" t="s">
        <v>614</v>
      </c>
      <c r="P732" t="str">
        <f t="shared" si="1780"/>
        <v>E:CER_P:P03_Tr1:CON_Tr2:_TRA_1_D:1_M:9_Y:2022</v>
      </c>
      <c r="Q732">
        <v>9</v>
      </c>
      <c r="R732">
        <v>25</v>
      </c>
      <c r="S732">
        <v>1</v>
      </c>
      <c r="T732">
        <v>27</v>
      </c>
      <c r="U732">
        <v>29.5</v>
      </c>
      <c r="V732" t="s">
        <v>46</v>
      </c>
      <c r="W732" s="2">
        <f t="shared" si="1828"/>
        <v>0.43849537037037029</v>
      </c>
      <c r="X732">
        <v>20</v>
      </c>
      <c r="Y732" s="33">
        <f>VLOOKUP(C732,JN!$A$2:$J$865,8,0)</f>
        <v>12.307500000000001</v>
      </c>
      <c r="Z732" s="34">
        <f>VLOOKUP(C732,JN!$A$2:$J$865,9,0)</f>
        <v>54.959635196757304</v>
      </c>
      <c r="AA732" s="35">
        <f>VLOOKUP(C732,JN!$A$2:$J$865,10,0)</f>
        <v>0.59784000000000015</v>
      </c>
      <c r="AB732">
        <v>36.799999999999997</v>
      </c>
      <c r="AD732">
        <f t="shared" si="1781"/>
        <v>309.8</v>
      </c>
      <c r="AE732">
        <v>0.129</v>
      </c>
      <c r="AG732">
        <v>0.72</v>
      </c>
      <c r="AH732">
        <f t="shared" si="1782"/>
        <v>9.2880000000000004E-2</v>
      </c>
      <c r="AI732" t="s">
        <v>643</v>
      </c>
      <c r="AJ732">
        <f t="shared" si="1783"/>
        <v>472.04298848291813</v>
      </c>
      <c r="AK732">
        <f t="shared" si="1784"/>
        <v>550.71681989673777</v>
      </c>
      <c r="AL732">
        <f t="shared" si="1785"/>
        <v>5.8096690807535154</v>
      </c>
      <c r="AM732">
        <f t="shared" si="1786"/>
        <v>4.1829617381425317</v>
      </c>
      <c r="AN732">
        <f t="shared" si="1787"/>
        <v>25.94331044420829</v>
      </c>
      <c r="AO732">
        <f t="shared" si="1788"/>
        <v>18.679183519829969</v>
      </c>
      <c r="AP732">
        <f t="shared" si="1789"/>
        <v>0.32924054360706578</v>
      </c>
      <c r="AQ732">
        <f t="shared" si="1790"/>
        <v>0.23705319139708736</v>
      </c>
      <c r="AR732" s="54"/>
      <c r="AS732" s="55"/>
      <c r="AT732" s="55"/>
      <c r="AU732" s="56"/>
      <c r="AV732" s="56"/>
      <c r="AW732" s="56"/>
      <c r="AX732" s="57"/>
      <c r="AY732" s="57"/>
      <c r="AZ732" s="57"/>
    </row>
    <row r="733" spans="1:52" x14ac:dyDescent="0.3">
      <c r="A733">
        <v>717</v>
      </c>
      <c r="B733" s="1">
        <v>44805</v>
      </c>
      <c r="C733" t="str">
        <f t="shared" si="1740"/>
        <v>CER-CON_R1_t3_44805</v>
      </c>
      <c r="E733" t="s">
        <v>20</v>
      </c>
      <c r="F733" t="s">
        <v>39</v>
      </c>
      <c r="G733" t="s">
        <v>18</v>
      </c>
      <c r="H733">
        <f t="shared" si="1777"/>
        <v>2022</v>
      </c>
      <c r="I733">
        <f t="shared" si="1778"/>
        <v>9</v>
      </c>
      <c r="J733">
        <f t="shared" si="1779"/>
        <v>1</v>
      </c>
      <c r="K733" t="s">
        <v>48</v>
      </c>
      <c r="M733">
        <f>VLOOKUP(F733,Treats!$A$1:$C$9,3,0)</f>
        <v>1</v>
      </c>
      <c r="N733">
        <v>14</v>
      </c>
      <c r="O733" t="s">
        <v>614</v>
      </c>
      <c r="P733" t="str">
        <f t="shared" si="1780"/>
        <v>E:CER_P:P03_Tr1:CON_Tr2:_TRA_1_D:1_M:9_Y:2022</v>
      </c>
      <c r="Q733">
        <v>9</v>
      </c>
      <c r="R733">
        <v>25</v>
      </c>
      <c r="S733">
        <v>1</v>
      </c>
      <c r="T733">
        <v>27</v>
      </c>
      <c r="U733">
        <v>29.5</v>
      </c>
      <c r="V733" t="s">
        <v>47</v>
      </c>
      <c r="W733" s="2">
        <f t="shared" si="1828"/>
        <v>0.44543981481481471</v>
      </c>
      <c r="X733">
        <v>30</v>
      </c>
      <c r="Y733" s="33">
        <f>VLOOKUP(C733,JN!$A$2:$J$865,8,0)</f>
        <v>14.182500000000001</v>
      </c>
      <c r="Z733" s="34">
        <f>VLOOKUP(C733,JN!$A$2:$J$865,9,0)</f>
        <v>20.56375612227664</v>
      </c>
      <c r="AA733" s="35">
        <f>VLOOKUP(C733,JN!$A$2:$J$865,10,0)</f>
        <v>0.57876000000000005</v>
      </c>
      <c r="AB733">
        <v>41</v>
      </c>
      <c r="AD733">
        <f t="shared" si="1781"/>
        <v>314</v>
      </c>
      <c r="AE733">
        <v>0.129</v>
      </c>
      <c r="AG733">
        <v>0.72</v>
      </c>
      <c r="AH733">
        <f t="shared" si="1782"/>
        <v>9.2880000000000004E-2</v>
      </c>
      <c r="AI733" t="s">
        <v>643</v>
      </c>
      <c r="AJ733">
        <f t="shared" si="1783"/>
        <v>465.7290376815543</v>
      </c>
      <c r="AK733">
        <f t="shared" si="1784"/>
        <v>543.3505439618134</v>
      </c>
      <c r="AL733">
        <f t="shared" si="1785"/>
        <v>6.605202076918645</v>
      </c>
      <c r="AM733">
        <f t="shared" si="1786"/>
        <v>4.755745495381424</v>
      </c>
      <c r="AN733">
        <f t="shared" si="1787"/>
        <v>9.5771383499460701</v>
      </c>
      <c r="AO733">
        <f t="shared" si="1788"/>
        <v>6.89553961196117</v>
      </c>
      <c r="AP733">
        <f t="shared" si="1789"/>
        <v>0.31446956082333916</v>
      </c>
      <c r="AQ733">
        <f t="shared" si="1790"/>
        <v>0.2264180837928042</v>
      </c>
      <c r="AR733" s="54"/>
      <c r="AS733" s="55"/>
      <c r="AT733" s="55"/>
      <c r="AU733" s="56"/>
      <c r="AV733" s="56"/>
      <c r="AW733" s="56"/>
      <c r="AX733" s="57"/>
      <c r="AY733" s="57"/>
      <c r="AZ733" s="57"/>
    </row>
    <row r="734" spans="1:52" x14ac:dyDescent="0.3">
      <c r="A734">
        <v>718</v>
      </c>
      <c r="B734" s="1">
        <v>44805</v>
      </c>
      <c r="C734" t="str">
        <f t="shared" si="1740"/>
        <v>CER-MSD_R2_t0_44805</v>
      </c>
      <c r="E734" t="s">
        <v>20</v>
      </c>
      <c r="F734" t="s">
        <v>34</v>
      </c>
      <c r="G734" t="s">
        <v>18</v>
      </c>
      <c r="H734">
        <f t="shared" si="1777"/>
        <v>2022</v>
      </c>
      <c r="I734">
        <f t="shared" si="1778"/>
        <v>9</v>
      </c>
      <c r="J734">
        <f t="shared" si="1779"/>
        <v>1</v>
      </c>
      <c r="K734" t="s">
        <v>49</v>
      </c>
      <c r="M734">
        <f>VLOOKUP(F734,Treats!$A$1:$C$9,3,0)</f>
        <v>2</v>
      </c>
      <c r="N734">
        <v>9</v>
      </c>
      <c r="O734" t="s">
        <v>614</v>
      </c>
      <c r="P734" t="str">
        <f t="shared" si="1780"/>
        <v>E:CER_P:P04_Tr1:MSD_Tr2:_TRA_2_D:1_M:9_Y:2022</v>
      </c>
      <c r="Q734">
        <v>11</v>
      </c>
      <c r="R734">
        <v>26</v>
      </c>
      <c r="S734">
        <v>0.95</v>
      </c>
      <c r="T734">
        <v>30</v>
      </c>
      <c r="U734">
        <v>32</v>
      </c>
      <c r="V734" t="s">
        <v>44</v>
      </c>
      <c r="W734" s="2">
        <v>0.45516203703703706</v>
      </c>
      <c r="X734">
        <v>0</v>
      </c>
      <c r="Y734" s="33">
        <f>VLOOKUP(C734,JN!$A$2:$J$865,8,0)</f>
        <v>1.4325000000000001</v>
      </c>
      <c r="Z734" s="34">
        <f>VLOOKUP(C734,JN!$A$2:$J$865,9,0)</f>
        <v>118.58740077689579</v>
      </c>
      <c r="AA734" s="35">
        <f>VLOOKUP(C734,JN!$A$2:$J$865,10,0)</f>
        <v>0.58512000000000008</v>
      </c>
      <c r="AB734">
        <v>32.9</v>
      </c>
      <c r="AD734">
        <f t="shared" si="1781"/>
        <v>305.89999999999998</v>
      </c>
      <c r="AE734">
        <v>0.129</v>
      </c>
      <c r="AG734">
        <v>0.72</v>
      </c>
      <c r="AH734">
        <f t="shared" si="1782"/>
        <v>9.2880000000000004E-2</v>
      </c>
      <c r="AI734" t="s">
        <v>643</v>
      </c>
      <c r="AJ734">
        <f t="shared" si="1783"/>
        <v>478.0611893821773</v>
      </c>
      <c r="AK734">
        <f t="shared" si="1784"/>
        <v>557.73805427920695</v>
      </c>
      <c r="AL734">
        <f t="shared" si="1785"/>
        <v>0.68482265378996909</v>
      </c>
      <c r="AM734">
        <f t="shared" si="1786"/>
        <v>0.49307231072877772</v>
      </c>
      <c r="AN734">
        <f t="shared" si="1787"/>
        <v>56.692033861143742</v>
      </c>
      <c r="AO734">
        <f t="shared" si="1788"/>
        <v>40.8182643800235</v>
      </c>
      <c r="AP734">
        <f t="shared" si="1789"/>
        <v>0.32634369031984961</v>
      </c>
      <c r="AQ734">
        <f t="shared" si="1790"/>
        <v>0.23496745703029173</v>
      </c>
      <c r="AR734" s="54">
        <f t="shared" ref="AR734" si="1847">SLOPE(AM734:AM737,X734:X737)*60</f>
        <v>0.81473193286243084</v>
      </c>
      <c r="AS734" s="55">
        <f t="shared" ref="AS734" si="1848">RSQ(Y734:Y737,AM734:AM737)</f>
        <v>0.99961282715402022</v>
      </c>
      <c r="AT734" s="55">
        <f t="shared" ref="AT734" si="1849">IF(AS734&gt;=0.7,AR734,"REV")</f>
        <v>0.81473193286243084</v>
      </c>
      <c r="AU734" s="56">
        <f t="shared" ref="AU734" si="1850">SLOPE(AQ734:AQ737,Y734:Y737)*60</f>
        <v>-0.13458177433097174</v>
      </c>
      <c r="AV734" s="56">
        <f t="shared" ref="AV734" si="1851">RSQ(Y734:Y737,AQ734:AQ737)</f>
        <v>7.6105536096568258E-3</v>
      </c>
      <c r="AW734" s="56" t="str">
        <f t="shared" ref="AW734" si="1852">IF(AV734&gt;=0.7,AU734,"REV")</f>
        <v>REV</v>
      </c>
      <c r="AX734" s="57">
        <f t="shared" ref="AX734" si="1853">SLOPE(AO734:AO737,Y734:Y737)*60</f>
        <v>-1311.7471367997859</v>
      </c>
      <c r="AY734" s="57">
        <f t="shared" ref="AY734" si="1854">RSQ(Y734:Y737,AO734:AO737)</f>
        <v>0.91579594215780025</v>
      </c>
      <c r="AZ734" s="57">
        <f t="shared" ref="AZ734" si="1855">IF(AY734&gt;=0.7,AX734,"REV")</f>
        <v>-1311.7471367997859</v>
      </c>
    </row>
    <row r="735" spans="1:52" x14ac:dyDescent="0.3">
      <c r="A735">
        <v>719</v>
      </c>
      <c r="B735" s="1">
        <v>44805</v>
      </c>
      <c r="C735" t="str">
        <f t="shared" si="1740"/>
        <v>CER-MSD_R2_t1_44805</v>
      </c>
      <c r="E735" t="s">
        <v>20</v>
      </c>
      <c r="F735" t="s">
        <v>34</v>
      </c>
      <c r="G735" t="s">
        <v>18</v>
      </c>
      <c r="H735">
        <f t="shared" si="1777"/>
        <v>2022</v>
      </c>
      <c r="I735">
        <f t="shared" si="1778"/>
        <v>9</v>
      </c>
      <c r="J735">
        <f t="shared" si="1779"/>
        <v>1</v>
      </c>
      <c r="K735" t="s">
        <v>49</v>
      </c>
      <c r="M735">
        <f>VLOOKUP(F735,Treats!$A$1:$C$9,3,0)</f>
        <v>2</v>
      </c>
      <c r="N735">
        <v>9</v>
      </c>
      <c r="O735" t="s">
        <v>614</v>
      </c>
      <c r="P735" t="str">
        <f t="shared" si="1780"/>
        <v>E:CER_P:P04_Tr1:MSD_Tr2:_TRA_2_D:1_M:9_Y:2022</v>
      </c>
      <c r="Q735">
        <v>11</v>
      </c>
      <c r="R735">
        <v>26</v>
      </c>
      <c r="S735">
        <v>0.95</v>
      </c>
      <c r="T735">
        <v>30</v>
      </c>
      <c r="U735">
        <v>32</v>
      </c>
      <c r="V735" t="s">
        <v>45</v>
      </c>
      <c r="W735" s="2">
        <f t="shared" si="1828"/>
        <v>0.46210648148148148</v>
      </c>
      <c r="X735">
        <v>10</v>
      </c>
      <c r="Y735" s="33">
        <f>VLOOKUP(C735,JN!$A$2:$J$865,8,0)</f>
        <v>1.7324999999999999</v>
      </c>
      <c r="Z735" s="34">
        <f>VLOOKUP(C735,JN!$A$2:$J$865,9,0)</f>
        <v>81.701739571018408</v>
      </c>
      <c r="AA735" s="35">
        <f>VLOOKUP(C735,JN!$A$2:$J$865,10,0)</f>
        <v>0.54060000000000008</v>
      </c>
      <c r="AB735">
        <v>39.5</v>
      </c>
      <c r="AD735">
        <f t="shared" si="1781"/>
        <v>312.5</v>
      </c>
      <c r="AE735">
        <v>0.129</v>
      </c>
      <c r="AG735">
        <v>0.72</v>
      </c>
      <c r="AH735">
        <f t="shared" si="1782"/>
        <v>9.2880000000000004E-2</v>
      </c>
      <c r="AI735" t="s">
        <v>643</v>
      </c>
      <c r="AJ735">
        <f t="shared" si="1783"/>
        <v>467.96453706242573</v>
      </c>
      <c r="AK735">
        <f t="shared" si="1784"/>
        <v>545.95862657282998</v>
      </c>
      <c r="AL735">
        <f t="shared" si="1785"/>
        <v>0.81074856046065258</v>
      </c>
      <c r="AM735">
        <f t="shared" si="1786"/>
        <v>0.58373896353166987</v>
      </c>
      <c r="AN735">
        <f t="shared" si="1787"/>
        <v>38.233516735546502</v>
      </c>
      <c r="AO735">
        <f t="shared" si="1788"/>
        <v>27.528132049593484</v>
      </c>
      <c r="AP735">
        <f t="shared" si="1789"/>
        <v>0.29514523352527194</v>
      </c>
      <c r="AQ735">
        <f t="shared" si="1790"/>
        <v>0.21250456813819582</v>
      </c>
      <c r="AR735" s="54"/>
      <c r="AS735" s="55"/>
      <c r="AT735" s="55"/>
      <c r="AU735" s="56"/>
      <c r="AV735" s="56"/>
      <c r="AW735" s="56"/>
      <c r="AX735" s="57"/>
      <c r="AY735" s="57"/>
      <c r="AZ735" s="57"/>
    </row>
    <row r="736" spans="1:52" x14ac:dyDescent="0.3">
      <c r="A736">
        <v>720</v>
      </c>
      <c r="B736" s="1">
        <v>44805</v>
      </c>
      <c r="C736" t="str">
        <f t="shared" si="1740"/>
        <v>CER-MSD_R2_t2_44805</v>
      </c>
      <c r="E736" t="s">
        <v>20</v>
      </c>
      <c r="F736" t="s">
        <v>34</v>
      </c>
      <c r="G736" t="s">
        <v>18</v>
      </c>
      <c r="H736">
        <f t="shared" si="1777"/>
        <v>2022</v>
      </c>
      <c r="I736">
        <f t="shared" si="1778"/>
        <v>9</v>
      </c>
      <c r="J736">
        <f t="shared" si="1779"/>
        <v>1</v>
      </c>
      <c r="K736" t="s">
        <v>49</v>
      </c>
      <c r="M736">
        <f>VLOOKUP(F736,Treats!$A$1:$C$9,3,0)</f>
        <v>2</v>
      </c>
      <c r="N736">
        <v>9</v>
      </c>
      <c r="O736" t="s">
        <v>614</v>
      </c>
      <c r="P736" t="str">
        <f t="shared" si="1780"/>
        <v>E:CER_P:P04_Tr1:MSD_Tr2:_TRA_2_D:1_M:9_Y:2022</v>
      </c>
      <c r="Q736">
        <v>11</v>
      </c>
      <c r="R736">
        <v>26</v>
      </c>
      <c r="S736">
        <v>0.95</v>
      </c>
      <c r="T736">
        <v>30</v>
      </c>
      <c r="U736">
        <v>32</v>
      </c>
      <c r="V736" t="s">
        <v>46</v>
      </c>
      <c r="W736" s="2">
        <f t="shared" si="1828"/>
        <v>0.4690509259259259</v>
      </c>
      <c r="X736">
        <v>20</v>
      </c>
      <c r="Y736" s="33">
        <f>VLOOKUP(C736,JN!$A$2:$J$865,8,0)</f>
        <v>2.2574999999999998</v>
      </c>
      <c r="Z736" s="34">
        <f>VLOOKUP(C736,JN!$A$2:$J$865,9,0)</f>
        <v>49.334571862861004</v>
      </c>
      <c r="AA736" s="35">
        <f>VLOOKUP(C736,JN!$A$2:$J$865,10,0)</f>
        <v>0.52788000000000002</v>
      </c>
      <c r="AB736">
        <v>39.1</v>
      </c>
      <c r="AD736">
        <f t="shared" si="1781"/>
        <v>312.10000000000002</v>
      </c>
      <c r="AE736">
        <v>0.129</v>
      </c>
      <c r="AG736">
        <v>0.72</v>
      </c>
      <c r="AH736">
        <f t="shared" si="1782"/>
        <v>9.2880000000000004E-2</v>
      </c>
      <c r="AI736" t="s">
        <v>643</v>
      </c>
      <c r="AJ736">
        <f t="shared" si="1783"/>
        <v>468.56429936561364</v>
      </c>
      <c r="AK736">
        <f t="shared" si="1784"/>
        <v>546.65834925988258</v>
      </c>
      <c r="AL736">
        <f t="shared" si="1785"/>
        <v>1.0577839058178726</v>
      </c>
      <c r="AM736">
        <f t="shared" si="1786"/>
        <v>0.76160441218886832</v>
      </c>
      <c r="AN736">
        <f t="shared" si="1787"/>
        <v>23.116419099423982</v>
      </c>
      <c r="AO736">
        <f t="shared" si="1788"/>
        <v>16.643821751585268</v>
      </c>
      <c r="AP736">
        <f t="shared" si="1789"/>
        <v>0.28857000940730682</v>
      </c>
      <c r="AQ736">
        <f t="shared" si="1790"/>
        <v>0.20777040677326092</v>
      </c>
      <c r="AR736" s="54"/>
      <c r="AS736" s="55"/>
      <c r="AT736" s="55"/>
      <c r="AU736" s="56"/>
      <c r="AV736" s="56"/>
      <c r="AW736" s="56"/>
      <c r="AX736" s="57"/>
      <c r="AY736" s="57"/>
      <c r="AZ736" s="57"/>
    </row>
    <row r="737" spans="1:52" x14ac:dyDescent="0.3">
      <c r="A737">
        <v>721</v>
      </c>
      <c r="B737" s="1">
        <v>44805</v>
      </c>
      <c r="C737" t="str">
        <f t="shared" si="1740"/>
        <v>CER-MSD_R2_t3_44805</v>
      </c>
      <c r="E737" t="s">
        <v>20</v>
      </c>
      <c r="F737" t="s">
        <v>34</v>
      </c>
      <c r="G737" t="s">
        <v>18</v>
      </c>
      <c r="H737">
        <f t="shared" si="1777"/>
        <v>2022</v>
      </c>
      <c r="I737">
        <f t="shared" si="1778"/>
        <v>9</v>
      </c>
      <c r="J737">
        <f t="shared" si="1779"/>
        <v>1</v>
      </c>
      <c r="K737" t="s">
        <v>49</v>
      </c>
      <c r="M737">
        <f>VLOOKUP(F737,Treats!$A$1:$C$9,3,0)</f>
        <v>2</v>
      </c>
      <c r="N737">
        <v>9</v>
      </c>
      <c r="O737" t="s">
        <v>614</v>
      </c>
      <c r="P737" t="str">
        <f t="shared" si="1780"/>
        <v>E:CER_P:P04_Tr1:MSD_Tr2:_TRA_2_D:1_M:9_Y:2022</v>
      </c>
      <c r="Q737">
        <v>11</v>
      </c>
      <c r="R737">
        <v>26</v>
      </c>
      <c r="S737">
        <v>0.95</v>
      </c>
      <c r="T737">
        <v>30</v>
      </c>
      <c r="U737">
        <v>32</v>
      </c>
      <c r="V737" t="s">
        <v>47</v>
      </c>
      <c r="W737" s="2">
        <f t="shared" si="1828"/>
        <v>0.47599537037037032</v>
      </c>
      <c r="X737">
        <v>30</v>
      </c>
      <c r="Y737" s="33">
        <f>VLOOKUP(C737,JN!$A$2:$J$865,8,0)</f>
        <v>2.6324999999999998</v>
      </c>
      <c r="Z737" s="34">
        <f>VLOOKUP(C737,JN!$A$2:$J$865,9,0)</f>
        <v>41.404154703597371</v>
      </c>
      <c r="AA737" s="35">
        <f>VLOOKUP(C737,JN!$A$2:$J$865,10,0)</f>
        <v>0.59148000000000012</v>
      </c>
      <c r="AB737">
        <v>39.700000000000003</v>
      </c>
      <c r="AD737">
        <f t="shared" si="1781"/>
        <v>312.7</v>
      </c>
      <c r="AE737">
        <v>0.129</v>
      </c>
      <c r="AG737">
        <v>0.72</v>
      </c>
      <c r="AH737">
        <f t="shared" si="1782"/>
        <v>9.2880000000000004E-2</v>
      </c>
      <c r="AI737" t="s">
        <v>643</v>
      </c>
      <c r="AJ737">
        <f t="shared" si="1783"/>
        <v>467.66523131438453</v>
      </c>
      <c r="AK737">
        <f t="shared" si="1784"/>
        <v>545.60943653344862</v>
      </c>
      <c r="AL737">
        <f t="shared" si="1785"/>
        <v>1.231128721435117</v>
      </c>
      <c r="AM737">
        <f t="shared" si="1786"/>
        <v>0.88641267943328428</v>
      </c>
      <c r="AN737">
        <f t="shared" si="1787"/>
        <v>19.363283586834427</v>
      </c>
      <c r="AO737">
        <f t="shared" si="1788"/>
        <v>13.941564182520787</v>
      </c>
      <c r="AP737">
        <f t="shared" si="1789"/>
        <v>0.32271706952080426</v>
      </c>
      <c r="AQ737">
        <f t="shared" si="1790"/>
        <v>0.23235629005497907</v>
      </c>
      <c r="AR737" s="54"/>
      <c r="AS737" s="55"/>
      <c r="AT737" s="55"/>
      <c r="AU737" s="56"/>
      <c r="AV737" s="56"/>
      <c r="AW737" s="56"/>
      <c r="AX737" s="57"/>
      <c r="AY737" s="57"/>
      <c r="AZ737" s="57"/>
    </row>
    <row r="738" spans="1:52" x14ac:dyDescent="0.3">
      <c r="A738">
        <v>722</v>
      </c>
      <c r="B738" s="1">
        <v>44805</v>
      </c>
      <c r="C738" t="str">
        <f t="shared" si="1740"/>
        <v>CER-AWD_R2_t0_44805</v>
      </c>
      <c r="E738" t="s">
        <v>20</v>
      </c>
      <c r="F738" t="s">
        <v>37</v>
      </c>
      <c r="G738" t="s">
        <v>18</v>
      </c>
      <c r="H738">
        <f t="shared" si="1777"/>
        <v>2022</v>
      </c>
      <c r="I738">
        <f t="shared" si="1778"/>
        <v>9</v>
      </c>
      <c r="J738">
        <f t="shared" si="1779"/>
        <v>1</v>
      </c>
      <c r="K738" t="s">
        <v>50</v>
      </c>
      <c r="M738">
        <f>VLOOKUP(F738,Treats!$A$1:$C$9,3,0)</f>
        <v>2</v>
      </c>
      <c r="N738">
        <v>3</v>
      </c>
      <c r="O738" t="s">
        <v>614</v>
      </c>
      <c r="P738" t="str">
        <f t="shared" si="1780"/>
        <v>E:CER_P:P05_Tr1:AWD_Tr2:_TRA_2_D:1_M:9_Y:2022</v>
      </c>
      <c r="Q738">
        <v>14</v>
      </c>
      <c r="R738">
        <v>26</v>
      </c>
      <c r="S738">
        <v>1</v>
      </c>
      <c r="T738">
        <v>27</v>
      </c>
      <c r="U738">
        <v>29.5</v>
      </c>
      <c r="V738" t="s">
        <v>44</v>
      </c>
      <c r="W738" s="2">
        <v>0.42810185185185184</v>
      </c>
      <c r="X738">
        <v>0</v>
      </c>
      <c r="Y738" s="33">
        <f>VLOOKUP(C738,JN!$A$2:$J$865,8,0)</f>
        <v>1.3574999999999999</v>
      </c>
      <c r="Z738" s="34">
        <f>VLOOKUP(C738,JN!$A$2:$J$865,9,0)</f>
        <v>111.21026853572032</v>
      </c>
      <c r="AA738" s="35">
        <f>VLOOKUP(C738,JN!$A$2:$J$865,10,0)</f>
        <v>0.61692000000000002</v>
      </c>
      <c r="AB738">
        <v>34.700000000000003</v>
      </c>
      <c r="AD738">
        <f t="shared" si="1781"/>
        <v>307.7</v>
      </c>
      <c r="AE738">
        <v>0.129</v>
      </c>
      <c r="AG738">
        <v>0.72</v>
      </c>
      <c r="AH738">
        <f t="shared" si="1782"/>
        <v>9.2880000000000004E-2</v>
      </c>
      <c r="AI738" t="s">
        <v>643</v>
      </c>
      <c r="AJ738">
        <f t="shared" si="1783"/>
        <v>475.26460133899269</v>
      </c>
      <c r="AK738">
        <f t="shared" si="1784"/>
        <v>554.47536822882478</v>
      </c>
      <c r="AL738">
        <f t="shared" si="1785"/>
        <v>0.64517169631768256</v>
      </c>
      <c r="AM738">
        <f t="shared" si="1786"/>
        <v>0.46452362134873143</v>
      </c>
      <c r="AN738">
        <f t="shared" si="1787"/>
        <v>52.854303940431443</v>
      </c>
      <c r="AO738">
        <f t="shared" si="1788"/>
        <v>38.055098837110641</v>
      </c>
      <c r="AP738">
        <f t="shared" si="1789"/>
        <v>0.34206694416772659</v>
      </c>
      <c r="AQ738">
        <f t="shared" si="1790"/>
        <v>0.24628819980076316</v>
      </c>
      <c r="AR738" s="54">
        <f t="shared" ref="AR738" si="1856">SLOPE(AM738:AM741,X738:X741)*60</f>
        <v>0.26038987600479468</v>
      </c>
      <c r="AS738" s="55">
        <f t="shared" ref="AS738" si="1857">RSQ(Y738:Y741,AM738:AM741)</f>
        <v>0.99657629756879063</v>
      </c>
      <c r="AT738" s="55">
        <f t="shared" ref="AT738" si="1858">IF(AS738&gt;=0.7,AR738,"REV")</f>
        <v>0.26038987600479468</v>
      </c>
      <c r="AU738" s="56">
        <f t="shared" ref="AU738" si="1859">SLOPE(AQ738:AQ741,Y738:Y741)*60</f>
        <v>-4.4582936865484806</v>
      </c>
      <c r="AV738" s="56">
        <f t="shared" ref="AV738" si="1860">RSQ(Y738:Y741,AQ738:AQ741)</f>
        <v>0.89872247360813495</v>
      </c>
      <c r="AW738" s="56">
        <f t="shared" ref="AW738" si="1861">IF(AV738&gt;=0.7,AU738,"REV")</f>
        <v>-4.4582936865484806</v>
      </c>
      <c r="AX738" s="57">
        <f t="shared" ref="AX738" si="1862">SLOPE(AO738:AO741,Y738:Y741)*60</f>
        <v>-4212.8769832803609</v>
      </c>
      <c r="AY738" s="57">
        <f t="shared" ref="AY738" si="1863">RSQ(Y738:Y741,AO738:AO741)</f>
        <v>0.99524821607958713</v>
      </c>
      <c r="AZ738" s="57">
        <f t="shared" ref="AZ738" si="1864">IF(AY738&gt;=0.7,AX738,"REV")</f>
        <v>-4212.8769832803609</v>
      </c>
    </row>
    <row r="739" spans="1:52" x14ac:dyDescent="0.3">
      <c r="A739">
        <v>723</v>
      </c>
      <c r="B739" s="1">
        <v>44805</v>
      </c>
      <c r="C739" t="str">
        <f t="shared" si="1740"/>
        <v>CER-AWD_R2_t1_44805</v>
      </c>
      <c r="E739" t="s">
        <v>20</v>
      </c>
      <c r="F739" t="s">
        <v>37</v>
      </c>
      <c r="G739" t="s">
        <v>18</v>
      </c>
      <c r="H739">
        <f t="shared" si="1777"/>
        <v>2022</v>
      </c>
      <c r="I739">
        <f t="shared" si="1778"/>
        <v>9</v>
      </c>
      <c r="J739">
        <f t="shared" si="1779"/>
        <v>1</v>
      </c>
      <c r="K739" t="s">
        <v>50</v>
      </c>
      <c r="M739">
        <f>VLOOKUP(F739,Treats!$A$1:$C$9,3,0)</f>
        <v>2</v>
      </c>
      <c r="N739">
        <v>3</v>
      </c>
      <c r="O739" t="s">
        <v>614</v>
      </c>
      <c r="P739" t="str">
        <f t="shared" si="1780"/>
        <v>E:CER_P:P05_Tr1:AWD_Tr2:_TRA_2_D:1_M:9_Y:2022</v>
      </c>
      <c r="Q739">
        <v>14</v>
      </c>
      <c r="R739">
        <v>26</v>
      </c>
      <c r="S739">
        <v>1</v>
      </c>
      <c r="T739">
        <v>27</v>
      </c>
      <c r="U739">
        <v>29.5</v>
      </c>
      <c r="V739" t="s">
        <v>45</v>
      </c>
      <c r="W739" s="2">
        <f t="shared" si="1828"/>
        <v>0.43504629629629626</v>
      </c>
      <c r="X739">
        <v>10</v>
      </c>
      <c r="Y739" s="33">
        <f>VLOOKUP(C739,JN!$A$2:$J$865,8,0)</f>
        <v>1.5074999999999998</v>
      </c>
      <c r="Z739" s="34">
        <f>VLOOKUP(C739,JN!$A$2:$J$865,9,0)</f>
        <v>76.722175308224976</v>
      </c>
      <c r="AA739" s="35">
        <f>VLOOKUP(C739,JN!$A$2:$J$865,10,0)</f>
        <v>0.59148000000000012</v>
      </c>
      <c r="AB739">
        <v>43.7</v>
      </c>
      <c r="AD739">
        <f t="shared" si="1781"/>
        <v>316.7</v>
      </c>
      <c r="AE739">
        <v>0.129</v>
      </c>
      <c r="AG739">
        <v>0.72</v>
      </c>
      <c r="AH739">
        <f t="shared" si="1782"/>
        <v>9.2880000000000004E-2</v>
      </c>
      <c r="AI739" t="s">
        <v>643</v>
      </c>
      <c r="AJ739">
        <f t="shared" si="1783"/>
        <v>461.75850278499536</v>
      </c>
      <c r="AK739">
        <f t="shared" si="1784"/>
        <v>538.71825324916131</v>
      </c>
      <c r="AL739">
        <f t="shared" si="1785"/>
        <v>0.69610094294838043</v>
      </c>
      <c r="AM739">
        <f t="shared" si="1786"/>
        <v>0.50119267892283392</v>
      </c>
      <c r="AN739">
        <f t="shared" si="1787"/>
        <v>35.427116800733906</v>
      </c>
      <c r="AO739">
        <f t="shared" si="1788"/>
        <v>25.50752409652841</v>
      </c>
      <c r="AP739">
        <f t="shared" si="1789"/>
        <v>0.318641072431814</v>
      </c>
      <c r="AQ739">
        <f t="shared" si="1790"/>
        <v>0.22942157215090608</v>
      </c>
      <c r="AR739" s="54"/>
      <c r="AS739" s="55"/>
      <c r="AT739" s="55"/>
      <c r="AU739" s="56"/>
      <c r="AV739" s="56"/>
      <c r="AW739" s="56"/>
      <c r="AX739" s="57"/>
      <c r="AY739" s="57"/>
      <c r="AZ739" s="57"/>
    </row>
    <row r="740" spans="1:52" x14ac:dyDescent="0.3">
      <c r="A740">
        <v>724</v>
      </c>
      <c r="B740" s="1">
        <v>44805</v>
      </c>
      <c r="C740" t="str">
        <f t="shared" si="1740"/>
        <v>CER-AWD_R2_t2_44805</v>
      </c>
      <c r="E740" t="s">
        <v>20</v>
      </c>
      <c r="F740" t="s">
        <v>37</v>
      </c>
      <c r="G740" t="s">
        <v>18</v>
      </c>
      <c r="H740">
        <f t="shared" si="1777"/>
        <v>2022</v>
      </c>
      <c r="I740">
        <f t="shared" si="1778"/>
        <v>9</v>
      </c>
      <c r="J740">
        <f t="shared" si="1779"/>
        <v>1</v>
      </c>
      <c r="K740" t="s">
        <v>50</v>
      </c>
      <c r="M740">
        <f>VLOOKUP(F740,Treats!$A$1:$C$9,3,0)</f>
        <v>2</v>
      </c>
      <c r="N740">
        <v>3</v>
      </c>
      <c r="O740" t="s">
        <v>614</v>
      </c>
      <c r="P740" t="str">
        <f t="shared" si="1780"/>
        <v>E:CER_P:P05_Tr1:AWD_Tr2:_TRA_2_D:1_M:9_Y:2022</v>
      </c>
      <c r="Q740">
        <v>14</v>
      </c>
      <c r="R740">
        <v>26</v>
      </c>
      <c r="S740">
        <v>1</v>
      </c>
      <c r="T740">
        <v>27</v>
      </c>
      <c r="U740">
        <v>29.5</v>
      </c>
      <c r="V740" t="s">
        <v>46</v>
      </c>
      <c r="W740" s="2">
        <f t="shared" si="1828"/>
        <v>0.44199074074074068</v>
      </c>
      <c r="X740">
        <v>20</v>
      </c>
      <c r="Y740" s="33">
        <f>VLOOKUP(C740,JN!$A$2:$J$865,8,0)</f>
        <v>1.6575</v>
      </c>
      <c r="Z740" s="34">
        <f>VLOOKUP(C740,JN!$A$2:$J$865,9,0)</f>
        <v>50.902212464110789</v>
      </c>
      <c r="AA740" s="35">
        <f>VLOOKUP(C740,JN!$A$2:$J$865,10,0)</f>
        <v>0.55332000000000003</v>
      </c>
      <c r="AB740">
        <v>43.3</v>
      </c>
      <c r="AD740">
        <f t="shared" si="1781"/>
        <v>316.3</v>
      </c>
      <c r="AE740">
        <v>0.129</v>
      </c>
      <c r="AG740">
        <v>0.72</v>
      </c>
      <c r="AH740">
        <f t="shared" si="1782"/>
        <v>9.2880000000000004E-2</v>
      </c>
      <c r="AI740" t="s">
        <v>643</v>
      </c>
      <c r="AJ740">
        <f t="shared" si="1783"/>
        <v>462.34245283594072</v>
      </c>
      <c r="AK740">
        <f t="shared" si="1784"/>
        <v>539.3995283085975</v>
      </c>
      <c r="AL740">
        <f t="shared" si="1785"/>
        <v>0.76633261557557175</v>
      </c>
      <c r="AM740">
        <f t="shared" si="1786"/>
        <v>0.55175948321441171</v>
      </c>
      <c r="AN740">
        <f t="shared" si="1787"/>
        <v>23.534253765433174</v>
      </c>
      <c r="AO740">
        <f t="shared" si="1788"/>
        <v>16.944662711111885</v>
      </c>
      <c r="AP740">
        <f t="shared" si="1789"/>
        <v>0.29846054700371322</v>
      </c>
      <c r="AQ740">
        <f t="shared" si="1790"/>
        <v>0.21489159384267351</v>
      </c>
      <c r="AR740" s="54"/>
      <c r="AS740" s="55"/>
      <c r="AT740" s="55"/>
      <c r="AU740" s="56"/>
      <c r="AV740" s="56"/>
      <c r="AW740" s="56"/>
      <c r="AX740" s="57"/>
      <c r="AY740" s="57"/>
      <c r="AZ740" s="57"/>
    </row>
    <row r="741" spans="1:52" x14ac:dyDescent="0.3">
      <c r="A741">
        <v>725</v>
      </c>
      <c r="B741" s="1">
        <v>44805</v>
      </c>
      <c r="C741" t="str">
        <f t="shared" si="1740"/>
        <v>CER-AWD_R2_t3_44805</v>
      </c>
      <c r="E741" t="s">
        <v>20</v>
      </c>
      <c r="F741" t="s">
        <v>37</v>
      </c>
      <c r="G741" t="s">
        <v>18</v>
      </c>
      <c r="H741">
        <f t="shared" si="1777"/>
        <v>2022</v>
      </c>
      <c r="I741">
        <f t="shared" si="1778"/>
        <v>9</v>
      </c>
      <c r="J741">
        <f t="shared" si="1779"/>
        <v>1</v>
      </c>
      <c r="K741" t="s">
        <v>50</v>
      </c>
      <c r="M741">
        <f>VLOOKUP(F741,Treats!$A$1:$C$9,3,0)</f>
        <v>2</v>
      </c>
      <c r="N741">
        <v>3</v>
      </c>
      <c r="O741" t="s">
        <v>614</v>
      </c>
      <c r="P741" t="str">
        <f t="shared" si="1780"/>
        <v>E:CER_P:P05_Tr1:AWD_Tr2:_TRA_2_D:1_M:9_Y:2022</v>
      </c>
      <c r="Q741">
        <v>14</v>
      </c>
      <c r="R741">
        <v>26</v>
      </c>
      <c r="S741">
        <v>1</v>
      </c>
      <c r="T741">
        <v>27</v>
      </c>
      <c r="U741">
        <v>29.5</v>
      </c>
      <c r="V741" t="s">
        <v>47</v>
      </c>
      <c r="W741" s="2">
        <f t="shared" si="1828"/>
        <v>0.4489351851851851</v>
      </c>
      <c r="X741">
        <v>30</v>
      </c>
      <c r="Y741" s="33">
        <f>VLOOKUP(C741,JN!$A$2:$J$865,8,0)</f>
        <v>1.8075000000000001</v>
      </c>
      <c r="Z741" s="34">
        <f>VLOOKUP(C741,JN!$A$2:$J$865,9,0)</f>
        <v>17.705117378821146</v>
      </c>
      <c r="AA741" s="35">
        <f>VLOOKUP(C741,JN!$A$2:$J$865,10,0)</f>
        <v>0.55968000000000007</v>
      </c>
      <c r="AB741">
        <v>48.3</v>
      </c>
      <c r="AD741">
        <f t="shared" si="1781"/>
        <v>321.3</v>
      </c>
      <c r="AE741">
        <v>0.129</v>
      </c>
      <c r="AG741">
        <v>0.72</v>
      </c>
      <c r="AH741">
        <f t="shared" si="1782"/>
        <v>9.2880000000000004E-2</v>
      </c>
      <c r="AI741" t="s">
        <v>643</v>
      </c>
      <c r="AJ741">
        <f t="shared" si="1783"/>
        <v>455.14758117649558</v>
      </c>
      <c r="AK741">
        <f t="shared" si="1784"/>
        <v>531.00551137257821</v>
      </c>
      <c r="AL741">
        <f t="shared" si="1785"/>
        <v>0.8226792529765159</v>
      </c>
      <c r="AM741">
        <f t="shared" si="1786"/>
        <v>0.59232906214309144</v>
      </c>
      <c r="AN741">
        <f t="shared" si="1787"/>
        <v>8.0584413494163805</v>
      </c>
      <c r="AO741">
        <f t="shared" si="1788"/>
        <v>5.8020777715797944</v>
      </c>
      <c r="AP741">
        <f t="shared" si="1789"/>
        <v>0.29719316460500461</v>
      </c>
      <c r="AQ741">
        <f t="shared" si="1790"/>
        <v>0.21397907851560333</v>
      </c>
      <c r="AR741" s="54"/>
      <c r="AS741" s="55"/>
      <c r="AT741" s="55"/>
      <c r="AU741" s="56"/>
      <c r="AV741" s="56"/>
      <c r="AW741" s="56"/>
      <c r="AX741" s="57"/>
      <c r="AY741" s="57"/>
      <c r="AZ741" s="57"/>
    </row>
    <row r="742" spans="1:52" x14ac:dyDescent="0.3">
      <c r="A742">
        <v>726</v>
      </c>
      <c r="B742" s="1">
        <v>44805</v>
      </c>
      <c r="C742" t="str">
        <f t="shared" si="1740"/>
        <v>CER-CON_R2_t0_44805</v>
      </c>
      <c r="E742" t="s">
        <v>20</v>
      </c>
      <c r="F742" t="s">
        <v>40</v>
      </c>
      <c r="G742" t="s">
        <v>18</v>
      </c>
      <c r="H742">
        <f t="shared" si="1777"/>
        <v>2022</v>
      </c>
      <c r="I742">
        <f t="shared" si="1778"/>
        <v>9</v>
      </c>
      <c r="J742">
        <f t="shared" si="1779"/>
        <v>1</v>
      </c>
      <c r="K742" t="s">
        <v>48</v>
      </c>
      <c r="M742">
        <f>VLOOKUP(F742,Treats!$A$1:$C$9,3,0)</f>
        <v>2</v>
      </c>
      <c r="N742">
        <v>14</v>
      </c>
      <c r="O742" t="s">
        <v>614</v>
      </c>
      <c r="P742" t="str">
        <f t="shared" si="1780"/>
        <v>E:CER_P:P06_Tr1:CON_Tr2:_TRA_2_D:1_M:9_Y:2022</v>
      </c>
      <c r="Q742">
        <v>10</v>
      </c>
      <c r="R742">
        <v>26</v>
      </c>
      <c r="S742">
        <v>1</v>
      </c>
      <c r="T742">
        <v>30</v>
      </c>
      <c r="U742">
        <v>32</v>
      </c>
      <c r="V742" t="s">
        <v>44</v>
      </c>
      <c r="W742" s="2">
        <v>0.45516203703703706</v>
      </c>
      <c r="X742">
        <v>0</v>
      </c>
      <c r="Y742" s="33">
        <f>VLOOKUP(C742,JN!$A$2:$J$865,8,0)</f>
        <v>1.4325000000000001</v>
      </c>
      <c r="Z742" s="34">
        <f>VLOOKUP(C742,JN!$A$2:$J$865,9,0)</f>
        <v>107.79834487417666</v>
      </c>
      <c r="AA742" s="35">
        <f>VLOOKUP(C742,JN!$A$2:$J$865,10,0)</f>
        <v>0.59784000000000015</v>
      </c>
      <c r="AB742">
        <v>33.700000000000003</v>
      </c>
      <c r="AD742">
        <f t="shared" si="1781"/>
        <v>306.7</v>
      </c>
      <c r="AE742">
        <v>0.129</v>
      </c>
      <c r="AG742">
        <v>0.72</v>
      </c>
      <c r="AH742">
        <f t="shared" si="1782"/>
        <v>9.2880000000000004E-2</v>
      </c>
      <c r="AI742" t="s">
        <v>643</v>
      </c>
      <c r="AJ742">
        <f t="shared" si="1783"/>
        <v>476.81420877733302</v>
      </c>
      <c r="AK742">
        <f t="shared" si="1784"/>
        <v>556.28324357355518</v>
      </c>
      <c r="AL742">
        <f t="shared" si="1785"/>
        <v>0.68303635407352969</v>
      </c>
      <c r="AM742">
        <f t="shared" si="1786"/>
        <v>0.49178617493294136</v>
      </c>
      <c r="AN742">
        <f t="shared" si="1787"/>
        <v>51.399782518686621</v>
      </c>
      <c r="AO742">
        <f t="shared" si="1788"/>
        <v>37.007843413454367</v>
      </c>
      <c r="AP742">
        <f t="shared" si="1789"/>
        <v>0.33256837433801434</v>
      </c>
      <c r="AQ742">
        <f t="shared" si="1790"/>
        <v>0.2394492295233703</v>
      </c>
      <c r="AR742" s="54">
        <f t="shared" ref="AR742" si="1865">SLOPE(AM742:AM745,X742:X745)*60</f>
        <v>1.0621032863136592</v>
      </c>
      <c r="AS742" s="55">
        <f t="shared" ref="AS742" si="1866">RSQ(Y742:Y745,AM742:AM745)</f>
        <v>0.99988428591473055</v>
      </c>
      <c r="AT742" s="55">
        <f t="shared" ref="AT742" si="1867">IF(AS742&gt;=0.7,AR742,"REV")</f>
        <v>1.0621032863136592</v>
      </c>
      <c r="AU742" s="56">
        <f t="shared" ref="AU742" si="1868">SLOPE(AQ742:AQ745,Y742:Y745)*60</f>
        <v>6.3462594144954781E-2</v>
      </c>
      <c r="AV742" s="56">
        <f t="shared" ref="AV742" si="1869">RSQ(Y742:Y745,AQ742:AQ745)</f>
        <v>1.912013088543104E-3</v>
      </c>
      <c r="AW742" s="56" t="str">
        <f t="shared" ref="AW742" si="1870">IF(AV742&gt;=0.7,AU742,"REV")</f>
        <v>REV</v>
      </c>
      <c r="AX742" s="57">
        <f t="shared" ref="AX742" si="1871">SLOPE(AO742:AO745,Y742:Y745)*60</f>
        <v>-975.82109503996367</v>
      </c>
      <c r="AY742" s="57">
        <f t="shared" ref="AY742" si="1872">RSQ(Y742:Y745,AO742:AO745)</f>
        <v>0.93257858629258017</v>
      </c>
      <c r="AZ742" s="57">
        <f t="shared" ref="AZ742" si="1873">IF(AY742&gt;=0.7,AX742,"REV")</f>
        <v>-975.82109503996367</v>
      </c>
    </row>
    <row r="743" spans="1:52" x14ac:dyDescent="0.3">
      <c r="A743">
        <v>727</v>
      </c>
      <c r="B743" s="1">
        <v>44805</v>
      </c>
      <c r="C743" t="str">
        <f t="shared" si="1740"/>
        <v>CER-CON_R2_t1_44805</v>
      </c>
      <c r="E743" t="s">
        <v>20</v>
      </c>
      <c r="F743" t="s">
        <v>40</v>
      </c>
      <c r="G743" t="s">
        <v>18</v>
      </c>
      <c r="H743">
        <f t="shared" si="1777"/>
        <v>2022</v>
      </c>
      <c r="I743">
        <f t="shared" si="1778"/>
        <v>9</v>
      </c>
      <c r="J743">
        <f t="shared" si="1779"/>
        <v>1</v>
      </c>
      <c r="K743" t="s">
        <v>48</v>
      </c>
      <c r="M743">
        <f>VLOOKUP(F743,Treats!$A$1:$C$9,3,0)</f>
        <v>2</v>
      </c>
      <c r="N743">
        <v>14</v>
      </c>
      <c r="O743" t="s">
        <v>614</v>
      </c>
      <c r="P743" t="str">
        <f t="shared" si="1780"/>
        <v>E:CER_P:P06_Tr1:CON_Tr2:_TRA_2_D:1_M:9_Y:2022</v>
      </c>
      <c r="Q743">
        <v>10</v>
      </c>
      <c r="R743">
        <v>26</v>
      </c>
      <c r="S743">
        <v>1</v>
      </c>
      <c r="T743">
        <v>30</v>
      </c>
      <c r="U743">
        <v>32</v>
      </c>
      <c r="V743" t="s">
        <v>45</v>
      </c>
      <c r="W743" s="2">
        <f t="shared" si="1828"/>
        <v>0.46210648148148148</v>
      </c>
      <c r="X743">
        <v>10</v>
      </c>
      <c r="Y743" s="33">
        <f>VLOOKUP(C743,JN!$A$2:$J$865,8,0)</f>
        <v>1.9575</v>
      </c>
      <c r="Z743" s="34">
        <f>VLOOKUP(C743,JN!$A$2:$J$865,9,0)</f>
        <v>70.267184597196419</v>
      </c>
      <c r="AA743" s="35">
        <f>VLOOKUP(C743,JN!$A$2:$J$865,10,0)</f>
        <v>0.61055999999999999</v>
      </c>
      <c r="AB743">
        <v>39</v>
      </c>
      <c r="AD743">
        <f t="shared" si="1781"/>
        <v>312</v>
      </c>
      <c r="AE743">
        <v>0.129</v>
      </c>
      <c r="AG743">
        <v>0.72</v>
      </c>
      <c r="AH743">
        <f t="shared" si="1782"/>
        <v>9.2880000000000004E-2</v>
      </c>
      <c r="AI743" t="s">
        <v>643</v>
      </c>
      <c r="AJ743">
        <f t="shared" si="1783"/>
        <v>468.71448023079495</v>
      </c>
      <c r="AK743">
        <f t="shared" si="1784"/>
        <v>546.83356026926083</v>
      </c>
      <c r="AL743">
        <f t="shared" si="1785"/>
        <v>0.91750859505178106</v>
      </c>
      <c r="AM743">
        <f t="shared" si="1786"/>
        <v>0.66060618843728236</v>
      </c>
      <c r="AN743">
        <f t="shared" si="1787"/>
        <v>32.935246905756244</v>
      </c>
      <c r="AO743">
        <f t="shared" si="1788"/>
        <v>23.713377772144497</v>
      </c>
      <c r="AP743">
        <f t="shared" si="1789"/>
        <v>0.33387469855799984</v>
      </c>
      <c r="AQ743">
        <f t="shared" si="1790"/>
        <v>0.24038978296175989</v>
      </c>
      <c r="AR743" s="54"/>
      <c r="AS743" s="55"/>
      <c r="AT743" s="55"/>
      <c r="AU743" s="56"/>
      <c r="AV743" s="56"/>
      <c r="AW743" s="56"/>
      <c r="AX743" s="57"/>
      <c r="AY743" s="57"/>
      <c r="AZ743" s="57"/>
    </row>
    <row r="744" spans="1:52" x14ac:dyDescent="0.3">
      <c r="A744">
        <v>728</v>
      </c>
      <c r="B744" s="1">
        <v>44805</v>
      </c>
      <c r="C744" t="str">
        <f t="shared" si="1740"/>
        <v>CER-CON_R2_t2_44805</v>
      </c>
      <c r="E744" t="s">
        <v>20</v>
      </c>
      <c r="F744" t="s">
        <v>40</v>
      </c>
      <c r="G744" t="s">
        <v>18</v>
      </c>
      <c r="H744">
        <f t="shared" si="1777"/>
        <v>2022</v>
      </c>
      <c r="I744">
        <f t="shared" si="1778"/>
        <v>9</v>
      </c>
      <c r="J744">
        <f t="shared" si="1779"/>
        <v>1</v>
      </c>
      <c r="K744" t="s">
        <v>48</v>
      </c>
      <c r="M744">
        <f>VLOOKUP(F744,Treats!$A$1:$C$9,3,0)</f>
        <v>2</v>
      </c>
      <c r="N744">
        <v>14</v>
      </c>
      <c r="O744" t="s">
        <v>614</v>
      </c>
      <c r="P744" t="str">
        <f t="shared" si="1780"/>
        <v>E:CER_P:P06_Tr1:CON_Tr2:_TRA_2_D:1_M:9_Y:2022</v>
      </c>
      <c r="Q744">
        <v>10</v>
      </c>
      <c r="R744">
        <v>26</v>
      </c>
      <c r="S744">
        <v>1</v>
      </c>
      <c r="T744">
        <v>30</v>
      </c>
      <c r="U744">
        <v>32</v>
      </c>
      <c r="V744" t="s">
        <v>46</v>
      </c>
      <c r="W744" s="2">
        <f t="shared" si="1828"/>
        <v>0.4690509259259259</v>
      </c>
      <c r="X744">
        <v>20</v>
      </c>
      <c r="Y744" s="33">
        <f>VLOOKUP(C744,JN!$A$2:$J$865,8,0)</f>
        <v>2.5575000000000001</v>
      </c>
      <c r="Z744" s="34">
        <f>VLOOKUP(C744,JN!$A$2:$J$865,9,0)</f>
        <v>61.691268366829931</v>
      </c>
      <c r="AA744" s="35">
        <f>VLOOKUP(C744,JN!$A$2:$J$865,10,0)</f>
        <v>0.54060000000000008</v>
      </c>
      <c r="AB744">
        <v>38.6</v>
      </c>
      <c r="AD744">
        <f t="shared" si="1781"/>
        <v>311.60000000000002</v>
      </c>
      <c r="AE744">
        <v>0.129</v>
      </c>
      <c r="AG744">
        <v>0.72</v>
      </c>
      <c r="AH744">
        <f t="shared" si="1782"/>
        <v>9.2880000000000004E-2</v>
      </c>
      <c r="AI744" t="s">
        <v>643</v>
      </c>
      <c r="AJ744">
        <f t="shared" si="1783"/>
        <v>469.31616762518627</v>
      </c>
      <c r="AK744">
        <f t="shared" si="1784"/>
        <v>547.53552889605055</v>
      </c>
      <c r="AL744">
        <f t="shared" si="1785"/>
        <v>1.2002760987014141</v>
      </c>
      <c r="AM744">
        <f t="shared" si="1786"/>
        <v>0.86419879106501818</v>
      </c>
      <c r="AN744">
        <f t="shared" si="1787"/>
        <v>28.952709645857507</v>
      </c>
      <c r="AO744">
        <f t="shared" si="1788"/>
        <v>20.845950945017407</v>
      </c>
      <c r="AP744">
        <f t="shared" si="1789"/>
        <v>0.29599770692120497</v>
      </c>
      <c r="AQ744">
        <f t="shared" si="1790"/>
        <v>0.21311834898326759</v>
      </c>
      <c r="AR744" s="54"/>
      <c r="AS744" s="55"/>
      <c r="AT744" s="55"/>
      <c r="AU744" s="56"/>
      <c r="AV744" s="56"/>
      <c r="AW744" s="56"/>
      <c r="AX744" s="57"/>
      <c r="AY744" s="57"/>
      <c r="AZ744" s="57"/>
    </row>
    <row r="745" spans="1:52" x14ac:dyDescent="0.3">
      <c r="A745">
        <v>729</v>
      </c>
      <c r="B745" s="1">
        <v>44805</v>
      </c>
      <c r="C745" t="str">
        <f t="shared" si="1740"/>
        <v>CER-CON_R2_t3_44805</v>
      </c>
      <c r="E745" t="s">
        <v>20</v>
      </c>
      <c r="F745" t="s">
        <v>40</v>
      </c>
      <c r="G745" t="s">
        <v>18</v>
      </c>
      <c r="H745">
        <f t="shared" si="1777"/>
        <v>2022</v>
      </c>
      <c r="I745">
        <f t="shared" si="1778"/>
        <v>9</v>
      </c>
      <c r="J745">
        <f t="shared" si="1779"/>
        <v>1</v>
      </c>
      <c r="K745" t="s">
        <v>48</v>
      </c>
      <c r="M745">
        <f>VLOOKUP(F745,Treats!$A$1:$C$9,3,0)</f>
        <v>2</v>
      </c>
      <c r="N745">
        <v>14</v>
      </c>
      <c r="O745" t="s">
        <v>614</v>
      </c>
      <c r="P745" t="str">
        <f t="shared" si="1780"/>
        <v>E:CER_P:P06_Tr1:CON_Tr2:_TRA_2_D:1_M:9_Y:2022</v>
      </c>
      <c r="Q745">
        <v>10</v>
      </c>
      <c r="R745">
        <v>26</v>
      </c>
      <c r="S745">
        <v>1</v>
      </c>
      <c r="T745">
        <v>30</v>
      </c>
      <c r="U745">
        <v>32</v>
      </c>
      <c r="V745" t="s">
        <v>47</v>
      </c>
      <c r="W745" s="2">
        <f t="shared" si="1828"/>
        <v>0.47599537037037032</v>
      </c>
      <c r="X745">
        <v>30</v>
      </c>
      <c r="Y745" s="33">
        <f>VLOOKUP(C745,JN!$A$2:$J$865,8,0)</f>
        <v>3.0074999999999998</v>
      </c>
      <c r="Z745" s="34">
        <f>VLOOKUP(C745,JN!$A$2:$J$865,9,0)</f>
        <v>26.004391150143555</v>
      </c>
      <c r="AA745" s="35">
        <f>VLOOKUP(C745,JN!$A$2:$J$865,10,0)</f>
        <v>0.64236000000000004</v>
      </c>
      <c r="AB745">
        <v>39.299999999999997</v>
      </c>
      <c r="AD745">
        <f t="shared" si="1781"/>
        <v>312.3</v>
      </c>
      <c r="AE745">
        <v>0.129</v>
      </c>
      <c r="AG745">
        <v>0.72</v>
      </c>
      <c r="AH745">
        <f t="shared" si="1782"/>
        <v>9.2880000000000004E-2</v>
      </c>
      <c r="AI745" t="s">
        <v>643</v>
      </c>
      <c r="AJ745">
        <f t="shared" si="1783"/>
        <v>468.26422616717269</v>
      </c>
      <c r="AK745">
        <f t="shared" si="1784"/>
        <v>546.30826386170145</v>
      </c>
      <c r="AL745">
        <f t="shared" si="1785"/>
        <v>1.408304660197772</v>
      </c>
      <c r="AM745">
        <f t="shared" si="1786"/>
        <v>1.0139793553423957</v>
      </c>
      <c r="AN745">
        <f t="shared" si="1787"/>
        <v>12.176926098870446</v>
      </c>
      <c r="AO745">
        <f t="shared" si="1788"/>
        <v>8.7673867911867216</v>
      </c>
      <c r="AP745">
        <f t="shared" si="1789"/>
        <v>0.35092657637420255</v>
      </c>
      <c r="AQ745">
        <f t="shared" si="1790"/>
        <v>0.25266713498942583</v>
      </c>
      <c r="AR745" s="54"/>
      <c r="AS745" s="55"/>
      <c r="AT745" s="55"/>
      <c r="AU745" s="56"/>
      <c r="AV745" s="56"/>
      <c r="AW745" s="56"/>
      <c r="AX745" s="57"/>
      <c r="AY745" s="57"/>
      <c r="AZ745" s="57"/>
    </row>
    <row r="746" spans="1:52" x14ac:dyDescent="0.3">
      <c r="A746">
        <v>730</v>
      </c>
      <c r="B746" s="1">
        <v>44805</v>
      </c>
      <c r="C746" t="str">
        <f t="shared" si="1740"/>
        <v>CER-MSD_R3_t0_44805</v>
      </c>
      <c r="E746" t="s">
        <v>20</v>
      </c>
      <c r="F746" t="s">
        <v>35</v>
      </c>
      <c r="G746" t="s">
        <v>18</v>
      </c>
      <c r="H746">
        <f t="shared" si="1777"/>
        <v>2022</v>
      </c>
      <c r="I746">
        <f t="shared" si="1778"/>
        <v>9</v>
      </c>
      <c r="J746">
        <f t="shared" si="1779"/>
        <v>1</v>
      </c>
      <c r="K746" t="s">
        <v>49</v>
      </c>
      <c r="M746">
        <f>VLOOKUP(F746,Treats!$A$1:$C$9,3,0)</f>
        <v>3</v>
      </c>
      <c r="N746">
        <v>11</v>
      </c>
      <c r="O746" t="s">
        <v>36</v>
      </c>
      <c r="P746" t="str">
        <f t="shared" si="1780"/>
        <v>E:CER_P:P07_Tr1:MSD_Tr2:_TRA_3_D:1_M:9_Y:2022</v>
      </c>
      <c r="Q746">
        <v>11</v>
      </c>
      <c r="R746">
        <v>26</v>
      </c>
      <c r="S746">
        <v>0.9</v>
      </c>
      <c r="T746">
        <v>27</v>
      </c>
      <c r="U746">
        <v>29.5</v>
      </c>
      <c r="V746" t="s">
        <v>44</v>
      </c>
      <c r="W746" s="2">
        <v>0.42460648148148145</v>
      </c>
      <c r="X746">
        <v>0</v>
      </c>
      <c r="Y746" s="33">
        <f>VLOOKUP(C746,JN!$A$2:$J$865,8,0)</f>
        <v>1.3574999999999999</v>
      </c>
      <c r="Z746" s="34">
        <f>VLOOKUP(C746,JN!$A$2:$J$865,9,0)</f>
        <v>94.335078534031425</v>
      </c>
      <c r="AA746" s="35">
        <f>VLOOKUP(C746,JN!$A$2:$J$865,10,0)</f>
        <v>0.55332000000000003</v>
      </c>
      <c r="AB746">
        <v>31.8</v>
      </c>
      <c r="AD746">
        <f t="shared" si="1781"/>
        <v>304.8</v>
      </c>
      <c r="AE746">
        <v>0.129</v>
      </c>
      <c r="AG746">
        <v>0.72</v>
      </c>
      <c r="AH746">
        <f t="shared" si="1782"/>
        <v>9.2880000000000004E-2</v>
      </c>
      <c r="AI746" t="s">
        <v>643</v>
      </c>
      <c r="AJ746">
        <f t="shared" si="1783"/>
        <v>479.78647582679793</v>
      </c>
      <c r="AK746">
        <f t="shared" si="1784"/>
        <v>559.75088846459755</v>
      </c>
      <c r="AL746">
        <f t="shared" si="1785"/>
        <v>0.65131014093487816</v>
      </c>
      <c r="AM746">
        <f t="shared" si="1786"/>
        <v>0.46894330147311225</v>
      </c>
      <c r="AN746">
        <f t="shared" si="1787"/>
        <v>45.260694876687147</v>
      </c>
      <c r="AO746">
        <f t="shared" si="1788"/>
        <v>32.587700311214746</v>
      </c>
      <c r="AP746">
        <f t="shared" si="1789"/>
        <v>0.30972136160523117</v>
      </c>
      <c r="AQ746">
        <f t="shared" si="1790"/>
        <v>0.22299938035576644</v>
      </c>
      <c r="AR746" s="54">
        <f t="shared" ref="AR746" si="1874">SLOPE(AM746:AM749,X746:X749)*60</f>
        <v>0.52366917142868008</v>
      </c>
      <c r="AS746" s="55">
        <f t="shared" ref="AS746" si="1875">RSQ(Y746:Y749,AM746:AM749)</f>
        <v>0.99761292204801333</v>
      </c>
      <c r="AT746" s="55">
        <f t="shared" ref="AT746" si="1876">IF(AS746&gt;=0.7,AR746,"REV")</f>
        <v>0.52366917142868008</v>
      </c>
      <c r="AU746" s="56">
        <f t="shared" ref="AU746" si="1877">SLOPE(AQ746:AQ749,Y746:Y749)*60</f>
        <v>0.88998890397824393</v>
      </c>
      <c r="AV746" s="56">
        <f t="shared" ref="AV746" si="1878">RSQ(Y746:Y749,AQ746:AQ749)</f>
        <v>0.12644807762489321</v>
      </c>
      <c r="AW746" s="56" t="str">
        <f t="shared" ref="AW746" si="1879">IF(AV746&gt;=0.7,AU746,"REV")</f>
        <v>REV</v>
      </c>
      <c r="AX746" s="57">
        <f t="shared" ref="AX746" si="1880">SLOPE(AO746:AO749,Y746:Y749)*60</f>
        <v>-1662.5844902562453</v>
      </c>
      <c r="AY746" s="57">
        <f t="shared" ref="AY746" si="1881">RSQ(Y746:Y749,AO746:AO749)</f>
        <v>0.93663236462716992</v>
      </c>
      <c r="AZ746" s="57">
        <f t="shared" ref="AZ746" si="1882">IF(AY746&gt;=0.7,AX746,"REV")</f>
        <v>-1662.5844902562453</v>
      </c>
    </row>
    <row r="747" spans="1:52" x14ac:dyDescent="0.3">
      <c r="A747">
        <v>731</v>
      </c>
      <c r="B747" s="1">
        <v>44805</v>
      </c>
      <c r="C747" t="str">
        <f t="shared" si="1740"/>
        <v>CER-MSD_R3_t1_44805</v>
      </c>
      <c r="E747" t="s">
        <v>20</v>
      </c>
      <c r="F747" t="s">
        <v>35</v>
      </c>
      <c r="G747" t="s">
        <v>18</v>
      </c>
      <c r="H747">
        <f t="shared" si="1777"/>
        <v>2022</v>
      </c>
      <c r="I747">
        <f t="shared" si="1778"/>
        <v>9</v>
      </c>
      <c r="J747">
        <f t="shared" si="1779"/>
        <v>1</v>
      </c>
      <c r="K747" t="s">
        <v>49</v>
      </c>
      <c r="M747">
        <f>VLOOKUP(F747,Treats!$A$1:$C$9,3,0)</f>
        <v>3</v>
      </c>
      <c r="N747">
        <v>11</v>
      </c>
      <c r="O747" t="s">
        <v>36</v>
      </c>
      <c r="P747" t="str">
        <f t="shared" si="1780"/>
        <v>E:CER_P:P07_Tr1:MSD_Tr2:_TRA_3_D:1_M:9_Y:2022</v>
      </c>
      <c r="Q747">
        <v>11</v>
      </c>
      <c r="R747">
        <v>26</v>
      </c>
      <c r="S747">
        <v>0.9</v>
      </c>
      <c r="T747">
        <v>27</v>
      </c>
      <c r="U747">
        <v>29.5</v>
      </c>
      <c r="V747" t="s">
        <v>45</v>
      </c>
      <c r="W747" s="2">
        <f t="shared" si="1828"/>
        <v>0.43155092592592587</v>
      </c>
      <c r="X747">
        <v>10</v>
      </c>
      <c r="Y747" s="33">
        <f>VLOOKUP(C747,JN!$A$2:$J$865,8,0)</f>
        <v>1.6575</v>
      </c>
      <c r="Z747" s="34">
        <f>VLOOKUP(C747,JN!$A$2:$J$865,9,0)</f>
        <v>57.72605978719811</v>
      </c>
      <c r="AA747" s="35">
        <f>VLOOKUP(C747,JN!$A$2:$J$865,10,0)</f>
        <v>0.55968000000000007</v>
      </c>
      <c r="AB747">
        <v>38.299999999999997</v>
      </c>
      <c r="AD747">
        <f t="shared" si="1781"/>
        <v>311.3</v>
      </c>
      <c r="AE747">
        <v>0.129</v>
      </c>
      <c r="AG747">
        <v>0.72</v>
      </c>
      <c r="AH747">
        <f t="shared" si="1782"/>
        <v>9.2880000000000004E-2</v>
      </c>
      <c r="AI747" t="s">
        <v>643</v>
      </c>
      <c r="AJ747">
        <f t="shared" si="1783"/>
        <v>469.76844790237084</v>
      </c>
      <c r="AK747">
        <f t="shared" si="1784"/>
        <v>548.0631892194325</v>
      </c>
      <c r="AL747">
        <f t="shared" si="1785"/>
        <v>0.77864120239817969</v>
      </c>
      <c r="AM747">
        <f t="shared" si="1786"/>
        <v>0.56062166572668937</v>
      </c>
      <c r="AN747">
        <f t="shared" si="1787"/>
        <v>27.11788150975152</v>
      </c>
      <c r="AO747">
        <f t="shared" si="1788"/>
        <v>19.524874687021093</v>
      </c>
      <c r="AP747">
        <f t="shared" si="1789"/>
        <v>0.30674000574233201</v>
      </c>
      <c r="AQ747">
        <f t="shared" si="1790"/>
        <v>0.22085280413447905</v>
      </c>
      <c r="AR747" s="54"/>
      <c r="AS747" s="55"/>
      <c r="AT747" s="55"/>
      <c r="AU747" s="56"/>
      <c r="AV747" s="56"/>
      <c r="AW747" s="56"/>
      <c r="AX747" s="57"/>
      <c r="AY747" s="57"/>
      <c r="AZ747" s="57"/>
    </row>
    <row r="748" spans="1:52" x14ac:dyDescent="0.3">
      <c r="A748">
        <v>732</v>
      </c>
      <c r="B748" s="1">
        <v>44805</v>
      </c>
      <c r="C748" t="str">
        <f t="shared" si="1740"/>
        <v>CER-MSD_R3_t2_44805</v>
      </c>
      <c r="E748" t="s">
        <v>20</v>
      </c>
      <c r="F748" t="s">
        <v>35</v>
      </c>
      <c r="G748" t="s">
        <v>18</v>
      </c>
      <c r="H748">
        <f t="shared" si="1777"/>
        <v>2022</v>
      </c>
      <c r="I748">
        <f t="shared" si="1778"/>
        <v>9</v>
      </c>
      <c r="J748">
        <f t="shared" si="1779"/>
        <v>1</v>
      </c>
      <c r="K748" t="s">
        <v>49</v>
      </c>
      <c r="M748">
        <f>VLOOKUP(F748,Treats!$A$1:$C$9,3,0)</f>
        <v>3</v>
      </c>
      <c r="N748">
        <v>11</v>
      </c>
      <c r="O748" t="s">
        <v>36</v>
      </c>
      <c r="P748" t="str">
        <f t="shared" si="1780"/>
        <v>E:CER_P:P07_Tr1:MSD_Tr2:_TRA_3_D:1_M:9_Y:2022</v>
      </c>
      <c r="Q748">
        <v>11</v>
      </c>
      <c r="R748">
        <v>26</v>
      </c>
      <c r="S748">
        <v>0.9</v>
      </c>
      <c r="T748">
        <v>27</v>
      </c>
      <c r="U748">
        <v>29.5</v>
      </c>
      <c r="V748" t="s">
        <v>46</v>
      </c>
      <c r="W748" s="2">
        <f t="shared" si="1828"/>
        <v>0.43849537037037029</v>
      </c>
      <c r="X748">
        <v>20</v>
      </c>
      <c r="Y748" s="33">
        <f>VLOOKUP(C748,JN!$A$2:$J$865,8,0)</f>
        <v>1.9575</v>
      </c>
      <c r="Z748" s="34">
        <f>VLOOKUP(C748,JN!$A$2:$J$865,9,0)</f>
        <v>50.256713393007935</v>
      </c>
      <c r="AA748" s="35">
        <f>VLOOKUP(C748,JN!$A$2:$J$865,10,0)</f>
        <v>0.63600000000000001</v>
      </c>
      <c r="AB748">
        <v>36.4</v>
      </c>
      <c r="AD748">
        <f t="shared" si="1781"/>
        <v>309.39999999999998</v>
      </c>
      <c r="AE748">
        <v>0.129</v>
      </c>
      <c r="AG748">
        <v>0.72</v>
      </c>
      <c r="AH748">
        <f t="shared" si="1782"/>
        <v>9.2880000000000004E-2</v>
      </c>
      <c r="AI748" t="s">
        <v>643</v>
      </c>
      <c r="AJ748">
        <f t="shared" si="1783"/>
        <v>472.65325737559164</v>
      </c>
      <c r="AK748">
        <f t="shared" si="1784"/>
        <v>551.42880027152364</v>
      </c>
      <c r="AL748">
        <f t="shared" si="1785"/>
        <v>0.92521875131272069</v>
      </c>
      <c r="AM748">
        <f t="shared" si="1786"/>
        <v>0.66615750094515891</v>
      </c>
      <c r="AN748">
        <f t="shared" si="1787"/>
        <v>23.753999290196724</v>
      </c>
      <c r="AO748">
        <f t="shared" si="1788"/>
        <v>17.102879488941642</v>
      </c>
      <c r="AP748">
        <f t="shared" si="1789"/>
        <v>0.35070871697268907</v>
      </c>
      <c r="AQ748">
        <f t="shared" si="1790"/>
        <v>0.25251027622033617</v>
      </c>
      <c r="AR748" s="54"/>
      <c r="AS748" s="55"/>
      <c r="AT748" s="55"/>
      <c r="AU748" s="56"/>
      <c r="AV748" s="56"/>
      <c r="AW748" s="56"/>
      <c r="AX748" s="57"/>
      <c r="AY748" s="57"/>
      <c r="AZ748" s="57"/>
    </row>
    <row r="749" spans="1:52" x14ac:dyDescent="0.3">
      <c r="A749">
        <v>733</v>
      </c>
      <c r="B749" s="1">
        <v>44805</v>
      </c>
      <c r="C749" t="str">
        <f t="shared" si="1740"/>
        <v>CER-MSD_R3_t3_44805</v>
      </c>
      <c r="E749" t="s">
        <v>20</v>
      </c>
      <c r="F749" t="s">
        <v>35</v>
      </c>
      <c r="G749" t="s">
        <v>18</v>
      </c>
      <c r="H749">
        <f t="shared" si="1777"/>
        <v>2022</v>
      </c>
      <c r="I749">
        <f t="shared" si="1778"/>
        <v>9</v>
      </c>
      <c r="J749">
        <f t="shared" si="1779"/>
        <v>1</v>
      </c>
      <c r="K749" t="s">
        <v>49</v>
      </c>
      <c r="M749">
        <f>VLOOKUP(F749,Treats!$A$1:$C$9,3,0)</f>
        <v>3</v>
      </c>
      <c r="N749">
        <v>11</v>
      </c>
      <c r="O749" t="s">
        <v>36</v>
      </c>
      <c r="P749" t="str">
        <f t="shared" si="1780"/>
        <v>E:CER_P:P07_Tr1:MSD_Tr2:_TRA_3_D:1_M:9_Y:2022</v>
      </c>
      <c r="Q749">
        <v>11</v>
      </c>
      <c r="R749">
        <v>26</v>
      </c>
      <c r="S749">
        <v>0.9</v>
      </c>
      <c r="T749">
        <v>27</v>
      </c>
      <c r="U749">
        <v>29.5</v>
      </c>
      <c r="V749" t="s">
        <v>47</v>
      </c>
      <c r="W749" s="2">
        <f t="shared" si="1828"/>
        <v>0.44543981481481471</v>
      </c>
      <c r="X749">
        <v>30</v>
      </c>
      <c r="Y749" s="33">
        <f>VLOOKUP(C749,JN!$A$2:$J$865,8,0)</f>
        <v>2.1825000000000001</v>
      </c>
      <c r="Z749" s="34">
        <f>VLOOKUP(C749,JN!$A$2:$J$865,9,0)</f>
        <v>23.053538253673366</v>
      </c>
      <c r="AA749" s="35">
        <f>VLOOKUP(C749,JN!$A$2:$J$865,10,0)</f>
        <v>0.57876000000000005</v>
      </c>
      <c r="AB749">
        <v>44.1</v>
      </c>
      <c r="AD749">
        <f t="shared" si="1781"/>
        <v>317.10000000000002</v>
      </c>
      <c r="AE749">
        <v>0.129</v>
      </c>
      <c r="AG749">
        <v>0.72</v>
      </c>
      <c r="AH749">
        <f t="shared" si="1782"/>
        <v>9.2880000000000004E-2</v>
      </c>
      <c r="AI749" t="s">
        <v>643</v>
      </c>
      <c r="AJ749">
        <f t="shared" si="1783"/>
        <v>461.17602596029025</v>
      </c>
      <c r="AK749">
        <f t="shared" si="1784"/>
        <v>538.038696953672</v>
      </c>
      <c r="AL749">
        <f t="shared" si="1785"/>
        <v>1.0065166766583336</v>
      </c>
      <c r="AM749">
        <f t="shared" si="1786"/>
        <v>0.72469200719400018</v>
      </c>
      <c r="AN749">
        <f t="shared" si="1787"/>
        <v>10.631739156152612</v>
      </c>
      <c r="AO749">
        <f t="shared" si="1788"/>
        <v>7.6548521924298809</v>
      </c>
      <c r="AP749">
        <f t="shared" si="1789"/>
        <v>0.31139527624890723</v>
      </c>
      <c r="AQ749">
        <f t="shared" si="1790"/>
        <v>0.22420459889921321</v>
      </c>
      <c r="AR749" s="54"/>
      <c r="AS749" s="55"/>
      <c r="AT749" s="55"/>
      <c r="AU749" s="56"/>
      <c r="AV749" s="56"/>
      <c r="AW749" s="56"/>
      <c r="AX749" s="57"/>
      <c r="AY749" s="57"/>
      <c r="AZ749" s="57"/>
    </row>
    <row r="750" spans="1:52" x14ac:dyDescent="0.3">
      <c r="A750">
        <v>734</v>
      </c>
      <c r="B750" s="1">
        <v>44805</v>
      </c>
      <c r="C750" t="str">
        <f t="shared" si="1740"/>
        <v>CER-CON_R3_t0_44805</v>
      </c>
      <c r="E750" t="s">
        <v>20</v>
      </c>
      <c r="F750" t="s">
        <v>33</v>
      </c>
      <c r="G750" t="s">
        <v>18</v>
      </c>
      <c r="H750">
        <f t="shared" si="1777"/>
        <v>2022</v>
      </c>
      <c r="I750">
        <f t="shared" si="1778"/>
        <v>9</v>
      </c>
      <c r="J750">
        <f t="shared" si="1779"/>
        <v>1</v>
      </c>
      <c r="K750" t="s">
        <v>48</v>
      </c>
      <c r="M750">
        <f>VLOOKUP(F750,Treats!$A$1:$C$9,3,0)</f>
        <v>3</v>
      </c>
      <c r="N750">
        <v>11</v>
      </c>
      <c r="O750" t="s">
        <v>36</v>
      </c>
      <c r="P750" t="str">
        <f t="shared" si="1780"/>
        <v>E:CER_P:P08_Tr1:CON_Tr2:_TRA_3_D:1_M:9_Y:2022</v>
      </c>
      <c r="Q750">
        <v>11</v>
      </c>
      <c r="R750">
        <v>26</v>
      </c>
      <c r="S750">
        <v>0.9</v>
      </c>
      <c r="T750">
        <v>30</v>
      </c>
      <c r="U750">
        <v>32</v>
      </c>
      <c r="V750" t="s">
        <v>44</v>
      </c>
      <c r="W750" s="2">
        <v>0.45516203703703706</v>
      </c>
      <c r="X750">
        <v>0</v>
      </c>
      <c r="Y750" s="33">
        <f>VLOOKUP(C750,JN!$A$2:$J$865,8,0)</f>
        <v>1.3574999999999999</v>
      </c>
      <c r="Z750" s="34">
        <f>VLOOKUP(C750,JN!$A$2:$J$865,9,0)</f>
        <v>95.810504982266508</v>
      </c>
      <c r="AA750" s="35">
        <f>VLOOKUP(C750,JN!$A$2:$J$865,10,0)</f>
        <v>0.59784000000000015</v>
      </c>
      <c r="AB750">
        <v>33.6</v>
      </c>
      <c r="AD750">
        <f t="shared" si="1781"/>
        <v>306.60000000000002</v>
      </c>
      <c r="AE750">
        <v>0.129</v>
      </c>
      <c r="AG750">
        <v>0.72</v>
      </c>
      <c r="AH750">
        <f t="shared" si="1782"/>
        <v>9.2880000000000004E-2</v>
      </c>
      <c r="AI750" t="s">
        <v>643</v>
      </c>
      <c r="AJ750">
        <f t="shared" si="1783"/>
        <v>476.96972547947826</v>
      </c>
      <c r="AK750">
        <f t="shared" si="1784"/>
        <v>556.46467972605785</v>
      </c>
      <c r="AL750">
        <f t="shared" si="1785"/>
        <v>0.64748640233839172</v>
      </c>
      <c r="AM750">
        <f t="shared" si="1786"/>
        <v>0.46619020968364205</v>
      </c>
      <c r="AN750">
        <f t="shared" si="1787"/>
        <v>45.698710259441839</v>
      </c>
      <c r="AO750">
        <f t="shared" si="1788"/>
        <v>32.903071386798125</v>
      </c>
      <c r="AP750">
        <f t="shared" si="1789"/>
        <v>0.33267684412742654</v>
      </c>
      <c r="AQ750">
        <f t="shared" si="1790"/>
        <v>0.23952732777174712</v>
      </c>
      <c r="AR750" s="54">
        <f t="shared" ref="AR750" si="1883">SLOPE(AM750:AM753,X750:X753)*60</f>
        <v>0.73677892396845168</v>
      </c>
      <c r="AS750" s="55">
        <f t="shared" ref="AS750" si="1884">RSQ(Y750:Y753,AM750:AM753)</f>
        <v>0.99979728829227432</v>
      </c>
      <c r="AT750" s="55">
        <f t="shared" ref="AT750" si="1885">IF(AS750&gt;=0.7,AR750,"REV")</f>
        <v>0.73677892396845168</v>
      </c>
      <c r="AU750" s="56">
        <f t="shared" ref="AU750" si="1886">SLOPE(AQ750:AQ753,Y750:Y753)*60</f>
        <v>-0.87068401801093898</v>
      </c>
      <c r="AV750" s="56">
        <f t="shared" ref="AV750" si="1887">RSQ(Y750:Y753,AQ750:AQ753)</f>
        <v>0.64952179691668177</v>
      </c>
      <c r="AW750" s="56" t="str">
        <f t="shared" ref="AW750" si="1888">IF(AV750&gt;=0.7,AU750,"REV")</f>
        <v>REV</v>
      </c>
      <c r="AX750" s="57">
        <f t="shared" ref="AX750" si="1889">SLOPE(AO750:AO753,Y750:Y753)*60</f>
        <v>-1235.2527360200461</v>
      </c>
      <c r="AY750" s="57">
        <f t="shared" ref="AY750" si="1890">RSQ(Y750:Y753,AO750:AO753)</f>
        <v>0.94220281836793929</v>
      </c>
      <c r="AZ750" s="57">
        <f t="shared" ref="AZ750" si="1891">IF(AY750&gt;=0.7,AX750,"REV")</f>
        <v>-1235.2527360200461</v>
      </c>
    </row>
    <row r="751" spans="1:52" x14ac:dyDescent="0.3">
      <c r="A751">
        <v>735</v>
      </c>
      <c r="B751" s="1">
        <v>44805</v>
      </c>
      <c r="C751" t="str">
        <f t="shared" si="1740"/>
        <v>CER-CON_R3_t1_44805</v>
      </c>
      <c r="E751" t="s">
        <v>20</v>
      </c>
      <c r="F751" t="s">
        <v>33</v>
      </c>
      <c r="G751" t="s">
        <v>18</v>
      </c>
      <c r="H751">
        <f t="shared" si="1777"/>
        <v>2022</v>
      </c>
      <c r="I751">
        <f t="shared" si="1778"/>
        <v>9</v>
      </c>
      <c r="J751">
        <f t="shared" si="1779"/>
        <v>1</v>
      </c>
      <c r="K751" t="s">
        <v>48</v>
      </c>
      <c r="M751">
        <f>VLOOKUP(F751,Treats!$A$1:$C$9,3,0)</f>
        <v>3</v>
      </c>
      <c r="N751">
        <v>11</v>
      </c>
      <c r="O751" t="s">
        <v>36</v>
      </c>
      <c r="P751" t="str">
        <f t="shared" si="1780"/>
        <v>E:CER_P:P08_Tr1:CON_Tr2:_TRA_3_D:1_M:9_Y:2022</v>
      </c>
      <c r="Q751">
        <v>11</v>
      </c>
      <c r="R751">
        <v>26</v>
      </c>
      <c r="S751">
        <v>0.9</v>
      </c>
      <c r="T751">
        <v>30</v>
      </c>
      <c r="U751">
        <v>32</v>
      </c>
      <c r="V751" t="s">
        <v>45</v>
      </c>
      <c r="W751" s="2">
        <f t="shared" si="1828"/>
        <v>0.46210648148148148</v>
      </c>
      <c r="X751">
        <v>10</v>
      </c>
      <c r="Y751" s="33">
        <f>VLOOKUP(C751,JN!$A$2:$J$865,8,0)</f>
        <v>1.7324999999999999</v>
      </c>
      <c r="Z751" s="34">
        <f>VLOOKUP(C751,JN!$A$2:$J$865,9,0)</f>
        <v>74.140179023813545</v>
      </c>
      <c r="AA751" s="35">
        <f>VLOOKUP(C751,JN!$A$2:$J$865,10,0)</f>
        <v>0.61692000000000002</v>
      </c>
      <c r="AB751">
        <v>39.1</v>
      </c>
      <c r="AD751">
        <f t="shared" si="1781"/>
        <v>312.10000000000002</v>
      </c>
      <c r="AE751">
        <v>0.129</v>
      </c>
      <c r="AG751">
        <v>0.72</v>
      </c>
      <c r="AH751">
        <f t="shared" si="1782"/>
        <v>9.2880000000000004E-2</v>
      </c>
      <c r="AI751" t="s">
        <v>643</v>
      </c>
      <c r="AJ751">
        <f t="shared" si="1783"/>
        <v>468.56429936561364</v>
      </c>
      <c r="AK751">
        <f t="shared" si="1784"/>
        <v>546.65834925988258</v>
      </c>
      <c r="AL751">
        <f t="shared" si="1785"/>
        <v>0.81178764865092556</v>
      </c>
      <c r="AM751">
        <f t="shared" si="1786"/>
        <v>0.58448710702866646</v>
      </c>
      <c r="AN751">
        <f t="shared" si="1787"/>
        <v>34.739441039134356</v>
      </c>
      <c r="AO751">
        <f t="shared" si="1788"/>
        <v>25.012397548176736</v>
      </c>
      <c r="AP751">
        <f t="shared" si="1789"/>
        <v>0.33724446882540676</v>
      </c>
      <c r="AQ751">
        <f t="shared" si="1790"/>
        <v>0.24281601755429288</v>
      </c>
      <c r="AR751" s="54"/>
      <c r="AS751" s="55"/>
      <c r="AT751" s="55"/>
      <c r="AU751" s="56"/>
      <c r="AV751" s="56"/>
      <c r="AW751" s="56"/>
      <c r="AX751" s="57"/>
      <c r="AY751" s="57"/>
      <c r="AZ751" s="57"/>
    </row>
    <row r="752" spans="1:52" x14ac:dyDescent="0.3">
      <c r="A752">
        <v>736</v>
      </c>
      <c r="B752" s="1">
        <v>44805</v>
      </c>
      <c r="C752" t="str">
        <f t="shared" si="1740"/>
        <v>CER-CON_R3_t2_44805</v>
      </c>
      <c r="E752" t="s">
        <v>20</v>
      </c>
      <c r="F752" t="s">
        <v>33</v>
      </c>
      <c r="G752" t="s">
        <v>18</v>
      </c>
      <c r="H752">
        <f t="shared" si="1777"/>
        <v>2022</v>
      </c>
      <c r="I752">
        <f t="shared" si="1778"/>
        <v>9</v>
      </c>
      <c r="J752">
        <f t="shared" si="1779"/>
        <v>1</v>
      </c>
      <c r="K752" t="s">
        <v>48</v>
      </c>
      <c r="M752">
        <f>VLOOKUP(F752,Treats!$A$1:$C$9,3,0)</f>
        <v>3</v>
      </c>
      <c r="N752">
        <v>11</v>
      </c>
      <c r="O752" t="s">
        <v>36</v>
      </c>
      <c r="P752" t="str">
        <f t="shared" si="1780"/>
        <v>E:CER_P:P08_Tr1:CON_Tr2:_TRA_3_D:1_M:9_Y:2022</v>
      </c>
      <c r="Q752">
        <v>11</v>
      </c>
      <c r="R752">
        <v>26</v>
      </c>
      <c r="S752">
        <v>0.9</v>
      </c>
      <c r="T752">
        <v>30</v>
      </c>
      <c r="U752">
        <v>32</v>
      </c>
      <c r="V752" t="s">
        <v>46</v>
      </c>
      <c r="W752" s="2">
        <f t="shared" si="1828"/>
        <v>0.4690509259259259</v>
      </c>
      <c r="X752">
        <v>20</v>
      </c>
      <c r="Y752" s="33">
        <f>VLOOKUP(C752,JN!$A$2:$J$865,8,0)</f>
        <v>2.1074999999999999</v>
      </c>
      <c r="Z752" s="34">
        <f>VLOOKUP(C752,JN!$A$2:$J$865,9,0)</f>
        <v>39.006586725215342</v>
      </c>
      <c r="AA752" s="35">
        <f>VLOOKUP(C752,JN!$A$2:$J$865,10,0)</f>
        <v>0.57240000000000013</v>
      </c>
      <c r="AB752">
        <v>38.799999999999997</v>
      </c>
      <c r="AD752">
        <f t="shared" si="1781"/>
        <v>311.8</v>
      </c>
      <c r="AE752">
        <v>0.129</v>
      </c>
      <c r="AG752">
        <v>0.72</v>
      </c>
      <c r="AH752">
        <f t="shared" si="1782"/>
        <v>9.2880000000000004E-2</v>
      </c>
      <c r="AI752" t="s">
        <v>643</v>
      </c>
      <c r="AJ752">
        <f t="shared" si="1783"/>
        <v>469.01513095576655</v>
      </c>
      <c r="AK752">
        <f t="shared" si="1784"/>
        <v>547.18431944839426</v>
      </c>
      <c r="AL752">
        <f t="shared" si="1785"/>
        <v>0.98844938848927799</v>
      </c>
      <c r="AM752">
        <f t="shared" si="1786"/>
        <v>0.71168355971228014</v>
      </c>
      <c r="AN752">
        <f t="shared" si="1787"/>
        <v>18.294679381064338</v>
      </c>
      <c r="AO752">
        <f t="shared" si="1788"/>
        <v>13.172169154366324</v>
      </c>
      <c r="AP752">
        <f t="shared" si="1789"/>
        <v>0.31320830445226094</v>
      </c>
      <c r="AQ752">
        <f t="shared" si="1790"/>
        <v>0.22550997920562788</v>
      </c>
      <c r="AR752" s="54"/>
      <c r="AS752" s="55"/>
      <c r="AT752" s="55"/>
      <c r="AU752" s="56"/>
      <c r="AV752" s="56"/>
      <c r="AW752" s="56"/>
      <c r="AX752" s="57"/>
      <c r="AY752" s="57"/>
      <c r="AZ752" s="57"/>
    </row>
    <row r="753" spans="1:52" x14ac:dyDescent="0.3">
      <c r="A753">
        <v>737</v>
      </c>
      <c r="B753" s="1">
        <v>44805</v>
      </c>
      <c r="C753" t="str">
        <f t="shared" si="1740"/>
        <v>CER-CON_R3_t3_44805</v>
      </c>
      <c r="E753" t="s">
        <v>20</v>
      </c>
      <c r="F753" t="s">
        <v>33</v>
      </c>
      <c r="G753" t="s">
        <v>18</v>
      </c>
      <c r="H753">
        <f t="shared" si="1777"/>
        <v>2022</v>
      </c>
      <c r="I753">
        <f t="shared" si="1778"/>
        <v>9</v>
      </c>
      <c r="J753">
        <f t="shared" si="1779"/>
        <v>1</v>
      </c>
      <c r="K753" t="s">
        <v>48</v>
      </c>
      <c r="M753">
        <f>VLOOKUP(F753,Treats!$A$1:$C$9,3,0)</f>
        <v>3</v>
      </c>
      <c r="N753">
        <v>11</v>
      </c>
      <c r="O753" t="s">
        <v>36</v>
      </c>
      <c r="P753" t="str">
        <f t="shared" si="1780"/>
        <v>E:CER_P:P08_Tr1:CON_Tr2:_TRA_3_D:1_M:9_Y:2022</v>
      </c>
      <c r="Q753">
        <v>11</v>
      </c>
      <c r="R753">
        <v>26</v>
      </c>
      <c r="S753">
        <v>0.9</v>
      </c>
      <c r="T753">
        <v>30</v>
      </c>
      <c r="U753">
        <v>32</v>
      </c>
      <c r="V753" t="s">
        <v>47</v>
      </c>
      <c r="W753" s="2">
        <f t="shared" si="1828"/>
        <v>0.47599537037037032</v>
      </c>
      <c r="X753">
        <v>30</v>
      </c>
      <c r="Y753" s="33">
        <f>VLOOKUP(C753,JN!$A$2:$J$865,8,0)</f>
        <v>2.4749999999999996</v>
      </c>
      <c r="Z753" s="34">
        <f>VLOOKUP(C753,JN!$A$2:$J$865,9,0)</f>
        <v>33.565951697348424</v>
      </c>
      <c r="AA753" s="35">
        <f>VLOOKUP(C753,JN!$A$2:$J$865,10,0)</f>
        <v>0.57876000000000005</v>
      </c>
      <c r="AB753">
        <v>39.799999999999997</v>
      </c>
      <c r="AD753">
        <f t="shared" si="1781"/>
        <v>312.8</v>
      </c>
      <c r="AE753">
        <v>0.129</v>
      </c>
      <c r="AG753">
        <v>0.72</v>
      </c>
      <c r="AH753">
        <f t="shared" si="1782"/>
        <v>9.2880000000000004E-2</v>
      </c>
      <c r="AI753" t="s">
        <v>643</v>
      </c>
      <c r="AJ753">
        <f t="shared" si="1783"/>
        <v>467.51572196933512</v>
      </c>
      <c r="AK753">
        <f t="shared" si="1784"/>
        <v>545.43500896422427</v>
      </c>
      <c r="AL753">
        <f t="shared" si="1785"/>
        <v>1.1571014118741043</v>
      </c>
      <c r="AM753">
        <f t="shared" si="1786"/>
        <v>0.8331130165493551</v>
      </c>
      <c r="AN753">
        <f t="shared" si="1787"/>
        <v>15.692610141373677</v>
      </c>
      <c r="AO753">
        <f t="shared" si="1788"/>
        <v>11.298679301789047</v>
      </c>
      <c r="AP753">
        <f t="shared" si="1789"/>
        <v>0.31567596578813445</v>
      </c>
      <c r="AQ753">
        <f t="shared" si="1790"/>
        <v>0.2272866953674568</v>
      </c>
      <c r="AR753" s="54"/>
      <c r="AS753" s="55"/>
      <c r="AT753" s="55"/>
      <c r="AU753" s="56"/>
      <c r="AV753" s="56"/>
      <c r="AW753" s="56"/>
      <c r="AX753" s="57"/>
      <c r="AY753" s="57"/>
      <c r="AZ753" s="57"/>
    </row>
    <row r="754" spans="1:52" x14ac:dyDescent="0.3">
      <c r="A754">
        <v>738</v>
      </c>
      <c r="B754" s="1">
        <v>44805</v>
      </c>
      <c r="C754" t="str">
        <f t="shared" si="1740"/>
        <v>CER-AWD_R3_t0_44805</v>
      </c>
      <c r="E754" t="s">
        <v>20</v>
      </c>
      <c r="F754" t="s">
        <v>38</v>
      </c>
      <c r="G754" t="s">
        <v>18</v>
      </c>
      <c r="H754">
        <f t="shared" si="1777"/>
        <v>2022</v>
      </c>
      <c r="I754">
        <f t="shared" si="1778"/>
        <v>9</v>
      </c>
      <c r="J754">
        <f t="shared" si="1779"/>
        <v>1</v>
      </c>
      <c r="K754" t="s">
        <v>50</v>
      </c>
      <c r="M754">
        <f>VLOOKUP(F754,Treats!$A$1:$C$9,3,0)</f>
        <v>3</v>
      </c>
      <c r="N754">
        <v>2</v>
      </c>
      <c r="O754" t="s">
        <v>36</v>
      </c>
      <c r="P754" t="str">
        <f t="shared" si="1780"/>
        <v>E:CER_P:P09_Tr1:AWD_Tr2:_TRA_3_D:1_M:9_Y:2022</v>
      </c>
      <c r="Q754">
        <v>13</v>
      </c>
      <c r="R754">
        <v>26</v>
      </c>
      <c r="S754">
        <v>0.9</v>
      </c>
      <c r="T754">
        <v>27</v>
      </c>
      <c r="U754">
        <v>29.5</v>
      </c>
      <c r="V754" t="s">
        <v>44</v>
      </c>
      <c r="W754" s="2">
        <v>0.42810185185185184</v>
      </c>
      <c r="X754">
        <v>0</v>
      </c>
      <c r="Y754" s="33">
        <f>VLOOKUP(C754,JN!$A$2:$J$865,8,0)</f>
        <v>3.4575000000000005</v>
      </c>
      <c r="Z754" s="34">
        <f>VLOOKUP(C754,JN!$A$2:$J$865,9,0)</f>
        <v>114.16112143219051</v>
      </c>
      <c r="AA754" s="35">
        <f>VLOOKUP(C754,JN!$A$2:$J$865,10,0)</f>
        <v>0.61692000000000002</v>
      </c>
      <c r="AB754">
        <v>32.299999999999997</v>
      </c>
      <c r="AD754">
        <f t="shared" si="1781"/>
        <v>305.3</v>
      </c>
      <c r="AE754">
        <v>0.129</v>
      </c>
      <c r="AG754">
        <v>0.72</v>
      </c>
      <c r="AH754">
        <f t="shared" si="1782"/>
        <v>9.2880000000000004E-2</v>
      </c>
      <c r="AI754" t="s">
        <v>643</v>
      </c>
      <c r="AJ754">
        <f t="shared" si="1783"/>
        <v>479.00071350150029</v>
      </c>
      <c r="AK754">
        <f t="shared" si="1784"/>
        <v>558.83416575175033</v>
      </c>
      <c r="AL754">
        <f t="shared" si="1785"/>
        <v>1.6561449669314374</v>
      </c>
      <c r="AM754">
        <f t="shared" si="1786"/>
        <v>1.1924243761906348</v>
      </c>
      <c r="AN754">
        <f t="shared" si="1787"/>
        <v>54.683258620150674</v>
      </c>
      <c r="AO754">
        <f t="shared" si="1788"/>
        <v>39.371946206508483</v>
      </c>
      <c r="AP754">
        <f t="shared" si="1789"/>
        <v>0.3447559735355698</v>
      </c>
      <c r="AQ754">
        <f t="shared" si="1790"/>
        <v>0.24822430094561027</v>
      </c>
      <c r="AR754" s="54">
        <f t="shared" ref="AR754" si="1892">SLOPE(AM754:AM757,X754:X757)*60</f>
        <v>0.66525167726974421</v>
      </c>
      <c r="AS754" s="55">
        <f t="shared" ref="AS754" si="1893">RSQ(Y754:Y757,AM754:AM757)</f>
        <v>0.99585930564574321</v>
      </c>
      <c r="AT754" s="55">
        <f t="shared" ref="AT754" si="1894">IF(AS754&gt;=0.7,AR754,"REV")</f>
        <v>0.66525167726974421</v>
      </c>
      <c r="AU754" s="56">
        <f t="shared" ref="AU754" si="1895">SLOPE(AQ754:AQ757,Y754:Y757)*60</f>
        <v>-1.487586419891499</v>
      </c>
      <c r="AV754" s="56">
        <f t="shared" ref="AV754" si="1896">RSQ(Y754:Y757,AQ754:AQ757)</f>
        <v>0.91651173649263784</v>
      </c>
      <c r="AW754" s="56">
        <f t="shared" ref="AW754" si="1897">IF(AV754&gt;=0.7,AU754,"REV")</f>
        <v>-1.487586419891499</v>
      </c>
      <c r="AX754" s="57">
        <f t="shared" ref="AX754" si="1898">SLOPE(AO754:AO757,Y754:Y757)*60</f>
        <v>-1439.8433771202647</v>
      </c>
      <c r="AY754" s="57">
        <f t="shared" ref="AY754" si="1899">RSQ(Y754:Y757,AO754:AO757)</f>
        <v>0.91127926600921583</v>
      </c>
      <c r="AZ754" s="57">
        <f t="shared" ref="AZ754" si="1900">IF(AY754&gt;=0.7,AX754,"REV")</f>
        <v>-1439.8433771202647</v>
      </c>
    </row>
    <row r="755" spans="1:52" x14ac:dyDescent="0.3">
      <c r="A755">
        <v>739</v>
      </c>
      <c r="B755" s="1">
        <v>44805</v>
      </c>
      <c r="C755" t="str">
        <f t="shared" ref="C755:C818" si="1901">E755&amp;"-"&amp;K755&amp;"_"&amp;"R"&amp;M755&amp;"_"&amp;V755&amp;"_"&amp;B755</f>
        <v>CER-AWD_R3_t1_44805</v>
      </c>
      <c r="E755" t="s">
        <v>20</v>
      </c>
      <c r="F755" t="s">
        <v>38</v>
      </c>
      <c r="G755" t="s">
        <v>18</v>
      </c>
      <c r="H755">
        <f t="shared" si="1777"/>
        <v>2022</v>
      </c>
      <c r="I755">
        <f t="shared" si="1778"/>
        <v>9</v>
      </c>
      <c r="J755">
        <f t="shared" si="1779"/>
        <v>1</v>
      </c>
      <c r="K755" t="s">
        <v>50</v>
      </c>
      <c r="M755">
        <f>VLOOKUP(F755,Treats!$A$1:$C$9,3,0)</f>
        <v>3</v>
      </c>
      <c r="N755">
        <v>2</v>
      </c>
      <c r="O755" t="s">
        <v>36</v>
      </c>
      <c r="P755" t="str">
        <f t="shared" si="1780"/>
        <v>E:CER_P:P09_Tr1:AWD_Tr2:_TRA_3_D:1_M:9_Y:2022</v>
      </c>
      <c r="Q755">
        <v>13</v>
      </c>
      <c r="R755">
        <v>26</v>
      </c>
      <c r="S755">
        <v>0.9</v>
      </c>
      <c r="T755">
        <v>27</v>
      </c>
      <c r="U755">
        <v>29.5</v>
      </c>
      <c r="V755" t="s">
        <v>45</v>
      </c>
      <c r="W755" s="2">
        <f t="shared" si="1828"/>
        <v>0.43504629629629626</v>
      </c>
      <c r="X755">
        <v>10</v>
      </c>
      <c r="Y755" s="33">
        <f>VLOOKUP(C755,JN!$A$2:$J$865,8,0)</f>
        <v>3.7574999999999998</v>
      </c>
      <c r="Z755" s="34">
        <f>VLOOKUP(C755,JN!$A$2:$J$865,9,0)</f>
        <v>73.771322411754781</v>
      </c>
      <c r="AA755" s="35">
        <f>VLOOKUP(C755,JN!$A$2:$J$865,10,0)</f>
        <v>0.61055999999999999</v>
      </c>
      <c r="AB755">
        <v>41</v>
      </c>
      <c r="AD755">
        <f t="shared" si="1781"/>
        <v>314</v>
      </c>
      <c r="AE755">
        <v>0.129</v>
      </c>
      <c r="AG755">
        <v>0.72</v>
      </c>
      <c r="AH755">
        <f t="shared" si="1782"/>
        <v>9.2880000000000004E-2</v>
      </c>
      <c r="AI755" t="s">
        <v>643</v>
      </c>
      <c r="AJ755">
        <f t="shared" si="1783"/>
        <v>465.7290376815543</v>
      </c>
      <c r="AK755">
        <f t="shared" si="1784"/>
        <v>543.3505439618134</v>
      </c>
      <c r="AL755">
        <f t="shared" si="1785"/>
        <v>1.7499768590884404</v>
      </c>
      <c r="AM755">
        <f t="shared" si="1786"/>
        <v>1.2599833385436772</v>
      </c>
      <c r="AN755">
        <f t="shared" si="1787"/>
        <v>34.357446995322235</v>
      </c>
      <c r="AO755">
        <f t="shared" si="1788"/>
        <v>24.737361836632012</v>
      </c>
      <c r="AP755">
        <f t="shared" si="1789"/>
        <v>0.33174810812132477</v>
      </c>
      <c r="AQ755">
        <f t="shared" si="1790"/>
        <v>0.23885863784735384</v>
      </c>
      <c r="AR755" s="54"/>
      <c r="AS755" s="55"/>
      <c r="AT755" s="55"/>
      <c r="AU755" s="56"/>
      <c r="AV755" s="56"/>
      <c r="AW755" s="56"/>
      <c r="AX755" s="57"/>
      <c r="AY755" s="57"/>
      <c r="AZ755" s="57"/>
    </row>
    <row r="756" spans="1:52" x14ac:dyDescent="0.3">
      <c r="A756">
        <v>740</v>
      </c>
      <c r="B756" s="1">
        <v>44805</v>
      </c>
      <c r="C756" t="str">
        <f t="shared" si="1901"/>
        <v>CER-AWD_R3_t2_44805</v>
      </c>
      <c r="E756" t="s">
        <v>20</v>
      </c>
      <c r="F756" t="s">
        <v>38</v>
      </c>
      <c r="G756" t="s">
        <v>18</v>
      </c>
      <c r="H756">
        <f t="shared" si="1777"/>
        <v>2022</v>
      </c>
      <c r="I756">
        <f t="shared" si="1778"/>
        <v>9</v>
      </c>
      <c r="J756">
        <f t="shared" si="1779"/>
        <v>1</v>
      </c>
      <c r="K756" t="s">
        <v>50</v>
      </c>
      <c r="M756">
        <f>VLOOKUP(F756,Treats!$A$1:$C$9,3,0)</f>
        <v>3</v>
      </c>
      <c r="N756">
        <v>2</v>
      </c>
      <c r="O756" t="s">
        <v>36</v>
      </c>
      <c r="P756" t="str">
        <f t="shared" si="1780"/>
        <v>E:CER_P:P09_Tr1:AWD_Tr2:_TRA_3_D:1_M:9_Y:2022</v>
      </c>
      <c r="Q756">
        <v>13</v>
      </c>
      <c r="R756">
        <v>26</v>
      </c>
      <c r="S756">
        <v>0.9</v>
      </c>
      <c r="T756">
        <v>27</v>
      </c>
      <c r="U756">
        <v>29.5</v>
      </c>
      <c r="V756" t="s">
        <v>46</v>
      </c>
      <c r="W756" s="2">
        <f t="shared" si="1828"/>
        <v>0.44199074074074068</v>
      </c>
      <c r="X756">
        <v>20</v>
      </c>
      <c r="Y756" s="33">
        <f>VLOOKUP(C756,JN!$A$2:$J$865,8,0)</f>
        <v>4.1325000000000003</v>
      </c>
      <c r="Z756" s="34">
        <f>VLOOKUP(C756,JN!$A$2:$J$865,9,0)</f>
        <v>50.625570005066713</v>
      </c>
      <c r="AA756" s="35">
        <f>VLOOKUP(C756,JN!$A$2:$J$865,10,0)</f>
        <v>0.57240000000000013</v>
      </c>
      <c r="AB756">
        <v>40.4</v>
      </c>
      <c r="AD756">
        <f t="shared" si="1781"/>
        <v>313.39999999999998</v>
      </c>
      <c r="AE756">
        <v>0.129</v>
      </c>
      <c r="AG756">
        <v>0.72</v>
      </c>
      <c r="AH756">
        <f t="shared" si="1782"/>
        <v>9.2880000000000004E-2</v>
      </c>
      <c r="AI756" t="s">
        <v>643</v>
      </c>
      <c r="AJ756">
        <f t="shared" si="1783"/>
        <v>466.62066953416735</v>
      </c>
      <c r="AK756">
        <f t="shared" si="1784"/>
        <v>544.39078112319532</v>
      </c>
      <c r="AL756">
        <f t="shared" si="1785"/>
        <v>1.9283099168499467</v>
      </c>
      <c r="AM756">
        <f t="shared" si="1786"/>
        <v>1.3883831401319617</v>
      </c>
      <c r="AN756">
        <f t="shared" si="1787"/>
        <v>23.622937371313089</v>
      </c>
      <c r="AO756">
        <f t="shared" si="1788"/>
        <v>17.008514907345425</v>
      </c>
      <c r="AP756">
        <f t="shared" si="1789"/>
        <v>0.31160928311491704</v>
      </c>
      <c r="AQ756">
        <f t="shared" si="1790"/>
        <v>0.22435868384274027</v>
      </c>
      <c r="AR756" s="54"/>
      <c r="AS756" s="55"/>
      <c r="AT756" s="55"/>
      <c r="AU756" s="56"/>
      <c r="AV756" s="56"/>
      <c r="AW756" s="56"/>
      <c r="AX756" s="57"/>
      <c r="AY756" s="57"/>
      <c r="AZ756" s="57"/>
    </row>
    <row r="757" spans="1:52" x14ac:dyDescent="0.3">
      <c r="A757">
        <v>741</v>
      </c>
      <c r="B757" s="1">
        <v>44805</v>
      </c>
      <c r="C757" t="str">
        <f t="shared" si="1901"/>
        <v>CER-AWD_R3_t3_44805</v>
      </c>
      <c r="E757" t="s">
        <v>20</v>
      </c>
      <c r="F757" t="s">
        <v>38</v>
      </c>
      <c r="G757" t="s">
        <v>18</v>
      </c>
      <c r="H757">
        <f t="shared" si="1777"/>
        <v>2022</v>
      </c>
      <c r="I757">
        <f t="shared" si="1778"/>
        <v>9</v>
      </c>
      <c r="J757">
        <f t="shared" si="1779"/>
        <v>1</v>
      </c>
      <c r="K757" t="s">
        <v>50</v>
      </c>
      <c r="M757">
        <f>VLOOKUP(F757,Treats!$A$1:$C$9,3,0)</f>
        <v>3</v>
      </c>
      <c r="N757">
        <v>2</v>
      </c>
      <c r="O757" t="s">
        <v>36</v>
      </c>
      <c r="P757" t="str">
        <f t="shared" si="1780"/>
        <v>E:CER_P:P09_Tr1:AWD_Tr2:_TRA_3_D:1_M:9_Y:2022</v>
      </c>
      <c r="Q757">
        <v>13</v>
      </c>
      <c r="R757">
        <v>26</v>
      </c>
      <c r="S757">
        <v>0.9</v>
      </c>
      <c r="T757">
        <v>27</v>
      </c>
      <c r="U757">
        <v>29.5</v>
      </c>
      <c r="V757" t="s">
        <v>47</v>
      </c>
      <c r="W757" s="2">
        <f t="shared" si="1828"/>
        <v>0.4489351851851851</v>
      </c>
      <c r="X757">
        <v>30</v>
      </c>
      <c r="Y757" s="33">
        <f>VLOOKUP(C757,JN!$A$2:$J$865,8,0)</f>
        <v>4.5825000000000005</v>
      </c>
      <c r="Z757" s="34">
        <f>VLOOKUP(C757,JN!$A$2:$J$865,9,0)</f>
        <v>33.565951697348424</v>
      </c>
      <c r="AA757" s="35">
        <f>VLOOKUP(C757,JN!$A$2:$J$865,10,0)</f>
        <v>0.57240000000000013</v>
      </c>
      <c r="AB757">
        <v>44.6</v>
      </c>
      <c r="AD757">
        <f t="shared" si="1781"/>
        <v>317.60000000000002</v>
      </c>
      <c r="AE757">
        <v>0.129</v>
      </c>
      <c r="AG757">
        <v>0.72</v>
      </c>
      <c r="AH757">
        <f t="shared" si="1782"/>
        <v>9.2880000000000004E-2</v>
      </c>
      <c r="AI757" t="s">
        <v>643</v>
      </c>
      <c r="AJ757">
        <f t="shared" si="1783"/>
        <v>460.44999317382883</v>
      </c>
      <c r="AK757">
        <f t="shared" si="1784"/>
        <v>537.19165870280017</v>
      </c>
      <c r="AL757">
        <f t="shared" si="1785"/>
        <v>2.1100120937190709</v>
      </c>
      <c r="AM757">
        <f t="shared" si="1786"/>
        <v>1.5192087074777312</v>
      </c>
      <c r="AN757">
        <f t="shared" si="1787"/>
        <v>15.455442229917152</v>
      </c>
      <c r="AO757">
        <f t="shared" si="1788"/>
        <v>11.127918405540351</v>
      </c>
      <c r="AP757">
        <f t="shared" si="1789"/>
        <v>0.30748850544148293</v>
      </c>
      <c r="AQ757">
        <f t="shared" si="1790"/>
        <v>0.22139172391786771</v>
      </c>
      <c r="AR757" s="54"/>
      <c r="AS757" s="55"/>
      <c r="AT757" s="55"/>
      <c r="AU757" s="56"/>
      <c r="AV757" s="56"/>
      <c r="AW757" s="56"/>
      <c r="AX757" s="57"/>
      <c r="AY757" s="57"/>
      <c r="AZ757" s="57"/>
    </row>
    <row r="758" spans="1:52" x14ac:dyDescent="0.3">
      <c r="A758">
        <v>742</v>
      </c>
      <c r="B758" s="1">
        <v>44813</v>
      </c>
      <c r="C758" t="str">
        <f t="shared" si="1901"/>
        <v>CER-AWD_R1_t0_44813</v>
      </c>
      <c r="E758" t="s">
        <v>20</v>
      </c>
      <c r="F758" t="s">
        <v>21</v>
      </c>
      <c r="G758" t="s">
        <v>18</v>
      </c>
      <c r="H758">
        <f t="shared" si="1777"/>
        <v>2022</v>
      </c>
      <c r="I758">
        <f t="shared" si="1778"/>
        <v>9</v>
      </c>
      <c r="J758">
        <f t="shared" si="1779"/>
        <v>9</v>
      </c>
      <c r="K758" t="s">
        <v>50</v>
      </c>
      <c r="M758">
        <f>VLOOKUP(F758,Treats!$A$1:$C$9,3,0)</f>
        <v>1</v>
      </c>
      <c r="N758">
        <v>11</v>
      </c>
      <c r="O758" t="s">
        <v>614</v>
      </c>
      <c r="P758" t="str">
        <f t="shared" si="1780"/>
        <v>E:CER_P:P01_Tr1:AWD_Tr2:_TRA_1_D:9_M:9_Y:2022</v>
      </c>
      <c r="Q758">
        <v>10</v>
      </c>
      <c r="R758">
        <v>25</v>
      </c>
      <c r="S758">
        <v>1</v>
      </c>
      <c r="T758">
        <v>27.2</v>
      </c>
      <c r="U758">
        <v>28</v>
      </c>
      <c r="V758" t="s">
        <v>44</v>
      </c>
      <c r="W758" s="2">
        <v>0.38923611111111112</v>
      </c>
      <c r="X758">
        <v>0</v>
      </c>
      <c r="Y758" s="33">
        <f>VLOOKUP(C758,JN!$A$2:$J$865,8,0)</f>
        <v>8.2575000000000003</v>
      </c>
      <c r="Z758" s="34">
        <f>VLOOKUP(C758,JN!$A$2:$J$865,9,0)</f>
        <v>113.23897990204358</v>
      </c>
      <c r="AA758" s="35">
        <f>VLOOKUP(C758,JN!$A$2:$J$865,10,0)</f>
        <v>0.62327999999999995</v>
      </c>
      <c r="AB758">
        <v>32.299999999999997</v>
      </c>
      <c r="AD758">
        <f t="shared" si="1781"/>
        <v>305.3</v>
      </c>
      <c r="AE758">
        <v>0.129</v>
      </c>
      <c r="AG758">
        <v>0.72</v>
      </c>
      <c r="AH758">
        <f t="shared" si="1782"/>
        <v>9.2880000000000004E-2</v>
      </c>
      <c r="AI758" t="s">
        <v>643</v>
      </c>
      <c r="AJ758">
        <f t="shared" si="1783"/>
        <v>479.00071350150029</v>
      </c>
      <c r="AK758">
        <f t="shared" si="1784"/>
        <v>558.83416575175033</v>
      </c>
      <c r="AL758">
        <f t="shared" si="1785"/>
        <v>3.9553483917386387</v>
      </c>
      <c r="AM758">
        <f t="shared" si="1786"/>
        <v>2.84785084205182</v>
      </c>
      <c r="AN758">
        <f t="shared" si="1787"/>
        <v>54.241552169260927</v>
      </c>
      <c r="AO758">
        <f t="shared" si="1788"/>
        <v>39.05391756186787</v>
      </c>
      <c r="AP758">
        <f t="shared" si="1789"/>
        <v>0.34831015882975092</v>
      </c>
      <c r="AQ758">
        <f t="shared" si="1790"/>
        <v>0.25078331435742063</v>
      </c>
      <c r="AR758" s="54">
        <f t="shared" ref="AR758" si="1902">SLOPE(AM758:AM761,X758:X761)*60</f>
        <v>-0.14477125692572787</v>
      </c>
      <c r="AS758" s="55">
        <f t="shared" ref="AS758" si="1903">RSQ(Y758:Y761,AM758:AM761)</f>
        <v>0.83639899811468688</v>
      </c>
      <c r="AT758" s="55">
        <f t="shared" ref="AT758" si="1904">IF(AS758&gt;=0.7,AR758,"REV")</f>
        <v>-0.14477125692572787</v>
      </c>
      <c r="AU758" s="56">
        <f t="shared" ref="AU758" si="1905">SLOPE(AQ758:AQ761,Y758:Y761)*60</f>
        <v>8.2947389146325143</v>
      </c>
      <c r="AV758" s="56">
        <f t="shared" ref="AV758" si="1906">RSQ(Y758:Y761,AQ758:AQ761)</f>
        <v>0.30929035323797949</v>
      </c>
      <c r="AW758" s="56" t="str">
        <f t="shared" ref="AW758" si="1907">IF(AV758&gt;=0.7,AU758,"REV")</f>
        <v>REV</v>
      </c>
      <c r="AX758" s="57">
        <f t="shared" ref="AX758" si="1908">SLOPE(AO758:AO761,Y758:Y761)*60</f>
        <v>4982.6599803666777</v>
      </c>
      <c r="AY758" s="57">
        <f t="shared" ref="AY758" si="1909">RSQ(Y758:Y761,AO758:AO761)</f>
        <v>0.25673416899610968</v>
      </c>
      <c r="AZ758" s="57" t="str">
        <f t="shared" ref="AZ758" si="1910">IF(AY758&gt;=0.7,AX758,"REV")</f>
        <v>REV</v>
      </c>
    </row>
    <row r="759" spans="1:52" x14ac:dyDescent="0.3">
      <c r="A759">
        <v>743</v>
      </c>
      <c r="B759" s="1">
        <v>44813</v>
      </c>
      <c r="C759" t="str">
        <f t="shared" si="1901"/>
        <v>CER-AWD_R1_t1_44813</v>
      </c>
      <c r="E759" t="s">
        <v>20</v>
      </c>
      <c r="F759" t="s">
        <v>21</v>
      </c>
      <c r="G759" t="s">
        <v>18</v>
      </c>
      <c r="H759">
        <f t="shared" si="1777"/>
        <v>2022</v>
      </c>
      <c r="I759">
        <f t="shared" si="1778"/>
        <v>9</v>
      </c>
      <c r="J759">
        <f t="shared" si="1779"/>
        <v>9</v>
      </c>
      <c r="K759" t="s">
        <v>50</v>
      </c>
      <c r="M759">
        <f>VLOOKUP(F759,Treats!$A$1:$C$9,3,0)</f>
        <v>1</v>
      </c>
      <c r="N759">
        <v>11</v>
      </c>
      <c r="O759" t="s">
        <v>614</v>
      </c>
      <c r="P759" t="str">
        <f t="shared" si="1780"/>
        <v>E:CER_P:P01_Tr1:AWD_Tr2:_TRA_1_D:9_M:9_Y:2022</v>
      </c>
      <c r="Q759">
        <v>10</v>
      </c>
      <c r="R759">
        <v>25</v>
      </c>
      <c r="S759">
        <v>1</v>
      </c>
      <c r="T759">
        <v>27.2</v>
      </c>
      <c r="U759">
        <v>28</v>
      </c>
      <c r="V759" t="s">
        <v>45</v>
      </c>
      <c r="W759" s="2">
        <f t="shared" si="1828"/>
        <v>0.39618055555555554</v>
      </c>
      <c r="X759">
        <v>10</v>
      </c>
      <c r="Y759" s="33">
        <f>VLOOKUP(C759,JN!$A$2:$J$865,8,0)</f>
        <v>8.1074999999999999</v>
      </c>
      <c r="Z759" s="34">
        <f>VLOOKUP(C759,JN!$A$2:$J$865,9,0)</f>
        <v>85.574733997635533</v>
      </c>
      <c r="AA759" s="35">
        <f>VLOOKUP(C759,JN!$A$2:$J$865,10,0)</f>
        <v>0.55968000000000007</v>
      </c>
      <c r="AB759">
        <v>41.9</v>
      </c>
      <c r="AD759">
        <f t="shared" si="1781"/>
        <v>314.89999999999998</v>
      </c>
      <c r="AE759">
        <v>0.129</v>
      </c>
      <c r="AG759">
        <v>0.72</v>
      </c>
      <c r="AH759">
        <f t="shared" si="1782"/>
        <v>9.2880000000000004E-2</v>
      </c>
      <c r="AI759" t="s">
        <v>643</v>
      </c>
      <c r="AJ759">
        <f t="shared" si="1783"/>
        <v>464.39796072406494</v>
      </c>
      <c r="AK759">
        <f t="shared" si="1784"/>
        <v>541.79762084474248</v>
      </c>
      <c r="AL759">
        <f t="shared" si="1785"/>
        <v>3.7651064665703564</v>
      </c>
      <c r="AM759">
        <f t="shared" si="1786"/>
        <v>2.7108766559306567</v>
      </c>
      <c r="AN759">
        <f t="shared" si="1787"/>
        <v>39.740731958006251</v>
      </c>
      <c r="AO759">
        <f t="shared" si="1788"/>
        <v>28.613327009764504</v>
      </c>
      <c r="AP759">
        <f t="shared" si="1789"/>
        <v>0.30323329243438552</v>
      </c>
      <c r="AQ759">
        <f t="shared" si="1790"/>
        <v>0.21832797055275757</v>
      </c>
      <c r="AR759" s="54"/>
      <c r="AS759" s="55"/>
      <c r="AT759" s="55"/>
      <c r="AU759" s="56"/>
      <c r="AV759" s="56"/>
      <c r="AW759" s="56"/>
      <c r="AX759" s="57"/>
      <c r="AY759" s="57"/>
      <c r="AZ759" s="57"/>
    </row>
    <row r="760" spans="1:52" x14ac:dyDescent="0.3">
      <c r="A760">
        <v>744</v>
      </c>
      <c r="B760" s="1">
        <v>44813</v>
      </c>
      <c r="C760" t="str">
        <f t="shared" si="1901"/>
        <v>CER-AWD_R1_t2_44813</v>
      </c>
      <c r="E760" t="s">
        <v>20</v>
      </c>
      <c r="F760" t="s">
        <v>21</v>
      </c>
      <c r="G760" t="s">
        <v>18</v>
      </c>
      <c r="H760">
        <f t="shared" si="1777"/>
        <v>2022</v>
      </c>
      <c r="I760">
        <f t="shared" si="1778"/>
        <v>9</v>
      </c>
      <c r="J760">
        <f t="shared" si="1779"/>
        <v>9</v>
      </c>
      <c r="K760" t="s">
        <v>50</v>
      </c>
      <c r="M760">
        <f>VLOOKUP(F760,Treats!$A$1:$C$9,3,0)</f>
        <v>1</v>
      </c>
      <c r="N760">
        <v>11</v>
      </c>
      <c r="O760" t="s">
        <v>614</v>
      </c>
      <c r="P760" t="str">
        <f t="shared" si="1780"/>
        <v>E:CER_P:P01_Tr1:AWD_Tr2:_TRA_1_D:9_M:9_Y:2022</v>
      </c>
      <c r="Q760">
        <v>10</v>
      </c>
      <c r="R760">
        <v>25</v>
      </c>
      <c r="S760">
        <v>1</v>
      </c>
      <c r="T760">
        <v>27.2</v>
      </c>
      <c r="U760">
        <v>28</v>
      </c>
      <c r="V760" t="s">
        <v>46</v>
      </c>
      <c r="W760" s="2">
        <f t="shared" si="1828"/>
        <v>0.40312499999999996</v>
      </c>
      <c r="X760">
        <v>20</v>
      </c>
      <c r="Y760" s="33">
        <f>VLOOKUP(C760,JN!$A$2:$J$865,8,0)</f>
        <v>8.1074999999999999</v>
      </c>
      <c r="Z760" s="34">
        <f>VLOOKUP(C760,JN!$A$2:$J$865,9,0)</f>
        <v>52.562067218375276</v>
      </c>
      <c r="AA760" s="35">
        <f>VLOOKUP(C760,JN!$A$2:$J$865,10,0)</f>
        <v>0.58512000000000008</v>
      </c>
      <c r="AB760">
        <v>37.4</v>
      </c>
      <c r="AD760">
        <f t="shared" si="1781"/>
        <v>310.39999999999998</v>
      </c>
      <c r="AE760">
        <v>0.129</v>
      </c>
      <c r="AG760">
        <v>0.72</v>
      </c>
      <c r="AH760">
        <f t="shared" si="1782"/>
        <v>9.2880000000000004E-2</v>
      </c>
      <c r="AI760" t="s">
        <v>643</v>
      </c>
      <c r="AJ760">
        <f t="shared" si="1783"/>
        <v>471.13053425260318</v>
      </c>
      <c r="AK760">
        <f t="shared" si="1784"/>
        <v>549.65228996137046</v>
      </c>
      <c r="AL760">
        <f t="shared" si="1785"/>
        <v>3.8196908064529804</v>
      </c>
      <c r="AM760">
        <f t="shared" si="1786"/>
        <v>2.750177380646146</v>
      </c>
      <c r="AN760">
        <f t="shared" si="1787"/>
        <v>24.763594810014382</v>
      </c>
      <c r="AO760">
        <f t="shared" si="1788"/>
        <v>17.829788263210357</v>
      </c>
      <c r="AP760">
        <f t="shared" si="1789"/>
        <v>0.32161254790219718</v>
      </c>
      <c r="AQ760">
        <f t="shared" si="1790"/>
        <v>0.23156103448958198</v>
      </c>
      <c r="AR760" s="54"/>
      <c r="AS760" s="55"/>
      <c r="AT760" s="55"/>
      <c r="AU760" s="56"/>
      <c r="AV760" s="56"/>
      <c r="AW760" s="56"/>
      <c r="AX760" s="57"/>
      <c r="AY760" s="57"/>
      <c r="AZ760" s="57"/>
    </row>
    <row r="761" spans="1:52" x14ac:dyDescent="0.3">
      <c r="A761">
        <v>745</v>
      </c>
      <c r="B761" s="1">
        <v>44813</v>
      </c>
      <c r="C761" t="str">
        <f t="shared" si="1901"/>
        <v>CER-AWD_R1_t3_44813</v>
      </c>
      <c r="E761" t="s">
        <v>20</v>
      </c>
      <c r="F761" t="s">
        <v>21</v>
      </c>
      <c r="G761" t="s">
        <v>18</v>
      </c>
      <c r="H761">
        <f t="shared" si="1777"/>
        <v>2022</v>
      </c>
      <c r="I761">
        <f t="shared" si="1778"/>
        <v>9</v>
      </c>
      <c r="J761">
        <f t="shared" si="1779"/>
        <v>9</v>
      </c>
      <c r="K761" t="s">
        <v>50</v>
      </c>
      <c r="M761">
        <f>VLOOKUP(F761,Treats!$A$1:$C$9,3,0)</f>
        <v>1</v>
      </c>
      <c r="N761">
        <v>11</v>
      </c>
      <c r="O761" t="s">
        <v>614</v>
      </c>
      <c r="P761" t="str">
        <f t="shared" si="1780"/>
        <v>E:CER_P:P01_Tr1:AWD_Tr2:_TRA_1_D:9_M:9_Y:2022</v>
      </c>
      <c r="Q761">
        <v>10</v>
      </c>
      <c r="R761">
        <v>25</v>
      </c>
      <c r="S761">
        <v>1</v>
      </c>
      <c r="T761">
        <v>27.2</v>
      </c>
      <c r="U761">
        <v>28</v>
      </c>
      <c r="V761" t="s">
        <v>47</v>
      </c>
      <c r="W761" s="2">
        <f t="shared" si="1828"/>
        <v>0.41006944444444438</v>
      </c>
      <c r="X761">
        <v>30</v>
      </c>
      <c r="Y761" s="33">
        <f>VLOOKUP(C761,JN!$A$2:$J$865,8,0)</f>
        <v>8.182500000000001</v>
      </c>
      <c r="Z761" s="34">
        <f>VLOOKUP(C761,JN!$A$2:$J$865,9,0)</f>
        <v>37.346731970950856</v>
      </c>
      <c r="AA761" s="35">
        <f>VLOOKUP(C761,JN!$A$2:$J$865,10,0)</f>
        <v>0.53424000000000005</v>
      </c>
      <c r="AB761">
        <v>39.799999999999997</v>
      </c>
      <c r="AD761">
        <f t="shared" si="1781"/>
        <v>312.8</v>
      </c>
      <c r="AE761">
        <v>0.129</v>
      </c>
      <c r="AG761">
        <v>0.72</v>
      </c>
      <c r="AH761">
        <f t="shared" si="1782"/>
        <v>9.2880000000000004E-2</v>
      </c>
      <c r="AI761" t="s">
        <v>643</v>
      </c>
      <c r="AJ761">
        <f t="shared" si="1783"/>
        <v>467.51572196933512</v>
      </c>
      <c r="AK761">
        <f t="shared" si="1784"/>
        <v>545.43500896422427</v>
      </c>
      <c r="AL761">
        <f t="shared" si="1785"/>
        <v>3.825447395014085</v>
      </c>
      <c r="AM761">
        <f t="shared" si="1786"/>
        <v>2.7543221244101415</v>
      </c>
      <c r="AN761">
        <f t="shared" si="1787"/>
        <v>17.46018436059434</v>
      </c>
      <c r="AO761">
        <f t="shared" si="1788"/>
        <v>12.571332739627925</v>
      </c>
      <c r="AP761">
        <f t="shared" si="1789"/>
        <v>0.29139319918904721</v>
      </c>
      <c r="AQ761">
        <f t="shared" si="1790"/>
        <v>0.209803103416114</v>
      </c>
      <c r="AR761" s="54"/>
      <c r="AS761" s="55"/>
      <c r="AT761" s="55"/>
      <c r="AU761" s="56"/>
      <c r="AV761" s="56"/>
      <c r="AW761" s="56"/>
      <c r="AX761" s="57"/>
      <c r="AY761" s="57"/>
      <c r="AZ761" s="57"/>
    </row>
    <row r="762" spans="1:52" x14ac:dyDescent="0.3">
      <c r="A762">
        <v>746</v>
      </c>
      <c r="B762" s="1">
        <v>44813</v>
      </c>
      <c r="C762" t="str">
        <f t="shared" si="1901"/>
        <v>CER-MSD_R1_t0_44813</v>
      </c>
      <c r="E762" t="s">
        <v>20</v>
      </c>
      <c r="F762" t="s">
        <v>22</v>
      </c>
      <c r="G762" t="s">
        <v>18</v>
      </c>
      <c r="H762">
        <f t="shared" si="1777"/>
        <v>2022</v>
      </c>
      <c r="I762">
        <f t="shared" si="1778"/>
        <v>9</v>
      </c>
      <c r="J762">
        <f t="shared" si="1779"/>
        <v>9</v>
      </c>
      <c r="K762" t="s">
        <v>49</v>
      </c>
      <c r="M762">
        <f>VLOOKUP(F762,Treats!$A$1:$C$9,3,0)</f>
        <v>1</v>
      </c>
      <c r="N762">
        <v>1</v>
      </c>
      <c r="O762" t="s">
        <v>614</v>
      </c>
      <c r="P762" t="str">
        <f t="shared" si="1780"/>
        <v>E:CER_P:P02_Tr1:MSD_Tr2:_TRA_1_D:9_M:9_Y:2022</v>
      </c>
      <c r="Q762">
        <v>12</v>
      </c>
      <c r="R762">
        <v>25</v>
      </c>
      <c r="S762">
        <v>1</v>
      </c>
      <c r="T762">
        <v>27.2</v>
      </c>
      <c r="U762">
        <v>28</v>
      </c>
      <c r="V762" t="s">
        <v>44</v>
      </c>
      <c r="W762" s="2">
        <v>0.3923611111111111</v>
      </c>
      <c r="X762">
        <v>0</v>
      </c>
      <c r="Y762" s="33">
        <f>VLOOKUP(C762,JN!$A$2:$J$865,8,0)</f>
        <v>4.9575000000000005</v>
      </c>
      <c r="Z762" s="34">
        <f>VLOOKUP(C762,JN!$A$2:$J$865,9,0)</f>
        <v>98.761357878736703</v>
      </c>
      <c r="AA762" s="35">
        <f>VLOOKUP(C762,JN!$A$2:$J$865,10,0)</f>
        <v>0.87132000000000009</v>
      </c>
      <c r="AB762">
        <v>31.1</v>
      </c>
      <c r="AD762">
        <f t="shared" si="1781"/>
        <v>304.10000000000002</v>
      </c>
      <c r="AE762">
        <v>0.129</v>
      </c>
      <c r="AG762">
        <v>0.72</v>
      </c>
      <c r="AH762">
        <f t="shared" si="1782"/>
        <v>9.2880000000000004E-2</v>
      </c>
      <c r="AI762" t="s">
        <v>643</v>
      </c>
      <c r="AJ762">
        <f t="shared" si="1783"/>
        <v>480.89088402501818</v>
      </c>
      <c r="AK762">
        <f t="shared" si="1784"/>
        <v>561.03936469585449</v>
      </c>
      <c r="AL762">
        <f t="shared" si="1785"/>
        <v>2.3840165575540277</v>
      </c>
      <c r="AM762">
        <f t="shared" si="1786"/>
        <v>1.7164919214388998</v>
      </c>
      <c r="AN762">
        <f t="shared" si="1787"/>
        <v>47.49343669781689</v>
      </c>
      <c r="AO762">
        <f t="shared" si="1788"/>
        <v>34.195274422428163</v>
      </c>
      <c r="AP762">
        <f t="shared" si="1789"/>
        <v>0.48884481924679196</v>
      </c>
      <c r="AQ762">
        <f t="shared" si="1790"/>
        <v>0.3519682698576902</v>
      </c>
      <c r="AR762" s="54">
        <f t="shared" ref="AR762" si="1911">SLOPE(AM762:AM765,X762:X765)*60</f>
        <v>0.49588927962019713</v>
      </c>
      <c r="AS762" s="55">
        <f t="shared" ref="AS762" si="1912">RSQ(Y762:Y765,AM762:AM765)</f>
        <v>0.99947346674840254</v>
      </c>
      <c r="AT762" s="55">
        <f t="shared" ref="AT762" si="1913">IF(AS762&gt;=0.7,AR762,"REV")</f>
        <v>0.49588927962019713</v>
      </c>
      <c r="AU762" s="56">
        <f t="shared" ref="AU762" si="1914">SLOPE(AQ762:AQ765,Y762:Y765)*60</f>
        <v>-10.402812039260956</v>
      </c>
      <c r="AV762" s="56">
        <f t="shared" ref="AV762" si="1915">RSQ(Y762:Y765,AQ762:AQ765)</f>
        <v>0.87303741324416251</v>
      </c>
      <c r="AW762" s="56">
        <f t="shared" ref="AW762" si="1916">IF(AV762&gt;=0.7,AU762,"REV")</f>
        <v>-10.402812039260956</v>
      </c>
      <c r="AX762" s="57">
        <f t="shared" ref="AX762" si="1917">SLOPE(AO762:AO765,Y762:Y765)*60</f>
        <v>-1552.837789686818</v>
      </c>
      <c r="AY762" s="57">
        <f t="shared" ref="AY762" si="1918">RSQ(Y762:Y765,AO762:AO765)</f>
        <v>0.77467223751424918</v>
      </c>
      <c r="AZ762" s="57">
        <f t="shared" ref="AZ762" si="1919">IF(AY762&gt;=0.7,AX762,"REV")</f>
        <v>-1552.837789686818</v>
      </c>
    </row>
    <row r="763" spans="1:52" x14ac:dyDescent="0.3">
      <c r="A763">
        <v>747</v>
      </c>
      <c r="B763" s="1">
        <v>44813</v>
      </c>
      <c r="C763" t="str">
        <f t="shared" si="1901"/>
        <v>CER-MSD_R1_t1_44813</v>
      </c>
      <c r="E763" t="s">
        <v>20</v>
      </c>
      <c r="F763" t="s">
        <v>22</v>
      </c>
      <c r="G763" t="s">
        <v>18</v>
      </c>
      <c r="H763">
        <f t="shared" si="1777"/>
        <v>2022</v>
      </c>
      <c r="I763">
        <f t="shared" si="1778"/>
        <v>9</v>
      </c>
      <c r="J763">
        <f t="shared" si="1779"/>
        <v>9</v>
      </c>
      <c r="K763" t="s">
        <v>49</v>
      </c>
      <c r="M763">
        <f>VLOOKUP(F763,Treats!$A$1:$C$9,3,0)</f>
        <v>1</v>
      </c>
      <c r="N763">
        <v>1</v>
      </c>
      <c r="O763" t="s">
        <v>614</v>
      </c>
      <c r="P763" t="str">
        <f t="shared" si="1780"/>
        <v>E:CER_P:P02_Tr1:MSD_Tr2:_TRA_1_D:9_M:9_Y:2022</v>
      </c>
      <c r="Q763">
        <v>12</v>
      </c>
      <c r="R763">
        <v>25</v>
      </c>
      <c r="S763">
        <v>1</v>
      </c>
      <c r="T763">
        <v>27.2</v>
      </c>
      <c r="U763">
        <v>28</v>
      </c>
      <c r="V763" t="s">
        <v>45</v>
      </c>
      <c r="W763" s="2">
        <f t="shared" si="1828"/>
        <v>0.39930555555555552</v>
      </c>
      <c r="X763">
        <v>10</v>
      </c>
      <c r="Y763" s="33">
        <f>VLOOKUP(C763,JN!$A$2:$J$865,8,0)</f>
        <v>5.4824999999999999</v>
      </c>
      <c r="Z763" s="34">
        <f>VLOOKUP(C763,JN!$A$2:$J$865,9,0)</f>
        <v>85.666948150650228</v>
      </c>
      <c r="AA763" s="35">
        <f>VLOOKUP(C763,JN!$A$2:$J$865,10,0)</f>
        <v>0.60419999999999996</v>
      </c>
      <c r="AB763">
        <v>33.4</v>
      </c>
      <c r="AD763">
        <f t="shared" si="1781"/>
        <v>306.39999999999998</v>
      </c>
      <c r="AE763">
        <v>0.129</v>
      </c>
      <c r="AG763">
        <v>0.72</v>
      </c>
      <c r="AH763">
        <f t="shared" si="1782"/>
        <v>9.2880000000000004E-2</v>
      </c>
      <c r="AI763" t="s">
        <v>643</v>
      </c>
      <c r="AJ763">
        <f t="shared" si="1783"/>
        <v>477.28106342039183</v>
      </c>
      <c r="AK763">
        <f t="shared" si="1784"/>
        <v>556.82790732379055</v>
      </c>
      <c r="AL763">
        <f t="shared" si="1785"/>
        <v>2.6166934302022984</v>
      </c>
      <c r="AM763">
        <f t="shared" si="1786"/>
        <v>1.8840192697456548</v>
      </c>
      <c r="AN763">
        <f t="shared" si="1787"/>
        <v>40.887212113321908</v>
      </c>
      <c r="AO763">
        <f t="shared" si="1788"/>
        <v>29.438792721591774</v>
      </c>
      <c r="AP763">
        <f t="shared" si="1789"/>
        <v>0.3364354216050342</v>
      </c>
      <c r="AQ763">
        <f t="shared" si="1790"/>
        <v>0.24223350355562462</v>
      </c>
      <c r="AR763" s="54"/>
      <c r="AS763" s="55"/>
      <c r="AT763" s="55"/>
      <c r="AU763" s="56"/>
      <c r="AV763" s="56"/>
      <c r="AW763" s="56"/>
      <c r="AX763" s="57"/>
      <c r="AY763" s="57"/>
      <c r="AZ763" s="57"/>
    </row>
    <row r="764" spans="1:52" x14ac:dyDescent="0.3">
      <c r="A764">
        <v>748</v>
      </c>
      <c r="B764" s="1">
        <v>44813</v>
      </c>
      <c r="C764" t="str">
        <f t="shared" si="1901"/>
        <v>CER-MSD_R1_t2_44813</v>
      </c>
      <c r="E764" t="s">
        <v>20</v>
      </c>
      <c r="F764" t="s">
        <v>22</v>
      </c>
      <c r="G764" t="s">
        <v>18</v>
      </c>
      <c r="H764">
        <f t="shared" si="1777"/>
        <v>2022</v>
      </c>
      <c r="I764">
        <f t="shared" si="1778"/>
        <v>9</v>
      </c>
      <c r="J764">
        <f t="shared" si="1779"/>
        <v>9</v>
      </c>
      <c r="K764" t="s">
        <v>49</v>
      </c>
      <c r="M764">
        <f>VLOOKUP(F764,Treats!$A$1:$C$9,3,0)</f>
        <v>1</v>
      </c>
      <c r="N764">
        <v>1</v>
      </c>
      <c r="O764" t="s">
        <v>614</v>
      </c>
      <c r="P764" t="str">
        <f t="shared" si="1780"/>
        <v>E:CER_P:P02_Tr1:MSD_Tr2:_TRA_1_D:9_M:9_Y:2022</v>
      </c>
      <c r="Q764">
        <v>12</v>
      </c>
      <c r="R764">
        <v>25</v>
      </c>
      <c r="S764">
        <v>1</v>
      </c>
      <c r="T764">
        <v>27.2</v>
      </c>
      <c r="U764">
        <v>28</v>
      </c>
      <c r="V764" t="s">
        <v>46</v>
      </c>
      <c r="W764" s="2">
        <f t="shared" si="1828"/>
        <v>0.40624999999999994</v>
      </c>
      <c r="X764">
        <v>20</v>
      </c>
      <c r="Y764" s="33">
        <f>VLOOKUP(C764,JN!$A$2:$J$865,8,0)</f>
        <v>5.5575000000000001</v>
      </c>
      <c r="Z764" s="34">
        <f>VLOOKUP(C764,JN!$A$2:$J$865,9,0)</f>
        <v>48.504644485728761</v>
      </c>
      <c r="AA764" s="35">
        <f>VLOOKUP(C764,JN!$A$2:$J$865,10,0)</f>
        <v>0.52152000000000009</v>
      </c>
      <c r="AB764">
        <v>32.700000000000003</v>
      </c>
      <c r="AD764">
        <f t="shared" si="1781"/>
        <v>305.7</v>
      </c>
      <c r="AE764">
        <v>0.129</v>
      </c>
      <c r="AG764">
        <v>0.72</v>
      </c>
      <c r="AH764">
        <f t="shared" si="1782"/>
        <v>9.2880000000000004E-2</v>
      </c>
      <c r="AI764" t="s">
        <v>643</v>
      </c>
      <c r="AJ764">
        <f t="shared" si="1783"/>
        <v>478.37395430817151</v>
      </c>
      <c r="AK764">
        <f t="shared" si="1784"/>
        <v>558.10294669286679</v>
      </c>
      <c r="AL764">
        <f t="shared" si="1785"/>
        <v>2.6585632510676631</v>
      </c>
      <c r="AM764">
        <f t="shared" si="1786"/>
        <v>1.9141655407687175</v>
      </c>
      <c r="AN764">
        <f t="shared" si="1787"/>
        <v>23.203358584950113</v>
      </c>
      <c r="AO764">
        <f t="shared" si="1788"/>
        <v>16.706418181164079</v>
      </c>
      <c r="AP764">
        <f t="shared" si="1789"/>
        <v>0.29106184875926394</v>
      </c>
      <c r="AQ764">
        <f t="shared" si="1790"/>
        <v>0.20956453110667003</v>
      </c>
      <c r="AR764" s="54"/>
      <c r="AS764" s="55"/>
      <c r="AT764" s="55"/>
      <c r="AU764" s="56"/>
      <c r="AV764" s="56"/>
      <c r="AW764" s="56"/>
      <c r="AX764" s="57"/>
      <c r="AY764" s="57"/>
      <c r="AZ764" s="57"/>
    </row>
    <row r="765" spans="1:52" x14ac:dyDescent="0.3">
      <c r="A765">
        <v>749</v>
      </c>
      <c r="B765" s="1">
        <v>44813</v>
      </c>
      <c r="C765" t="str">
        <f t="shared" si="1901"/>
        <v>CER-MSD_R1_t3_44813</v>
      </c>
      <c r="E765" t="s">
        <v>20</v>
      </c>
      <c r="F765" t="s">
        <v>22</v>
      </c>
      <c r="G765" t="s">
        <v>18</v>
      </c>
      <c r="H765">
        <f t="shared" si="1777"/>
        <v>2022</v>
      </c>
      <c r="I765">
        <f t="shared" si="1778"/>
        <v>9</v>
      </c>
      <c r="J765">
        <f t="shared" si="1779"/>
        <v>9</v>
      </c>
      <c r="K765" t="s">
        <v>49</v>
      </c>
      <c r="M765">
        <f>VLOOKUP(F765,Treats!$A$1:$C$9,3,0)</f>
        <v>1</v>
      </c>
      <c r="N765">
        <v>1</v>
      </c>
      <c r="O765" t="s">
        <v>614</v>
      </c>
      <c r="P765" t="str">
        <f t="shared" si="1780"/>
        <v>E:CER_P:P02_Tr1:MSD_Tr2:_TRA_1_D:9_M:9_Y:2022</v>
      </c>
      <c r="Q765">
        <v>12</v>
      </c>
      <c r="R765">
        <v>25</v>
      </c>
      <c r="S765">
        <v>1</v>
      </c>
      <c r="T765">
        <v>27.2</v>
      </c>
      <c r="U765">
        <v>28</v>
      </c>
      <c r="V765" t="s">
        <v>47</v>
      </c>
      <c r="W765" s="2">
        <f t="shared" si="1828"/>
        <v>0.41319444444444436</v>
      </c>
      <c r="X765">
        <v>30</v>
      </c>
      <c r="Y765" s="33">
        <f>VLOOKUP(C765,JN!$A$2:$J$865,8,0)</f>
        <v>5.7824999999999998</v>
      </c>
      <c r="Z765" s="34">
        <f>VLOOKUP(C765,JN!$A$2:$J$865,9,0)</f>
        <v>36.516804593818613</v>
      </c>
      <c r="AA765" s="35">
        <f>VLOOKUP(C765,JN!$A$2:$J$865,10,0)</f>
        <v>0.55968000000000007</v>
      </c>
      <c r="AB765">
        <v>34.200000000000003</v>
      </c>
      <c r="AD765">
        <f t="shared" si="1781"/>
        <v>307.2</v>
      </c>
      <c r="AE765">
        <v>0.129</v>
      </c>
      <c r="AG765">
        <v>0.72</v>
      </c>
      <c r="AH765">
        <f t="shared" si="1782"/>
        <v>9.2880000000000004E-2</v>
      </c>
      <c r="AI765" t="s">
        <v>643</v>
      </c>
      <c r="AJ765">
        <f t="shared" si="1783"/>
        <v>476.03814398440113</v>
      </c>
      <c r="AK765">
        <f t="shared" si="1784"/>
        <v>555.37783464846802</v>
      </c>
      <c r="AL765">
        <f t="shared" si="1785"/>
        <v>2.752690567589799</v>
      </c>
      <c r="AM765">
        <f t="shared" si="1786"/>
        <v>1.9819372086646552</v>
      </c>
      <c r="AN765">
        <f t="shared" si="1787"/>
        <v>17.383391883082467</v>
      </c>
      <c r="AO765">
        <f t="shared" si="1788"/>
        <v>12.516042155819378</v>
      </c>
      <c r="AP765">
        <f t="shared" si="1789"/>
        <v>0.3108338664960546</v>
      </c>
      <c r="AQ765">
        <f t="shared" si="1790"/>
        <v>0.22380038387715931</v>
      </c>
      <c r="AR765" s="54"/>
      <c r="AS765" s="55"/>
      <c r="AT765" s="55"/>
      <c r="AU765" s="56"/>
      <c r="AV765" s="56"/>
      <c r="AW765" s="56"/>
      <c r="AX765" s="57"/>
      <c r="AY765" s="57"/>
      <c r="AZ765" s="57"/>
    </row>
    <row r="766" spans="1:52" x14ac:dyDescent="0.3">
      <c r="A766">
        <v>750</v>
      </c>
      <c r="B766" s="1">
        <v>44813</v>
      </c>
      <c r="C766" t="str">
        <f t="shared" si="1901"/>
        <v>CER-CON_R1_t0_44813</v>
      </c>
      <c r="E766" t="s">
        <v>20</v>
      </c>
      <c r="F766" t="s">
        <v>39</v>
      </c>
      <c r="G766" t="s">
        <v>18</v>
      </c>
      <c r="H766">
        <f t="shared" si="1777"/>
        <v>2022</v>
      </c>
      <c r="I766">
        <f t="shared" si="1778"/>
        <v>9</v>
      </c>
      <c r="J766">
        <f t="shared" si="1779"/>
        <v>9</v>
      </c>
      <c r="K766" t="s">
        <v>48</v>
      </c>
      <c r="M766">
        <f>VLOOKUP(F766,Treats!$A$1:$C$9,3,0)</f>
        <v>1</v>
      </c>
      <c r="N766">
        <v>3</v>
      </c>
      <c r="O766" t="s">
        <v>616</v>
      </c>
      <c r="P766" t="str">
        <f t="shared" si="1780"/>
        <v>E:CER_P:P03_Tr1:CON_Tr2:_TRA_1_D:9_M:9_Y:2022</v>
      </c>
      <c r="Q766">
        <v>6</v>
      </c>
      <c r="R766">
        <v>24.5</v>
      </c>
      <c r="S766">
        <v>0.9</v>
      </c>
      <c r="T766">
        <v>27</v>
      </c>
      <c r="U766">
        <v>28</v>
      </c>
      <c r="V766" t="s">
        <v>44</v>
      </c>
      <c r="W766" s="2">
        <v>0.38923611111111112</v>
      </c>
      <c r="X766">
        <v>0</v>
      </c>
      <c r="Y766" s="33">
        <f>VLOOKUP(C766,JN!$A$2:$J$865,8,0)</f>
        <v>3.9074999999999998</v>
      </c>
      <c r="Z766" s="34">
        <f>VLOOKUP(C766,JN!$A$2:$J$865,9,0)</f>
        <v>107.06063165005912</v>
      </c>
      <c r="AA766" s="35">
        <f>VLOOKUP(C766,JN!$A$2:$J$865,10,0)</f>
        <v>0.55968000000000007</v>
      </c>
      <c r="AB766">
        <v>30.8</v>
      </c>
      <c r="AD766">
        <f t="shared" si="1781"/>
        <v>303.8</v>
      </c>
      <c r="AE766">
        <v>0.129</v>
      </c>
      <c r="AG766">
        <v>0.72</v>
      </c>
      <c r="AH766">
        <f t="shared" si="1782"/>
        <v>9.2880000000000004E-2</v>
      </c>
      <c r="AI766" t="s">
        <v>643</v>
      </c>
      <c r="AJ766">
        <f t="shared" si="1783"/>
        <v>481.36575981569467</v>
      </c>
      <c r="AK766">
        <f t="shared" si="1784"/>
        <v>561.59338645164382</v>
      </c>
      <c r="AL766">
        <f t="shared" si="1785"/>
        <v>1.8809367064798268</v>
      </c>
      <c r="AM766">
        <f t="shared" si="1786"/>
        <v>1.3542744286654753</v>
      </c>
      <c r="AN766">
        <f t="shared" si="1787"/>
        <v>51.535322300578919</v>
      </c>
      <c r="AO766">
        <f t="shared" si="1788"/>
        <v>37.105432056416824</v>
      </c>
      <c r="AP766">
        <f t="shared" si="1789"/>
        <v>0.31431258652925609</v>
      </c>
      <c r="AQ766">
        <f t="shared" si="1790"/>
        <v>0.22630506230106437</v>
      </c>
      <c r="AR766" s="54">
        <f t="shared" ref="AR766" si="1920">SLOPE(AM766:AM769,X766:X769)*60</f>
        <v>2.1539262188377335</v>
      </c>
      <c r="AS766" s="55">
        <f t="shared" ref="AS766" si="1921">RSQ(Y766:Y769,AM766:AM769)</f>
        <v>0.99943284209651551</v>
      </c>
      <c r="AT766" s="55">
        <f t="shared" ref="AT766" si="1922">IF(AS766&gt;=0.7,AR766,"REV")</f>
        <v>2.1539262188377335</v>
      </c>
      <c r="AU766" s="56">
        <f t="shared" ref="AU766" si="1923">SLOPE(AQ766:AQ769,Y766:Y769)*60</f>
        <v>-0.38465629759379744</v>
      </c>
      <c r="AV766" s="56">
        <f t="shared" ref="AV766" si="1924">RSQ(Y766:Y769,AQ766:AQ769)</f>
        <v>0.95202929579533513</v>
      </c>
      <c r="AW766" s="56">
        <f t="shared" ref="AW766" si="1925">IF(AV766&gt;=0.7,AU766,"REV")</f>
        <v>-0.38465629759379744</v>
      </c>
      <c r="AX766" s="57">
        <f t="shared" ref="AX766" si="1926">SLOPE(AO766:AO769,Y766:Y769)*60</f>
        <v>-373.27163756395123</v>
      </c>
      <c r="AY766" s="57">
        <f t="shared" ref="AY766" si="1927">RSQ(Y766:Y769,AO766:AO769)</f>
        <v>0.95754283168001431</v>
      </c>
      <c r="AZ766" s="57">
        <f t="shared" ref="AZ766" si="1928">IF(AY766&gt;=0.7,AX766,"REV")</f>
        <v>-373.27163756395123</v>
      </c>
    </row>
    <row r="767" spans="1:52" x14ac:dyDescent="0.3">
      <c r="A767">
        <v>751</v>
      </c>
      <c r="B767" s="1">
        <v>44813</v>
      </c>
      <c r="C767" t="str">
        <f t="shared" si="1901"/>
        <v>CER-CON_R1_t1_44813</v>
      </c>
      <c r="E767" t="s">
        <v>20</v>
      </c>
      <c r="F767" t="s">
        <v>39</v>
      </c>
      <c r="G767" t="s">
        <v>18</v>
      </c>
      <c r="H767">
        <f t="shared" si="1777"/>
        <v>2022</v>
      </c>
      <c r="I767">
        <f t="shared" si="1778"/>
        <v>9</v>
      </c>
      <c r="J767">
        <f t="shared" si="1779"/>
        <v>9</v>
      </c>
      <c r="K767" t="s">
        <v>48</v>
      </c>
      <c r="M767">
        <f>VLOOKUP(F767,Treats!$A$1:$C$9,3,0)</f>
        <v>1</v>
      </c>
      <c r="N767">
        <v>3</v>
      </c>
      <c r="O767" t="s">
        <v>616</v>
      </c>
      <c r="P767" t="str">
        <f t="shared" si="1780"/>
        <v>E:CER_P:P03_Tr1:CON_Tr2:_TRA_1_D:9_M:9_Y:2022</v>
      </c>
      <c r="Q767">
        <v>6</v>
      </c>
      <c r="R767">
        <v>24.5</v>
      </c>
      <c r="S767">
        <v>0.9</v>
      </c>
      <c r="T767">
        <v>27</v>
      </c>
      <c r="U767">
        <v>28</v>
      </c>
      <c r="V767" t="s">
        <v>45</v>
      </c>
      <c r="W767" s="2">
        <f t="shared" si="1828"/>
        <v>0.39618055555555554</v>
      </c>
      <c r="X767">
        <v>10</v>
      </c>
      <c r="Y767" s="33">
        <f>VLOOKUP(C767,JN!$A$2:$J$865,8,0)</f>
        <v>4.9575000000000005</v>
      </c>
      <c r="Z767" s="34">
        <f>VLOOKUP(C767,JN!$A$2:$J$865,9,0)</f>
        <v>98.115858807633856</v>
      </c>
      <c r="AA767" s="35">
        <f>VLOOKUP(C767,JN!$A$2:$J$865,10,0)</f>
        <v>0.5660400000000001</v>
      </c>
      <c r="AB767">
        <v>37.5</v>
      </c>
      <c r="AD767">
        <f t="shared" si="1781"/>
        <v>310.5</v>
      </c>
      <c r="AE767">
        <v>0.129</v>
      </c>
      <c r="AG767">
        <v>0.72</v>
      </c>
      <c r="AH767">
        <f t="shared" si="1782"/>
        <v>9.2880000000000004E-2</v>
      </c>
      <c r="AI767" t="s">
        <v>643</v>
      </c>
      <c r="AJ767">
        <f t="shared" si="1783"/>
        <v>470.97880139133025</v>
      </c>
      <c r="AK767">
        <f t="shared" si="1784"/>
        <v>549.47526828988521</v>
      </c>
      <c r="AL767">
        <f t="shared" si="1785"/>
        <v>2.3348774078975199</v>
      </c>
      <c r="AM767">
        <f t="shared" si="1786"/>
        <v>1.6811117336862142</v>
      </c>
      <c r="AN767">
        <f t="shared" si="1787"/>
        <v>46.210489578700383</v>
      </c>
      <c r="AO767">
        <f t="shared" si="1788"/>
        <v>33.271552496664277</v>
      </c>
      <c r="AP767">
        <f t="shared" si="1789"/>
        <v>0.31102498086280667</v>
      </c>
      <c r="AQ767">
        <f t="shared" si="1790"/>
        <v>0.22393798622122082</v>
      </c>
      <c r="AR767" s="54"/>
      <c r="AS767" s="55"/>
      <c r="AT767" s="55"/>
      <c r="AU767" s="56"/>
      <c r="AV767" s="56"/>
      <c r="AW767" s="56"/>
      <c r="AX767" s="57"/>
      <c r="AY767" s="57"/>
      <c r="AZ767" s="57"/>
    </row>
    <row r="768" spans="1:52" x14ac:dyDescent="0.3">
      <c r="A768">
        <v>752</v>
      </c>
      <c r="B768" s="1">
        <v>44813</v>
      </c>
      <c r="C768" t="str">
        <f t="shared" si="1901"/>
        <v>CER-CON_R1_t2_44813</v>
      </c>
      <c r="E768" t="s">
        <v>20</v>
      </c>
      <c r="F768" t="s">
        <v>39</v>
      </c>
      <c r="G768" t="s">
        <v>18</v>
      </c>
      <c r="H768">
        <f t="shared" si="1777"/>
        <v>2022</v>
      </c>
      <c r="I768">
        <f t="shared" si="1778"/>
        <v>9</v>
      </c>
      <c r="J768">
        <f t="shared" si="1779"/>
        <v>9</v>
      </c>
      <c r="K768" t="s">
        <v>48</v>
      </c>
      <c r="M768">
        <f>VLOOKUP(F768,Treats!$A$1:$C$9,3,0)</f>
        <v>1</v>
      </c>
      <c r="N768">
        <v>3</v>
      </c>
      <c r="O768" t="s">
        <v>616</v>
      </c>
      <c r="P768" t="str">
        <f t="shared" si="1780"/>
        <v>E:CER_P:P03_Tr1:CON_Tr2:_TRA_1_D:9_M:9_Y:2022</v>
      </c>
      <c r="Q768">
        <v>6</v>
      </c>
      <c r="R768">
        <v>24.5</v>
      </c>
      <c r="S768">
        <v>0.9</v>
      </c>
      <c r="T768">
        <v>27</v>
      </c>
      <c r="U768">
        <v>28</v>
      </c>
      <c r="V768" t="s">
        <v>46</v>
      </c>
      <c r="W768" s="2">
        <f t="shared" si="1828"/>
        <v>0.40312499999999996</v>
      </c>
      <c r="X768">
        <v>20</v>
      </c>
      <c r="Y768" s="33">
        <f>VLOOKUP(C768,JN!$A$2:$J$865,8,0)</f>
        <v>6.0075000000000012</v>
      </c>
      <c r="Z768" s="34">
        <f>VLOOKUP(C768,JN!$A$2:$J$865,9,0)</f>
        <v>65.84090525249114</v>
      </c>
      <c r="AA768" s="35">
        <f>VLOOKUP(C768,JN!$A$2:$J$865,10,0)</f>
        <v>0.53424000000000005</v>
      </c>
      <c r="AB768">
        <v>34.9</v>
      </c>
      <c r="AD768">
        <f t="shared" si="1781"/>
        <v>307.89999999999998</v>
      </c>
      <c r="AE768">
        <v>0.129</v>
      </c>
      <c r="AG768">
        <v>0.72</v>
      </c>
      <c r="AH768">
        <f t="shared" si="1782"/>
        <v>9.2880000000000004E-2</v>
      </c>
      <c r="AI768" t="s">
        <v>643</v>
      </c>
      <c r="AJ768">
        <f t="shared" si="1783"/>
        <v>474.95588772980852</v>
      </c>
      <c r="AK768">
        <f t="shared" si="1784"/>
        <v>554.11520235144337</v>
      </c>
      <c r="AL768">
        <f t="shared" si="1785"/>
        <v>2.8532974955368253</v>
      </c>
      <c r="AM768">
        <f t="shared" si="1786"/>
        <v>2.0543741967865143</v>
      </c>
      <c r="AN768">
        <f t="shared" si="1787"/>
        <v>31.271525603131145</v>
      </c>
      <c r="AO768">
        <f t="shared" si="1788"/>
        <v>22.515498434254425</v>
      </c>
      <c r="AP768">
        <f t="shared" si="1789"/>
        <v>0.29603050570423511</v>
      </c>
      <c r="AQ768">
        <f t="shared" si="1790"/>
        <v>0.21314196410704928</v>
      </c>
      <c r="AR768" s="54"/>
      <c r="AS768" s="55"/>
      <c r="AT768" s="55"/>
      <c r="AU768" s="56"/>
      <c r="AV768" s="56"/>
      <c r="AW768" s="56"/>
      <c r="AX768" s="57"/>
      <c r="AY768" s="57"/>
      <c r="AZ768" s="57"/>
    </row>
    <row r="769" spans="1:52" x14ac:dyDescent="0.3">
      <c r="A769">
        <v>753</v>
      </c>
      <c r="B769" s="1">
        <v>44813</v>
      </c>
      <c r="C769" t="str">
        <f t="shared" si="1901"/>
        <v>CER-CON_R1_t3_44813</v>
      </c>
      <c r="E769" t="s">
        <v>20</v>
      </c>
      <c r="F769" t="s">
        <v>39</v>
      </c>
      <c r="G769" t="s">
        <v>18</v>
      </c>
      <c r="H769">
        <f t="shared" si="1777"/>
        <v>2022</v>
      </c>
      <c r="I769">
        <f t="shared" si="1778"/>
        <v>9</v>
      </c>
      <c r="J769">
        <f t="shared" si="1779"/>
        <v>9</v>
      </c>
      <c r="K769" t="s">
        <v>48</v>
      </c>
      <c r="M769">
        <f>VLOOKUP(F769,Treats!$A$1:$C$9,3,0)</f>
        <v>1</v>
      </c>
      <c r="N769">
        <v>3</v>
      </c>
      <c r="O769" t="s">
        <v>616</v>
      </c>
      <c r="P769" t="str">
        <f t="shared" si="1780"/>
        <v>E:CER_P:P03_Tr1:CON_Tr2:_TRA_1_D:9_M:9_Y:2022</v>
      </c>
      <c r="Q769">
        <v>6</v>
      </c>
      <c r="R769">
        <v>24.5</v>
      </c>
      <c r="S769">
        <v>0.9</v>
      </c>
      <c r="T769">
        <v>27</v>
      </c>
      <c r="U769">
        <v>28</v>
      </c>
      <c r="V769" t="s">
        <v>47</v>
      </c>
      <c r="W769" s="2">
        <f t="shared" si="1828"/>
        <v>0.41006944444444438</v>
      </c>
      <c r="X769">
        <v>30</v>
      </c>
      <c r="Y769" s="33">
        <f>VLOOKUP(C769,JN!$A$2:$J$865,8,0)</f>
        <v>7.1325000000000012</v>
      </c>
      <c r="Z769" s="34">
        <f>VLOOKUP(C769,JN!$A$2:$J$865,9,0)</f>
        <v>54.129707819625061</v>
      </c>
      <c r="AA769" s="35">
        <f>VLOOKUP(C769,JN!$A$2:$J$865,10,0)</f>
        <v>0.52152000000000009</v>
      </c>
      <c r="AB769">
        <v>36.5</v>
      </c>
      <c r="AD769">
        <f t="shared" si="1781"/>
        <v>309.5</v>
      </c>
      <c r="AE769">
        <v>0.129</v>
      </c>
      <c r="AG769">
        <v>0.72</v>
      </c>
      <c r="AH769">
        <f t="shared" si="1782"/>
        <v>9.2880000000000004E-2</v>
      </c>
      <c r="AI769" t="s">
        <v>643</v>
      </c>
      <c r="AJ769">
        <f t="shared" si="1783"/>
        <v>472.50054226820038</v>
      </c>
      <c r="AK769">
        <f t="shared" si="1784"/>
        <v>551.25063264623373</v>
      </c>
      <c r="AL769">
        <f t="shared" si="1785"/>
        <v>3.3701101177279398</v>
      </c>
      <c r="AM769">
        <f t="shared" si="1786"/>
        <v>2.4264792847641163</v>
      </c>
      <c r="AN769">
        <f t="shared" si="1787"/>
        <v>25.576316297592086</v>
      </c>
      <c r="AO769">
        <f t="shared" si="1788"/>
        <v>18.414947734266303</v>
      </c>
      <c r="AP769">
        <f t="shared" si="1789"/>
        <v>0.28748822993766382</v>
      </c>
      <c r="AQ769">
        <f t="shared" si="1790"/>
        <v>0.20699152555511796</v>
      </c>
      <c r="AR769" s="54"/>
      <c r="AS769" s="55"/>
      <c r="AT769" s="55"/>
      <c r="AU769" s="56"/>
      <c r="AV769" s="56"/>
      <c r="AW769" s="56"/>
      <c r="AX769" s="57"/>
      <c r="AY769" s="57"/>
      <c r="AZ769" s="57"/>
    </row>
    <row r="770" spans="1:52" x14ac:dyDescent="0.3">
      <c r="A770">
        <v>754</v>
      </c>
      <c r="B770" s="1">
        <v>44813</v>
      </c>
      <c r="C770" t="str">
        <f t="shared" si="1901"/>
        <v>CER-MSD_R2_t0_44813</v>
      </c>
      <c r="E770" t="s">
        <v>20</v>
      </c>
      <c r="F770" t="s">
        <v>34</v>
      </c>
      <c r="G770" t="s">
        <v>18</v>
      </c>
      <c r="H770">
        <f t="shared" si="1777"/>
        <v>2022</v>
      </c>
      <c r="I770">
        <f t="shared" si="1778"/>
        <v>9</v>
      </c>
      <c r="J770">
        <f t="shared" si="1779"/>
        <v>9</v>
      </c>
      <c r="K770" t="s">
        <v>49</v>
      </c>
      <c r="M770">
        <f>VLOOKUP(F770,Treats!$A$1:$C$9,3,0)</f>
        <v>2</v>
      </c>
      <c r="N770">
        <v>11</v>
      </c>
      <c r="O770" t="s">
        <v>616</v>
      </c>
      <c r="P770" t="str">
        <f t="shared" si="1780"/>
        <v>E:CER_P:P04_Tr1:MSD_Tr2:_TRA_2_D:9_M:9_Y:2022</v>
      </c>
      <c r="Q770">
        <v>4</v>
      </c>
      <c r="R770">
        <v>24</v>
      </c>
      <c r="S770">
        <v>0.9</v>
      </c>
      <c r="T770">
        <v>28</v>
      </c>
      <c r="U770">
        <v>29</v>
      </c>
      <c r="V770" t="s">
        <v>44</v>
      </c>
      <c r="W770" s="2">
        <v>0.4201388888888889</v>
      </c>
      <c r="X770">
        <v>0</v>
      </c>
      <c r="Y770" s="33">
        <f>VLOOKUP(C770,JN!$A$2:$J$865,8,0)</f>
        <v>1.4325000000000001</v>
      </c>
      <c r="Z770" s="34">
        <f>VLOOKUP(C770,JN!$A$2:$J$865,9,0)</f>
        <v>111.94798175983787</v>
      </c>
      <c r="AA770" s="35">
        <f>VLOOKUP(C770,JN!$A$2:$J$865,10,0)</f>
        <v>0.60419999999999996</v>
      </c>
      <c r="AB770">
        <v>34.6</v>
      </c>
      <c r="AD770">
        <f t="shared" si="1781"/>
        <v>307.60000000000002</v>
      </c>
      <c r="AE770">
        <v>0.129</v>
      </c>
      <c r="AG770">
        <v>0.72</v>
      </c>
      <c r="AH770">
        <f t="shared" si="1782"/>
        <v>9.2880000000000004E-2</v>
      </c>
      <c r="AI770" t="s">
        <v>643</v>
      </c>
      <c r="AJ770">
        <f t="shared" si="1783"/>
        <v>475.41910868663211</v>
      </c>
      <c r="AK770">
        <f t="shared" si="1784"/>
        <v>554.65562680107075</v>
      </c>
      <c r="AL770">
        <f t="shared" si="1785"/>
        <v>0.68103787319360065</v>
      </c>
      <c r="AM770">
        <f t="shared" si="1786"/>
        <v>0.49034726869939244</v>
      </c>
      <c r="AN770">
        <f t="shared" si="1787"/>
        <v>53.222209707529473</v>
      </c>
      <c r="AO770">
        <f t="shared" si="1788"/>
        <v>38.319990989421221</v>
      </c>
      <c r="AP770">
        <f t="shared" si="1789"/>
        <v>0.33512292971320695</v>
      </c>
      <c r="AQ770">
        <f t="shared" si="1790"/>
        <v>0.24128850939350902</v>
      </c>
      <c r="AR770" s="54">
        <f t="shared" ref="AR770" si="1929">SLOPE(AM770:AM773,X770:X773)*60</f>
        <v>0.35996799931512946</v>
      </c>
      <c r="AS770" s="55">
        <f t="shared" ref="AS770" si="1930">RSQ(Y770:Y773,AM770:AM773)</f>
        <v>0.98787081882023642</v>
      </c>
      <c r="AT770" s="55">
        <f t="shared" ref="AT770" si="1931">IF(AS770&gt;=0.7,AR770,"REV")</f>
        <v>0.35996799931512946</v>
      </c>
      <c r="AU770" s="56">
        <f t="shared" ref="AU770" si="1932">SLOPE(AQ770:AQ773,Y770:Y773)*60</f>
        <v>-1.3299722011613218</v>
      </c>
      <c r="AV770" s="56">
        <f t="shared" ref="AV770" si="1933">RSQ(Y770:Y773,AQ770:AQ773)</f>
        <v>0.16339372797815857</v>
      </c>
      <c r="AW770" s="56" t="str">
        <f t="shared" ref="AW770" si="1934">IF(AV770&gt;=0.7,AU770,"REV")</f>
        <v>REV</v>
      </c>
      <c r="AX770" s="57">
        <f t="shared" ref="AX770" si="1935">SLOPE(AO770:AO773,Y770:Y773)*60</f>
        <v>-1700.6037766138036</v>
      </c>
      <c r="AY770" s="57">
        <f t="shared" ref="AY770" si="1936">RSQ(Y770:Y773,AO770:AO773)</f>
        <v>0.90485488440427164</v>
      </c>
      <c r="AZ770" s="57">
        <f t="shared" ref="AZ770" si="1937">IF(AY770&gt;=0.7,AX770,"REV")</f>
        <v>-1700.6037766138036</v>
      </c>
    </row>
    <row r="771" spans="1:52" x14ac:dyDescent="0.3">
      <c r="A771">
        <v>755</v>
      </c>
      <c r="B771" s="1">
        <v>44813</v>
      </c>
      <c r="C771" t="str">
        <f t="shared" si="1901"/>
        <v>CER-MSD_R2_t1_44813</v>
      </c>
      <c r="E771" t="s">
        <v>20</v>
      </c>
      <c r="F771" t="s">
        <v>34</v>
      </c>
      <c r="G771" t="s">
        <v>18</v>
      </c>
      <c r="H771">
        <f t="shared" ref="H771:H834" si="1938">YEAR(B771)</f>
        <v>2022</v>
      </c>
      <c r="I771">
        <f t="shared" ref="I771:I834" si="1939">MONTH(B771)</f>
        <v>9</v>
      </c>
      <c r="J771">
        <f t="shared" ref="J771:J834" si="1940">DAY(B771)</f>
        <v>9</v>
      </c>
      <c r="K771" t="s">
        <v>49</v>
      </c>
      <c r="M771">
        <f>VLOOKUP(F771,Treats!$A$1:$C$9,3,0)</f>
        <v>2</v>
      </c>
      <c r="N771">
        <v>11</v>
      </c>
      <c r="O771" t="s">
        <v>616</v>
      </c>
      <c r="P771" t="str">
        <f t="shared" ref="P771:P834" si="1941">"E:"&amp;E771&amp;"_P:"&amp;F771&amp;"_Tr1:"&amp;K771&amp;"_Tr2:"&amp;L771&amp;"_"&amp;G771&amp;"_"&amp;M771&amp;"_D:"&amp;J771&amp;"_M:"&amp;I771&amp;"_Y:"&amp;H771</f>
        <v>E:CER_P:P04_Tr1:MSD_Tr2:_TRA_2_D:9_M:9_Y:2022</v>
      </c>
      <c r="Q771">
        <v>4</v>
      </c>
      <c r="R771">
        <v>24</v>
      </c>
      <c r="S771">
        <v>0.9</v>
      </c>
      <c r="T771">
        <v>28</v>
      </c>
      <c r="U771">
        <v>29</v>
      </c>
      <c r="V771" t="s">
        <v>45</v>
      </c>
      <c r="W771" s="2">
        <f t="shared" si="1828"/>
        <v>0.42708333333333331</v>
      </c>
      <c r="X771">
        <v>10</v>
      </c>
      <c r="Y771" s="33">
        <f>VLOOKUP(C771,JN!$A$2:$J$865,8,0)</f>
        <v>1.5825</v>
      </c>
      <c r="Z771" s="34">
        <f>VLOOKUP(C771,JN!$A$2:$J$865,9,0)</f>
        <v>91.384225637561229</v>
      </c>
      <c r="AA771" s="35">
        <f>VLOOKUP(C771,JN!$A$2:$J$865,10,0)</f>
        <v>0.54060000000000008</v>
      </c>
      <c r="AB771">
        <v>39.9</v>
      </c>
      <c r="AD771">
        <f t="shared" ref="AD771:AD834" si="1942">AB771+273</f>
        <v>312.89999999999998</v>
      </c>
      <c r="AE771">
        <v>0.129</v>
      </c>
      <c r="AG771">
        <v>0.72</v>
      </c>
      <c r="AH771">
        <f t="shared" ref="AH771:AH834" si="1943">AE771*AG771</f>
        <v>9.2880000000000004E-2</v>
      </c>
      <c r="AI771" t="s">
        <v>643</v>
      </c>
      <c r="AJ771">
        <f t="shared" ref="AJ771:AJ834" si="1944">(12/(82.0575*AD771))*1000000</f>
        <v>467.36630818794515</v>
      </c>
      <c r="AK771">
        <f t="shared" ref="AK771:AK834" si="1945">(14/(82.0575*AD771))*1000000</f>
        <v>545.26069288593601</v>
      </c>
      <c r="AL771">
        <f t="shared" ref="AL771:AL834" si="1946">(Y771*AJ771)/1000</f>
        <v>0.73960718270742321</v>
      </c>
      <c r="AM771">
        <f t="shared" ref="AM771:AM834" si="1947">AL771*AH771/AE771</f>
        <v>0.53251717154934475</v>
      </c>
      <c r="AN771">
        <f t="shared" ref="AN771:AN834" si="1948">(Z771*AJ771)/1000</f>
        <v>42.70990816284116</v>
      </c>
      <c r="AO771">
        <f t="shared" ref="AO771:AO834" si="1949">AN771*AH771/AE771</f>
        <v>30.751133877245636</v>
      </c>
      <c r="AP771">
        <f t="shared" ref="AP771:AP834" si="1950">AA771*AK771/1000</f>
        <v>0.29476793057413703</v>
      </c>
      <c r="AQ771">
        <f t="shared" ref="AQ771:AQ834" si="1951">AP771*AH771/AE771</f>
        <v>0.21223291001337868</v>
      </c>
      <c r="AR771" s="54"/>
      <c r="AS771" s="55"/>
      <c r="AT771" s="55"/>
      <c r="AU771" s="56"/>
      <c r="AV771" s="56"/>
      <c r="AW771" s="56"/>
      <c r="AX771" s="57"/>
      <c r="AY771" s="57"/>
      <c r="AZ771" s="57"/>
    </row>
    <row r="772" spans="1:52" x14ac:dyDescent="0.3">
      <c r="A772">
        <v>756</v>
      </c>
      <c r="B772" s="1">
        <v>44813</v>
      </c>
      <c r="C772" t="str">
        <f t="shared" si="1901"/>
        <v>CER-MSD_R2_t2_44813</v>
      </c>
      <c r="E772" t="s">
        <v>20</v>
      </c>
      <c r="F772" t="s">
        <v>34</v>
      </c>
      <c r="G772" t="s">
        <v>18</v>
      </c>
      <c r="H772">
        <f t="shared" si="1938"/>
        <v>2022</v>
      </c>
      <c r="I772">
        <f t="shared" si="1939"/>
        <v>9</v>
      </c>
      <c r="J772">
        <f t="shared" si="1940"/>
        <v>9</v>
      </c>
      <c r="K772" t="s">
        <v>49</v>
      </c>
      <c r="M772">
        <f>VLOOKUP(F772,Treats!$A$1:$C$9,3,0)</f>
        <v>2</v>
      </c>
      <c r="N772">
        <v>11</v>
      </c>
      <c r="O772" t="s">
        <v>616</v>
      </c>
      <c r="P772" t="str">
        <f t="shared" si="1941"/>
        <v>E:CER_P:P04_Tr1:MSD_Tr2:_TRA_2_D:9_M:9_Y:2022</v>
      </c>
      <c r="Q772">
        <v>4</v>
      </c>
      <c r="R772">
        <v>24</v>
      </c>
      <c r="S772">
        <v>0.9</v>
      </c>
      <c r="T772">
        <v>28</v>
      </c>
      <c r="U772">
        <v>29</v>
      </c>
      <c r="V772" t="s">
        <v>46</v>
      </c>
      <c r="W772" s="2">
        <f t="shared" si="1828"/>
        <v>0.43402777777777773</v>
      </c>
      <c r="X772">
        <v>20</v>
      </c>
      <c r="Y772" s="33">
        <f>VLOOKUP(C772,JN!$A$2:$J$865,8,0)</f>
        <v>1.8824999999999998</v>
      </c>
      <c r="Z772" s="34">
        <f>VLOOKUP(C772,JN!$A$2:$J$865,9,0)</f>
        <v>82.347238642121269</v>
      </c>
      <c r="AA772" s="35">
        <f>VLOOKUP(C772,JN!$A$2:$J$865,10,0)</f>
        <v>0.60419999999999996</v>
      </c>
      <c r="AB772">
        <v>47.8</v>
      </c>
      <c r="AD772">
        <f t="shared" si="1942"/>
        <v>320.8</v>
      </c>
      <c r="AE772">
        <v>0.129</v>
      </c>
      <c r="AG772">
        <v>0.72</v>
      </c>
      <c r="AH772">
        <f t="shared" si="1943"/>
        <v>9.2880000000000004E-2</v>
      </c>
      <c r="AI772" t="s">
        <v>643</v>
      </c>
      <c r="AJ772">
        <f t="shared" si="1944"/>
        <v>455.85697578556125</v>
      </c>
      <c r="AK772">
        <f t="shared" si="1945"/>
        <v>531.83313841648805</v>
      </c>
      <c r="AL772">
        <f t="shared" si="1946"/>
        <v>0.85815075691631904</v>
      </c>
      <c r="AM772">
        <f t="shared" si="1947"/>
        <v>0.61786854497974975</v>
      </c>
      <c r="AN772">
        <f t="shared" si="1948"/>
        <v>37.538563171689312</v>
      </c>
      <c r="AO772">
        <f t="shared" si="1949"/>
        <v>27.027765483616307</v>
      </c>
      <c r="AP772">
        <f t="shared" si="1950"/>
        <v>0.32133358223124209</v>
      </c>
      <c r="AQ772">
        <f t="shared" si="1951"/>
        <v>0.23136017920649432</v>
      </c>
      <c r="AR772" s="54"/>
      <c r="AS772" s="55"/>
      <c r="AT772" s="55"/>
      <c r="AU772" s="56"/>
      <c r="AV772" s="56"/>
      <c r="AW772" s="56"/>
      <c r="AX772" s="57"/>
      <c r="AY772" s="57"/>
      <c r="AZ772" s="57"/>
    </row>
    <row r="773" spans="1:52" x14ac:dyDescent="0.3">
      <c r="A773">
        <v>757</v>
      </c>
      <c r="B773" s="1">
        <v>44813</v>
      </c>
      <c r="C773" t="str">
        <f t="shared" si="1901"/>
        <v>CER-MSD_R2_t3_44813</v>
      </c>
      <c r="E773" t="s">
        <v>20</v>
      </c>
      <c r="F773" t="s">
        <v>34</v>
      </c>
      <c r="G773" t="s">
        <v>18</v>
      </c>
      <c r="H773">
        <f t="shared" si="1938"/>
        <v>2022</v>
      </c>
      <c r="I773">
        <f t="shared" si="1939"/>
        <v>9</v>
      </c>
      <c r="J773">
        <f t="shared" si="1940"/>
        <v>9</v>
      </c>
      <c r="K773" t="s">
        <v>49</v>
      </c>
      <c r="M773">
        <f>VLOOKUP(F773,Treats!$A$1:$C$9,3,0)</f>
        <v>2</v>
      </c>
      <c r="N773">
        <v>11</v>
      </c>
      <c r="O773" t="s">
        <v>616</v>
      </c>
      <c r="P773" t="str">
        <f t="shared" si="1941"/>
        <v>E:CER_P:P04_Tr1:MSD_Tr2:_TRA_2_D:9_M:9_Y:2022</v>
      </c>
      <c r="Q773">
        <v>4</v>
      </c>
      <c r="R773">
        <v>24</v>
      </c>
      <c r="S773">
        <v>0.9</v>
      </c>
      <c r="T773">
        <v>28</v>
      </c>
      <c r="U773">
        <v>29</v>
      </c>
      <c r="V773" t="s">
        <v>47</v>
      </c>
      <c r="W773" s="2">
        <f t="shared" si="1828"/>
        <v>0.44097222222222215</v>
      </c>
      <c r="X773">
        <v>30</v>
      </c>
      <c r="Y773" s="33">
        <f>VLOOKUP(C773,JN!$A$2:$J$865,8,0)</f>
        <v>1.9575</v>
      </c>
      <c r="Z773" s="34">
        <f>VLOOKUP(C773,JN!$A$2:$J$865,9,0)</f>
        <v>61.045769295727077</v>
      </c>
      <c r="AA773" s="35">
        <f>VLOOKUP(C773,JN!$A$2:$J$865,10,0)</f>
        <v>0.54696000000000011</v>
      </c>
      <c r="AB773">
        <v>38.4</v>
      </c>
      <c r="AD773">
        <f t="shared" si="1942"/>
        <v>311.39999999999998</v>
      </c>
      <c r="AE773">
        <v>0.129</v>
      </c>
      <c r="AG773">
        <v>0.72</v>
      </c>
      <c r="AH773">
        <f t="shared" si="1943"/>
        <v>9.2880000000000004E-2</v>
      </c>
      <c r="AI773" t="s">
        <v>643</v>
      </c>
      <c r="AJ773">
        <f t="shared" si="1944"/>
        <v>469.61759098268482</v>
      </c>
      <c r="AK773">
        <f t="shared" si="1945"/>
        <v>547.88718947979885</v>
      </c>
      <c r="AL773">
        <f t="shared" si="1946"/>
        <v>0.91927643434860551</v>
      </c>
      <c r="AM773">
        <f t="shared" si="1947"/>
        <v>0.66187903273099602</v>
      </c>
      <c r="AN773">
        <f t="shared" si="1948"/>
        <v>28.668167116344097</v>
      </c>
      <c r="AO773">
        <f t="shared" si="1949"/>
        <v>20.641080323767749</v>
      </c>
      <c r="AP773">
        <f t="shared" si="1950"/>
        <v>0.29967237715787082</v>
      </c>
      <c r="AQ773">
        <f t="shared" si="1951"/>
        <v>0.21576411155366698</v>
      </c>
      <c r="AR773" s="54"/>
      <c r="AS773" s="55"/>
      <c r="AT773" s="55"/>
      <c r="AU773" s="56"/>
      <c r="AV773" s="56"/>
      <c r="AW773" s="56"/>
      <c r="AX773" s="57"/>
      <c r="AY773" s="57"/>
      <c r="AZ773" s="57"/>
    </row>
    <row r="774" spans="1:52" x14ac:dyDescent="0.3">
      <c r="A774">
        <v>758</v>
      </c>
      <c r="B774" s="1">
        <v>44813</v>
      </c>
      <c r="C774" t="str">
        <f t="shared" si="1901"/>
        <v>CER-AWD_R2_t0_44813</v>
      </c>
      <c r="E774" t="s">
        <v>20</v>
      </c>
      <c r="F774" t="s">
        <v>37</v>
      </c>
      <c r="G774" t="s">
        <v>18</v>
      </c>
      <c r="H774">
        <f t="shared" si="1938"/>
        <v>2022</v>
      </c>
      <c r="I774">
        <f t="shared" si="1939"/>
        <v>9</v>
      </c>
      <c r="J774">
        <f t="shared" si="1940"/>
        <v>9</v>
      </c>
      <c r="K774" t="s">
        <v>50</v>
      </c>
      <c r="M774">
        <f>VLOOKUP(F774,Treats!$A$1:$C$9,3,0)</f>
        <v>2</v>
      </c>
      <c r="N774">
        <v>9</v>
      </c>
      <c r="O774" t="s">
        <v>616</v>
      </c>
      <c r="P774" t="str">
        <f t="shared" si="1941"/>
        <v>E:CER_P:P05_Tr1:AWD_Tr2:_TRA_2_D:9_M:9_Y:2022</v>
      </c>
      <c r="Q774">
        <v>11</v>
      </c>
      <c r="R774">
        <v>25.5</v>
      </c>
      <c r="S774">
        <v>0.9</v>
      </c>
      <c r="T774">
        <v>27</v>
      </c>
      <c r="U774">
        <v>28</v>
      </c>
      <c r="V774" t="s">
        <v>44</v>
      </c>
      <c r="W774" s="2">
        <v>0.3923611111111111</v>
      </c>
      <c r="X774">
        <v>0</v>
      </c>
      <c r="Y774" s="33">
        <f>VLOOKUP(C774,JN!$A$2:$J$865,8,0)</f>
        <v>2.1825000000000001</v>
      </c>
      <c r="Z774" s="34">
        <f>VLOOKUP(C774,JN!$A$2:$J$865,9,0)</f>
        <v>104.66306367167709</v>
      </c>
      <c r="AA774" s="35">
        <f>VLOOKUP(C774,JN!$A$2:$J$865,10,0)</f>
        <v>0.58512000000000008</v>
      </c>
      <c r="AB774">
        <v>31.8</v>
      </c>
      <c r="AD774">
        <f t="shared" si="1942"/>
        <v>304.8</v>
      </c>
      <c r="AE774">
        <v>0.129</v>
      </c>
      <c r="AG774">
        <v>0.72</v>
      </c>
      <c r="AH774">
        <f t="shared" si="1943"/>
        <v>9.2880000000000004E-2</v>
      </c>
      <c r="AI774" t="s">
        <v>643</v>
      </c>
      <c r="AJ774">
        <f t="shared" si="1944"/>
        <v>479.78647582679793</v>
      </c>
      <c r="AK774">
        <f t="shared" si="1945"/>
        <v>559.75088846459755</v>
      </c>
      <c r="AL774">
        <f t="shared" si="1946"/>
        <v>1.0471339834919866</v>
      </c>
      <c r="AM774">
        <f t="shared" si="1947"/>
        <v>0.75393646811423032</v>
      </c>
      <c r="AN774">
        <f t="shared" si="1948"/>
        <v>50.215922468269717</v>
      </c>
      <c r="AO774">
        <f t="shared" si="1949"/>
        <v>36.155464177154201</v>
      </c>
      <c r="AP774">
        <f t="shared" si="1950"/>
        <v>0.32752143985840537</v>
      </c>
      <c r="AQ774">
        <f t="shared" si="1951"/>
        <v>0.23581543669805186</v>
      </c>
      <c r="AR774" s="54">
        <f t="shared" ref="AR774" si="1952">SLOPE(AM774:AM777,X774:X777)*60</f>
        <v>0.17886905993246019</v>
      </c>
      <c r="AS774" s="55">
        <f t="shared" ref="AS774" si="1953">RSQ(Y774:Y777,AM774:AM777)</f>
        <v>0.98010984174156823</v>
      </c>
      <c r="AT774" s="55">
        <f t="shared" ref="AT774" si="1954">IF(AS774&gt;=0.7,AR774,"REV")</f>
        <v>0.17886905993246019</v>
      </c>
      <c r="AU774" s="56">
        <f t="shared" ref="AU774" si="1955">SLOPE(AQ774:AQ777,Y774:Y777)*60</f>
        <v>-2.1085460527404107</v>
      </c>
      <c r="AV774" s="56">
        <f t="shared" ref="AV774" si="1956">RSQ(Y774:Y777,AQ774:AQ777)</f>
        <v>0.87796469824737444</v>
      </c>
      <c r="AW774" s="56">
        <f t="shared" ref="AW774" si="1957">IF(AV774&gt;=0.7,AU774,"REV")</f>
        <v>-2.1085460527404107</v>
      </c>
      <c r="AX774" s="57">
        <f t="shared" ref="AX774" si="1958">SLOPE(AO774:AO777,Y774:Y777)*60</f>
        <v>-5301.4757826466612</v>
      </c>
      <c r="AY774" s="57">
        <f t="shared" ref="AY774" si="1959">RSQ(Y774:Y777,AO774:AO777)</f>
        <v>0.87533625218708144</v>
      </c>
      <c r="AZ774" s="57">
        <f t="shared" ref="AZ774" si="1960">IF(AY774&gt;=0.7,AX774,"REV")</f>
        <v>-5301.4757826466612</v>
      </c>
    </row>
    <row r="775" spans="1:52" x14ac:dyDescent="0.3">
      <c r="A775">
        <v>759</v>
      </c>
      <c r="B775" s="1">
        <v>44813</v>
      </c>
      <c r="C775" t="str">
        <f t="shared" si="1901"/>
        <v>CER-AWD_R2_t1_44813</v>
      </c>
      <c r="E775" t="s">
        <v>20</v>
      </c>
      <c r="F775" t="s">
        <v>37</v>
      </c>
      <c r="G775" t="s">
        <v>18</v>
      </c>
      <c r="H775">
        <f t="shared" si="1938"/>
        <v>2022</v>
      </c>
      <c r="I775">
        <f t="shared" si="1939"/>
        <v>9</v>
      </c>
      <c r="J775">
        <f t="shared" si="1940"/>
        <v>9</v>
      </c>
      <c r="K775" t="s">
        <v>50</v>
      </c>
      <c r="M775">
        <f>VLOOKUP(F775,Treats!$A$1:$C$9,3,0)</f>
        <v>2</v>
      </c>
      <c r="N775">
        <v>9</v>
      </c>
      <c r="O775" t="s">
        <v>616</v>
      </c>
      <c r="P775" t="str">
        <f t="shared" si="1941"/>
        <v>E:CER_P:P05_Tr1:AWD_Tr2:_TRA_2_D:9_M:9_Y:2022</v>
      </c>
      <c r="Q775">
        <v>11</v>
      </c>
      <c r="R775">
        <v>25.5</v>
      </c>
      <c r="S775">
        <v>0.9</v>
      </c>
      <c r="T775">
        <v>27</v>
      </c>
      <c r="U775">
        <v>28</v>
      </c>
      <c r="V775" t="s">
        <v>45</v>
      </c>
      <c r="W775" s="2">
        <f t="shared" si="1828"/>
        <v>0.39930555555555552</v>
      </c>
      <c r="X775">
        <v>10</v>
      </c>
      <c r="Y775" s="33">
        <f>VLOOKUP(C775,JN!$A$2:$J$865,8,0)</f>
        <v>2.2574999999999998</v>
      </c>
      <c r="Z775" s="34">
        <f>VLOOKUP(C775,JN!$A$2:$J$865,9,0)</f>
        <v>55.144063502786693</v>
      </c>
      <c r="AA775" s="35">
        <f>VLOOKUP(C775,JN!$A$2:$J$865,10,0)</f>
        <v>0.59784000000000015</v>
      </c>
      <c r="AB775">
        <v>38.700000000000003</v>
      </c>
      <c r="AD775">
        <f t="shared" si="1942"/>
        <v>311.7</v>
      </c>
      <c r="AE775">
        <v>0.129</v>
      </c>
      <c r="AG775">
        <v>0.72</v>
      </c>
      <c r="AH775">
        <f t="shared" si="1943"/>
        <v>9.2880000000000004E-2</v>
      </c>
      <c r="AI775" t="s">
        <v>643</v>
      </c>
      <c r="AJ775">
        <f t="shared" si="1944"/>
        <v>469.16560100098832</v>
      </c>
      <c r="AK775">
        <f t="shared" si="1945"/>
        <v>547.35986783448629</v>
      </c>
      <c r="AL775">
        <f t="shared" si="1946"/>
        <v>1.0591413442597311</v>
      </c>
      <c r="AM775">
        <f t="shared" si="1947"/>
        <v>0.76258176786700638</v>
      </c>
      <c r="AN775">
        <f t="shared" si="1948"/>
        <v>25.871697694921583</v>
      </c>
      <c r="AO775">
        <f t="shared" si="1949"/>
        <v>18.627622340343539</v>
      </c>
      <c r="AP775">
        <f t="shared" si="1950"/>
        <v>0.32723362338616935</v>
      </c>
      <c r="AQ775">
        <f t="shared" si="1951"/>
        <v>0.23560820883804193</v>
      </c>
      <c r="AR775" s="54"/>
      <c r="AS775" s="55"/>
      <c r="AT775" s="55"/>
      <c r="AU775" s="56"/>
      <c r="AV775" s="56"/>
      <c r="AW775" s="56"/>
      <c r="AX775" s="57"/>
      <c r="AY775" s="57"/>
      <c r="AZ775" s="57"/>
    </row>
    <row r="776" spans="1:52" x14ac:dyDescent="0.3">
      <c r="A776">
        <v>760</v>
      </c>
      <c r="B776" s="1">
        <v>44813</v>
      </c>
      <c r="C776" t="str">
        <f t="shared" si="1901"/>
        <v>CER-AWD_R2_t2_44813</v>
      </c>
      <c r="E776" t="s">
        <v>20</v>
      </c>
      <c r="F776" t="s">
        <v>37</v>
      </c>
      <c r="G776" t="s">
        <v>18</v>
      </c>
      <c r="H776">
        <f t="shared" si="1938"/>
        <v>2022</v>
      </c>
      <c r="I776">
        <f t="shared" si="1939"/>
        <v>9</v>
      </c>
      <c r="J776">
        <f t="shared" si="1940"/>
        <v>9</v>
      </c>
      <c r="K776" t="s">
        <v>50</v>
      </c>
      <c r="M776">
        <f>VLOOKUP(F776,Treats!$A$1:$C$9,3,0)</f>
        <v>2</v>
      </c>
      <c r="N776">
        <v>9</v>
      </c>
      <c r="O776" t="s">
        <v>616</v>
      </c>
      <c r="P776" t="str">
        <f t="shared" si="1941"/>
        <v>E:CER_P:P05_Tr1:AWD_Tr2:_TRA_2_D:9_M:9_Y:2022</v>
      </c>
      <c r="Q776">
        <v>11</v>
      </c>
      <c r="R776">
        <v>25.5</v>
      </c>
      <c r="S776">
        <v>0.9</v>
      </c>
      <c r="T776">
        <v>27</v>
      </c>
      <c r="U776">
        <v>28</v>
      </c>
      <c r="V776" t="s">
        <v>46</v>
      </c>
      <c r="W776" s="2">
        <f t="shared" si="1828"/>
        <v>0.40624999999999994</v>
      </c>
      <c r="X776">
        <v>20</v>
      </c>
      <c r="Y776" s="33">
        <f>VLOOKUP(C776,JN!$A$2:$J$865,8,0)</f>
        <v>2.4074999999999998</v>
      </c>
      <c r="Z776" s="34">
        <f>VLOOKUP(C776,JN!$A$2:$J$865,9,0)</f>
        <v>36.147947981759835</v>
      </c>
      <c r="AA776" s="35">
        <f>VLOOKUP(C776,JN!$A$2:$J$865,10,0)</f>
        <v>0.57240000000000013</v>
      </c>
      <c r="AB776">
        <v>37.5</v>
      </c>
      <c r="AD776">
        <f t="shared" si="1942"/>
        <v>310.5</v>
      </c>
      <c r="AE776">
        <v>0.129</v>
      </c>
      <c r="AG776">
        <v>0.72</v>
      </c>
      <c r="AH776">
        <f t="shared" si="1943"/>
        <v>9.2880000000000004E-2</v>
      </c>
      <c r="AI776" t="s">
        <v>643</v>
      </c>
      <c r="AJ776">
        <f t="shared" si="1944"/>
        <v>470.97880139133025</v>
      </c>
      <c r="AK776">
        <f t="shared" si="1945"/>
        <v>549.47526828988521</v>
      </c>
      <c r="AL776">
        <f t="shared" si="1946"/>
        <v>1.1338814643496276</v>
      </c>
      <c r="AM776">
        <f t="shared" si="1947"/>
        <v>0.81639465433173186</v>
      </c>
      <c r="AN776">
        <f t="shared" si="1948"/>
        <v>17.024917213205402</v>
      </c>
      <c r="AO776">
        <f t="shared" si="1949"/>
        <v>12.257940393507889</v>
      </c>
      <c r="AP776">
        <f t="shared" si="1950"/>
        <v>0.31451964356913037</v>
      </c>
      <c r="AQ776">
        <f t="shared" si="1951"/>
        <v>0.22645414336977385</v>
      </c>
      <c r="AR776" s="54"/>
      <c r="AS776" s="55"/>
      <c r="AT776" s="55"/>
      <c r="AU776" s="56"/>
      <c r="AV776" s="56"/>
      <c r="AW776" s="56"/>
      <c r="AX776" s="57"/>
      <c r="AY776" s="57"/>
      <c r="AZ776" s="57"/>
    </row>
    <row r="777" spans="1:52" x14ac:dyDescent="0.3">
      <c r="A777">
        <v>761</v>
      </c>
      <c r="B777" s="1">
        <v>44813</v>
      </c>
      <c r="C777" t="str">
        <f t="shared" si="1901"/>
        <v>CER-AWD_R2_t3_44813</v>
      </c>
      <c r="E777" t="s">
        <v>20</v>
      </c>
      <c r="F777" t="s">
        <v>37</v>
      </c>
      <c r="G777" t="s">
        <v>18</v>
      </c>
      <c r="H777">
        <f t="shared" si="1938"/>
        <v>2022</v>
      </c>
      <c r="I777">
        <f t="shared" si="1939"/>
        <v>9</v>
      </c>
      <c r="J777">
        <f t="shared" si="1940"/>
        <v>9</v>
      </c>
      <c r="K777" t="s">
        <v>50</v>
      </c>
      <c r="M777">
        <f>VLOOKUP(F777,Treats!$A$1:$C$9,3,0)</f>
        <v>2</v>
      </c>
      <c r="N777">
        <v>9</v>
      </c>
      <c r="O777" t="s">
        <v>616</v>
      </c>
      <c r="P777" t="str">
        <f t="shared" si="1941"/>
        <v>E:CER_P:P05_Tr1:AWD_Tr2:_TRA_2_D:9_M:9_Y:2022</v>
      </c>
      <c r="Q777">
        <v>11</v>
      </c>
      <c r="R777">
        <v>25.5</v>
      </c>
      <c r="S777">
        <v>0.9</v>
      </c>
      <c r="T777">
        <v>27</v>
      </c>
      <c r="U777">
        <v>28</v>
      </c>
      <c r="V777" t="s">
        <v>47</v>
      </c>
      <c r="W777" s="2">
        <f t="shared" si="1828"/>
        <v>0.41319444444444436</v>
      </c>
      <c r="X777">
        <v>30</v>
      </c>
      <c r="Y777" s="33">
        <f>VLOOKUP(C777,JN!$A$2:$J$865,8,0)</f>
        <v>2.4824999999999999</v>
      </c>
      <c r="Z777" s="34">
        <f>VLOOKUP(C777,JN!$A$2:$J$865,9,0)</f>
        <v>18.442830602938695</v>
      </c>
      <c r="AA777" s="35">
        <f>VLOOKUP(C777,JN!$A$2:$J$865,10,0)</f>
        <v>0.57876000000000005</v>
      </c>
      <c r="AB777">
        <v>39.9</v>
      </c>
      <c r="AD777">
        <f t="shared" si="1942"/>
        <v>312.89999999999998</v>
      </c>
      <c r="AE777">
        <v>0.129</v>
      </c>
      <c r="AG777">
        <v>0.72</v>
      </c>
      <c r="AH777">
        <f t="shared" si="1943"/>
        <v>9.2880000000000004E-2</v>
      </c>
      <c r="AI777" t="s">
        <v>643</v>
      </c>
      <c r="AJ777">
        <f t="shared" si="1944"/>
        <v>467.36630818794515</v>
      </c>
      <c r="AK777">
        <f t="shared" si="1945"/>
        <v>545.26069288593601</v>
      </c>
      <c r="AL777">
        <f t="shared" si="1946"/>
        <v>1.1602368600765738</v>
      </c>
      <c r="AM777">
        <f t="shared" si="1947"/>
        <v>0.83537053925513305</v>
      </c>
      <c r="AN777">
        <f t="shared" si="1948"/>
        <v>8.6195576514311121</v>
      </c>
      <c r="AO777">
        <f t="shared" si="1949"/>
        <v>6.2060815090304011</v>
      </c>
      <c r="AP777">
        <f t="shared" si="1950"/>
        <v>0.31557507861466433</v>
      </c>
      <c r="AQ777">
        <f t="shared" si="1951"/>
        <v>0.22721405660255833</v>
      </c>
      <c r="AR777" s="54"/>
      <c r="AS777" s="55"/>
      <c r="AT777" s="55"/>
      <c r="AU777" s="56"/>
      <c r="AV777" s="56"/>
      <c r="AW777" s="56"/>
      <c r="AX777" s="57"/>
      <c r="AY777" s="57"/>
      <c r="AZ777" s="57"/>
    </row>
    <row r="778" spans="1:52" x14ac:dyDescent="0.3">
      <c r="A778">
        <v>762</v>
      </c>
      <c r="B778" s="1">
        <v>44813</v>
      </c>
      <c r="C778" t="str">
        <f t="shared" si="1901"/>
        <v>CER-CON_R2_t0_44813</v>
      </c>
      <c r="E778" t="s">
        <v>20</v>
      </c>
      <c r="F778" t="s">
        <v>40</v>
      </c>
      <c r="G778" t="s">
        <v>18</v>
      </c>
      <c r="H778">
        <f t="shared" si="1938"/>
        <v>2022</v>
      </c>
      <c r="I778">
        <f t="shared" si="1939"/>
        <v>9</v>
      </c>
      <c r="J778">
        <f t="shared" si="1940"/>
        <v>9</v>
      </c>
      <c r="K778" t="s">
        <v>48</v>
      </c>
      <c r="M778">
        <f>VLOOKUP(F778,Treats!$A$1:$C$9,3,0)</f>
        <v>2</v>
      </c>
      <c r="N778">
        <v>3</v>
      </c>
      <c r="O778" t="s">
        <v>36</v>
      </c>
      <c r="P778" t="str">
        <f t="shared" si="1941"/>
        <v>E:CER_P:P06_Tr1:CON_Tr2:_TRA_2_D:9_M:9_Y:2022</v>
      </c>
      <c r="Q778">
        <v>6</v>
      </c>
      <c r="R778">
        <v>25</v>
      </c>
      <c r="S778">
        <v>0.9</v>
      </c>
      <c r="T778">
        <v>28</v>
      </c>
      <c r="U778">
        <v>29</v>
      </c>
      <c r="V778" t="s">
        <v>44</v>
      </c>
      <c r="W778" s="2">
        <v>0.4201388888888889</v>
      </c>
      <c r="X778">
        <v>0</v>
      </c>
      <c r="Y778" s="33">
        <f>VLOOKUP(C778,JN!$A$2:$J$865,8,0)</f>
        <v>1.4325000000000001</v>
      </c>
      <c r="Z778" s="34">
        <f>VLOOKUP(C778,JN!$A$2:$J$865,9,0)</f>
        <v>106.13849011991218</v>
      </c>
      <c r="AA778" s="35">
        <f>VLOOKUP(C778,JN!$A$2:$J$865,10,0)</f>
        <v>0.63600000000000001</v>
      </c>
      <c r="AB778">
        <v>30.9</v>
      </c>
      <c r="AD778">
        <f t="shared" si="1942"/>
        <v>303.89999999999998</v>
      </c>
      <c r="AE778">
        <v>0.129</v>
      </c>
      <c r="AG778">
        <v>0.72</v>
      </c>
      <c r="AH778">
        <f t="shared" si="1943"/>
        <v>9.2880000000000004E-2</v>
      </c>
      <c r="AI778" t="s">
        <v>643</v>
      </c>
      <c r="AJ778">
        <f t="shared" si="1944"/>
        <v>481.20736371177378</v>
      </c>
      <c r="AK778">
        <f t="shared" si="1945"/>
        <v>561.40859099706938</v>
      </c>
      <c r="AL778">
        <f t="shared" si="1946"/>
        <v>0.68932954851711603</v>
      </c>
      <c r="AM778">
        <f t="shared" si="1947"/>
        <v>0.49631727493232353</v>
      </c>
      <c r="AN778">
        <f t="shared" si="1948"/>
        <v>51.074623018951087</v>
      </c>
      <c r="AO778">
        <f t="shared" si="1949"/>
        <v>36.773728573644782</v>
      </c>
      <c r="AP778">
        <f t="shared" si="1950"/>
        <v>0.35705586387413613</v>
      </c>
      <c r="AQ778">
        <f t="shared" si="1951"/>
        <v>0.25708022198937802</v>
      </c>
      <c r="AR778" s="54">
        <f t="shared" ref="AR778" si="1961">SLOPE(AM778:AM781,X778:X781)*60</f>
        <v>0.16420587749021684</v>
      </c>
      <c r="AS778" s="55">
        <f t="shared" ref="AS778" si="1962">RSQ(Y778:Y781,AM778:AM781)</f>
        <v>0.99267036189416569</v>
      </c>
      <c r="AT778" s="55">
        <f t="shared" ref="AT778" si="1963">IF(AS778&gt;=0.7,AR778,"REV")</f>
        <v>0.16420587749021684</v>
      </c>
      <c r="AU778" s="56">
        <f t="shared" ref="AU778" si="1964">SLOPE(AQ778:AQ781,Y778:Y781)*60</f>
        <v>-4.2005685800102066</v>
      </c>
      <c r="AV778" s="56">
        <f t="shared" ref="AV778" si="1965">RSQ(Y778:Y781,AQ778:AQ781)</f>
        <v>0.25405565018828852</v>
      </c>
      <c r="AW778" s="56" t="str">
        <f t="shared" ref="AW778" si="1966">IF(AV778&gt;=0.7,AU778,"REV")</f>
        <v>REV</v>
      </c>
      <c r="AX778" s="57">
        <f t="shared" ref="AX778" si="1967">SLOPE(AO778:AO781,Y778:Y781)*60</f>
        <v>-5104.7654106568725</v>
      </c>
      <c r="AY778" s="57">
        <f t="shared" ref="AY778" si="1968">RSQ(Y778:Y781,AO778:AO781)</f>
        <v>0.7919013251223086</v>
      </c>
      <c r="AZ778" s="57">
        <f t="shared" ref="AZ778" si="1969">IF(AY778&gt;=0.7,AX778,"REV")</f>
        <v>-5104.7654106568725</v>
      </c>
    </row>
    <row r="779" spans="1:52" x14ac:dyDescent="0.3">
      <c r="A779">
        <v>763</v>
      </c>
      <c r="B779" s="1">
        <v>44813</v>
      </c>
      <c r="C779" t="str">
        <f t="shared" si="1901"/>
        <v>CER-CON_R2_t1_44813</v>
      </c>
      <c r="E779" t="s">
        <v>20</v>
      </c>
      <c r="F779" t="s">
        <v>40</v>
      </c>
      <c r="G779" t="s">
        <v>18</v>
      </c>
      <c r="H779">
        <f t="shared" si="1938"/>
        <v>2022</v>
      </c>
      <c r="I779">
        <f t="shared" si="1939"/>
        <v>9</v>
      </c>
      <c r="J779">
        <f t="shared" si="1940"/>
        <v>9</v>
      </c>
      <c r="K779" t="s">
        <v>48</v>
      </c>
      <c r="M779">
        <f>VLOOKUP(F779,Treats!$A$1:$C$9,3,0)</f>
        <v>2</v>
      </c>
      <c r="N779">
        <v>3</v>
      </c>
      <c r="O779" t="s">
        <v>36</v>
      </c>
      <c r="P779" t="str">
        <f t="shared" si="1941"/>
        <v>E:CER_P:P06_Tr1:CON_Tr2:_TRA_2_D:9_M:9_Y:2022</v>
      </c>
      <c r="Q779">
        <v>6</v>
      </c>
      <c r="R779">
        <v>25</v>
      </c>
      <c r="S779">
        <v>0.9</v>
      </c>
      <c r="T779">
        <v>28</v>
      </c>
      <c r="U779">
        <v>29</v>
      </c>
      <c r="V779" t="s">
        <v>45</v>
      </c>
      <c r="W779" s="2">
        <f t="shared" si="1828"/>
        <v>0.42708333333333331</v>
      </c>
      <c r="X779">
        <v>10</v>
      </c>
      <c r="Y779" s="33">
        <f>VLOOKUP(C779,JN!$A$2:$J$865,8,0)</f>
        <v>1.5074999999999998</v>
      </c>
      <c r="Z779" s="34">
        <f>VLOOKUP(C779,JN!$A$2:$J$865,9,0)</f>
        <v>55.973990879918937</v>
      </c>
      <c r="AA779" s="35">
        <f>VLOOKUP(C779,JN!$A$2:$J$865,10,0)</f>
        <v>0.57240000000000013</v>
      </c>
      <c r="AB779">
        <v>36.799999999999997</v>
      </c>
      <c r="AD779">
        <f t="shared" si="1942"/>
        <v>309.8</v>
      </c>
      <c r="AE779">
        <v>0.129</v>
      </c>
      <c r="AG779">
        <v>0.72</v>
      </c>
      <c r="AH779">
        <f t="shared" si="1943"/>
        <v>9.2880000000000004E-2</v>
      </c>
      <c r="AI779" t="s">
        <v>643</v>
      </c>
      <c r="AJ779">
        <f t="shared" si="1944"/>
        <v>472.04298848291813</v>
      </c>
      <c r="AK779">
        <f t="shared" si="1945"/>
        <v>550.71681989673777</v>
      </c>
      <c r="AL779">
        <f t="shared" si="1946"/>
        <v>0.71160480513799906</v>
      </c>
      <c r="AM779">
        <f t="shared" si="1947"/>
        <v>0.51235545969935925</v>
      </c>
      <c r="AN779">
        <f t="shared" si="1948"/>
        <v>26.42212993227254</v>
      </c>
      <c r="AO779">
        <f t="shared" si="1949"/>
        <v>19.02393355123623</v>
      </c>
      <c r="AP779">
        <f t="shared" si="1950"/>
        <v>0.31523030770889277</v>
      </c>
      <c r="AQ779">
        <f t="shared" si="1951"/>
        <v>0.22696582155040279</v>
      </c>
      <c r="AR779" s="54"/>
      <c r="AS779" s="55"/>
      <c r="AT779" s="55"/>
      <c r="AU779" s="56"/>
      <c r="AV779" s="56"/>
      <c r="AW779" s="56"/>
      <c r="AX779" s="57"/>
      <c r="AY779" s="57"/>
      <c r="AZ779" s="57"/>
    </row>
    <row r="780" spans="1:52" x14ac:dyDescent="0.3">
      <c r="A780">
        <v>764</v>
      </c>
      <c r="B780" s="1">
        <v>44813</v>
      </c>
      <c r="C780" t="str">
        <f t="shared" si="1901"/>
        <v>CER-CON_R2_t2_44813</v>
      </c>
      <c r="E780" t="s">
        <v>20</v>
      </c>
      <c r="F780" t="s">
        <v>40</v>
      </c>
      <c r="G780" t="s">
        <v>18</v>
      </c>
      <c r="H780">
        <f t="shared" si="1938"/>
        <v>2022</v>
      </c>
      <c r="I780">
        <f t="shared" si="1939"/>
        <v>9</v>
      </c>
      <c r="J780">
        <f t="shared" si="1940"/>
        <v>9</v>
      </c>
      <c r="K780" t="s">
        <v>48</v>
      </c>
      <c r="M780">
        <f>VLOOKUP(F780,Treats!$A$1:$C$9,3,0)</f>
        <v>2</v>
      </c>
      <c r="N780">
        <v>3</v>
      </c>
      <c r="O780" t="s">
        <v>36</v>
      </c>
      <c r="P780" t="str">
        <f t="shared" si="1941"/>
        <v>E:CER_P:P06_Tr1:CON_Tr2:_TRA_2_D:9_M:9_Y:2022</v>
      </c>
      <c r="Q780">
        <v>6</v>
      </c>
      <c r="R780">
        <v>25</v>
      </c>
      <c r="S780">
        <v>0.9</v>
      </c>
      <c r="T780">
        <v>28</v>
      </c>
      <c r="U780">
        <v>29</v>
      </c>
      <c r="V780" t="s">
        <v>46</v>
      </c>
      <c r="W780" s="2">
        <f t="shared" si="1828"/>
        <v>0.43402777777777773</v>
      </c>
      <c r="X780">
        <v>20</v>
      </c>
      <c r="Y780" s="33">
        <f>VLOOKUP(C780,JN!$A$2:$J$865,8,0)</f>
        <v>1.5825</v>
      </c>
      <c r="Z780" s="34">
        <f>VLOOKUP(C780,JN!$A$2:$J$865,9,0)</f>
        <v>41.035298091538593</v>
      </c>
      <c r="AA780" s="35">
        <f>VLOOKUP(C780,JN!$A$2:$J$865,10,0)</f>
        <v>0.54696000000000011</v>
      </c>
      <c r="AB780">
        <v>39.799999999999997</v>
      </c>
      <c r="AD780">
        <f t="shared" si="1942"/>
        <v>312.8</v>
      </c>
      <c r="AE780">
        <v>0.129</v>
      </c>
      <c r="AG780">
        <v>0.72</v>
      </c>
      <c r="AH780">
        <f t="shared" si="1943"/>
        <v>9.2880000000000004E-2</v>
      </c>
      <c r="AI780" t="s">
        <v>643</v>
      </c>
      <c r="AJ780">
        <f t="shared" si="1944"/>
        <v>467.51572196933512</v>
      </c>
      <c r="AK780">
        <f t="shared" si="1945"/>
        <v>545.43500896422427</v>
      </c>
      <c r="AL780">
        <f t="shared" si="1946"/>
        <v>0.7398436300164728</v>
      </c>
      <c r="AM780">
        <f t="shared" si="1947"/>
        <v>0.53268741361186045</v>
      </c>
      <c r="AN780">
        <f t="shared" si="1948"/>
        <v>19.184647013492544</v>
      </c>
      <c r="AO780">
        <f t="shared" si="1949"/>
        <v>13.812945849714632</v>
      </c>
      <c r="AP780">
        <f t="shared" si="1950"/>
        <v>0.29833113250307219</v>
      </c>
      <c r="AQ780">
        <f t="shared" si="1951"/>
        <v>0.21479841540221198</v>
      </c>
      <c r="AR780" s="54"/>
      <c r="AS780" s="55"/>
      <c r="AT780" s="55"/>
      <c r="AU780" s="56"/>
      <c r="AV780" s="56"/>
      <c r="AW780" s="56"/>
      <c r="AX780" s="57"/>
      <c r="AY780" s="57"/>
      <c r="AZ780" s="57"/>
    </row>
    <row r="781" spans="1:52" x14ac:dyDescent="0.3">
      <c r="A781">
        <v>765</v>
      </c>
      <c r="B781" s="1">
        <v>44813</v>
      </c>
      <c r="C781" t="str">
        <f t="shared" si="1901"/>
        <v>CER-CON_R2_t3_44813</v>
      </c>
      <c r="E781" t="s">
        <v>20</v>
      </c>
      <c r="F781" t="s">
        <v>40</v>
      </c>
      <c r="G781" t="s">
        <v>18</v>
      </c>
      <c r="H781">
        <f t="shared" si="1938"/>
        <v>2022</v>
      </c>
      <c r="I781">
        <f t="shared" si="1939"/>
        <v>9</v>
      </c>
      <c r="J781">
        <f t="shared" si="1940"/>
        <v>9</v>
      </c>
      <c r="K781" t="s">
        <v>48</v>
      </c>
      <c r="M781">
        <f>VLOOKUP(F781,Treats!$A$1:$C$9,3,0)</f>
        <v>2</v>
      </c>
      <c r="N781">
        <v>3</v>
      </c>
      <c r="O781" t="s">
        <v>36</v>
      </c>
      <c r="P781" t="str">
        <f t="shared" si="1941"/>
        <v>E:CER_P:P06_Tr1:CON_Tr2:_TRA_2_D:9_M:9_Y:2022</v>
      </c>
      <c r="Q781">
        <v>6</v>
      </c>
      <c r="R781">
        <v>25</v>
      </c>
      <c r="S781">
        <v>0.9</v>
      </c>
      <c r="T781">
        <v>28</v>
      </c>
      <c r="U781">
        <v>29</v>
      </c>
      <c r="V781" t="s">
        <v>47</v>
      </c>
      <c r="W781" s="2">
        <f t="shared" si="1828"/>
        <v>0.44097222222222215</v>
      </c>
      <c r="X781">
        <v>30</v>
      </c>
      <c r="Y781" s="33">
        <f>VLOOKUP(C781,JN!$A$2:$J$865,8,0)</f>
        <v>1.7324999999999999</v>
      </c>
      <c r="Z781" s="34">
        <f>VLOOKUP(C781,JN!$A$2:$J$865,9,0)</f>
        <v>25.635534538084784</v>
      </c>
      <c r="AA781" s="35">
        <f>VLOOKUP(C781,JN!$A$2:$J$865,10,0)</f>
        <v>0.59148000000000012</v>
      </c>
      <c r="AB781">
        <v>41.1</v>
      </c>
      <c r="AD781">
        <f t="shared" si="1942"/>
        <v>314.10000000000002</v>
      </c>
      <c r="AE781">
        <v>0.129</v>
      </c>
      <c r="AG781">
        <v>0.72</v>
      </c>
      <c r="AH781">
        <f t="shared" si="1943"/>
        <v>9.2880000000000004E-2</v>
      </c>
      <c r="AI781" t="s">
        <v>643</v>
      </c>
      <c r="AJ781">
        <f t="shared" si="1944"/>
        <v>465.5807635530341</v>
      </c>
      <c r="AK781">
        <f t="shared" si="1945"/>
        <v>543.17755747853982</v>
      </c>
      <c r="AL781">
        <f t="shared" si="1946"/>
        <v>0.80661867285563149</v>
      </c>
      <c r="AM781">
        <f t="shared" si="1947"/>
        <v>0.58076544445605471</v>
      </c>
      <c r="AN781">
        <f t="shared" si="1948"/>
        <v>11.935411744331692</v>
      </c>
      <c r="AO781">
        <f t="shared" si="1949"/>
        <v>8.5934964559188174</v>
      </c>
      <c r="AP781">
        <f t="shared" si="1950"/>
        <v>0.32127866169740676</v>
      </c>
      <c r="AQ781">
        <f t="shared" si="1951"/>
        <v>0.23132063642213288</v>
      </c>
      <c r="AR781" s="54"/>
      <c r="AS781" s="55"/>
      <c r="AT781" s="55"/>
      <c r="AU781" s="56"/>
      <c r="AV781" s="56"/>
      <c r="AW781" s="56"/>
      <c r="AX781" s="57"/>
      <c r="AY781" s="57"/>
      <c r="AZ781" s="57"/>
    </row>
    <row r="782" spans="1:52" x14ac:dyDescent="0.3">
      <c r="A782">
        <v>766</v>
      </c>
      <c r="B782" s="1">
        <v>44813</v>
      </c>
      <c r="C782" t="str">
        <f t="shared" si="1901"/>
        <v>CER-MSD_R3_t0_44813</v>
      </c>
      <c r="E782" t="s">
        <v>20</v>
      </c>
      <c r="F782" t="s">
        <v>35</v>
      </c>
      <c r="G782" t="s">
        <v>18</v>
      </c>
      <c r="H782">
        <f t="shared" si="1938"/>
        <v>2022</v>
      </c>
      <c r="I782">
        <f t="shared" si="1939"/>
        <v>9</v>
      </c>
      <c r="J782">
        <f t="shared" si="1940"/>
        <v>9</v>
      </c>
      <c r="K782" t="s">
        <v>49</v>
      </c>
      <c r="M782">
        <f>VLOOKUP(F782,Treats!$A$1:$C$9,3,0)</f>
        <v>3</v>
      </c>
      <c r="N782">
        <v>14</v>
      </c>
      <c r="O782" t="s">
        <v>36</v>
      </c>
      <c r="P782" t="str">
        <f t="shared" si="1941"/>
        <v>E:CER_P:P07_Tr1:MSD_Tr2:_TRA_3_D:9_M:9_Y:2022</v>
      </c>
      <c r="Q782">
        <v>11</v>
      </c>
      <c r="R782">
        <v>25</v>
      </c>
      <c r="S782">
        <v>0.9</v>
      </c>
      <c r="T782">
        <v>27</v>
      </c>
      <c r="U782">
        <v>28</v>
      </c>
      <c r="V782" t="s">
        <v>44</v>
      </c>
      <c r="W782" s="2">
        <v>0.38923611111111112</v>
      </c>
      <c r="X782">
        <v>0</v>
      </c>
      <c r="Y782" s="33">
        <f>VLOOKUP(C782,JN!$A$2:$J$865,8,0)</f>
        <v>1.8824999999999998</v>
      </c>
      <c r="Z782" s="34">
        <f>VLOOKUP(C782,JN!$A$2:$J$865,9,0)</f>
        <v>113.42340820807296</v>
      </c>
      <c r="AA782" s="35">
        <f>VLOOKUP(C782,JN!$A$2:$J$865,10,0)</f>
        <v>0.55332000000000003</v>
      </c>
      <c r="AB782">
        <v>33.1</v>
      </c>
      <c r="AD782">
        <f t="shared" si="1942"/>
        <v>306.10000000000002</v>
      </c>
      <c r="AE782">
        <v>0.129</v>
      </c>
      <c r="AG782">
        <v>0.72</v>
      </c>
      <c r="AH782">
        <f t="shared" si="1943"/>
        <v>9.2880000000000004E-2</v>
      </c>
      <c r="AI782" t="s">
        <v>643</v>
      </c>
      <c r="AJ782">
        <f t="shared" si="1944"/>
        <v>477.74883316565837</v>
      </c>
      <c r="AK782">
        <f t="shared" si="1945"/>
        <v>557.37363869326805</v>
      </c>
      <c r="AL782">
        <f t="shared" si="1946"/>
        <v>0.89936217843435184</v>
      </c>
      <c r="AM782">
        <f t="shared" si="1947"/>
        <v>0.64754076847273334</v>
      </c>
      <c r="AN782">
        <f t="shared" si="1948"/>
        <v>54.187900925079013</v>
      </c>
      <c r="AO782">
        <f t="shared" si="1949"/>
        <v>39.01528866605689</v>
      </c>
      <c r="AP782">
        <f t="shared" si="1950"/>
        <v>0.3084059817617591</v>
      </c>
      <c r="AQ782">
        <f t="shared" si="1951"/>
        <v>0.22205230686846655</v>
      </c>
      <c r="AR782" s="54">
        <f t="shared" ref="AR782" si="1970">SLOPE(AM782:AM785,X782:X785)*60</f>
        <v>0.14754968036318933</v>
      </c>
      <c r="AS782" s="55">
        <f t="shared" ref="AS782" si="1971">RSQ(Y782:Y785,AM782:AM785)</f>
        <v>0.97371029111932605</v>
      </c>
      <c r="AT782" s="55">
        <f t="shared" ref="AT782" si="1972">IF(AS782&gt;=0.7,AR782,"REV")</f>
        <v>0.14754968036318933</v>
      </c>
      <c r="AU782" s="56">
        <f t="shared" ref="AU782" si="1973">SLOPE(AQ782:AQ785,Y782:Y785)*60</f>
        <v>19.979557487402445</v>
      </c>
      <c r="AV782" s="56">
        <f t="shared" ref="AV782" si="1974">RSQ(Y782:Y785,AQ782:AQ785)</f>
        <v>0.83254116014882384</v>
      </c>
      <c r="AW782" s="56">
        <f t="shared" ref="AW782" si="1975">IF(AV782&gt;=0.7,AU782,"REV")</f>
        <v>19.979557487402445</v>
      </c>
      <c r="AX782" s="57">
        <f t="shared" ref="AX782" si="1976">SLOPE(AO782:AO785,Y782:Y785)*60</f>
        <v>-6490.0828857624128</v>
      </c>
      <c r="AY782" s="57">
        <f t="shared" ref="AY782" si="1977">RSQ(Y782:Y785,AO782:AO785)</f>
        <v>0.89433465811396606</v>
      </c>
      <c r="AZ782" s="57">
        <f t="shared" ref="AZ782" si="1978">IF(AY782&gt;=0.7,AX782,"REV")</f>
        <v>-6490.0828857624128</v>
      </c>
    </row>
    <row r="783" spans="1:52" x14ac:dyDescent="0.3">
      <c r="A783">
        <v>767</v>
      </c>
      <c r="B783" s="1">
        <v>44813</v>
      </c>
      <c r="C783" t="str">
        <f t="shared" si="1901"/>
        <v>CER-MSD_R3_t1_44813</v>
      </c>
      <c r="E783" t="s">
        <v>20</v>
      </c>
      <c r="F783" t="s">
        <v>35</v>
      </c>
      <c r="G783" t="s">
        <v>18</v>
      </c>
      <c r="H783">
        <f t="shared" si="1938"/>
        <v>2022</v>
      </c>
      <c r="I783">
        <f t="shared" si="1939"/>
        <v>9</v>
      </c>
      <c r="J783">
        <f t="shared" si="1940"/>
        <v>9</v>
      </c>
      <c r="K783" t="s">
        <v>49</v>
      </c>
      <c r="M783">
        <f>VLOOKUP(F783,Treats!$A$1:$C$9,3,0)</f>
        <v>3</v>
      </c>
      <c r="N783">
        <v>14</v>
      </c>
      <c r="O783" t="s">
        <v>36</v>
      </c>
      <c r="P783" t="str">
        <f t="shared" si="1941"/>
        <v>E:CER_P:P07_Tr1:MSD_Tr2:_TRA_3_D:9_M:9_Y:2022</v>
      </c>
      <c r="Q783">
        <v>11</v>
      </c>
      <c r="R783">
        <v>25</v>
      </c>
      <c r="S783">
        <v>0.9</v>
      </c>
      <c r="T783">
        <v>27</v>
      </c>
      <c r="U783">
        <v>28</v>
      </c>
      <c r="V783" t="s">
        <v>45</v>
      </c>
      <c r="W783" s="2">
        <f t="shared" si="1828"/>
        <v>0.39618055555555554</v>
      </c>
      <c r="X783">
        <v>10</v>
      </c>
      <c r="Y783" s="33">
        <f>VLOOKUP(C783,JN!$A$2:$J$865,8,0)</f>
        <v>1.8824999999999998</v>
      </c>
      <c r="Z783" s="34">
        <f>VLOOKUP(C783,JN!$A$2:$J$865,9,0)</f>
        <v>87.050160445870631</v>
      </c>
      <c r="AA783" s="35">
        <f>VLOOKUP(C783,JN!$A$2:$J$865,10,0)</f>
        <v>0.64872000000000007</v>
      </c>
      <c r="AB783">
        <v>40</v>
      </c>
      <c r="AD783">
        <f t="shared" si="1942"/>
        <v>313</v>
      </c>
      <c r="AE783">
        <v>0.129</v>
      </c>
      <c r="AG783">
        <v>0.72</v>
      </c>
      <c r="AH783">
        <f t="shared" si="1943"/>
        <v>9.2880000000000004E-2</v>
      </c>
      <c r="AI783" t="s">
        <v>643</v>
      </c>
      <c r="AJ783">
        <f t="shared" si="1944"/>
        <v>467.21698987861993</v>
      </c>
      <c r="AK783">
        <f t="shared" si="1945"/>
        <v>545.08648819172322</v>
      </c>
      <c r="AL783">
        <f t="shared" si="1946"/>
        <v>0.87953598344650197</v>
      </c>
      <c r="AM783">
        <f t="shared" si="1947"/>
        <v>0.63326590808148142</v>
      </c>
      <c r="AN783">
        <f t="shared" si="1948"/>
        <v>40.67131393197058</v>
      </c>
      <c r="AO783">
        <f t="shared" si="1949"/>
        <v>29.283346031018816</v>
      </c>
      <c r="AP783">
        <f t="shared" si="1950"/>
        <v>0.35360850661973475</v>
      </c>
      <c r="AQ783">
        <f t="shared" si="1951"/>
        <v>0.25459812476620902</v>
      </c>
      <c r="AR783" s="54"/>
      <c r="AS783" s="55"/>
      <c r="AT783" s="55"/>
      <c r="AU783" s="56"/>
      <c r="AV783" s="56"/>
      <c r="AW783" s="56"/>
      <c r="AX783" s="57"/>
      <c r="AY783" s="57"/>
      <c r="AZ783" s="57"/>
    </row>
    <row r="784" spans="1:52" x14ac:dyDescent="0.3">
      <c r="A784">
        <v>768</v>
      </c>
      <c r="B784" s="1">
        <v>44813</v>
      </c>
      <c r="C784" t="str">
        <f t="shared" si="1901"/>
        <v>CER-MSD_R3_t2_44813</v>
      </c>
      <c r="E784" t="s">
        <v>20</v>
      </c>
      <c r="F784" t="s">
        <v>35</v>
      </c>
      <c r="G784" t="s">
        <v>18</v>
      </c>
      <c r="H784">
        <f t="shared" si="1938"/>
        <v>2022</v>
      </c>
      <c r="I784">
        <f t="shared" si="1939"/>
        <v>9</v>
      </c>
      <c r="J784">
        <f t="shared" si="1940"/>
        <v>9</v>
      </c>
      <c r="K784" t="s">
        <v>49</v>
      </c>
      <c r="M784">
        <f>VLOOKUP(F784,Treats!$A$1:$C$9,3,0)</f>
        <v>3</v>
      </c>
      <c r="N784">
        <v>14</v>
      </c>
      <c r="O784" t="s">
        <v>36</v>
      </c>
      <c r="P784" t="str">
        <f t="shared" si="1941"/>
        <v>E:CER_P:P07_Tr1:MSD_Tr2:_TRA_3_D:9_M:9_Y:2022</v>
      </c>
      <c r="Q784">
        <v>11</v>
      </c>
      <c r="R784">
        <v>25</v>
      </c>
      <c r="S784">
        <v>0.9</v>
      </c>
      <c r="T784">
        <v>27</v>
      </c>
      <c r="U784">
        <v>28</v>
      </c>
      <c r="V784" t="s">
        <v>46</v>
      </c>
      <c r="W784" s="2">
        <f t="shared" si="1828"/>
        <v>0.40312499999999996</v>
      </c>
      <c r="X784">
        <v>20</v>
      </c>
      <c r="Y784" s="33">
        <f>VLOOKUP(C784,JN!$A$2:$J$865,8,0)</f>
        <v>2.0324999999999998</v>
      </c>
      <c r="Z784" s="34">
        <f>VLOOKUP(C784,JN!$A$2:$J$865,9,0)</f>
        <v>46.568147272420198</v>
      </c>
      <c r="AA784" s="35">
        <f>VLOOKUP(C784,JN!$A$2:$J$865,10,0)</f>
        <v>0.68688000000000005</v>
      </c>
      <c r="AB784">
        <v>38</v>
      </c>
      <c r="AD784">
        <f t="shared" si="1942"/>
        <v>311</v>
      </c>
      <c r="AE784">
        <v>0.129</v>
      </c>
      <c r="AG784">
        <v>0.72</v>
      </c>
      <c r="AH784">
        <f t="shared" si="1943"/>
        <v>9.2880000000000004E-2</v>
      </c>
      <c r="AI784" t="s">
        <v>643</v>
      </c>
      <c r="AJ784">
        <f t="shared" si="1944"/>
        <v>470.22160074600657</v>
      </c>
      <c r="AK784">
        <f t="shared" si="1945"/>
        <v>548.59186753700772</v>
      </c>
      <c r="AL784">
        <f t="shared" si="1946"/>
        <v>0.95572540351625823</v>
      </c>
      <c r="AM784">
        <f t="shared" si="1947"/>
        <v>0.68812229053170593</v>
      </c>
      <c r="AN784">
        <f t="shared" si="1948"/>
        <v>21.897348754213205</v>
      </c>
      <c r="AO784">
        <f t="shared" si="1949"/>
        <v>15.766091103033506</v>
      </c>
      <c r="AP784">
        <f t="shared" si="1950"/>
        <v>0.3768167819738199</v>
      </c>
      <c r="AQ784">
        <f t="shared" si="1951"/>
        <v>0.27130808302115034</v>
      </c>
      <c r="AR784" s="54"/>
      <c r="AS784" s="55"/>
      <c r="AT784" s="55"/>
      <c r="AU784" s="56"/>
      <c r="AV784" s="56"/>
      <c r="AW784" s="56"/>
      <c r="AX784" s="57"/>
      <c r="AY784" s="57"/>
      <c r="AZ784" s="57"/>
    </row>
    <row r="785" spans="1:52" x14ac:dyDescent="0.3">
      <c r="A785">
        <v>769</v>
      </c>
      <c r="B785" s="1">
        <v>44813</v>
      </c>
      <c r="C785" t="str">
        <f t="shared" si="1901"/>
        <v>CER-MSD_R3_t3_44813</v>
      </c>
      <c r="E785" t="s">
        <v>20</v>
      </c>
      <c r="F785" t="s">
        <v>35</v>
      </c>
      <c r="G785" t="s">
        <v>18</v>
      </c>
      <c r="H785">
        <f t="shared" si="1938"/>
        <v>2022</v>
      </c>
      <c r="I785">
        <f t="shared" si="1939"/>
        <v>9</v>
      </c>
      <c r="J785">
        <f t="shared" si="1940"/>
        <v>9</v>
      </c>
      <c r="K785" t="s">
        <v>49</v>
      </c>
      <c r="M785">
        <f>VLOOKUP(F785,Treats!$A$1:$C$9,3,0)</f>
        <v>3</v>
      </c>
      <c r="N785">
        <v>14</v>
      </c>
      <c r="O785" t="s">
        <v>36</v>
      </c>
      <c r="P785" t="str">
        <f t="shared" si="1941"/>
        <v>E:CER_P:P07_Tr1:MSD_Tr2:_TRA_3_D:9_M:9_Y:2022</v>
      </c>
      <c r="Q785">
        <v>11</v>
      </c>
      <c r="R785">
        <v>25</v>
      </c>
      <c r="S785">
        <v>0.9</v>
      </c>
      <c r="T785">
        <v>27</v>
      </c>
      <c r="U785">
        <v>28</v>
      </c>
      <c r="V785" t="s">
        <v>47</v>
      </c>
      <c r="W785" s="2">
        <f t="shared" si="1828"/>
        <v>0.41006944444444438</v>
      </c>
      <c r="X785">
        <v>30</v>
      </c>
      <c r="Y785" s="33">
        <f>VLOOKUP(C785,JN!$A$2:$J$865,8,0)</f>
        <v>2.1074999999999999</v>
      </c>
      <c r="Z785" s="34">
        <f>VLOOKUP(C785,JN!$A$2:$J$865,9,0)</f>
        <v>31.813882790069247</v>
      </c>
      <c r="AA785" s="35">
        <f>VLOOKUP(C785,JN!$A$2:$J$865,10,0)</f>
        <v>0.81408000000000003</v>
      </c>
      <c r="AB785">
        <v>39</v>
      </c>
      <c r="AD785">
        <f t="shared" si="1942"/>
        <v>312</v>
      </c>
      <c r="AE785">
        <v>0.129</v>
      </c>
      <c r="AG785">
        <v>0.72</v>
      </c>
      <c r="AH785">
        <f t="shared" si="1943"/>
        <v>9.2880000000000004E-2</v>
      </c>
      <c r="AI785" t="s">
        <v>643</v>
      </c>
      <c r="AJ785">
        <f t="shared" si="1944"/>
        <v>468.71448023079495</v>
      </c>
      <c r="AK785">
        <f t="shared" si="1945"/>
        <v>546.83356026926083</v>
      </c>
      <c r="AL785">
        <f t="shared" si="1946"/>
        <v>0.98781576708640029</v>
      </c>
      <c r="AM785">
        <f t="shared" si="1947"/>
        <v>0.71122735230220813</v>
      </c>
      <c r="AN785">
        <f t="shared" si="1948"/>
        <v>14.911627536070741</v>
      </c>
      <c r="AO785">
        <f t="shared" si="1949"/>
        <v>10.736371825970934</v>
      </c>
      <c r="AP785">
        <f t="shared" si="1950"/>
        <v>0.4451662647439999</v>
      </c>
      <c r="AQ785">
        <f t="shared" si="1951"/>
        <v>0.32051971061567991</v>
      </c>
      <c r="AR785" s="54"/>
      <c r="AS785" s="55"/>
      <c r="AT785" s="55"/>
      <c r="AU785" s="56"/>
      <c r="AV785" s="56"/>
      <c r="AW785" s="56"/>
      <c r="AX785" s="57"/>
      <c r="AY785" s="57"/>
      <c r="AZ785" s="57"/>
    </row>
    <row r="786" spans="1:52" x14ac:dyDescent="0.3">
      <c r="A786">
        <v>770</v>
      </c>
      <c r="B786" s="1">
        <v>44813</v>
      </c>
      <c r="C786" t="str">
        <f t="shared" si="1901"/>
        <v>CER-CON_R3_t0_44813</v>
      </c>
      <c r="E786" t="s">
        <v>20</v>
      </c>
      <c r="F786" t="s">
        <v>33</v>
      </c>
      <c r="G786" t="s">
        <v>18</v>
      </c>
      <c r="H786">
        <f t="shared" si="1938"/>
        <v>2022</v>
      </c>
      <c r="I786">
        <f t="shared" si="1939"/>
        <v>9</v>
      </c>
      <c r="J786">
        <f t="shared" si="1940"/>
        <v>9</v>
      </c>
      <c r="K786" t="s">
        <v>48</v>
      </c>
      <c r="M786">
        <f>VLOOKUP(F786,Treats!$A$1:$C$9,3,0)</f>
        <v>3</v>
      </c>
      <c r="N786">
        <v>14</v>
      </c>
      <c r="O786" t="s">
        <v>36</v>
      </c>
      <c r="P786" t="str">
        <f t="shared" si="1941"/>
        <v>E:CER_P:P08_Tr1:CON_Tr2:_TRA_3_D:9_M:9_Y:2022</v>
      </c>
      <c r="Q786">
        <v>8</v>
      </c>
      <c r="R786">
        <v>25</v>
      </c>
      <c r="S786">
        <v>0.9</v>
      </c>
      <c r="T786">
        <v>28</v>
      </c>
      <c r="U786">
        <v>29</v>
      </c>
      <c r="V786" t="s">
        <v>44</v>
      </c>
      <c r="W786" s="2">
        <v>0.42233796296296294</v>
      </c>
      <c r="X786">
        <v>0</v>
      </c>
      <c r="Y786" s="33">
        <f>VLOOKUP(C786,JN!$A$2:$J$865,8,0)</f>
        <v>1.5074999999999998</v>
      </c>
      <c r="Z786" s="34">
        <f>VLOOKUP(C786,JN!$A$2:$J$865,9,0)</f>
        <v>100.51342678601587</v>
      </c>
      <c r="AA786" s="35">
        <f>VLOOKUP(C786,JN!$A$2:$J$865,10,0)</f>
        <v>0.59148000000000012</v>
      </c>
      <c r="AB786">
        <v>34.299999999999997</v>
      </c>
      <c r="AD786">
        <f t="shared" si="1942"/>
        <v>307.3</v>
      </c>
      <c r="AE786">
        <v>0.129</v>
      </c>
      <c r="AG786">
        <v>0.72</v>
      </c>
      <c r="AH786">
        <f t="shared" si="1943"/>
        <v>9.2880000000000004E-2</v>
      </c>
      <c r="AI786" t="s">
        <v>643</v>
      </c>
      <c r="AJ786">
        <f t="shared" si="1944"/>
        <v>475.88323407747487</v>
      </c>
      <c r="AK786">
        <f t="shared" si="1945"/>
        <v>555.1971064237207</v>
      </c>
      <c r="AL786">
        <f t="shared" si="1946"/>
        <v>0.71739397537179328</v>
      </c>
      <c r="AM786">
        <f t="shared" si="1947"/>
        <v>0.5165236622676912</v>
      </c>
      <c r="AN786">
        <f t="shared" si="1948"/>
        <v>47.832654607138721</v>
      </c>
      <c r="AO786">
        <f t="shared" si="1949"/>
        <v>34.439511317139882</v>
      </c>
      <c r="AP786">
        <f t="shared" si="1950"/>
        <v>0.3283879845075024</v>
      </c>
      <c r="AQ786">
        <f t="shared" si="1951"/>
        <v>0.23643934884540171</v>
      </c>
      <c r="AR786" s="54">
        <f t="shared" ref="AR786" si="1979">SLOPE(AM786:AM789,X786:X789)*60</f>
        <v>0.39312038215567646</v>
      </c>
      <c r="AS786" s="55">
        <f t="shared" ref="AS786" si="1980">RSQ(Y786:Y789,AM786:AM789)</f>
        <v>0.99944151762516931</v>
      </c>
      <c r="AT786" s="55">
        <f t="shared" ref="AT786" si="1981">IF(AS786&gt;=0.7,AR786,"REV")</f>
        <v>0.39312038215567646</v>
      </c>
      <c r="AU786" s="56">
        <f t="shared" ref="AU786" si="1982">SLOPE(AQ786:AQ789,Y786:Y789)*60</f>
        <v>9.4070910677084587</v>
      </c>
      <c r="AV786" s="56">
        <f t="shared" ref="AV786" si="1983">RSQ(Y786:Y789,AQ786:AQ789)</f>
        <v>0.51992151658162222</v>
      </c>
      <c r="AW786" s="56" t="str">
        <f t="shared" ref="AW786" si="1984">IF(AV786&gt;=0.7,AU786,"REV")</f>
        <v>REV</v>
      </c>
      <c r="AX786" s="57">
        <f t="shared" ref="AX786" si="1985">SLOPE(AO786:AO789,Y786:Y789)*60</f>
        <v>-2544.9046863175126</v>
      </c>
      <c r="AY786" s="57">
        <f t="shared" ref="AY786" si="1986">RSQ(Y786:Y789,AO786:AO789)</f>
        <v>0.96740170496460098</v>
      </c>
      <c r="AZ786" s="57">
        <f t="shared" ref="AZ786" si="1987">IF(AY786&gt;=0.7,AX786,"REV")</f>
        <v>-2544.9046863175126</v>
      </c>
    </row>
    <row r="787" spans="1:52" x14ac:dyDescent="0.3">
      <c r="A787">
        <v>771</v>
      </c>
      <c r="B787" s="1">
        <v>44813</v>
      </c>
      <c r="C787" t="str">
        <f t="shared" si="1901"/>
        <v>CER-CON_R3_t1_44813</v>
      </c>
      <c r="E787" t="s">
        <v>20</v>
      </c>
      <c r="F787" t="s">
        <v>33</v>
      </c>
      <c r="G787" t="s">
        <v>18</v>
      </c>
      <c r="H787">
        <f t="shared" si="1938"/>
        <v>2022</v>
      </c>
      <c r="I787">
        <f t="shared" si="1939"/>
        <v>9</v>
      </c>
      <c r="J787">
        <f t="shared" si="1940"/>
        <v>9</v>
      </c>
      <c r="K787" t="s">
        <v>48</v>
      </c>
      <c r="M787">
        <f>VLOOKUP(F787,Treats!$A$1:$C$9,3,0)</f>
        <v>3</v>
      </c>
      <c r="N787">
        <v>14</v>
      </c>
      <c r="O787" t="s">
        <v>36</v>
      </c>
      <c r="P787" t="str">
        <f t="shared" si="1941"/>
        <v>E:CER_P:P08_Tr1:CON_Tr2:_TRA_3_D:9_M:9_Y:2022</v>
      </c>
      <c r="Q787">
        <v>8</v>
      </c>
      <c r="R787">
        <v>25</v>
      </c>
      <c r="S787">
        <v>0.9</v>
      </c>
      <c r="T787">
        <v>28</v>
      </c>
      <c r="U787">
        <v>29</v>
      </c>
      <c r="V787" t="s">
        <v>45</v>
      </c>
      <c r="W787" s="2">
        <f t="shared" ref="W787:W789" si="1988">W786+TIME(0,10,0)</f>
        <v>0.42928240740740736</v>
      </c>
      <c r="X787">
        <v>10</v>
      </c>
      <c r="Y787" s="33">
        <f>VLOOKUP(C787,JN!$A$2:$J$865,8,0)</f>
        <v>1.6575</v>
      </c>
      <c r="Z787" s="34">
        <f>VLOOKUP(C787,JN!$A$2:$J$865,9,0)</f>
        <v>70.91268366829928</v>
      </c>
      <c r="AA787" s="35">
        <f>VLOOKUP(C787,JN!$A$2:$J$865,10,0)</f>
        <v>0.83952000000000004</v>
      </c>
      <c r="AB787">
        <v>37.9</v>
      </c>
      <c r="AD787">
        <f t="shared" si="1942"/>
        <v>310.89999999999998</v>
      </c>
      <c r="AE787">
        <v>0.129</v>
      </c>
      <c r="AG787">
        <v>0.72</v>
      </c>
      <c r="AH787">
        <f t="shared" si="1943"/>
        <v>9.2880000000000004E-2</v>
      </c>
      <c r="AI787" t="s">
        <v>643</v>
      </c>
      <c r="AJ787">
        <f t="shared" si="1944"/>
        <v>470.37284603412047</v>
      </c>
      <c r="AK787">
        <f t="shared" si="1945"/>
        <v>548.76832037314045</v>
      </c>
      <c r="AL787">
        <f t="shared" si="1946"/>
        <v>0.77964299230155465</v>
      </c>
      <c r="AM787">
        <f t="shared" si="1947"/>
        <v>0.56134295445711935</v>
      </c>
      <c r="AN787">
        <f t="shared" si="1948"/>
        <v>33.355400836975228</v>
      </c>
      <c r="AO787">
        <f t="shared" si="1949"/>
        <v>24.015888602622166</v>
      </c>
      <c r="AP787">
        <f t="shared" si="1950"/>
        <v>0.46070198031965892</v>
      </c>
      <c r="AQ787">
        <f t="shared" si="1951"/>
        <v>0.33170542583015444</v>
      </c>
      <c r="AR787" s="54"/>
      <c r="AS787" s="55"/>
      <c r="AT787" s="55"/>
      <c r="AU787" s="56"/>
      <c r="AV787" s="56"/>
      <c r="AW787" s="56"/>
      <c r="AX787" s="57"/>
      <c r="AY787" s="57"/>
      <c r="AZ787" s="57"/>
    </row>
    <row r="788" spans="1:52" x14ac:dyDescent="0.3">
      <c r="A788">
        <v>772</v>
      </c>
      <c r="B788" s="1">
        <v>44813</v>
      </c>
      <c r="C788" t="str">
        <f t="shared" si="1901"/>
        <v>CER-CON_R3_t2_44813</v>
      </c>
      <c r="E788" t="s">
        <v>20</v>
      </c>
      <c r="F788" t="s">
        <v>33</v>
      </c>
      <c r="G788" t="s">
        <v>18</v>
      </c>
      <c r="H788">
        <f t="shared" si="1938"/>
        <v>2022</v>
      </c>
      <c r="I788">
        <f t="shared" si="1939"/>
        <v>9</v>
      </c>
      <c r="J788">
        <f t="shared" si="1940"/>
        <v>9</v>
      </c>
      <c r="K788" t="s">
        <v>48</v>
      </c>
      <c r="M788">
        <f>VLOOKUP(F788,Treats!$A$1:$C$9,3,0)</f>
        <v>3</v>
      </c>
      <c r="N788">
        <v>14</v>
      </c>
      <c r="O788" t="s">
        <v>36</v>
      </c>
      <c r="P788" t="str">
        <f t="shared" si="1941"/>
        <v>E:CER_P:P08_Tr1:CON_Tr2:_TRA_3_D:9_M:9_Y:2022</v>
      </c>
      <c r="Q788">
        <v>8</v>
      </c>
      <c r="R788">
        <v>25</v>
      </c>
      <c r="S788">
        <v>0.9</v>
      </c>
      <c r="T788">
        <v>28</v>
      </c>
      <c r="U788">
        <v>29</v>
      </c>
      <c r="V788" t="s">
        <v>46</v>
      </c>
      <c r="W788" s="2">
        <f t="shared" si="1988"/>
        <v>0.43622685185185178</v>
      </c>
      <c r="X788">
        <v>20</v>
      </c>
      <c r="Y788" s="33">
        <f>VLOOKUP(C788,JN!$A$2:$J$865,8,0)</f>
        <v>1.8824999999999998</v>
      </c>
      <c r="Z788" s="34">
        <f>VLOOKUP(C788,JN!$A$2:$J$865,9,0)</f>
        <v>44.447221753082253</v>
      </c>
      <c r="AA788" s="35">
        <f>VLOOKUP(C788,JN!$A$2:$J$865,10,0)</f>
        <v>0.70596000000000003</v>
      </c>
      <c r="AB788">
        <v>39.4</v>
      </c>
      <c r="AD788">
        <f t="shared" si="1942"/>
        <v>312.39999999999998</v>
      </c>
      <c r="AE788">
        <v>0.129</v>
      </c>
      <c r="AG788">
        <v>0.72</v>
      </c>
      <c r="AH788">
        <f t="shared" si="1943"/>
        <v>9.2880000000000004E-2</v>
      </c>
      <c r="AI788" t="s">
        <v>643</v>
      </c>
      <c r="AJ788">
        <f t="shared" si="1944"/>
        <v>468.1143336491935</v>
      </c>
      <c r="AK788">
        <f t="shared" si="1945"/>
        <v>546.13338925739242</v>
      </c>
      <c r="AL788">
        <f t="shared" si="1946"/>
        <v>0.88122523309460665</v>
      </c>
      <c r="AM788">
        <f t="shared" si="1947"/>
        <v>0.63448216782811673</v>
      </c>
      <c r="AN788">
        <f t="shared" si="1948"/>
        <v>20.806381593502035</v>
      </c>
      <c r="AO788">
        <f t="shared" si="1949"/>
        <v>14.980594747321465</v>
      </c>
      <c r="AP788">
        <f t="shared" si="1950"/>
        <v>0.38554832748014878</v>
      </c>
      <c r="AQ788">
        <f t="shared" si="1951"/>
        <v>0.27759479578570712</v>
      </c>
      <c r="AR788" s="54"/>
      <c r="AS788" s="55"/>
      <c r="AT788" s="55"/>
      <c r="AU788" s="56"/>
      <c r="AV788" s="56"/>
      <c r="AW788" s="56"/>
      <c r="AX788" s="57"/>
      <c r="AY788" s="57"/>
      <c r="AZ788" s="57"/>
    </row>
    <row r="789" spans="1:52" x14ac:dyDescent="0.3">
      <c r="A789">
        <v>773</v>
      </c>
      <c r="B789" s="1">
        <v>44813</v>
      </c>
      <c r="C789" t="str">
        <f t="shared" si="1901"/>
        <v>CER-CON_R3_t3_44813</v>
      </c>
      <c r="E789" t="s">
        <v>20</v>
      </c>
      <c r="F789" t="s">
        <v>33</v>
      </c>
      <c r="G789" t="s">
        <v>18</v>
      </c>
      <c r="H789">
        <f t="shared" si="1938"/>
        <v>2022</v>
      </c>
      <c r="I789">
        <f t="shared" si="1939"/>
        <v>9</v>
      </c>
      <c r="J789">
        <f t="shared" si="1940"/>
        <v>9</v>
      </c>
      <c r="K789" t="s">
        <v>48</v>
      </c>
      <c r="M789">
        <f>VLOOKUP(F789,Treats!$A$1:$C$9,3,0)</f>
        <v>3</v>
      </c>
      <c r="N789">
        <v>14</v>
      </c>
      <c r="O789" t="s">
        <v>36</v>
      </c>
      <c r="P789" t="str">
        <f t="shared" si="1941"/>
        <v>E:CER_P:P08_Tr1:CON_Tr2:_TRA_3_D:9_M:9_Y:2022</v>
      </c>
      <c r="Q789">
        <v>8</v>
      </c>
      <c r="R789">
        <v>25</v>
      </c>
      <c r="S789">
        <v>0.9</v>
      </c>
      <c r="T789">
        <v>28</v>
      </c>
      <c r="U789">
        <v>29</v>
      </c>
      <c r="V789" t="s">
        <v>47</v>
      </c>
      <c r="W789" s="2">
        <f t="shared" si="1988"/>
        <v>0.4431712962962962</v>
      </c>
      <c r="X789">
        <v>30</v>
      </c>
      <c r="Y789" s="33">
        <f>VLOOKUP(C789,JN!$A$2:$J$865,8,0)</f>
        <v>2.1074999999999999</v>
      </c>
      <c r="Z789" s="34">
        <f>VLOOKUP(C789,JN!$A$2:$J$865,9,0)</f>
        <v>24.80560716095254</v>
      </c>
      <c r="AA789" s="35">
        <f>VLOOKUP(C789,JN!$A$2:$J$865,10,0)</f>
        <v>0.92855999999999994</v>
      </c>
      <c r="AB789">
        <v>39.299999999999997</v>
      </c>
      <c r="AD789">
        <f t="shared" si="1942"/>
        <v>312.3</v>
      </c>
      <c r="AE789">
        <v>0.129</v>
      </c>
      <c r="AG789">
        <v>0.72</v>
      </c>
      <c r="AH789">
        <f t="shared" si="1943"/>
        <v>9.2880000000000004E-2</v>
      </c>
      <c r="AI789" t="s">
        <v>643</v>
      </c>
      <c r="AJ789">
        <f t="shared" si="1944"/>
        <v>468.26422616717269</v>
      </c>
      <c r="AK789">
        <f t="shared" si="1945"/>
        <v>546.30826386170145</v>
      </c>
      <c r="AL789">
        <f t="shared" si="1946"/>
        <v>0.98686685664731644</v>
      </c>
      <c r="AM789">
        <f t="shared" si="1947"/>
        <v>0.71054413678606787</v>
      </c>
      <c r="AN789">
        <f t="shared" si="1948"/>
        <v>11.615578441830319</v>
      </c>
      <c r="AO789">
        <f t="shared" si="1949"/>
        <v>8.3632164781178311</v>
      </c>
      <c r="AP789">
        <f t="shared" si="1950"/>
        <v>0.50728000149142149</v>
      </c>
      <c r="AQ789">
        <f t="shared" si="1951"/>
        <v>0.36524160107382353</v>
      </c>
      <c r="AR789" s="54"/>
      <c r="AS789" s="55"/>
      <c r="AT789" s="55"/>
      <c r="AU789" s="56"/>
      <c r="AV789" s="56"/>
      <c r="AW789" s="56"/>
      <c r="AX789" s="57"/>
      <c r="AY789" s="57"/>
      <c r="AZ789" s="57"/>
    </row>
    <row r="790" spans="1:52" x14ac:dyDescent="0.3">
      <c r="A790">
        <v>774</v>
      </c>
      <c r="B790" s="1">
        <v>44813</v>
      </c>
      <c r="C790" t="str">
        <f t="shared" si="1901"/>
        <v>CER-AWD_R3_t0_44813</v>
      </c>
      <c r="E790" t="s">
        <v>20</v>
      </c>
      <c r="F790" t="s">
        <v>38</v>
      </c>
      <c r="G790" t="s">
        <v>18</v>
      </c>
      <c r="H790">
        <f t="shared" si="1938"/>
        <v>2022</v>
      </c>
      <c r="I790">
        <f t="shared" si="1939"/>
        <v>9</v>
      </c>
      <c r="J790">
        <f t="shared" si="1940"/>
        <v>9</v>
      </c>
      <c r="K790" t="s">
        <v>50</v>
      </c>
      <c r="M790">
        <f>VLOOKUP(F790,Treats!$A$1:$C$9,3,0)</f>
        <v>3</v>
      </c>
      <c r="N790">
        <v>2</v>
      </c>
      <c r="O790" t="s">
        <v>36</v>
      </c>
      <c r="P790" t="str">
        <f t="shared" si="1941"/>
        <v>E:CER_P:P09_Tr1:AWD_Tr2:_TRA_3_D:9_M:9_Y:2022</v>
      </c>
      <c r="Q790">
        <v>12</v>
      </c>
      <c r="S790">
        <v>0.9</v>
      </c>
      <c r="T790">
        <v>27</v>
      </c>
      <c r="U790">
        <v>28</v>
      </c>
      <c r="V790" t="s">
        <v>44</v>
      </c>
      <c r="W790" s="2">
        <v>0.3923611111111111</v>
      </c>
      <c r="X790">
        <v>0</v>
      </c>
      <c r="Y790" s="33">
        <f>VLOOKUP(C790,JN!$A$2:$J$865,8,0)</f>
        <v>2.1074999999999999</v>
      </c>
      <c r="Z790" s="34">
        <f>VLOOKUP(C790,JN!$A$2:$J$865,9,0)</f>
        <v>94.058436074987341</v>
      </c>
      <c r="AA790" s="35">
        <f>VLOOKUP(C790,JN!$A$2:$J$865,10,0)</f>
        <v>0.53424000000000005</v>
      </c>
      <c r="AB790">
        <v>32</v>
      </c>
      <c r="AD790">
        <f t="shared" si="1942"/>
        <v>305</v>
      </c>
      <c r="AE790">
        <v>0.129</v>
      </c>
      <c r="AG790">
        <v>0.72</v>
      </c>
      <c r="AH790">
        <f t="shared" si="1943"/>
        <v>9.2880000000000004E-2</v>
      </c>
      <c r="AI790" t="s">
        <v>643</v>
      </c>
      <c r="AJ790">
        <f t="shared" si="1944"/>
        <v>479.47186174428862</v>
      </c>
      <c r="AK790">
        <f t="shared" si="1945"/>
        <v>559.38383870167002</v>
      </c>
      <c r="AL790">
        <f t="shared" si="1946"/>
        <v>1.0104869486260881</v>
      </c>
      <c r="AM790">
        <f t="shared" si="1947"/>
        <v>0.72755060301078345</v>
      </c>
      <c r="AN790">
        <f t="shared" si="1948"/>
        <v>45.098373457630338</v>
      </c>
      <c r="AO790">
        <f t="shared" si="1949"/>
        <v>32.470828889493845</v>
      </c>
      <c r="AP790">
        <f t="shared" si="1950"/>
        <v>0.29884522198798019</v>
      </c>
      <c r="AQ790">
        <f t="shared" si="1951"/>
        <v>0.21516855983134572</v>
      </c>
      <c r="AR790" s="54">
        <f t="shared" ref="AR790" si="1989">SLOPE(AM790:AM793,X790:X793)*60</f>
        <v>0.49784249272251913</v>
      </c>
      <c r="AS790" s="55">
        <f t="shared" ref="AS790" si="1990">RSQ(Y790:Y793,AM790:AM793)</f>
        <v>0.99812621212164276</v>
      </c>
      <c r="AT790" s="55">
        <f t="shared" ref="AT790" si="1991">IF(AS790&gt;=0.7,AR790,"REV")</f>
        <v>0.49784249272251913</v>
      </c>
      <c r="AU790" s="56">
        <f t="shared" ref="AU790" si="1992">SLOPE(AQ790:AQ793,Y790:Y793)*60</f>
        <v>1.7403869525835844</v>
      </c>
      <c r="AV790" s="56">
        <f t="shared" ref="AV790" si="1993">RSQ(Y790:Y793,AQ790:AQ793)</f>
        <v>0.87541022586688799</v>
      </c>
      <c r="AW790" s="56">
        <f t="shared" ref="AW790" si="1994">IF(AV790&gt;=0.7,AU790,"REV")</f>
        <v>1.7403869525835844</v>
      </c>
      <c r="AX790" s="57">
        <f t="shared" ref="AX790" si="1995">SLOPE(AO790:AO793,Y790:Y793)*60</f>
        <v>-1993.149148275249</v>
      </c>
      <c r="AY790" s="57">
        <f t="shared" ref="AY790" si="1996">RSQ(Y790:Y793,AO790:AO793)</f>
        <v>0.98124205065007863</v>
      </c>
      <c r="AZ790" s="57">
        <f t="shared" ref="AZ790" si="1997">IF(AY790&gt;=0.7,AX790,"REV")</f>
        <v>-1993.149148275249</v>
      </c>
    </row>
    <row r="791" spans="1:52" x14ac:dyDescent="0.3">
      <c r="A791">
        <v>775</v>
      </c>
      <c r="B791" s="1">
        <v>44813</v>
      </c>
      <c r="C791" t="str">
        <f t="shared" si="1901"/>
        <v>CER-AWD_R3_t1_44813</v>
      </c>
      <c r="E791" t="s">
        <v>20</v>
      </c>
      <c r="F791" t="s">
        <v>38</v>
      </c>
      <c r="G791" t="s">
        <v>18</v>
      </c>
      <c r="H791">
        <f t="shared" si="1938"/>
        <v>2022</v>
      </c>
      <c r="I791">
        <f t="shared" si="1939"/>
        <v>9</v>
      </c>
      <c r="J791">
        <f t="shared" si="1940"/>
        <v>9</v>
      </c>
      <c r="K791" t="s">
        <v>50</v>
      </c>
      <c r="M791">
        <f>VLOOKUP(F791,Treats!$A$1:$C$9,3,0)</f>
        <v>3</v>
      </c>
      <c r="N791">
        <v>2</v>
      </c>
      <c r="O791" t="s">
        <v>36</v>
      </c>
      <c r="P791" t="str">
        <f t="shared" si="1941"/>
        <v>E:CER_P:P09_Tr1:AWD_Tr2:_TRA_3_D:9_M:9_Y:2022</v>
      </c>
      <c r="Q791">
        <v>12</v>
      </c>
      <c r="S791">
        <v>0.9</v>
      </c>
      <c r="T791">
        <v>27</v>
      </c>
      <c r="U791">
        <v>28</v>
      </c>
      <c r="V791" t="s">
        <v>45</v>
      </c>
      <c r="W791" s="2">
        <f t="shared" ref="W791:W853" si="1998">W790+TIME(0,10,0)</f>
        <v>0.39930555555555552</v>
      </c>
      <c r="X791">
        <v>10</v>
      </c>
      <c r="Y791" s="33">
        <f>VLOOKUP(C791,JN!$A$2:$J$865,8,0)</f>
        <v>2.3325</v>
      </c>
      <c r="Z791" s="34">
        <f>VLOOKUP(C791,JN!$A$2:$J$865,9,0)</f>
        <v>83.822665090356367</v>
      </c>
      <c r="AA791" s="35">
        <f>VLOOKUP(C791,JN!$A$2:$J$865,10,0)</f>
        <v>0.54060000000000008</v>
      </c>
      <c r="AB791">
        <v>37.9</v>
      </c>
      <c r="AD791">
        <f t="shared" si="1942"/>
        <v>310.89999999999998</v>
      </c>
      <c r="AE791">
        <v>0.129</v>
      </c>
      <c r="AG791">
        <v>0.72</v>
      </c>
      <c r="AH791">
        <f t="shared" si="1943"/>
        <v>9.2880000000000004E-2</v>
      </c>
      <c r="AI791" t="s">
        <v>643</v>
      </c>
      <c r="AJ791">
        <f t="shared" si="1944"/>
        <v>470.37284603412047</v>
      </c>
      <c r="AK791">
        <f t="shared" si="1945"/>
        <v>548.76832037314045</v>
      </c>
      <c r="AL791">
        <f t="shared" si="1946"/>
        <v>1.097144663374586</v>
      </c>
      <c r="AM791">
        <f t="shared" si="1947"/>
        <v>0.78994415762970205</v>
      </c>
      <c r="AN791">
        <f t="shared" si="1948"/>
        <v>39.427905540715841</v>
      </c>
      <c r="AO791">
        <f t="shared" si="1949"/>
        <v>28.388091989315406</v>
      </c>
      <c r="AP791">
        <f t="shared" si="1950"/>
        <v>0.29666415399371976</v>
      </c>
      <c r="AQ791">
        <f t="shared" si="1951"/>
        <v>0.21359819087547824</v>
      </c>
      <c r="AR791" s="54"/>
      <c r="AS791" s="55"/>
      <c r="AT791" s="55"/>
      <c r="AU791" s="56"/>
      <c r="AV791" s="56"/>
      <c r="AW791" s="56"/>
      <c r="AX791" s="57"/>
      <c r="AY791" s="57"/>
      <c r="AZ791" s="57"/>
    </row>
    <row r="792" spans="1:52" x14ac:dyDescent="0.3">
      <c r="A792">
        <v>776</v>
      </c>
      <c r="B792" s="1">
        <v>44813</v>
      </c>
      <c r="C792" t="str">
        <f t="shared" si="1901"/>
        <v>CER-AWD_R3_t2_44813</v>
      </c>
      <c r="E792" t="s">
        <v>20</v>
      </c>
      <c r="F792" t="s">
        <v>38</v>
      </c>
      <c r="G792" t="s">
        <v>18</v>
      </c>
      <c r="H792">
        <f t="shared" si="1938"/>
        <v>2022</v>
      </c>
      <c r="I792">
        <f t="shared" si="1939"/>
        <v>9</v>
      </c>
      <c r="J792">
        <f t="shared" si="1940"/>
        <v>9</v>
      </c>
      <c r="K792" t="s">
        <v>50</v>
      </c>
      <c r="M792">
        <f>VLOOKUP(F792,Treats!$A$1:$C$9,3,0)</f>
        <v>3</v>
      </c>
      <c r="N792">
        <v>2</v>
      </c>
      <c r="O792" t="s">
        <v>36</v>
      </c>
      <c r="P792" t="str">
        <f t="shared" si="1941"/>
        <v>E:CER_P:P09_Tr1:AWD_Tr2:_TRA_3_D:9_M:9_Y:2022</v>
      </c>
      <c r="Q792">
        <v>12</v>
      </c>
      <c r="S792">
        <v>0.9</v>
      </c>
      <c r="T792">
        <v>27</v>
      </c>
      <c r="U792">
        <v>28</v>
      </c>
      <c r="V792" t="s">
        <v>46</v>
      </c>
      <c r="W792" s="2">
        <f t="shared" si="1998"/>
        <v>0.40624999999999994</v>
      </c>
      <c r="X792">
        <v>20</v>
      </c>
      <c r="Y792" s="33">
        <f>VLOOKUP(C792,JN!$A$2:$J$865,8,0)</f>
        <v>2.6324999999999998</v>
      </c>
      <c r="Z792" s="34">
        <f>VLOOKUP(C792,JN!$A$2:$J$865,9,0)</f>
        <v>49.980070933963859</v>
      </c>
      <c r="AA792" s="35">
        <f>VLOOKUP(C792,JN!$A$2:$J$865,10,0)</f>
        <v>0.57876000000000005</v>
      </c>
      <c r="AB792">
        <v>36.9</v>
      </c>
      <c r="AD792">
        <f t="shared" si="1942"/>
        <v>309.89999999999998</v>
      </c>
      <c r="AE792">
        <v>0.129</v>
      </c>
      <c r="AG792">
        <v>0.72</v>
      </c>
      <c r="AH792">
        <f t="shared" si="1943"/>
        <v>9.2880000000000004E-2</v>
      </c>
      <c r="AI792" t="s">
        <v>643</v>
      </c>
      <c r="AJ792">
        <f t="shared" si="1944"/>
        <v>471.89066741532122</v>
      </c>
      <c r="AK792">
        <f t="shared" si="1945"/>
        <v>550.53911198454136</v>
      </c>
      <c r="AL792">
        <f t="shared" si="1946"/>
        <v>1.2422521819708332</v>
      </c>
      <c r="AM792">
        <f t="shared" si="1947"/>
        <v>0.89442157101899988</v>
      </c>
      <c r="AN792">
        <f t="shared" si="1948"/>
        <v>23.585129030493302</v>
      </c>
      <c r="AO792">
        <f t="shared" si="1949"/>
        <v>16.981292901955179</v>
      </c>
      <c r="AP792">
        <f t="shared" si="1950"/>
        <v>0.3186300164521732</v>
      </c>
      <c r="AQ792">
        <f t="shared" si="1951"/>
        <v>0.22941361184556472</v>
      </c>
      <c r="AR792" s="54"/>
      <c r="AS792" s="55"/>
      <c r="AT792" s="55"/>
      <c r="AU792" s="56"/>
      <c r="AV792" s="56"/>
      <c r="AW792" s="56"/>
      <c r="AX792" s="57"/>
      <c r="AY792" s="57"/>
      <c r="AZ792" s="57"/>
    </row>
    <row r="793" spans="1:52" x14ac:dyDescent="0.3">
      <c r="A793">
        <v>777</v>
      </c>
      <c r="B793" s="1">
        <v>44813</v>
      </c>
      <c r="C793" t="str">
        <f t="shared" si="1901"/>
        <v>CER-AWD_R3_t3_44813</v>
      </c>
      <c r="E793" t="s">
        <v>20</v>
      </c>
      <c r="F793" t="s">
        <v>38</v>
      </c>
      <c r="G793" t="s">
        <v>18</v>
      </c>
      <c r="H793">
        <f t="shared" si="1938"/>
        <v>2022</v>
      </c>
      <c r="I793">
        <f t="shared" si="1939"/>
        <v>9</v>
      </c>
      <c r="J793">
        <f t="shared" si="1940"/>
        <v>9</v>
      </c>
      <c r="K793" t="s">
        <v>50</v>
      </c>
      <c r="M793">
        <f>VLOOKUP(F793,Treats!$A$1:$C$9,3,0)</f>
        <v>3</v>
      </c>
      <c r="N793">
        <v>2</v>
      </c>
      <c r="O793" t="s">
        <v>36</v>
      </c>
      <c r="P793" t="str">
        <f t="shared" si="1941"/>
        <v>E:CER_P:P09_Tr1:AWD_Tr2:_TRA_3_D:9_M:9_Y:2022</v>
      </c>
      <c r="Q793">
        <v>12</v>
      </c>
      <c r="S793">
        <v>0.9</v>
      </c>
      <c r="T793">
        <v>27</v>
      </c>
      <c r="U793">
        <v>28</v>
      </c>
      <c r="V793" t="s">
        <v>47</v>
      </c>
      <c r="W793" s="2">
        <f t="shared" si="1998"/>
        <v>0.41319444444444436</v>
      </c>
      <c r="X793">
        <v>30</v>
      </c>
      <c r="Y793" s="33">
        <f>VLOOKUP(C793,JN!$A$2:$J$865,8,0)</f>
        <v>2.8574999999999999</v>
      </c>
      <c r="Z793" s="34">
        <f>VLOOKUP(C793,JN!$A$2:$J$865,9,0)</f>
        <v>23.975679783820301</v>
      </c>
      <c r="AA793" s="35">
        <f>VLOOKUP(C793,JN!$A$2:$J$865,10,0)</f>
        <v>0.59148000000000012</v>
      </c>
      <c r="AB793">
        <v>37.4</v>
      </c>
      <c r="AD793">
        <f t="shared" si="1942"/>
        <v>310.39999999999998</v>
      </c>
      <c r="AE793">
        <v>0.129</v>
      </c>
      <c r="AG793">
        <v>0.72</v>
      </c>
      <c r="AH793">
        <f t="shared" si="1943"/>
        <v>9.2880000000000004E-2</v>
      </c>
      <c r="AI793" t="s">
        <v>643</v>
      </c>
      <c r="AJ793">
        <f t="shared" si="1944"/>
        <v>471.13053425260318</v>
      </c>
      <c r="AK793">
        <f t="shared" si="1945"/>
        <v>549.65228996137046</v>
      </c>
      <c r="AL793">
        <f t="shared" si="1946"/>
        <v>1.3462555016268136</v>
      </c>
      <c r="AM793">
        <f t="shared" si="1947"/>
        <v>0.96930396117130591</v>
      </c>
      <c r="AN793">
        <f t="shared" si="1948"/>
        <v>11.295674825620596</v>
      </c>
      <c r="AO793">
        <f t="shared" si="1949"/>
        <v>8.1328858744468295</v>
      </c>
      <c r="AP793">
        <f t="shared" si="1950"/>
        <v>0.32510833646635151</v>
      </c>
      <c r="AQ793">
        <f t="shared" si="1951"/>
        <v>0.2340780022557731</v>
      </c>
      <c r="AR793" s="54"/>
      <c r="AS793" s="55"/>
      <c r="AT793" s="55"/>
      <c r="AU793" s="56"/>
      <c r="AV793" s="56"/>
      <c r="AW793" s="56"/>
      <c r="AX793" s="57"/>
      <c r="AY793" s="57"/>
      <c r="AZ793" s="57"/>
    </row>
    <row r="794" spans="1:52" x14ac:dyDescent="0.3">
      <c r="A794">
        <v>778</v>
      </c>
      <c r="B794" s="1">
        <v>44819</v>
      </c>
      <c r="C794" t="str">
        <f t="shared" si="1901"/>
        <v>CER-AWD_R1_t0_44819</v>
      </c>
      <c r="E794" t="s">
        <v>20</v>
      </c>
      <c r="F794" t="s">
        <v>21</v>
      </c>
      <c r="G794" t="s">
        <v>18</v>
      </c>
      <c r="H794">
        <f t="shared" si="1938"/>
        <v>2022</v>
      </c>
      <c r="I794">
        <f t="shared" si="1939"/>
        <v>9</v>
      </c>
      <c r="J794">
        <f t="shared" si="1940"/>
        <v>15</v>
      </c>
      <c r="K794" t="s">
        <v>50</v>
      </c>
      <c r="M794">
        <f>VLOOKUP(F794,Treats!$A$1:$C$9,3,0)</f>
        <v>1</v>
      </c>
      <c r="N794">
        <v>14</v>
      </c>
      <c r="O794" t="s">
        <v>19</v>
      </c>
      <c r="P794" t="str">
        <f t="shared" si="1941"/>
        <v>E:CER_P:P01_Tr1:AWD_Tr2:_TRA_1_D:15_M:9_Y:2022</v>
      </c>
      <c r="Q794">
        <v>1</v>
      </c>
      <c r="R794">
        <v>24</v>
      </c>
      <c r="S794">
        <v>0.7</v>
      </c>
      <c r="T794">
        <v>232</v>
      </c>
      <c r="U794">
        <v>24</v>
      </c>
      <c r="V794" t="s">
        <v>44</v>
      </c>
      <c r="W794" s="2">
        <v>0.40671296296296294</v>
      </c>
      <c r="X794">
        <v>0</v>
      </c>
      <c r="Y794" s="33">
        <f>VLOOKUP(C794,JN!$A$2:$J$865,8,0)</f>
        <v>1.4325000000000001</v>
      </c>
      <c r="Z794" s="34">
        <f>VLOOKUP(C794,JN!$A$2:$J$865,9,0)</f>
        <v>82.77155419613841</v>
      </c>
      <c r="AA794" s="35">
        <f>VLOOKUP(C794,JN!$A$2:$J$865,10,0)</f>
        <v>1.2847200000000001</v>
      </c>
      <c r="AB794">
        <v>31.2</v>
      </c>
      <c r="AD794">
        <f t="shared" si="1942"/>
        <v>304.2</v>
      </c>
      <c r="AE794">
        <v>0.129</v>
      </c>
      <c r="AG794">
        <v>0.72</v>
      </c>
      <c r="AH794">
        <f t="shared" si="1943"/>
        <v>9.2880000000000004E-2</v>
      </c>
      <c r="AI794" t="s">
        <v>643</v>
      </c>
      <c r="AJ794">
        <f t="shared" si="1944"/>
        <v>480.73280023671282</v>
      </c>
      <c r="AK794">
        <f t="shared" si="1945"/>
        <v>560.85493360949829</v>
      </c>
      <c r="AL794">
        <f t="shared" si="1946"/>
        <v>0.68864973633909121</v>
      </c>
      <c r="AM794">
        <f t="shared" si="1947"/>
        <v>0.49582781016414562</v>
      </c>
      <c r="AN794">
        <f t="shared" si="1948"/>
        <v>39.791001028654456</v>
      </c>
      <c r="AO794">
        <f t="shared" si="1949"/>
        <v>28.64952074063121</v>
      </c>
      <c r="AP794">
        <f t="shared" si="1950"/>
        <v>0.72054155030679468</v>
      </c>
      <c r="AQ794">
        <f t="shared" si="1951"/>
        <v>0.51878991622089221</v>
      </c>
      <c r="AR794" s="54">
        <f t="shared" ref="AR794" si="1999">SLOPE(AM794:AM797,X794:X797)*60</f>
        <v>2.9709084128300613E-2</v>
      </c>
      <c r="AS794" s="55">
        <f t="shared" ref="AS794" si="2000">RSQ(Y794:Y797,AM794:AM797)</f>
        <v>0.77834859625311004</v>
      </c>
      <c r="AT794" s="55">
        <f t="shared" ref="AT794" si="2001">IF(AS794&gt;=0.7,AR794,"REV")</f>
        <v>2.9709084128300613E-2</v>
      </c>
      <c r="AU794" s="56">
        <f t="shared" ref="AU794" si="2002">SLOPE(AQ794:AQ797,Y794:Y797)*60</f>
        <v>17.124980596351719</v>
      </c>
      <c r="AV794" s="56">
        <f t="shared" ref="AV794" si="2003">RSQ(Y794:Y797,AQ794:AQ797)</f>
        <v>4.4753037684637897E-2</v>
      </c>
      <c r="AW794" s="56" t="str">
        <f t="shared" ref="AW794" si="2004">IF(AV794&gt;=0.7,AU794,"REV")</f>
        <v>REV</v>
      </c>
      <c r="AX794" s="57">
        <f t="shared" ref="AX794" si="2005">SLOPE(AO794:AO797,Y794:Y797)*60</f>
        <v>-10289.853860127741</v>
      </c>
      <c r="AY794" s="57">
        <f t="shared" ref="AY794" si="2006">RSQ(Y794:Y797,AO794:AO797)</f>
        <v>0.80865854132745996</v>
      </c>
      <c r="AZ794" s="57">
        <f t="shared" ref="AZ794" si="2007">IF(AY794&gt;=0.7,AX794,"REV")</f>
        <v>-10289.853860127741</v>
      </c>
    </row>
    <row r="795" spans="1:52" x14ac:dyDescent="0.3">
      <c r="A795">
        <v>779</v>
      </c>
      <c r="B795" s="1">
        <v>44819</v>
      </c>
      <c r="C795" t="str">
        <f t="shared" si="1901"/>
        <v>CER-AWD_R1_t1_44819</v>
      </c>
      <c r="E795" t="s">
        <v>20</v>
      </c>
      <c r="F795" t="s">
        <v>21</v>
      </c>
      <c r="G795" t="s">
        <v>18</v>
      </c>
      <c r="H795">
        <f t="shared" si="1938"/>
        <v>2022</v>
      </c>
      <c r="I795">
        <f t="shared" si="1939"/>
        <v>9</v>
      </c>
      <c r="J795">
        <f t="shared" si="1940"/>
        <v>15</v>
      </c>
      <c r="K795" t="s">
        <v>50</v>
      </c>
      <c r="M795">
        <f>VLOOKUP(F795,Treats!$A$1:$C$9,3,0)</f>
        <v>1</v>
      </c>
      <c r="N795">
        <v>14</v>
      </c>
      <c r="O795" t="s">
        <v>19</v>
      </c>
      <c r="P795" t="str">
        <f t="shared" si="1941"/>
        <v>E:CER_P:P01_Tr1:AWD_Tr2:_TRA_1_D:15_M:9_Y:2022</v>
      </c>
      <c r="Q795">
        <v>1</v>
      </c>
      <c r="R795">
        <v>24</v>
      </c>
      <c r="S795">
        <v>0.7</v>
      </c>
      <c r="T795">
        <v>232</v>
      </c>
      <c r="U795">
        <v>24</v>
      </c>
      <c r="V795" t="s">
        <v>45</v>
      </c>
      <c r="W795" s="2">
        <f t="shared" si="1998"/>
        <v>0.41365740740740736</v>
      </c>
      <c r="X795">
        <v>10</v>
      </c>
      <c r="Y795" s="33">
        <f>VLOOKUP(C795,JN!$A$2:$J$865,8,0)</f>
        <v>1.4325000000000001</v>
      </c>
      <c r="Z795" s="34">
        <f>VLOOKUP(C795,JN!$A$2:$J$865,9,0)</f>
        <v>73.899445612693555</v>
      </c>
      <c r="AA795" s="35">
        <f>VLOOKUP(C795,JN!$A$2:$J$865,10,0)</f>
        <v>1.18296</v>
      </c>
      <c r="AB795">
        <v>38.6</v>
      </c>
      <c r="AD795">
        <f t="shared" si="1942"/>
        <v>311.60000000000002</v>
      </c>
      <c r="AE795">
        <v>0.129</v>
      </c>
      <c r="AG795">
        <v>0.72</v>
      </c>
      <c r="AH795">
        <f t="shared" si="1943"/>
        <v>9.2880000000000004E-2</v>
      </c>
      <c r="AI795" t="s">
        <v>643</v>
      </c>
      <c r="AJ795">
        <f t="shared" si="1944"/>
        <v>469.31616762518627</v>
      </c>
      <c r="AK795">
        <f t="shared" si="1945"/>
        <v>547.53552889605055</v>
      </c>
      <c r="AL795">
        <f t="shared" si="1946"/>
        <v>0.67229541012307936</v>
      </c>
      <c r="AM795">
        <f t="shared" si="1947"/>
        <v>0.48405269528861716</v>
      </c>
      <c r="AN795">
        <f t="shared" si="1948"/>
        <v>34.682204604575219</v>
      </c>
      <c r="AO795">
        <f t="shared" si="1949"/>
        <v>24.971187315294159</v>
      </c>
      <c r="AP795">
        <f t="shared" si="1950"/>
        <v>0.64771262926287188</v>
      </c>
      <c r="AQ795">
        <f t="shared" si="1951"/>
        <v>0.46635309306926775</v>
      </c>
      <c r="AR795" s="54"/>
      <c r="AS795" s="55"/>
      <c r="AT795" s="55"/>
      <c r="AU795" s="56"/>
      <c r="AV795" s="56"/>
      <c r="AW795" s="56"/>
      <c r="AX795" s="57"/>
      <c r="AY795" s="57"/>
      <c r="AZ795" s="57"/>
    </row>
    <row r="796" spans="1:52" x14ac:dyDescent="0.3">
      <c r="A796">
        <v>780</v>
      </c>
      <c r="B796" s="1">
        <v>44819</v>
      </c>
      <c r="C796" t="str">
        <f t="shared" si="1901"/>
        <v>CER-AWD_R1_t2_44819</v>
      </c>
      <c r="E796" t="s">
        <v>20</v>
      </c>
      <c r="F796" t="s">
        <v>21</v>
      </c>
      <c r="G796" t="s">
        <v>18</v>
      </c>
      <c r="H796">
        <f t="shared" si="1938"/>
        <v>2022</v>
      </c>
      <c r="I796">
        <f t="shared" si="1939"/>
        <v>9</v>
      </c>
      <c r="J796">
        <f t="shared" si="1940"/>
        <v>15</v>
      </c>
      <c r="K796" t="s">
        <v>50</v>
      </c>
      <c r="M796">
        <f>VLOOKUP(F796,Treats!$A$1:$C$9,3,0)</f>
        <v>1</v>
      </c>
      <c r="N796">
        <v>14</v>
      </c>
      <c r="O796" t="s">
        <v>19</v>
      </c>
      <c r="P796" t="str">
        <f t="shared" si="1941"/>
        <v>E:CER_P:P01_Tr1:AWD_Tr2:_TRA_1_D:15_M:9_Y:2022</v>
      </c>
      <c r="Q796">
        <v>1</v>
      </c>
      <c r="R796">
        <v>24</v>
      </c>
      <c r="S796">
        <v>0.7</v>
      </c>
      <c r="T796">
        <v>232</v>
      </c>
      <c r="U796">
        <v>24</v>
      </c>
      <c r="V796" t="s">
        <v>46</v>
      </c>
      <c r="W796" s="2">
        <f t="shared" si="1998"/>
        <v>0.42060185185185178</v>
      </c>
      <c r="X796">
        <v>20</v>
      </c>
      <c r="Y796" s="33">
        <f>VLOOKUP(C796,JN!$A$2:$J$865,8,0)</f>
        <v>1.5074999999999998</v>
      </c>
      <c r="Z796" s="34">
        <f>VLOOKUP(C796,JN!$A$2:$J$865,9,0)</f>
        <v>53.441406996750146</v>
      </c>
      <c r="AA796" s="35">
        <f>VLOOKUP(C796,JN!$A$2:$J$865,10,0)</f>
        <v>1.1448</v>
      </c>
      <c r="AB796">
        <v>40.1</v>
      </c>
      <c r="AD796">
        <f t="shared" si="1942"/>
        <v>313.10000000000002</v>
      </c>
      <c r="AE796">
        <v>0.129</v>
      </c>
      <c r="AG796">
        <v>0.72</v>
      </c>
      <c r="AH796">
        <f t="shared" si="1943"/>
        <v>9.2880000000000004E-2</v>
      </c>
      <c r="AI796" t="s">
        <v>643</v>
      </c>
      <c r="AJ796">
        <f t="shared" si="1944"/>
        <v>467.0677669498819</v>
      </c>
      <c r="AK796">
        <f t="shared" si="1945"/>
        <v>544.91239477486226</v>
      </c>
      <c r="AL796">
        <f t="shared" si="1946"/>
        <v>0.70410465867694694</v>
      </c>
      <c r="AM796">
        <f t="shared" si="1947"/>
        <v>0.50695535424740179</v>
      </c>
      <c r="AN796">
        <f t="shared" si="1948"/>
        <v>24.960758628631883</v>
      </c>
      <c r="AO796">
        <f t="shared" si="1949"/>
        <v>17.971746212614956</v>
      </c>
      <c r="AP796">
        <f t="shared" si="1950"/>
        <v>0.62381570953826238</v>
      </c>
      <c r="AQ796">
        <f t="shared" si="1951"/>
        <v>0.44914731086754894</v>
      </c>
      <c r="AR796" s="54"/>
      <c r="AS796" s="55"/>
      <c r="AT796" s="55"/>
      <c r="AU796" s="56"/>
      <c r="AV796" s="56"/>
      <c r="AW796" s="56"/>
      <c r="AX796" s="57"/>
      <c r="AY796" s="57"/>
      <c r="AZ796" s="57"/>
    </row>
    <row r="797" spans="1:52" x14ac:dyDescent="0.3">
      <c r="A797">
        <v>781</v>
      </c>
      <c r="B797" s="1">
        <v>44819</v>
      </c>
      <c r="C797" t="str">
        <f t="shared" si="1901"/>
        <v>CER-AWD_R1_t3_44819</v>
      </c>
      <c r="E797" t="s">
        <v>20</v>
      </c>
      <c r="F797" t="s">
        <v>21</v>
      </c>
      <c r="G797" t="s">
        <v>18</v>
      </c>
      <c r="H797">
        <f t="shared" si="1938"/>
        <v>2022</v>
      </c>
      <c r="I797">
        <f t="shared" si="1939"/>
        <v>9</v>
      </c>
      <c r="J797">
        <f t="shared" si="1940"/>
        <v>15</v>
      </c>
      <c r="K797" t="s">
        <v>50</v>
      </c>
      <c r="M797">
        <f>VLOOKUP(F797,Treats!$A$1:$C$9,3,0)</f>
        <v>1</v>
      </c>
      <c r="N797">
        <v>14</v>
      </c>
      <c r="O797" t="s">
        <v>19</v>
      </c>
      <c r="P797" t="str">
        <f t="shared" si="1941"/>
        <v>E:CER_P:P01_Tr1:AWD_Tr2:_TRA_1_D:15_M:9_Y:2022</v>
      </c>
      <c r="Q797">
        <v>1</v>
      </c>
      <c r="R797">
        <v>24</v>
      </c>
      <c r="S797">
        <v>0.7</v>
      </c>
      <c r="T797">
        <v>232</v>
      </c>
      <c r="U797">
        <v>24</v>
      </c>
      <c r="V797" t="s">
        <v>47</v>
      </c>
      <c r="W797" s="2">
        <f t="shared" si="1998"/>
        <v>0.4275462962962962</v>
      </c>
      <c r="X797">
        <v>30</v>
      </c>
      <c r="Y797" s="33">
        <f>VLOOKUP(C797,JN!$A$2:$J$865,8,0)</f>
        <v>1.5074999999999998</v>
      </c>
      <c r="Z797" s="34">
        <f>VLOOKUP(C797,JN!$A$2:$J$865,9,0)</f>
        <v>29.643280443509845</v>
      </c>
      <c r="AA797" s="35">
        <f>VLOOKUP(C797,JN!$A$2:$J$865,10,0)</f>
        <v>1.4818799999999999</v>
      </c>
      <c r="AB797">
        <v>41.5</v>
      </c>
      <c r="AD797">
        <f t="shared" si="1942"/>
        <v>314.5</v>
      </c>
      <c r="AE797">
        <v>0.129</v>
      </c>
      <c r="AG797">
        <v>0.72</v>
      </c>
      <c r="AH797">
        <f t="shared" si="1943"/>
        <v>9.2880000000000004E-2</v>
      </c>
      <c r="AI797" t="s">
        <v>643</v>
      </c>
      <c r="AJ797">
        <f t="shared" si="1944"/>
        <v>464.98860995869012</v>
      </c>
      <c r="AK797">
        <f t="shared" si="1945"/>
        <v>542.48671161847176</v>
      </c>
      <c r="AL797">
        <f t="shared" si="1946"/>
        <v>0.7009703295127252</v>
      </c>
      <c r="AM797">
        <f t="shared" si="1947"/>
        <v>0.5046986372491622</v>
      </c>
      <c r="AN797">
        <f t="shared" si="1948"/>
        <v>13.783787768043267</v>
      </c>
      <c r="AO797">
        <f t="shared" si="1949"/>
        <v>9.9243271929911518</v>
      </c>
      <c r="AP797">
        <f t="shared" si="1950"/>
        <v>0.80390020821318076</v>
      </c>
      <c r="AQ797">
        <f t="shared" si="1951"/>
        <v>0.57880814991349017</v>
      </c>
      <c r="AR797" s="54"/>
      <c r="AS797" s="55"/>
      <c r="AT797" s="55"/>
      <c r="AU797" s="56"/>
      <c r="AV797" s="56"/>
      <c r="AW797" s="56"/>
      <c r="AX797" s="57"/>
      <c r="AY797" s="57"/>
      <c r="AZ797" s="57"/>
    </row>
    <row r="798" spans="1:52" x14ac:dyDescent="0.3">
      <c r="A798">
        <v>782</v>
      </c>
      <c r="B798" s="1">
        <v>44819</v>
      </c>
      <c r="C798" t="str">
        <f t="shared" si="1901"/>
        <v>CER-MSD_R1_t0_44819</v>
      </c>
      <c r="E798" t="s">
        <v>20</v>
      </c>
      <c r="F798" t="s">
        <v>22</v>
      </c>
      <c r="G798" t="s">
        <v>18</v>
      </c>
      <c r="H798">
        <f t="shared" si="1938"/>
        <v>2022</v>
      </c>
      <c r="I798">
        <f t="shared" si="1939"/>
        <v>9</v>
      </c>
      <c r="J798">
        <f t="shared" si="1940"/>
        <v>15</v>
      </c>
      <c r="K798" t="s">
        <v>49</v>
      </c>
      <c r="M798">
        <f>VLOOKUP(F798,Treats!$A$1:$C$9,3,0)</f>
        <v>1</v>
      </c>
      <c r="N798">
        <v>11</v>
      </c>
      <c r="O798" t="s">
        <v>19</v>
      </c>
      <c r="P798" t="str">
        <f t="shared" si="1941"/>
        <v>E:CER_P:P02_Tr1:MSD_Tr2:_TRA_1_D:15_M:9_Y:2022</v>
      </c>
      <c r="Q798">
        <v>0</v>
      </c>
      <c r="R798">
        <v>24</v>
      </c>
      <c r="S798">
        <v>0.9</v>
      </c>
      <c r="T798">
        <v>23</v>
      </c>
      <c r="U798">
        <v>24</v>
      </c>
      <c r="V798" t="s">
        <v>44</v>
      </c>
      <c r="W798" s="2">
        <v>0.40949074074074071</v>
      </c>
      <c r="X798">
        <v>0</v>
      </c>
      <c r="Y798" s="33">
        <f>VLOOKUP(C798,JN!$A$2:$J$865,8,0)</f>
        <v>1.4325000000000001</v>
      </c>
      <c r="Z798" s="34">
        <f>VLOOKUP(C798,JN!$A$2:$J$865,9,0)</f>
        <v>86.633530873637937</v>
      </c>
      <c r="AA798" s="35">
        <f>VLOOKUP(C798,JN!$A$2:$J$865,10,0)</f>
        <v>0.87132000000000009</v>
      </c>
      <c r="AB798">
        <v>27.4</v>
      </c>
      <c r="AD798">
        <f t="shared" si="1942"/>
        <v>300.39999999999998</v>
      </c>
      <c r="AE798">
        <v>0.129</v>
      </c>
      <c r="AG798">
        <v>0.72</v>
      </c>
      <c r="AH798">
        <f t="shared" si="1943"/>
        <v>9.2880000000000004E-2</v>
      </c>
      <c r="AI798" t="s">
        <v>643</v>
      </c>
      <c r="AJ798">
        <f t="shared" si="1944"/>
        <v>486.81397414117191</v>
      </c>
      <c r="AK798">
        <f t="shared" si="1945"/>
        <v>567.9496364980339</v>
      </c>
      <c r="AL798">
        <f t="shared" si="1946"/>
        <v>0.69736101795722882</v>
      </c>
      <c r="AM798">
        <f t="shared" si="1947"/>
        <v>0.50209993292920474</v>
      </c>
      <c r="AN798">
        <f t="shared" si="1948"/>
        <v>42.174413458477595</v>
      </c>
      <c r="AO798">
        <f t="shared" si="1949"/>
        <v>30.365577690103869</v>
      </c>
      <c r="AP798">
        <f t="shared" si="1950"/>
        <v>0.49486587727346693</v>
      </c>
      <c r="AQ798">
        <f t="shared" si="1951"/>
        <v>0.35630343163689621</v>
      </c>
      <c r="AR798" s="54">
        <f t="shared" ref="AR798" si="2008">SLOPE(AM798:AM801,X798:X801)*60</f>
        <v>0.39355021132096868</v>
      </c>
      <c r="AS798" s="55">
        <f t="shared" ref="AS798" si="2009">RSQ(Y798:Y801,AM798:AM801)</f>
        <v>0.99998728847707263</v>
      </c>
      <c r="AT798" s="55">
        <f t="shared" ref="AT798" si="2010">IF(AS798&gt;=0.7,AR798,"REV")</f>
        <v>0.39355021132096868</v>
      </c>
      <c r="AU798" s="56">
        <f t="shared" ref="AU798" si="2011">SLOPE(AQ798:AQ801,Y798:Y801)*60</f>
        <v>-2.3317491287442773</v>
      </c>
      <c r="AV798" s="56">
        <f t="shared" ref="AV798" si="2012">RSQ(Y798:Y801,AQ798:AQ801)</f>
        <v>0.9469255178869902</v>
      </c>
      <c r="AW798" s="56">
        <f t="shared" ref="AW798" si="2013">IF(AV798&gt;=0.7,AU798,"REV")</f>
        <v>-2.3317491287442773</v>
      </c>
      <c r="AX798" s="57">
        <f t="shared" ref="AX798" si="2014">SLOPE(AO798:AO801,Y798:Y801)*60</f>
        <v>-1977.3774231570089</v>
      </c>
      <c r="AY798" s="57">
        <f t="shared" ref="AY798" si="2015">RSQ(Y798:Y801,AO798:AO801)</f>
        <v>0.98774268971410895</v>
      </c>
      <c r="AZ798" s="57">
        <f t="shared" ref="AZ798" si="2016">IF(AY798&gt;=0.7,AX798,"REV")</f>
        <v>-1977.3774231570089</v>
      </c>
    </row>
    <row r="799" spans="1:52" x14ac:dyDescent="0.3">
      <c r="A799">
        <v>783</v>
      </c>
      <c r="B799" s="1">
        <v>44819</v>
      </c>
      <c r="C799" t="str">
        <f t="shared" si="1901"/>
        <v>CER-MSD_R1_t1_44819</v>
      </c>
      <c r="E799" t="s">
        <v>20</v>
      </c>
      <c r="F799" t="s">
        <v>22</v>
      </c>
      <c r="G799" t="s">
        <v>18</v>
      </c>
      <c r="H799">
        <f t="shared" si="1938"/>
        <v>2022</v>
      </c>
      <c r="I799">
        <f t="shared" si="1939"/>
        <v>9</v>
      </c>
      <c r="J799">
        <f t="shared" si="1940"/>
        <v>15</v>
      </c>
      <c r="K799" t="s">
        <v>49</v>
      </c>
      <c r="M799">
        <f>VLOOKUP(F799,Treats!$A$1:$C$9,3,0)</f>
        <v>1</v>
      </c>
      <c r="N799">
        <v>11</v>
      </c>
      <c r="O799" t="s">
        <v>19</v>
      </c>
      <c r="P799" t="str">
        <f t="shared" si="1941"/>
        <v>E:CER_P:P02_Tr1:MSD_Tr2:_TRA_1_D:15_M:9_Y:2022</v>
      </c>
      <c r="Q799">
        <v>0</v>
      </c>
      <c r="R799">
        <v>24</v>
      </c>
      <c r="S799">
        <v>0.9</v>
      </c>
      <c r="T799">
        <v>23</v>
      </c>
      <c r="U799">
        <v>24</v>
      </c>
      <c r="V799" t="s">
        <v>45</v>
      </c>
      <c r="W799" s="2">
        <f t="shared" si="1998"/>
        <v>0.41643518518518513</v>
      </c>
      <c r="X799">
        <v>10</v>
      </c>
      <c r="Y799" s="33">
        <f>VLOOKUP(C799,JN!$A$2:$J$865,8,0)</f>
        <v>1.7324999999999999</v>
      </c>
      <c r="Z799" s="34">
        <f>VLOOKUP(C799,JN!$A$2:$J$865,9,0)</f>
        <v>62.835404320397636</v>
      </c>
      <c r="AA799" s="35">
        <f>VLOOKUP(C799,JN!$A$2:$J$865,10,0)</f>
        <v>0.85224000000000011</v>
      </c>
      <c r="AB799">
        <v>29.2</v>
      </c>
      <c r="AD799">
        <f t="shared" si="1942"/>
        <v>302.2</v>
      </c>
      <c r="AE799">
        <v>0.129</v>
      </c>
      <c r="AG799">
        <v>0.72</v>
      </c>
      <c r="AH799">
        <f t="shared" si="1943"/>
        <v>9.2880000000000004E-2</v>
      </c>
      <c r="AI799" t="s">
        <v>643</v>
      </c>
      <c r="AJ799">
        <f t="shared" si="1944"/>
        <v>483.91435417606897</v>
      </c>
      <c r="AK799">
        <f t="shared" si="1945"/>
        <v>564.56674653874711</v>
      </c>
      <c r="AL799">
        <f t="shared" si="1946"/>
        <v>0.83838161861003946</v>
      </c>
      <c r="AM799">
        <f t="shared" si="1947"/>
        <v>0.60363476539922845</v>
      </c>
      <c r="AN799">
        <f t="shared" si="1948"/>
        <v>30.406954101097394</v>
      </c>
      <c r="AO799">
        <f t="shared" si="1949"/>
        <v>21.893006952790124</v>
      </c>
      <c r="AP799">
        <f t="shared" si="1950"/>
        <v>0.48114636407018191</v>
      </c>
      <c r="AQ799">
        <f t="shared" si="1951"/>
        <v>0.34642538213053098</v>
      </c>
      <c r="AR799" s="54"/>
      <c r="AS799" s="55"/>
      <c r="AT799" s="55"/>
      <c r="AU799" s="56"/>
      <c r="AV799" s="56"/>
      <c r="AW799" s="56"/>
      <c r="AX799" s="57"/>
      <c r="AY799" s="57"/>
      <c r="AZ799" s="57"/>
    </row>
    <row r="800" spans="1:52" x14ac:dyDescent="0.3">
      <c r="A800">
        <v>784</v>
      </c>
      <c r="B800" s="1">
        <v>44819</v>
      </c>
      <c r="C800" t="str">
        <f t="shared" si="1901"/>
        <v>CER-MSD_R1_t2_44819</v>
      </c>
      <c r="E800" t="s">
        <v>20</v>
      </c>
      <c r="F800" t="s">
        <v>22</v>
      </c>
      <c r="G800" t="s">
        <v>18</v>
      </c>
      <c r="H800">
        <f t="shared" si="1938"/>
        <v>2022</v>
      </c>
      <c r="I800">
        <f t="shared" si="1939"/>
        <v>9</v>
      </c>
      <c r="J800">
        <f t="shared" si="1940"/>
        <v>15</v>
      </c>
      <c r="K800" t="s">
        <v>49</v>
      </c>
      <c r="M800">
        <f>VLOOKUP(F800,Treats!$A$1:$C$9,3,0)</f>
        <v>1</v>
      </c>
      <c r="N800">
        <v>11</v>
      </c>
      <c r="O800" t="s">
        <v>19</v>
      </c>
      <c r="P800" t="str">
        <f t="shared" si="1941"/>
        <v>E:CER_P:P02_Tr1:MSD_Tr2:_TRA_1_D:15_M:9_Y:2022</v>
      </c>
      <c r="Q800">
        <v>0</v>
      </c>
      <c r="R800">
        <v>24</v>
      </c>
      <c r="S800">
        <v>0.9</v>
      </c>
      <c r="T800">
        <v>23</v>
      </c>
      <c r="U800">
        <v>24</v>
      </c>
      <c r="V800" t="s">
        <v>46</v>
      </c>
      <c r="W800" s="2">
        <f t="shared" si="1998"/>
        <v>0.42337962962962955</v>
      </c>
      <c r="X800">
        <v>20</v>
      </c>
      <c r="Y800" s="33">
        <f>VLOOKUP(C800,JN!$A$2:$J$865,8,0)</f>
        <v>1.8824999999999998</v>
      </c>
      <c r="Z800" s="34">
        <f>VLOOKUP(C800,JN!$A$2:$J$865,9,0)</f>
        <v>48.744408334926405</v>
      </c>
      <c r="AA800" s="35">
        <f>VLOOKUP(C800,JN!$A$2:$J$865,10,0)</f>
        <v>0.84588000000000008</v>
      </c>
      <c r="AB800">
        <v>30.1</v>
      </c>
      <c r="AD800">
        <f t="shared" si="1942"/>
        <v>303.10000000000002</v>
      </c>
      <c r="AE800">
        <v>0.129</v>
      </c>
      <c r="AG800">
        <v>0.72</v>
      </c>
      <c r="AH800">
        <f t="shared" si="1943"/>
        <v>9.2880000000000004E-2</v>
      </c>
      <c r="AI800" t="s">
        <v>643</v>
      </c>
      <c r="AJ800">
        <f t="shared" si="1944"/>
        <v>482.4774590300496</v>
      </c>
      <c r="AK800">
        <f t="shared" si="1945"/>
        <v>562.89036886839119</v>
      </c>
      <c r="AL800">
        <f t="shared" si="1946"/>
        <v>0.9082638166240683</v>
      </c>
      <c r="AM800">
        <f t="shared" si="1947"/>
        <v>0.65394994796932926</v>
      </c>
      <c r="AN800">
        <f t="shared" si="1948"/>
        <v>23.518078275358466</v>
      </c>
      <c r="AO800">
        <f t="shared" si="1949"/>
        <v>16.933016358258097</v>
      </c>
      <c r="AP800">
        <f t="shared" si="1950"/>
        <v>0.47613770521839477</v>
      </c>
      <c r="AQ800">
        <f t="shared" si="1951"/>
        <v>0.3428191477572442</v>
      </c>
      <c r="AR800" s="54"/>
      <c r="AS800" s="55"/>
      <c r="AT800" s="55"/>
      <c r="AU800" s="56"/>
      <c r="AV800" s="56"/>
      <c r="AW800" s="56"/>
      <c r="AX800" s="57"/>
      <c r="AY800" s="57"/>
      <c r="AZ800" s="57"/>
    </row>
    <row r="801" spans="1:52" x14ac:dyDescent="0.3">
      <c r="A801">
        <v>785</v>
      </c>
      <c r="B801" s="1">
        <v>44819</v>
      </c>
      <c r="C801" t="str">
        <f t="shared" si="1901"/>
        <v>CER-MSD_R1_t3_44819</v>
      </c>
      <c r="E801" t="s">
        <v>20</v>
      </c>
      <c r="F801" t="s">
        <v>22</v>
      </c>
      <c r="G801" t="s">
        <v>18</v>
      </c>
      <c r="H801">
        <f t="shared" si="1938"/>
        <v>2022</v>
      </c>
      <c r="I801">
        <f t="shared" si="1939"/>
        <v>9</v>
      </c>
      <c r="J801">
        <f t="shared" si="1940"/>
        <v>15</v>
      </c>
      <c r="K801" t="s">
        <v>49</v>
      </c>
      <c r="M801">
        <f>VLOOKUP(F801,Treats!$A$1:$C$9,3,0)</f>
        <v>1</v>
      </c>
      <c r="N801">
        <v>11</v>
      </c>
      <c r="O801" t="s">
        <v>19</v>
      </c>
      <c r="P801" t="str">
        <f t="shared" si="1941"/>
        <v>E:CER_P:P02_Tr1:MSD_Tr2:_TRA_1_D:15_M:9_Y:2022</v>
      </c>
      <c r="Q801">
        <v>0</v>
      </c>
      <c r="R801">
        <v>24</v>
      </c>
      <c r="S801">
        <v>0.9</v>
      </c>
      <c r="T801">
        <v>23</v>
      </c>
      <c r="U801">
        <v>24</v>
      </c>
      <c r="V801" t="s">
        <v>47</v>
      </c>
      <c r="W801" s="2">
        <f t="shared" si="1998"/>
        <v>0.43032407407407397</v>
      </c>
      <c r="X801">
        <v>30</v>
      </c>
      <c r="Y801" s="33">
        <f>VLOOKUP(C801,JN!$A$2:$J$865,8,0)</f>
        <v>2.0324999999999998</v>
      </c>
      <c r="Z801" s="34">
        <f>VLOOKUP(C801,JN!$A$2:$J$865,9,0)</f>
        <v>29.434524947428791</v>
      </c>
      <c r="AA801" s="35">
        <f>VLOOKUP(C801,JN!$A$2:$J$865,10,0)</f>
        <v>0.82044000000000006</v>
      </c>
      <c r="AB801">
        <v>31</v>
      </c>
      <c r="AD801">
        <f t="shared" si="1942"/>
        <v>304</v>
      </c>
      <c r="AE801">
        <v>0.129</v>
      </c>
      <c r="AG801">
        <v>0.72</v>
      </c>
      <c r="AH801">
        <f t="shared" si="1943"/>
        <v>9.2880000000000004E-2</v>
      </c>
      <c r="AI801" t="s">
        <v>643</v>
      </c>
      <c r="AJ801">
        <f t="shared" si="1944"/>
        <v>481.04907181581586</v>
      </c>
      <c r="AK801">
        <f t="shared" si="1945"/>
        <v>561.22391711845182</v>
      </c>
      <c r="AL801">
        <f t="shared" si="1946"/>
        <v>0.97773223846564561</v>
      </c>
      <c r="AM801">
        <f t="shared" si="1947"/>
        <v>0.70396721169526488</v>
      </c>
      <c r="AN801">
        <f t="shared" si="1948"/>
        <v>14.159450905300096</v>
      </c>
      <c r="AO801">
        <f t="shared" si="1949"/>
        <v>10.194804651816069</v>
      </c>
      <c r="AP801">
        <f t="shared" si="1950"/>
        <v>0.46045055056066264</v>
      </c>
      <c r="AQ801">
        <f t="shared" si="1951"/>
        <v>0.33152439640367715</v>
      </c>
      <c r="AR801" s="54"/>
      <c r="AS801" s="55"/>
      <c r="AT801" s="55"/>
      <c r="AU801" s="56"/>
      <c r="AV801" s="56"/>
      <c r="AW801" s="56"/>
      <c r="AX801" s="57"/>
      <c r="AY801" s="57"/>
      <c r="AZ801" s="57"/>
    </row>
    <row r="802" spans="1:52" x14ac:dyDescent="0.3">
      <c r="A802">
        <v>786</v>
      </c>
      <c r="B802" s="1">
        <v>44819</v>
      </c>
      <c r="C802" t="str">
        <f t="shared" si="1901"/>
        <v>CER-CON_R1_t0_44819</v>
      </c>
      <c r="E802" t="s">
        <v>20</v>
      </c>
      <c r="F802" t="s">
        <v>39</v>
      </c>
      <c r="G802" t="s">
        <v>18</v>
      </c>
      <c r="H802">
        <f t="shared" si="1938"/>
        <v>2022</v>
      </c>
      <c r="I802">
        <f t="shared" si="1939"/>
        <v>9</v>
      </c>
      <c r="J802">
        <f t="shared" si="1940"/>
        <v>15</v>
      </c>
      <c r="K802" t="s">
        <v>48</v>
      </c>
      <c r="M802">
        <f>VLOOKUP(F802,Treats!$A$1:$C$9,3,0)</f>
        <v>1</v>
      </c>
      <c r="N802">
        <v>3</v>
      </c>
      <c r="O802" t="s">
        <v>614</v>
      </c>
      <c r="P802" t="str">
        <f t="shared" si="1941"/>
        <v>E:CER_P:P03_Tr1:CON_Tr2:_TRA_1_D:15_M:9_Y:2022</v>
      </c>
      <c r="Q802">
        <v>0</v>
      </c>
      <c r="R802">
        <v>24</v>
      </c>
      <c r="S802">
        <v>1</v>
      </c>
      <c r="T802">
        <v>23</v>
      </c>
      <c r="U802">
        <v>24</v>
      </c>
      <c r="V802" t="s">
        <v>44</v>
      </c>
      <c r="W802" s="2">
        <v>0.40671296296296294</v>
      </c>
      <c r="X802">
        <v>0</v>
      </c>
      <c r="Y802" s="33">
        <f>VLOOKUP(C802,JN!$A$2:$J$865,8,0)</f>
        <v>34.957499999999996</v>
      </c>
      <c r="Z802" s="34">
        <f>VLOOKUP(C802,JN!$A$2:$J$865,9,0)</f>
        <v>117.32058879755306</v>
      </c>
      <c r="AA802" s="35">
        <f>VLOOKUP(C802,JN!$A$2:$J$865,10,0)</f>
        <v>0.98580000000000001</v>
      </c>
      <c r="AB802">
        <v>26.9</v>
      </c>
      <c r="AD802">
        <f t="shared" si="1942"/>
        <v>299.89999999999998</v>
      </c>
      <c r="AE802">
        <v>0.129</v>
      </c>
      <c r="AG802">
        <v>0.72</v>
      </c>
      <c r="AH802">
        <f t="shared" si="1943"/>
        <v>9.2880000000000004E-2</v>
      </c>
      <c r="AI802" t="s">
        <v>643</v>
      </c>
      <c r="AJ802">
        <f t="shared" si="1944"/>
        <v>487.62560130712922</v>
      </c>
      <c r="AK802">
        <f t="shared" si="1945"/>
        <v>568.89653485831741</v>
      </c>
      <c r="AL802">
        <f t="shared" si="1946"/>
        <v>17.046171957693968</v>
      </c>
      <c r="AM802">
        <f t="shared" si="1947"/>
        <v>12.273243809539657</v>
      </c>
      <c r="AN802">
        <f t="shared" si="1948"/>
        <v>57.20852265811326</v>
      </c>
      <c r="AO802">
        <f t="shared" si="1949"/>
        <v>41.190136313841549</v>
      </c>
      <c r="AP802">
        <f t="shared" si="1950"/>
        <v>0.56081820406332927</v>
      </c>
      <c r="AQ802">
        <f t="shared" si="1951"/>
        <v>0.40378910692559711</v>
      </c>
      <c r="AR802" s="54">
        <f t="shared" ref="AR802" si="2017">SLOPE(AM802:AM805,X802:X805)*60</f>
        <v>-9.397476398403283</v>
      </c>
      <c r="AS802" s="55">
        <f t="shared" ref="AS802" si="2018">RSQ(Y802:Y805,AM802:AM805)</f>
        <v>0.99958993671361451</v>
      </c>
      <c r="AT802" s="55">
        <f t="shared" ref="AT802" si="2019">IF(AS802&gt;=0.7,AR802,"REV")</f>
        <v>-9.397476398403283</v>
      </c>
      <c r="AU802" s="56">
        <f t="shared" ref="AU802" si="2020">SLOPE(AQ802:AQ805,Y802:Y805)*60</f>
        <v>9.6344596006754421E-2</v>
      </c>
      <c r="AV802" s="56">
        <f t="shared" ref="AV802" si="2021">RSQ(Y802:Y805,AQ802:AQ805)</f>
        <v>0.66220868173635528</v>
      </c>
      <c r="AW802" s="56" t="str">
        <f t="shared" ref="AW802" si="2022">IF(AV802&gt;=0.7,AU802,"REV")</f>
        <v>REV</v>
      </c>
      <c r="AX802" s="57">
        <f t="shared" ref="AX802" si="2023">SLOPE(AO802:AO805,Y802:Y805)*60</f>
        <v>66.744906822077027</v>
      </c>
      <c r="AY802" s="57">
        <f t="shared" ref="AY802" si="2024">RSQ(Y802:Y805,AO802:AO805)</f>
        <v>0.82440694601870335</v>
      </c>
      <c r="AZ802" s="57">
        <f t="shared" ref="AZ802" si="2025">IF(AY802&gt;=0.7,AX802,"REV")</f>
        <v>66.744906822077027</v>
      </c>
    </row>
    <row r="803" spans="1:52" x14ac:dyDescent="0.3">
      <c r="A803">
        <v>787</v>
      </c>
      <c r="B803" s="1">
        <v>44819</v>
      </c>
      <c r="C803" t="str">
        <f t="shared" si="1901"/>
        <v>CER-CON_R1_t1_44819</v>
      </c>
      <c r="E803" t="s">
        <v>20</v>
      </c>
      <c r="F803" t="s">
        <v>39</v>
      </c>
      <c r="G803" t="s">
        <v>18</v>
      </c>
      <c r="H803">
        <f t="shared" si="1938"/>
        <v>2022</v>
      </c>
      <c r="I803">
        <f t="shared" si="1939"/>
        <v>9</v>
      </c>
      <c r="J803">
        <f t="shared" si="1940"/>
        <v>15</v>
      </c>
      <c r="K803" t="s">
        <v>48</v>
      </c>
      <c r="M803">
        <f>VLOOKUP(F803,Treats!$A$1:$C$9,3,0)</f>
        <v>1</v>
      </c>
      <c r="N803">
        <v>3</v>
      </c>
      <c r="O803" t="s">
        <v>614</v>
      </c>
      <c r="P803" t="str">
        <f t="shared" si="1941"/>
        <v>E:CER_P:P03_Tr1:CON_Tr2:_TRA_1_D:15_M:9_Y:2022</v>
      </c>
      <c r="Q803">
        <v>0</v>
      </c>
      <c r="R803">
        <v>24</v>
      </c>
      <c r="S803">
        <v>1</v>
      </c>
      <c r="T803">
        <v>23</v>
      </c>
      <c r="U803">
        <v>24</v>
      </c>
      <c r="V803" t="s">
        <v>45</v>
      </c>
      <c r="W803" s="2">
        <f t="shared" si="1998"/>
        <v>0.41365740740740736</v>
      </c>
      <c r="X803">
        <v>10</v>
      </c>
      <c r="Y803" s="33">
        <f>VLOOKUP(C803,JN!$A$2:$J$865,8,0)</f>
        <v>19.5825</v>
      </c>
      <c r="Z803" s="34">
        <f>VLOOKUP(C803,JN!$A$2:$J$865,9,0)</f>
        <v>84.545975912827373</v>
      </c>
      <c r="AA803" s="35">
        <f>VLOOKUP(C803,JN!$A$2:$J$865,10,0)</f>
        <v>0.93491999999999997</v>
      </c>
      <c r="AB803">
        <v>33.700000000000003</v>
      </c>
      <c r="AD803">
        <f t="shared" si="1942"/>
        <v>306.7</v>
      </c>
      <c r="AE803">
        <v>0.129</v>
      </c>
      <c r="AG803">
        <v>0.72</v>
      </c>
      <c r="AH803">
        <f t="shared" si="1943"/>
        <v>9.2880000000000004E-2</v>
      </c>
      <c r="AI803" t="s">
        <v>643</v>
      </c>
      <c r="AJ803">
        <f t="shared" si="1944"/>
        <v>476.81420877733302</v>
      </c>
      <c r="AK803">
        <f t="shared" si="1945"/>
        <v>556.28324357355518</v>
      </c>
      <c r="AL803">
        <f t="shared" si="1946"/>
        <v>9.3372142433821246</v>
      </c>
      <c r="AM803">
        <f t="shared" si="1947"/>
        <v>6.7227942552351294</v>
      </c>
      <c r="AN803">
        <f t="shared" si="1948"/>
        <v>40.312722610182234</v>
      </c>
      <c r="AO803">
        <f t="shared" si="1949"/>
        <v>29.02516027933121</v>
      </c>
      <c r="AP803">
        <f t="shared" si="1950"/>
        <v>0.52008033008178822</v>
      </c>
      <c r="AQ803">
        <f t="shared" si="1951"/>
        <v>0.37445783765888752</v>
      </c>
      <c r="AR803" s="54"/>
      <c r="AS803" s="55"/>
      <c r="AT803" s="55"/>
      <c r="AU803" s="56"/>
      <c r="AV803" s="56"/>
      <c r="AW803" s="56"/>
      <c r="AX803" s="57"/>
      <c r="AY803" s="57"/>
      <c r="AZ803" s="57"/>
    </row>
    <row r="804" spans="1:52" x14ac:dyDescent="0.3">
      <c r="A804">
        <v>788</v>
      </c>
      <c r="B804" s="1">
        <v>44819</v>
      </c>
      <c r="C804" t="str">
        <f t="shared" si="1901"/>
        <v>CER-CON_R1_t2_44819</v>
      </c>
      <c r="E804" t="s">
        <v>20</v>
      </c>
      <c r="F804" t="s">
        <v>39</v>
      </c>
      <c r="G804" t="s">
        <v>18</v>
      </c>
      <c r="H804">
        <f t="shared" si="1938"/>
        <v>2022</v>
      </c>
      <c r="I804">
        <f t="shared" si="1939"/>
        <v>9</v>
      </c>
      <c r="J804">
        <f t="shared" si="1940"/>
        <v>15</v>
      </c>
      <c r="K804" t="s">
        <v>48</v>
      </c>
      <c r="M804">
        <f>VLOOKUP(F804,Treats!$A$1:$C$9,3,0)</f>
        <v>1</v>
      </c>
      <c r="N804">
        <v>3</v>
      </c>
      <c r="O804" t="s">
        <v>614</v>
      </c>
      <c r="P804" t="str">
        <f t="shared" si="1941"/>
        <v>E:CER_P:P03_Tr1:CON_Tr2:_TRA_1_D:15_M:9_Y:2022</v>
      </c>
      <c r="Q804">
        <v>0</v>
      </c>
      <c r="R804">
        <v>24</v>
      </c>
      <c r="S804">
        <v>1</v>
      </c>
      <c r="T804">
        <v>23</v>
      </c>
      <c r="U804">
        <v>24</v>
      </c>
      <c r="V804" t="s">
        <v>46</v>
      </c>
      <c r="W804" s="2">
        <f t="shared" si="1998"/>
        <v>0.42060185185185178</v>
      </c>
      <c r="X804">
        <v>20</v>
      </c>
      <c r="Y804" s="33">
        <f>VLOOKUP(C804,JN!$A$2:$J$865,8,0)</f>
        <v>20.182500000000001</v>
      </c>
      <c r="Z804" s="34">
        <f>VLOOKUP(C804,JN!$A$2:$J$865,9,0)</f>
        <v>64.192315044924484</v>
      </c>
      <c r="AA804" s="35">
        <f>VLOOKUP(C804,JN!$A$2:$J$865,10,0)</f>
        <v>0.94128000000000001</v>
      </c>
      <c r="AB804">
        <v>35.799999999999997</v>
      </c>
      <c r="AD804">
        <f t="shared" si="1942"/>
        <v>308.8</v>
      </c>
      <c r="AE804">
        <v>0.129</v>
      </c>
      <c r="AG804">
        <v>0.72</v>
      </c>
      <c r="AH804">
        <f t="shared" si="1943"/>
        <v>9.2880000000000004E-2</v>
      </c>
      <c r="AI804" t="s">
        <v>643</v>
      </c>
      <c r="AJ804">
        <f t="shared" si="1944"/>
        <v>473.57162510365293</v>
      </c>
      <c r="AK804">
        <f t="shared" si="1945"/>
        <v>552.50022928759506</v>
      </c>
      <c r="AL804">
        <f t="shared" si="1946"/>
        <v>9.5578593236544762</v>
      </c>
      <c r="AM804">
        <f t="shared" si="1947"/>
        <v>6.8816587130312232</v>
      </c>
      <c r="AN804">
        <f t="shared" si="1948"/>
        <v>30.39965895499056</v>
      </c>
      <c r="AO804">
        <f t="shared" si="1949"/>
        <v>21.887754447593203</v>
      </c>
      <c r="AP804">
        <f t="shared" si="1950"/>
        <v>0.52005741582382747</v>
      </c>
      <c r="AQ804">
        <f t="shared" si="1951"/>
        <v>0.37444133939315583</v>
      </c>
      <c r="AR804" s="54"/>
      <c r="AS804" s="55"/>
      <c r="AT804" s="55"/>
      <c r="AU804" s="56"/>
      <c r="AV804" s="56"/>
      <c r="AW804" s="56"/>
      <c r="AX804" s="57"/>
      <c r="AY804" s="57"/>
      <c r="AZ804" s="57"/>
    </row>
    <row r="805" spans="1:52" x14ac:dyDescent="0.3">
      <c r="A805">
        <v>789</v>
      </c>
      <c r="B805" s="1">
        <v>44819</v>
      </c>
      <c r="C805" t="str">
        <f t="shared" si="1901"/>
        <v>CER-CON_R1_t3_44819</v>
      </c>
      <c r="E805" t="s">
        <v>20</v>
      </c>
      <c r="F805" t="s">
        <v>39</v>
      </c>
      <c r="G805" t="s">
        <v>18</v>
      </c>
      <c r="H805">
        <f t="shared" si="1938"/>
        <v>2022</v>
      </c>
      <c r="I805">
        <f t="shared" si="1939"/>
        <v>9</v>
      </c>
      <c r="J805">
        <f t="shared" si="1940"/>
        <v>15</v>
      </c>
      <c r="K805" t="s">
        <v>48</v>
      </c>
      <c r="M805">
        <f>VLOOKUP(F805,Treats!$A$1:$C$9,3,0)</f>
        <v>1</v>
      </c>
      <c r="N805">
        <v>3</v>
      </c>
      <c r="O805" t="s">
        <v>614</v>
      </c>
      <c r="P805" t="str">
        <f t="shared" si="1941"/>
        <v>E:CER_P:P03_Tr1:CON_Tr2:_TRA_1_D:15_M:9_Y:2022</v>
      </c>
      <c r="Q805">
        <v>0</v>
      </c>
      <c r="R805">
        <v>24</v>
      </c>
      <c r="S805">
        <v>1</v>
      </c>
      <c r="T805">
        <v>23</v>
      </c>
      <c r="U805">
        <v>24</v>
      </c>
      <c r="V805" t="s">
        <v>47</v>
      </c>
      <c r="W805" s="2">
        <f t="shared" si="1998"/>
        <v>0.4275462962962962</v>
      </c>
      <c r="X805">
        <v>30</v>
      </c>
      <c r="Y805" s="33">
        <f>VLOOKUP(C805,JN!$A$2:$J$865,8,0)</f>
        <v>20.7075</v>
      </c>
      <c r="Z805" s="34">
        <f>VLOOKUP(C805,JN!$A$2:$J$865,9,0)</f>
        <v>65.027337029248713</v>
      </c>
      <c r="AA805" s="35">
        <f>VLOOKUP(C805,JN!$A$2:$J$865,10,0)</f>
        <v>0.99852000000000007</v>
      </c>
      <c r="AB805">
        <v>38.5</v>
      </c>
      <c r="AD805">
        <f t="shared" si="1942"/>
        <v>311.5</v>
      </c>
      <c r="AE805">
        <v>0.129</v>
      </c>
      <c r="AG805">
        <v>0.72</v>
      </c>
      <c r="AH805">
        <f t="shared" si="1943"/>
        <v>9.2880000000000004E-2</v>
      </c>
      <c r="AI805" t="s">
        <v>643</v>
      </c>
      <c r="AJ805">
        <f t="shared" si="1944"/>
        <v>469.46683092137414</v>
      </c>
      <c r="AK805">
        <f t="shared" si="1945"/>
        <v>547.71130274160316</v>
      </c>
      <c r="AL805">
        <f t="shared" si="1946"/>
        <v>9.7214844013043553</v>
      </c>
      <c r="AM805">
        <f t="shared" si="1947"/>
        <v>6.9994687689391357</v>
      </c>
      <c r="AN805">
        <f t="shared" si="1948"/>
        <v>30.528177838377516</v>
      </c>
      <c r="AO805">
        <f t="shared" si="1949"/>
        <v>21.980288043631813</v>
      </c>
      <c r="AP805">
        <f t="shared" si="1950"/>
        <v>0.54690069001354558</v>
      </c>
      <c r="AQ805">
        <f t="shared" si="1951"/>
        <v>0.39376849680975279</v>
      </c>
      <c r="AR805" s="54"/>
      <c r="AS805" s="55"/>
      <c r="AT805" s="55"/>
      <c r="AU805" s="56"/>
      <c r="AV805" s="56"/>
      <c r="AW805" s="56"/>
      <c r="AX805" s="57"/>
      <c r="AY805" s="57"/>
      <c r="AZ805" s="57"/>
    </row>
    <row r="806" spans="1:52" x14ac:dyDescent="0.3">
      <c r="A806">
        <v>790</v>
      </c>
      <c r="B806" s="1">
        <v>44819</v>
      </c>
      <c r="C806" t="str">
        <f t="shared" si="1901"/>
        <v>CER-MSD_R2_t0_44819</v>
      </c>
      <c r="E806" t="s">
        <v>20</v>
      </c>
      <c r="F806" t="s">
        <v>34</v>
      </c>
      <c r="G806" t="s">
        <v>18</v>
      </c>
      <c r="H806">
        <f t="shared" si="1938"/>
        <v>2022</v>
      </c>
      <c r="I806">
        <f t="shared" si="1939"/>
        <v>9</v>
      </c>
      <c r="J806">
        <f t="shared" si="1940"/>
        <v>15</v>
      </c>
      <c r="K806" t="s">
        <v>49</v>
      </c>
      <c r="M806">
        <f>VLOOKUP(F806,Treats!$A$1:$C$9,3,0)</f>
        <v>2</v>
      </c>
      <c r="N806">
        <v>11</v>
      </c>
      <c r="O806" t="s">
        <v>614</v>
      </c>
      <c r="P806" t="str">
        <f t="shared" si="1941"/>
        <v>E:CER_P:P04_Tr1:MSD_Tr2:_TRA_2_D:15_M:9_Y:2022</v>
      </c>
      <c r="Q806">
        <v>0</v>
      </c>
      <c r="R806">
        <v>24</v>
      </c>
      <c r="S806">
        <v>0.65</v>
      </c>
      <c r="T806">
        <v>24</v>
      </c>
      <c r="U806">
        <v>26</v>
      </c>
      <c r="V806" t="s">
        <v>44</v>
      </c>
      <c r="W806" s="2">
        <v>0.44293981481481487</v>
      </c>
      <c r="X806">
        <v>0</v>
      </c>
      <c r="Y806" s="33">
        <f>VLOOKUP(C806,JN!$A$2:$J$865,8,0)</f>
        <v>1.3574999999999999</v>
      </c>
      <c r="Z806" s="34">
        <f>VLOOKUP(C806,JN!$A$2:$J$865,9,0)</f>
        <v>97.801949913974383</v>
      </c>
      <c r="AA806" s="35">
        <f>VLOOKUP(C806,JN!$A$2:$J$865,10,0)</f>
        <v>0.79500000000000004</v>
      </c>
      <c r="AB806">
        <v>33.5</v>
      </c>
      <c r="AD806">
        <f t="shared" si="1942"/>
        <v>306.5</v>
      </c>
      <c r="AE806">
        <v>0.129</v>
      </c>
      <c r="AG806">
        <v>0.72</v>
      </c>
      <c r="AH806">
        <f t="shared" si="1943"/>
        <v>9.2880000000000004E-2</v>
      </c>
      <c r="AI806" t="s">
        <v>643</v>
      </c>
      <c r="AJ806">
        <f t="shared" si="1944"/>
        <v>477.12534366071134</v>
      </c>
      <c r="AK806">
        <f t="shared" si="1945"/>
        <v>556.64623427082984</v>
      </c>
      <c r="AL806">
        <f t="shared" si="1946"/>
        <v>0.64769765401941559</v>
      </c>
      <c r="AM806">
        <f t="shared" si="1947"/>
        <v>0.46634231089397921</v>
      </c>
      <c r="AN806">
        <f t="shared" si="1948"/>
        <v>46.663788963392705</v>
      </c>
      <c r="AO806">
        <f t="shared" si="1949"/>
        <v>33.597928053642754</v>
      </c>
      <c r="AP806">
        <f t="shared" si="1950"/>
        <v>0.44253375624530977</v>
      </c>
      <c r="AQ806">
        <f t="shared" si="1951"/>
        <v>0.31862430449662305</v>
      </c>
      <c r="AR806" s="54">
        <f t="shared" ref="AR806" si="2026">SLOPE(AM806:AM809,X806:X809)*60</f>
        <v>0.38567415529235866</v>
      </c>
      <c r="AS806" s="55">
        <f t="shared" ref="AS806" si="2027">RSQ(Y806:Y809,AM806:AM809)</f>
        <v>0.99998792552754301</v>
      </c>
      <c r="AT806" s="55">
        <f t="shared" ref="AT806" si="2028">IF(AS806&gt;=0.7,AR806,"REV")</f>
        <v>0.38567415529235866</v>
      </c>
      <c r="AU806" s="56">
        <f t="shared" ref="AU806" si="2029">SLOPE(AQ806:AQ809,Y806:Y809)*60</f>
        <v>35.533665896563576</v>
      </c>
      <c r="AV806" s="56">
        <f t="shared" ref="AV806" si="2030">RSQ(Y806:Y809,AQ806:AQ809)</f>
        <v>0.59132775485305411</v>
      </c>
      <c r="AW806" s="56" t="str">
        <f t="shared" ref="AW806" si="2031">IF(AV806&gt;=0.7,AU806,"REV")</f>
        <v>REV</v>
      </c>
      <c r="AX806" s="57">
        <f t="shared" ref="AX806" si="2032">SLOPE(AO806:AO809,Y806:Y809)*60</f>
        <v>-2102.8364427749821</v>
      </c>
      <c r="AY806" s="57">
        <f t="shared" ref="AY806" si="2033">RSQ(Y806:Y809,AO806:AO809)</f>
        <v>0.65502480939038643</v>
      </c>
      <c r="AZ806" s="57" t="str">
        <f t="shared" ref="AZ806" si="2034">IF(AY806&gt;=0.7,AX806,"REV")</f>
        <v>REV</v>
      </c>
    </row>
    <row r="807" spans="1:52" x14ac:dyDescent="0.3">
      <c r="A807">
        <v>791</v>
      </c>
      <c r="B807" s="1">
        <v>44819</v>
      </c>
      <c r="C807" t="str">
        <f t="shared" si="1901"/>
        <v>CER-MSD_R2_t1_44819</v>
      </c>
      <c r="E807" t="s">
        <v>20</v>
      </c>
      <c r="F807" t="s">
        <v>34</v>
      </c>
      <c r="G807" t="s">
        <v>18</v>
      </c>
      <c r="H807">
        <f t="shared" si="1938"/>
        <v>2022</v>
      </c>
      <c r="I807">
        <f t="shared" si="1939"/>
        <v>9</v>
      </c>
      <c r="J807">
        <f t="shared" si="1940"/>
        <v>15</v>
      </c>
      <c r="K807" t="s">
        <v>49</v>
      </c>
      <c r="M807">
        <f>VLOOKUP(F807,Treats!$A$1:$C$9,3,0)</f>
        <v>2</v>
      </c>
      <c r="N807">
        <v>11</v>
      </c>
      <c r="O807" t="s">
        <v>614</v>
      </c>
      <c r="P807" t="str">
        <f t="shared" si="1941"/>
        <v>E:CER_P:P04_Tr1:MSD_Tr2:_TRA_2_D:15_M:9_Y:2022</v>
      </c>
      <c r="Q807">
        <v>0</v>
      </c>
      <c r="R807">
        <v>24</v>
      </c>
      <c r="S807">
        <v>0.65</v>
      </c>
      <c r="T807">
        <v>24</v>
      </c>
      <c r="U807">
        <v>26</v>
      </c>
      <c r="V807" t="s">
        <v>45</v>
      </c>
      <c r="W807" s="2">
        <f t="shared" si="1998"/>
        <v>0.44988425925925929</v>
      </c>
      <c r="X807">
        <v>10</v>
      </c>
      <c r="Y807" s="33">
        <f>VLOOKUP(C807,JN!$A$2:$J$865,8,0)</f>
        <v>1.6575</v>
      </c>
      <c r="Z807" s="34">
        <f>VLOOKUP(C807,JN!$A$2:$J$865,9,0)</f>
        <v>101.35079334735234</v>
      </c>
      <c r="AA807" s="35">
        <f>VLOOKUP(C807,JN!$A$2:$J$865,10,0)</f>
        <v>1.0176000000000001</v>
      </c>
      <c r="AB807">
        <v>35.9</v>
      </c>
      <c r="AD807">
        <f t="shared" si="1942"/>
        <v>308.89999999999998</v>
      </c>
      <c r="AE807">
        <v>0.129</v>
      </c>
      <c r="AG807">
        <v>0.72</v>
      </c>
      <c r="AH807">
        <f t="shared" si="1943"/>
        <v>9.2880000000000004E-2</v>
      </c>
      <c r="AI807" t="s">
        <v>643</v>
      </c>
      <c r="AJ807">
        <f t="shared" si="1944"/>
        <v>473.41831606347694</v>
      </c>
      <c r="AK807">
        <f t="shared" si="1945"/>
        <v>552.32136874072307</v>
      </c>
      <c r="AL807">
        <f t="shared" si="1946"/>
        <v>0.78469085887521306</v>
      </c>
      <c r="AM807">
        <f t="shared" si="1947"/>
        <v>0.56497741839015347</v>
      </c>
      <c r="AN807">
        <f t="shared" si="1948"/>
        <v>47.981321918200983</v>
      </c>
      <c r="AO807">
        <f t="shared" si="1949"/>
        <v>34.546551781104711</v>
      </c>
      <c r="AP807">
        <f t="shared" si="1950"/>
        <v>0.56204222483055977</v>
      </c>
      <c r="AQ807">
        <f t="shared" si="1951"/>
        <v>0.40467040187800302</v>
      </c>
      <c r="AR807" s="54"/>
      <c r="AS807" s="55"/>
      <c r="AT807" s="55"/>
      <c r="AU807" s="56"/>
      <c r="AV807" s="56"/>
      <c r="AW807" s="56"/>
      <c r="AX807" s="57"/>
      <c r="AY807" s="57"/>
      <c r="AZ807" s="57"/>
    </row>
    <row r="808" spans="1:52" x14ac:dyDescent="0.3">
      <c r="A808">
        <v>792</v>
      </c>
      <c r="B808" s="1">
        <v>44819</v>
      </c>
      <c r="C808" t="str">
        <f t="shared" si="1901"/>
        <v>CER-MSD_R2_t2_44819</v>
      </c>
      <c r="E808" t="s">
        <v>20</v>
      </c>
      <c r="F808" t="s">
        <v>34</v>
      </c>
      <c r="G808" t="s">
        <v>18</v>
      </c>
      <c r="H808">
        <f t="shared" si="1938"/>
        <v>2022</v>
      </c>
      <c r="I808">
        <f t="shared" si="1939"/>
        <v>9</v>
      </c>
      <c r="J808">
        <f t="shared" si="1940"/>
        <v>15</v>
      </c>
      <c r="K808" t="s">
        <v>49</v>
      </c>
      <c r="M808">
        <f>VLOOKUP(F808,Treats!$A$1:$C$9,3,0)</f>
        <v>2</v>
      </c>
      <c r="N808">
        <v>11</v>
      </c>
      <c r="O808" t="s">
        <v>614</v>
      </c>
      <c r="P808" t="str">
        <f t="shared" si="1941"/>
        <v>E:CER_P:P04_Tr1:MSD_Tr2:_TRA_2_D:15_M:9_Y:2022</v>
      </c>
      <c r="Q808">
        <v>0</v>
      </c>
      <c r="R808">
        <v>24</v>
      </c>
      <c r="S808">
        <v>0.65</v>
      </c>
      <c r="T808">
        <v>24</v>
      </c>
      <c r="U808">
        <v>26</v>
      </c>
      <c r="V808" t="s">
        <v>46</v>
      </c>
      <c r="W808" s="2">
        <f t="shared" si="1998"/>
        <v>0.45682870370370371</v>
      </c>
      <c r="X808">
        <v>20</v>
      </c>
      <c r="Y808" s="33">
        <f>VLOOKUP(C808,JN!$A$2:$J$865,8,0)</f>
        <v>1.8075000000000001</v>
      </c>
      <c r="Z808" s="34">
        <f>VLOOKUP(C808,JN!$A$2:$J$865,9,0)</f>
        <v>77.552666794112028</v>
      </c>
      <c r="AA808" s="35">
        <f>VLOOKUP(C808,JN!$A$2:$J$865,10,0)</f>
        <v>0.93491999999999997</v>
      </c>
      <c r="AB808">
        <v>36.9</v>
      </c>
      <c r="AD808">
        <f t="shared" si="1942"/>
        <v>309.89999999999998</v>
      </c>
      <c r="AE808">
        <v>0.129</v>
      </c>
      <c r="AG808">
        <v>0.72</v>
      </c>
      <c r="AH808">
        <f t="shared" si="1943"/>
        <v>9.2880000000000004E-2</v>
      </c>
      <c r="AI808" t="s">
        <v>643</v>
      </c>
      <c r="AJ808">
        <f t="shared" si="1944"/>
        <v>471.89066741532122</v>
      </c>
      <c r="AK808">
        <f t="shared" si="1945"/>
        <v>550.53911198454136</v>
      </c>
      <c r="AL808">
        <f t="shared" si="1946"/>
        <v>0.85294238135319311</v>
      </c>
      <c r="AM808">
        <f t="shared" si="1947"/>
        <v>0.614118514574299</v>
      </c>
      <c r="AN808">
        <f t="shared" si="1948"/>
        <v>36.596379693311547</v>
      </c>
      <c r="AO808">
        <f t="shared" si="1949"/>
        <v>26.349393379184317</v>
      </c>
      <c r="AP808">
        <f t="shared" si="1950"/>
        <v>0.51471002657658749</v>
      </c>
      <c r="AQ808">
        <f t="shared" si="1951"/>
        <v>0.37059121913514298</v>
      </c>
      <c r="AR808" s="54"/>
      <c r="AS808" s="55"/>
      <c r="AT808" s="55"/>
      <c r="AU808" s="56"/>
      <c r="AV808" s="56"/>
      <c r="AW808" s="56"/>
      <c r="AX808" s="57"/>
      <c r="AY808" s="57"/>
      <c r="AZ808" s="57"/>
    </row>
    <row r="809" spans="1:52" x14ac:dyDescent="0.3">
      <c r="A809">
        <v>793</v>
      </c>
      <c r="B809" s="1">
        <v>44819</v>
      </c>
      <c r="C809" t="str">
        <f t="shared" si="1901"/>
        <v>CER-MSD_R2_t3_44819</v>
      </c>
      <c r="E809" t="s">
        <v>20</v>
      </c>
      <c r="F809" t="s">
        <v>34</v>
      </c>
      <c r="G809" t="s">
        <v>18</v>
      </c>
      <c r="H809">
        <f t="shared" si="1938"/>
        <v>2022</v>
      </c>
      <c r="I809">
        <f t="shared" si="1939"/>
        <v>9</v>
      </c>
      <c r="J809">
        <f t="shared" si="1940"/>
        <v>15</v>
      </c>
      <c r="K809" t="s">
        <v>49</v>
      </c>
      <c r="M809">
        <f>VLOOKUP(F809,Treats!$A$1:$C$9,3,0)</f>
        <v>2</v>
      </c>
      <c r="N809">
        <v>11</v>
      </c>
      <c r="O809" t="s">
        <v>614</v>
      </c>
      <c r="P809" t="str">
        <f t="shared" si="1941"/>
        <v>E:CER_P:P04_Tr1:MSD_Tr2:_TRA_2_D:15_M:9_Y:2022</v>
      </c>
      <c r="Q809">
        <v>0</v>
      </c>
      <c r="R809">
        <v>24</v>
      </c>
      <c r="S809">
        <v>0.65</v>
      </c>
      <c r="T809">
        <v>24</v>
      </c>
      <c r="U809">
        <v>26</v>
      </c>
      <c r="V809" t="s">
        <v>47</v>
      </c>
      <c r="W809" s="2">
        <f t="shared" si="1998"/>
        <v>0.46377314814814813</v>
      </c>
      <c r="X809">
        <v>30</v>
      </c>
      <c r="Y809" s="33">
        <f>VLOOKUP(C809,JN!$A$2:$J$865,8,0)</f>
        <v>1.9575</v>
      </c>
      <c r="Z809" s="34">
        <f>VLOOKUP(C809,JN!$A$2:$J$865,9,0)</f>
        <v>31.104568916077231</v>
      </c>
      <c r="AA809" s="35">
        <f>VLOOKUP(C809,JN!$A$2:$J$865,10,0)</f>
        <v>1.9016399999999998</v>
      </c>
      <c r="AB809">
        <v>37.299999999999997</v>
      </c>
      <c r="AD809">
        <f t="shared" si="1942"/>
        <v>310.3</v>
      </c>
      <c r="AE809">
        <v>0.129</v>
      </c>
      <c r="AG809">
        <v>0.72</v>
      </c>
      <c r="AH809">
        <f t="shared" si="1943"/>
        <v>9.2880000000000004E-2</v>
      </c>
      <c r="AI809" t="s">
        <v>643</v>
      </c>
      <c r="AJ809">
        <f t="shared" si="1944"/>
        <v>471.28236491140194</v>
      </c>
      <c r="AK809">
        <f t="shared" si="1945"/>
        <v>549.82942572996888</v>
      </c>
      <c r="AL809">
        <f t="shared" si="1946"/>
        <v>0.92253522931406928</v>
      </c>
      <c r="AM809">
        <f t="shared" si="1947"/>
        <v>0.66422536510612995</v>
      </c>
      <c r="AN809">
        <f t="shared" si="1948"/>
        <v>14.65903479831856</v>
      </c>
      <c r="AO809">
        <f t="shared" si="1949"/>
        <v>10.554505054789363</v>
      </c>
      <c r="AP809">
        <f t="shared" si="1950"/>
        <v>1.045577629145138</v>
      </c>
      <c r="AQ809">
        <f t="shared" si="1951"/>
        <v>0.75281589298449936</v>
      </c>
      <c r="AR809" s="54"/>
      <c r="AS809" s="55"/>
      <c r="AT809" s="55"/>
      <c r="AU809" s="56"/>
      <c r="AV809" s="56"/>
      <c r="AW809" s="56"/>
      <c r="AX809" s="57"/>
      <c r="AY809" s="57"/>
      <c r="AZ809" s="57"/>
    </row>
    <row r="810" spans="1:52" x14ac:dyDescent="0.3">
      <c r="A810">
        <v>794</v>
      </c>
      <c r="B810" s="1">
        <v>44819</v>
      </c>
      <c r="C810" t="str">
        <f t="shared" si="1901"/>
        <v>CER-AWD_R2_t0_44819</v>
      </c>
      <c r="E810" t="s">
        <v>20</v>
      </c>
      <c r="F810" t="s">
        <v>37</v>
      </c>
      <c r="G810" t="s">
        <v>18</v>
      </c>
      <c r="H810">
        <f t="shared" si="1938"/>
        <v>2022</v>
      </c>
      <c r="I810">
        <f t="shared" si="1939"/>
        <v>9</v>
      </c>
      <c r="J810">
        <f t="shared" si="1940"/>
        <v>15</v>
      </c>
      <c r="K810" t="s">
        <v>50</v>
      </c>
      <c r="M810">
        <f>VLOOKUP(F810,Treats!$A$1:$C$9,3,0)</f>
        <v>2</v>
      </c>
      <c r="N810">
        <v>9</v>
      </c>
      <c r="O810" t="s">
        <v>614</v>
      </c>
      <c r="P810" t="str">
        <f t="shared" si="1941"/>
        <v>E:CER_P:P05_Tr1:AWD_Tr2:_TRA_2_D:15_M:9_Y:2022</v>
      </c>
      <c r="Q810">
        <v>5</v>
      </c>
      <c r="R810">
        <v>24</v>
      </c>
      <c r="S810">
        <v>1</v>
      </c>
      <c r="T810">
        <v>23</v>
      </c>
      <c r="U810">
        <v>24</v>
      </c>
      <c r="V810" t="s">
        <v>44</v>
      </c>
      <c r="W810" s="2">
        <v>0.40949074074074071</v>
      </c>
      <c r="X810">
        <v>0</v>
      </c>
      <c r="Y810" s="33">
        <f>VLOOKUP(C810,JN!$A$2:$J$865,8,0)</f>
        <v>1.4325000000000001</v>
      </c>
      <c r="Z810" s="34">
        <f>VLOOKUP(C810,JN!$A$2:$J$865,9,0)</f>
        <v>79.431466258841525</v>
      </c>
      <c r="AA810" s="35">
        <f>VLOOKUP(C810,JN!$A$2:$J$865,10,0)</f>
        <v>1.0875600000000001</v>
      </c>
      <c r="AB810">
        <v>32.5</v>
      </c>
      <c r="AD810">
        <f t="shared" si="1942"/>
        <v>305.5</v>
      </c>
      <c r="AE810">
        <v>0.129</v>
      </c>
      <c r="AG810">
        <v>0.72</v>
      </c>
      <c r="AH810">
        <f t="shared" si="1943"/>
        <v>9.2880000000000004E-2</v>
      </c>
      <c r="AI810" t="s">
        <v>643</v>
      </c>
      <c r="AJ810">
        <f t="shared" si="1944"/>
        <v>478.68712874634383</v>
      </c>
      <c r="AK810">
        <f t="shared" si="1945"/>
        <v>558.4683168707345</v>
      </c>
      <c r="AL810">
        <f t="shared" si="1946"/>
        <v>0.6857193119291376</v>
      </c>
      <c r="AM810">
        <f t="shared" si="1947"/>
        <v>0.49371790458897907</v>
      </c>
      <c r="AN810">
        <f t="shared" si="1948"/>
        <v>38.022820515556937</v>
      </c>
      <c r="AO810">
        <f t="shared" si="1949"/>
        <v>27.376430771200997</v>
      </c>
      <c r="AP810">
        <f t="shared" si="1950"/>
        <v>0.60736780269593604</v>
      </c>
      <c r="AQ810">
        <f t="shared" si="1951"/>
        <v>0.43730481794107395</v>
      </c>
      <c r="AR810" s="54">
        <f t="shared" ref="AR810" si="2035">SLOPE(AM810:AM813,X810:X813)*60</f>
        <v>0.45316055094010327</v>
      </c>
      <c r="AS810" s="55">
        <f t="shared" ref="AS810" si="2036">RSQ(Y810:Y813,AM810:AM813)</f>
        <v>0.99855017512397792</v>
      </c>
      <c r="AT810" s="55">
        <f t="shared" ref="AT810" si="2037">IF(AS810&gt;=0.7,AR810,"REV")</f>
        <v>0.45316055094010327</v>
      </c>
      <c r="AU810" s="56">
        <f t="shared" ref="AU810" si="2038">SLOPE(AQ810:AQ813,Y810:Y813)*60</f>
        <v>-2.9065051129540214</v>
      </c>
      <c r="AV810" s="56">
        <f t="shared" ref="AV810" si="2039">RSQ(Y810:Y813,AQ810:AQ813)</f>
        <v>0.28268223179226232</v>
      </c>
      <c r="AW810" s="56" t="str">
        <f t="shared" ref="AW810" si="2040">IF(AV810&gt;=0.7,AU810,"REV")</f>
        <v>REV</v>
      </c>
      <c r="AX810" s="57">
        <f t="shared" ref="AX810" si="2041">SLOPE(AO810:AO813,Y810:Y813)*60</f>
        <v>-1007.0087076418429</v>
      </c>
      <c r="AY810" s="57">
        <f t="shared" ref="AY810" si="2042">RSQ(Y810:Y813,AO810:AO813)</f>
        <v>0.8633404175817907</v>
      </c>
      <c r="AZ810" s="57">
        <f t="shared" ref="AZ810" si="2043">IF(AY810&gt;=0.7,AX810,"REV")</f>
        <v>-1007.0087076418429</v>
      </c>
    </row>
    <row r="811" spans="1:52" x14ac:dyDescent="0.3">
      <c r="A811">
        <v>795</v>
      </c>
      <c r="B811" s="1">
        <v>44819</v>
      </c>
      <c r="C811" t="str">
        <f t="shared" si="1901"/>
        <v>CER-AWD_R2_t1_44819</v>
      </c>
      <c r="E811" t="s">
        <v>20</v>
      </c>
      <c r="F811" t="s">
        <v>37</v>
      </c>
      <c r="G811" t="s">
        <v>18</v>
      </c>
      <c r="H811">
        <f t="shared" si="1938"/>
        <v>2022</v>
      </c>
      <c r="I811">
        <f t="shared" si="1939"/>
        <v>9</v>
      </c>
      <c r="J811">
        <f t="shared" si="1940"/>
        <v>15</v>
      </c>
      <c r="K811" t="s">
        <v>50</v>
      </c>
      <c r="M811">
        <f>VLOOKUP(F811,Treats!$A$1:$C$9,3,0)</f>
        <v>2</v>
      </c>
      <c r="N811">
        <v>9</v>
      </c>
      <c r="O811" t="s">
        <v>614</v>
      </c>
      <c r="P811" t="str">
        <f t="shared" si="1941"/>
        <v>E:CER_P:P05_Tr1:AWD_Tr2:_TRA_2_D:15_M:9_Y:2022</v>
      </c>
      <c r="Q811">
        <v>5</v>
      </c>
      <c r="R811">
        <v>24</v>
      </c>
      <c r="S811">
        <v>1</v>
      </c>
      <c r="T811">
        <v>23</v>
      </c>
      <c r="U811">
        <v>24</v>
      </c>
      <c r="V811" t="s">
        <v>45</v>
      </c>
      <c r="W811" s="2">
        <f t="shared" si="1998"/>
        <v>0.41643518518518513</v>
      </c>
      <c r="X811">
        <v>10</v>
      </c>
      <c r="Y811" s="33">
        <f>VLOOKUP(C811,JN!$A$2:$J$865,8,0)</f>
        <v>1.6575</v>
      </c>
      <c r="Z811" s="34">
        <f>VLOOKUP(C811,JN!$A$2:$J$865,9,0)</f>
        <v>65.027337029248713</v>
      </c>
      <c r="AA811" s="35">
        <f>VLOOKUP(C811,JN!$A$2:$J$865,10,0)</f>
        <v>1.09392</v>
      </c>
      <c r="AB811">
        <v>41.8</v>
      </c>
      <c r="AD811">
        <f t="shared" si="1942"/>
        <v>314.8</v>
      </c>
      <c r="AE811">
        <v>0.129</v>
      </c>
      <c r="AG811">
        <v>0.72</v>
      </c>
      <c r="AH811">
        <f t="shared" si="1943"/>
        <v>9.2880000000000004E-2</v>
      </c>
      <c r="AI811" t="s">
        <v>643</v>
      </c>
      <c r="AJ811">
        <f t="shared" si="1944"/>
        <v>464.54548231260497</v>
      </c>
      <c r="AK811">
        <f t="shared" si="1945"/>
        <v>541.96972936470581</v>
      </c>
      <c r="AL811">
        <f t="shared" si="1946"/>
        <v>0.76998413693314272</v>
      </c>
      <c r="AM811">
        <f t="shared" si="1947"/>
        <v>0.55438857859186275</v>
      </c>
      <c r="AN811">
        <f t="shared" si="1948"/>
        <v>30.208155643756662</v>
      </c>
      <c r="AO811">
        <f t="shared" si="1949"/>
        <v>21.749872063504796</v>
      </c>
      <c r="AP811">
        <f t="shared" si="1950"/>
        <v>0.59287152634663898</v>
      </c>
      <c r="AQ811">
        <f t="shared" si="1951"/>
        <v>0.42686749896958009</v>
      </c>
      <c r="AR811" s="54"/>
      <c r="AS811" s="55"/>
      <c r="AT811" s="55"/>
      <c r="AU811" s="56"/>
      <c r="AV811" s="56"/>
      <c r="AW811" s="56"/>
      <c r="AX811" s="57"/>
      <c r="AY811" s="57"/>
      <c r="AZ811" s="57"/>
    </row>
    <row r="812" spans="1:52" x14ac:dyDescent="0.3">
      <c r="A812">
        <v>796</v>
      </c>
      <c r="B812" s="1">
        <v>44819</v>
      </c>
      <c r="C812" t="str">
        <f t="shared" si="1901"/>
        <v>CER-AWD_R2_t2_44819</v>
      </c>
      <c r="E812" t="s">
        <v>20</v>
      </c>
      <c r="F812" t="s">
        <v>37</v>
      </c>
      <c r="G812" t="s">
        <v>18</v>
      </c>
      <c r="H812">
        <f t="shared" si="1938"/>
        <v>2022</v>
      </c>
      <c r="I812">
        <f t="shared" si="1939"/>
        <v>9</v>
      </c>
      <c r="J812">
        <f t="shared" si="1940"/>
        <v>15</v>
      </c>
      <c r="K812" t="s">
        <v>50</v>
      </c>
      <c r="M812">
        <f>VLOOKUP(F812,Treats!$A$1:$C$9,3,0)</f>
        <v>2</v>
      </c>
      <c r="N812">
        <v>9</v>
      </c>
      <c r="O812" t="s">
        <v>614</v>
      </c>
      <c r="P812" t="str">
        <f t="shared" si="1941"/>
        <v>E:CER_P:P05_Tr1:AWD_Tr2:_TRA_2_D:15_M:9_Y:2022</v>
      </c>
      <c r="Q812">
        <v>5</v>
      </c>
      <c r="R812">
        <v>24</v>
      </c>
      <c r="S812">
        <v>1</v>
      </c>
      <c r="T812">
        <v>23</v>
      </c>
      <c r="U812">
        <v>24</v>
      </c>
      <c r="V812" t="s">
        <v>46</v>
      </c>
      <c r="W812" s="2">
        <f t="shared" si="1998"/>
        <v>0.42337962962962955</v>
      </c>
      <c r="X812">
        <v>20</v>
      </c>
      <c r="Y812" s="33">
        <f>VLOOKUP(C812,JN!$A$2:$J$865,8,0)</f>
        <v>2.1074999999999999</v>
      </c>
      <c r="Z812" s="34">
        <f>VLOOKUP(C812,JN!$A$2:$J$865,9,0)</f>
        <v>54.380806729114894</v>
      </c>
      <c r="AA812" s="35">
        <f>VLOOKUP(C812,JN!$A$2:$J$865,10,0)</f>
        <v>1.1257200000000001</v>
      </c>
      <c r="AB812">
        <v>43.7</v>
      </c>
      <c r="AD812">
        <f t="shared" si="1942"/>
        <v>316.7</v>
      </c>
      <c r="AE812">
        <v>0.129</v>
      </c>
      <c r="AG812">
        <v>0.72</v>
      </c>
      <c r="AH812">
        <f t="shared" si="1943"/>
        <v>9.2880000000000004E-2</v>
      </c>
      <c r="AI812" t="s">
        <v>643</v>
      </c>
      <c r="AJ812">
        <f t="shared" si="1944"/>
        <v>461.75850278499536</v>
      </c>
      <c r="AK812">
        <f t="shared" si="1945"/>
        <v>538.71825324916131</v>
      </c>
      <c r="AL812">
        <f t="shared" si="1946"/>
        <v>0.97315604461937766</v>
      </c>
      <c r="AM812">
        <f t="shared" si="1947"/>
        <v>0.70067235212595191</v>
      </c>
      <c r="AN812">
        <f t="shared" si="1948"/>
        <v>25.110799895476294</v>
      </c>
      <c r="AO812">
        <f t="shared" si="1949"/>
        <v>18.079775924742933</v>
      </c>
      <c r="AP812">
        <f t="shared" si="1950"/>
        <v>0.60644591204764597</v>
      </c>
      <c r="AQ812">
        <f t="shared" si="1951"/>
        <v>0.43664105667430508</v>
      </c>
      <c r="AR812" s="54"/>
      <c r="AS812" s="55"/>
      <c r="AT812" s="55"/>
      <c r="AU812" s="56"/>
      <c r="AV812" s="56"/>
      <c r="AW812" s="56"/>
      <c r="AX812" s="57"/>
      <c r="AY812" s="57"/>
      <c r="AZ812" s="57"/>
    </row>
    <row r="813" spans="1:52" x14ac:dyDescent="0.3">
      <c r="A813">
        <v>797</v>
      </c>
      <c r="B813" s="1">
        <v>44819</v>
      </c>
      <c r="C813" t="str">
        <f t="shared" si="1901"/>
        <v>CER-AWD_R2_t3_44819</v>
      </c>
      <c r="E813" t="s">
        <v>20</v>
      </c>
      <c r="F813" t="s">
        <v>37</v>
      </c>
      <c r="G813" t="s">
        <v>18</v>
      </c>
      <c r="H813">
        <f t="shared" si="1938"/>
        <v>2022</v>
      </c>
      <c r="I813">
        <f t="shared" si="1939"/>
        <v>9</v>
      </c>
      <c r="J813">
        <f t="shared" si="1940"/>
        <v>15</v>
      </c>
      <c r="K813" t="s">
        <v>50</v>
      </c>
      <c r="M813">
        <f>VLOOKUP(F813,Treats!$A$1:$C$9,3,0)</f>
        <v>2</v>
      </c>
      <c r="N813">
        <v>9</v>
      </c>
      <c r="O813" t="s">
        <v>614</v>
      </c>
      <c r="P813" t="str">
        <f t="shared" si="1941"/>
        <v>E:CER_P:P05_Tr1:AWD_Tr2:_TRA_2_D:15_M:9_Y:2022</v>
      </c>
      <c r="Q813">
        <v>5</v>
      </c>
      <c r="R813">
        <v>24</v>
      </c>
      <c r="S813">
        <v>1</v>
      </c>
      <c r="T813">
        <v>23</v>
      </c>
      <c r="U813">
        <v>24</v>
      </c>
      <c r="V813" t="s">
        <v>47</v>
      </c>
      <c r="W813" s="2">
        <f t="shared" si="1998"/>
        <v>0.43032407407407397</v>
      </c>
      <c r="X813">
        <v>30</v>
      </c>
      <c r="Y813" s="33">
        <f>VLOOKUP(C813,JN!$A$2:$J$865,8,0)</f>
        <v>2.1074999999999999</v>
      </c>
      <c r="Z813" s="34">
        <f>VLOOKUP(C813,JN!$A$2:$J$865,9,0)</f>
        <v>39.037277767157327</v>
      </c>
      <c r="AA813" s="35">
        <f>VLOOKUP(C813,JN!$A$2:$J$865,10,0)</f>
        <v>0.96672000000000002</v>
      </c>
      <c r="AB813">
        <v>45.5</v>
      </c>
      <c r="AD813">
        <f t="shared" si="1942"/>
        <v>318.5</v>
      </c>
      <c r="AE813">
        <v>0.129</v>
      </c>
      <c r="AG813">
        <v>0.72</v>
      </c>
      <c r="AH813">
        <f t="shared" si="1943"/>
        <v>9.2880000000000004E-2</v>
      </c>
      <c r="AI813" t="s">
        <v>643</v>
      </c>
      <c r="AJ813">
        <f t="shared" si="1944"/>
        <v>459.14887859343185</v>
      </c>
      <c r="AK813">
        <f t="shared" si="1945"/>
        <v>535.67369169233712</v>
      </c>
      <c r="AL813">
        <f t="shared" si="1946"/>
        <v>0.96765626163565754</v>
      </c>
      <c r="AM813">
        <f t="shared" si="1947"/>
        <v>0.6967125083776734</v>
      </c>
      <c r="AN813">
        <f t="shared" si="1948"/>
        <v>17.923922310130596</v>
      </c>
      <c r="AO813">
        <f t="shared" si="1949"/>
        <v>12.90522406329403</v>
      </c>
      <c r="AP813">
        <f t="shared" si="1950"/>
        <v>0.51784647123281613</v>
      </c>
      <c r="AQ813">
        <f t="shared" si="1951"/>
        <v>0.37284945928762758</v>
      </c>
      <c r="AR813" s="54"/>
      <c r="AS813" s="55"/>
      <c r="AT813" s="55"/>
      <c r="AU813" s="56"/>
      <c r="AV813" s="56"/>
      <c r="AW813" s="56"/>
      <c r="AX813" s="57"/>
      <c r="AY813" s="57"/>
      <c r="AZ813" s="57"/>
    </row>
    <row r="814" spans="1:52" x14ac:dyDescent="0.3">
      <c r="A814">
        <v>798</v>
      </c>
      <c r="B814" s="1">
        <v>44819</v>
      </c>
      <c r="C814" t="str">
        <f t="shared" si="1901"/>
        <v>CER-CON_R2_t0_44819</v>
      </c>
      <c r="E814" t="s">
        <v>20</v>
      </c>
      <c r="F814" t="s">
        <v>40</v>
      </c>
      <c r="G814" t="s">
        <v>18</v>
      </c>
      <c r="H814">
        <f t="shared" si="1938"/>
        <v>2022</v>
      </c>
      <c r="I814">
        <f t="shared" si="1939"/>
        <v>9</v>
      </c>
      <c r="J814">
        <f t="shared" si="1940"/>
        <v>15</v>
      </c>
      <c r="K814" t="s">
        <v>48</v>
      </c>
      <c r="M814">
        <f>VLOOKUP(F814,Treats!$A$1:$C$9,3,0)</f>
        <v>2</v>
      </c>
      <c r="N814">
        <v>14</v>
      </c>
      <c r="O814" t="s">
        <v>614</v>
      </c>
      <c r="P814" t="str">
        <f t="shared" si="1941"/>
        <v>E:CER_P:P06_Tr1:CON_Tr2:_TRA_2_D:15_M:9_Y:2022</v>
      </c>
      <c r="Q814">
        <v>0</v>
      </c>
      <c r="R814">
        <v>24</v>
      </c>
      <c r="S814">
        <v>0.7</v>
      </c>
      <c r="T814">
        <v>24</v>
      </c>
      <c r="U814">
        <v>26</v>
      </c>
      <c r="V814" t="s">
        <v>44</v>
      </c>
      <c r="W814" s="2">
        <v>0.44097222222222227</v>
      </c>
      <c r="X814">
        <v>0</v>
      </c>
      <c r="Y814" s="33">
        <f>VLOOKUP(C814,JN!$A$2:$J$865,8,0)</f>
        <v>1.4325000000000001</v>
      </c>
      <c r="Z814" s="34">
        <f>VLOOKUP(C814,JN!$A$2:$J$865,9,0)</f>
        <v>119.82565475052571</v>
      </c>
      <c r="AA814" s="35">
        <f>VLOOKUP(C814,JN!$A$2:$J$865,10,0)</f>
        <v>0.89676000000000011</v>
      </c>
      <c r="AB814">
        <v>27.8</v>
      </c>
      <c r="AD814">
        <f t="shared" si="1942"/>
        <v>300.8</v>
      </c>
      <c r="AE814">
        <v>0.129</v>
      </c>
      <c r="AG814">
        <v>0.72</v>
      </c>
      <c r="AH814">
        <f t="shared" si="1943"/>
        <v>9.2880000000000004E-2</v>
      </c>
      <c r="AI814" t="s">
        <v>643</v>
      </c>
      <c r="AJ814">
        <f t="shared" si="1944"/>
        <v>486.16661513300545</v>
      </c>
      <c r="AK814">
        <f t="shared" si="1945"/>
        <v>567.19438432183972</v>
      </c>
      <c r="AL814">
        <f t="shared" si="1946"/>
        <v>0.69643367617803043</v>
      </c>
      <c r="AM814">
        <f t="shared" si="1947"/>
        <v>0.50143224684818188</v>
      </c>
      <c r="AN814">
        <f t="shared" si="1948"/>
        <v>58.25523297615922</v>
      </c>
      <c r="AO814">
        <f t="shared" si="1949"/>
        <v>41.943767742834638</v>
      </c>
      <c r="AP814">
        <f t="shared" si="1950"/>
        <v>0.50863723608445299</v>
      </c>
      <c r="AQ814">
        <f t="shared" si="1951"/>
        <v>0.36621880998080619</v>
      </c>
      <c r="AR814" s="54">
        <f t="shared" ref="AR814" si="2044">SLOPE(AM814:AM817,X814:X817)*60</f>
        <v>0.52776814514155002</v>
      </c>
      <c r="AS814" s="55">
        <f t="shared" ref="AS814" si="2045">RSQ(Y814:Y817,AM814:AM817)</f>
        <v>0.99986502961887824</v>
      </c>
      <c r="AT814" s="55">
        <f t="shared" ref="AT814" si="2046">IF(AS814&gt;=0.7,AR814,"REV")</f>
        <v>0.52776814514155002</v>
      </c>
      <c r="AU814" s="56">
        <f t="shared" ref="AU814" si="2047">SLOPE(AQ814:AQ817,Y814:Y817)*60</f>
        <v>-0.88297025298338638</v>
      </c>
      <c r="AV814" s="56">
        <f t="shared" ref="AV814" si="2048">RSQ(Y814:Y817,AQ814:AQ817)</f>
        <v>0.19047073435870643</v>
      </c>
      <c r="AW814" s="56" t="str">
        <f t="shared" ref="AW814" si="2049">IF(AV814&gt;=0.7,AU814,"REV")</f>
        <v>REV</v>
      </c>
      <c r="AX814" s="57">
        <f t="shared" ref="AX814" si="2050">SLOPE(AO814:AO817,Y814:Y817)*60</f>
        <v>-1862.9315268811099</v>
      </c>
      <c r="AY814" s="57">
        <f t="shared" ref="AY814" si="2051">RSQ(Y814:Y817,AO814:AO817)</f>
        <v>0.85258972974425695</v>
      </c>
      <c r="AZ814" s="57">
        <f t="shared" ref="AZ814" si="2052">IF(AY814&gt;=0.7,AX814,"REV")</f>
        <v>-1862.9315268811099</v>
      </c>
    </row>
    <row r="815" spans="1:52" x14ac:dyDescent="0.3">
      <c r="A815">
        <v>799</v>
      </c>
      <c r="B815" s="1">
        <v>44819</v>
      </c>
      <c r="C815" t="str">
        <f t="shared" si="1901"/>
        <v>CER-CON_R2_t1_44819</v>
      </c>
      <c r="E815" t="s">
        <v>20</v>
      </c>
      <c r="F815" t="s">
        <v>40</v>
      </c>
      <c r="G815" t="s">
        <v>18</v>
      </c>
      <c r="H815">
        <f t="shared" si="1938"/>
        <v>2022</v>
      </c>
      <c r="I815">
        <f t="shared" si="1939"/>
        <v>9</v>
      </c>
      <c r="J815">
        <f t="shared" si="1940"/>
        <v>15</v>
      </c>
      <c r="K815" t="s">
        <v>48</v>
      </c>
      <c r="M815">
        <f>VLOOKUP(F815,Treats!$A$1:$C$9,3,0)</f>
        <v>2</v>
      </c>
      <c r="N815">
        <v>14</v>
      </c>
      <c r="O815" t="s">
        <v>614</v>
      </c>
      <c r="P815" t="str">
        <f t="shared" si="1941"/>
        <v>E:CER_P:P06_Tr1:CON_Tr2:_TRA_2_D:15_M:9_Y:2022</v>
      </c>
      <c r="Q815">
        <v>0</v>
      </c>
      <c r="R815">
        <v>24</v>
      </c>
      <c r="S815">
        <v>0.7</v>
      </c>
      <c r="T815">
        <v>24</v>
      </c>
      <c r="U815">
        <v>26</v>
      </c>
      <c r="V815" t="s">
        <v>45</v>
      </c>
      <c r="W815" s="2">
        <f t="shared" si="1998"/>
        <v>0.44791666666666669</v>
      </c>
      <c r="X815">
        <v>10</v>
      </c>
      <c r="Y815" s="33">
        <f>VLOOKUP(C815,JN!$A$2:$J$865,8,0)</f>
        <v>1.8824999999999998</v>
      </c>
      <c r="Z815" s="34">
        <f>VLOOKUP(C815,JN!$A$2:$J$865,9,0)</f>
        <v>109.70101319059454</v>
      </c>
      <c r="AA815" s="35">
        <f>VLOOKUP(C815,JN!$A$2:$J$865,10,0)</f>
        <v>0.95399999999999996</v>
      </c>
      <c r="AB815">
        <v>34.4</v>
      </c>
      <c r="AD815">
        <f t="shared" si="1942"/>
        <v>307.39999999999998</v>
      </c>
      <c r="AE815">
        <v>0.129</v>
      </c>
      <c r="AG815">
        <v>0.72</v>
      </c>
      <c r="AH815">
        <f t="shared" si="1943"/>
        <v>9.2880000000000004E-2</v>
      </c>
      <c r="AI815" t="s">
        <v>643</v>
      </c>
      <c r="AJ815">
        <f t="shared" si="1944"/>
        <v>475.72842495773597</v>
      </c>
      <c r="AK815">
        <f t="shared" si="1945"/>
        <v>555.01649578402532</v>
      </c>
      <c r="AL815">
        <f t="shared" si="1946"/>
        <v>0.89555875998293788</v>
      </c>
      <c r="AM815">
        <f t="shared" si="1947"/>
        <v>0.64480230718771525</v>
      </c>
      <c r="AN815">
        <f t="shared" si="1948"/>
        <v>52.187890221429356</v>
      </c>
      <c r="AO815">
        <f t="shared" si="1949"/>
        <v>37.575280959429136</v>
      </c>
      <c r="AP815">
        <f t="shared" si="1950"/>
        <v>0.5294857369779602</v>
      </c>
      <c r="AQ815">
        <f t="shared" si="1951"/>
        <v>0.38122973062413135</v>
      </c>
      <c r="AR815" s="54"/>
      <c r="AS815" s="55"/>
      <c r="AT815" s="55"/>
      <c r="AU815" s="56"/>
      <c r="AV815" s="56"/>
      <c r="AW815" s="56"/>
      <c r="AX815" s="57"/>
      <c r="AY815" s="57"/>
      <c r="AZ815" s="57"/>
    </row>
    <row r="816" spans="1:52" x14ac:dyDescent="0.3">
      <c r="A816">
        <v>800</v>
      </c>
      <c r="B816" s="1">
        <v>44819</v>
      </c>
      <c r="C816" t="str">
        <f t="shared" si="1901"/>
        <v>CER-CON_R2_t2_44819</v>
      </c>
      <c r="E816" t="s">
        <v>20</v>
      </c>
      <c r="F816" t="s">
        <v>40</v>
      </c>
      <c r="G816" t="s">
        <v>18</v>
      </c>
      <c r="H816">
        <f t="shared" si="1938"/>
        <v>2022</v>
      </c>
      <c r="I816">
        <f t="shared" si="1939"/>
        <v>9</v>
      </c>
      <c r="J816">
        <f t="shared" si="1940"/>
        <v>15</v>
      </c>
      <c r="K816" t="s">
        <v>48</v>
      </c>
      <c r="M816">
        <f>VLOOKUP(F816,Treats!$A$1:$C$9,3,0)</f>
        <v>2</v>
      </c>
      <c r="N816">
        <v>14</v>
      </c>
      <c r="O816" t="s">
        <v>614</v>
      </c>
      <c r="P816" t="str">
        <f t="shared" si="1941"/>
        <v>E:CER_P:P06_Tr1:CON_Tr2:_TRA_2_D:15_M:9_Y:2022</v>
      </c>
      <c r="Q816">
        <v>0</v>
      </c>
      <c r="R816">
        <v>24</v>
      </c>
      <c r="S816">
        <v>0.7</v>
      </c>
      <c r="T816">
        <v>24</v>
      </c>
      <c r="U816">
        <v>26</v>
      </c>
      <c r="V816" t="s">
        <v>46</v>
      </c>
      <c r="W816" s="2">
        <f t="shared" si="1998"/>
        <v>0.4548611111111111</v>
      </c>
      <c r="X816">
        <v>20</v>
      </c>
      <c r="Y816" s="33">
        <f>VLOOKUP(C816,JN!$A$2:$J$865,8,0)</f>
        <v>2.1074999999999999</v>
      </c>
      <c r="Z816" s="34">
        <f>VLOOKUP(C816,JN!$A$2:$J$865,9,0)</f>
        <v>61.5828713439113</v>
      </c>
      <c r="AA816" s="35">
        <f>VLOOKUP(C816,JN!$A$2:$J$865,10,0)</f>
        <v>0.9158400000000001</v>
      </c>
      <c r="AB816">
        <v>35.1</v>
      </c>
      <c r="AD816">
        <f t="shared" si="1942"/>
        <v>308.10000000000002</v>
      </c>
      <c r="AE816">
        <v>0.129</v>
      </c>
      <c r="AG816">
        <v>0.72</v>
      </c>
      <c r="AH816">
        <f t="shared" si="1943"/>
        <v>9.2880000000000004E-2</v>
      </c>
      <c r="AI816" t="s">
        <v>643</v>
      </c>
      <c r="AJ816">
        <f t="shared" si="1944"/>
        <v>474.64757491726067</v>
      </c>
      <c r="AK816">
        <f t="shared" si="1945"/>
        <v>553.75550407013748</v>
      </c>
      <c r="AL816">
        <f t="shared" si="1946"/>
        <v>1.000319764138127</v>
      </c>
      <c r="AM816">
        <f t="shared" si="1947"/>
        <v>0.72023023017945142</v>
      </c>
      <c r="AN816">
        <f t="shared" si="1948"/>
        <v>29.230160539829164</v>
      </c>
      <c r="AO816">
        <f t="shared" si="1949"/>
        <v>21.045715588676998</v>
      </c>
      <c r="AP816">
        <f t="shared" si="1950"/>
        <v>0.50715144084759478</v>
      </c>
      <c r="AQ816">
        <f t="shared" si="1951"/>
        <v>0.36514903741026827</v>
      </c>
      <c r="AR816" s="54"/>
      <c r="AS816" s="55"/>
      <c r="AT816" s="55"/>
      <c r="AU816" s="56"/>
      <c r="AV816" s="56"/>
      <c r="AW816" s="56"/>
      <c r="AX816" s="57"/>
      <c r="AY816" s="57"/>
      <c r="AZ816" s="57"/>
    </row>
    <row r="817" spans="1:52" x14ac:dyDescent="0.3">
      <c r="A817">
        <v>801</v>
      </c>
      <c r="B817" s="1">
        <v>44819</v>
      </c>
      <c r="C817" t="str">
        <f t="shared" si="1901"/>
        <v>CER-CON_R2_t3_44819</v>
      </c>
      <c r="E817" t="s">
        <v>20</v>
      </c>
      <c r="F817" t="s">
        <v>40</v>
      </c>
      <c r="G817" t="s">
        <v>18</v>
      </c>
      <c r="H817">
        <f t="shared" si="1938"/>
        <v>2022</v>
      </c>
      <c r="I817">
        <f t="shared" si="1939"/>
        <v>9</v>
      </c>
      <c r="J817">
        <f t="shared" si="1940"/>
        <v>15</v>
      </c>
      <c r="K817" t="s">
        <v>48</v>
      </c>
      <c r="M817">
        <f>VLOOKUP(F817,Treats!$A$1:$C$9,3,0)</f>
        <v>2</v>
      </c>
      <c r="N817">
        <v>14</v>
      </c>
      <c r="O817" t="s">
        <v>614</v>
      </c>
      <c r="P817" t="str">
        <f t="shared" si="1941"/>
        <v>E:CER_P:P06_Tr1:CON_Tr2:_TRA_2_D:15_M:9_Y:2022</v>
      </c>
      <c r="Q817">
        <v>0</v>
      </c>
      <c r="R817">
        <v>24</v>
      </c>
      <c r="S817">
        <v>0.7</v>
      </c>
      <c r="T817">
        <v>24</v>
      </c>
      <c r="U817">
        <v>26</v>
      </c>
      <c r="V817" t="s">
        <v>47</v>
      </c>
      <c r="W817" s="2">
        <f t="shared" si="1998"/>
        <v>0.46180555555555552</v>
      </c>
      <c r="X817">
        <v>30</v>
      </c>
      <c r="Y817" s="33">
        <f>VLOOKUP(C817,JN!$A$2:$J$865,8,0)</f>
        <v>2.2574999999999998</v>
      </c>
      <c r="Z817" s="34">
        <f>VLOOKUP(C817,JN!$A$2:$J$865,9,0)</f>
        <v>50.936341043777482</v>
      </c>
      <c r="AA817" s="35">
        <f>VLOOKUP(C817,JN!$A$2:$J$865,10,0)</f>
        <v>0.88404000000000005</v>
      </c>
      <c r="AB817">
        <v>35.9</v>
      </c>
      <c r="AD817">
        <f t="shared" si="1942"/>
        <v>308.89999999999998</v>
      </c>
      <c r="AE817">
        <v>0.129</v>
      </c>
      <c r="AG817">
        <v>0.72</v>
      </c>
      <c r="AH817">
        <f t="shared" si="1943"/>
        <v>9.2880000000000004E-2</v>
      </c>
      <c r="AI817" t="s">
        <v>643</v>
      </c>
      <c r="AJ817">
        <f t="shared" si="1944"/>
        <v>473.41831606347694</v>
      </c>
      <c r="AK817">
        <f t="shared" si="1945"/>
        <v>552.32136874072307</v>
      </c>
      <c r="AL817">
        <f t="shared" si="1946"/>
        <v>1.0687418485132991</v>
      </c>
      <c r="AM817">
        <f t="shared" si="1947"/>
        <v>0.76949413092957542</v>
      </c>
      <c r="AN817">
        <f t="shared" si="1948"/>
        <v>24.114196803380104</v>
      </c>
      <c r="AO817">
        <f t="shared" si="1949"/>
        <v>17.362221698433675</v>
      </c>
      <c r="AP817">
        <f t="shared" si="1950"/>
        <v>0.48827418282154883</v>
      </c>
      <c r="AQ817">
        <f t="shared" si="1951"/>
        <v>0.35155741163151516</v>
      </c>
      <c r="AR817" s="54"/>
      <c r="AS817" s="55"/>
      <c r="AT817" s="55"/>
      <c r="AU817" s="56"/>
      <c r="AV817" s="56"/>
      <c r="AW817" s="56"/>
      <c r="AX817" s="57"/>
      <c r="AY817" s="57"/>
      <c r="AZ817" s="57"/>
    </row>
    <row r="818" spans="1:52" x14ac:dyDescent="0.3">
      <c r="A818">
        <v>802</v>
      </c>
      <c r="B818" s="1">
        <v>44819</v>
      </c>
      <c r="C818" t="str">
        <f t="shared" si="1901"/>
        <v>CER-MSD_R3_t0_44819</v>
      </c>
      <c r="E818" t="s">
        <v>20</v>
      </c>
      <c r="F818" t="s">
        <v>35</v>
      </c>
      <c r="G818" t="s">
        <v>18</v>
      </c>
      <c r="H818">
        <f t="shared" si="1938"/>
        <v>2022</v>
      </c>
      <c r="I818">
        <f t="shared" si="1939"/>
        <v>9</v>
      </c>
      <c r="J818">
        <f t="shared" si="1940"/>
        <v>15</v>
      </c>
      <c r="K818" t="s">
        <v>49</v>
      </c>
      <c r="M818">
        <f>VLOOKUP(F818,Treats!$A$1:$C$9,3,0)</f>
        <v>3</v>
      </c>
      <c r="N818">
        <v>1</v>
      </c>
      <c r="O818" t="s">
        <v>36</v>
      </c>
      <c r="P818" t="str">
        <f t="shared" si="1941"/>
        <v>E:CER_P:P07_Tr1:MSD_Tr2:_TRA_3_D:15_M:9_Y:2022</v>
      </c>
      <c r="Q818">
        <v>1</v>
      </c>
      <c r="R818">
        <v>24</v>
      </c>
      <c r="S818">
        <v>0.9</v>
      </c>
      <c r="T818">
        <v>23</v>
      </c>
      <c r="U818">
        <v>24</v>
      </c>
      <c r="V818" t="s">
        <v>44</v>
      </c>
      <c r="W818" s="2">
        <v>0.40671296296296294</v>
      </c>
      <c r="X818">
        <v>0</v>
      </c>
      <c r="Y818" s="33">
        <f>VLOOKUP(C818,JN!$A$2:$J$865,8,0)</f>
        <v>5.1825000000000001</v>
      </c>
      <c r="Z818" s="34">
        <f>VLOOKUP(C818,JN!$A$2:$J$865,9,0)</f>
        <v>106.25654750525713</v>
      </c>
      <c r="AA818" s="35">
        <f>VLOOKUP(C818,JN!$A$2:$J$865,10,0)</f>
        <v>1.2084000000000001</v>
      </c>
      <c r="AB818">
        <v>26.4</v>
      </c>
      <c r="AD818">
        <f t="shared" si="1942"/>
        <v>299.39999999999998</v>
      </c>
      <c r="AE818">
        <v>0.129</v>
      </c>
      <c r="AG818">
        <v>0.72</v>
      </c>
      <c r="AH818">
        <f t="shared" si="1943"/>
        <v>9.2880000000000004E-2</v>
      </c>
      <c r="AI818" t="s">
        <v>643</v>
      </c>
      <c r="AJ818">
        <f t="shared" si="1944"/>
        <v>488.43993931866419</v>
      </c>
      <c r="AK818">
        <f t="shared" si="1945"/>
        <v>569.84659587177498</v>
      </c>
      <c r="AL818">
        <f t="shared" si="1946"/>
        <v>2.5313399855189771</v>
      </c>
      <c r="AM818">
        <f t="shared" si="1947"/>
        <v>1.8225647895736636</v>
      </c>
      <c r="AN818">
        <f t="shared" si="1948"/>
        <v>51.89994161567855</v>
      </c>
      <c r="AO818">
        <f t="shared" si="1949"/>
        <v>37.367957963288553</v>
      </c>
      <c r="AP818">
        <f t="shared" si="1950"/>
        <v>0.68860262645145287</v>
      </c>
      <c r="AQ818">
        <f t="shared" si="1951"/>
        <v>0.49579389104504606</v>
      </c>
      <c r="AR818" s="54">
        <f t="shared" ref="AR818" si="2053">SLOPE(AM818:AM821,X818:X821)*60</f>
        <v>1.819437394972119</v>
      </c>
      <c r="AS818" s="55">
        <f t="shared" ref="AS818" si="2054">RSQ(Y818:Y821,AM818:AM821)</f>
        <v>0.9998161943284406</v>
      </c>
      <c r="AT818" s="55">
        <f t="shared" ref="AT818" si="2055">IF(AS818&gt;=0.7,AR818,"REV")</f>
        <v>1.819437394972119</v>
      </c>
      <c r="AU818" s="56">
        <f t="shared" ref="AU818" si="2056">SLOPE(AQ818:AQ821,Y818:Y821)*60</f>
        <v>-1.349929247541696</v>
      </c>
      <c r="AV818" s="56">
        <f t="shared" ref="AV818" si="2057">RSQ(Y818:Y821,AQ818:AQ821)</f>
        <v>0.21773068592801534</v>
      </c>
      <c r="AW818" s="56" t="str">
        <f t="shared" ref="AW818" si="2058">IF(AV818&gt;=0.7,AU818,"REV")</f>
        <v>REV</v>
      </c>
      <c r="AX818" s="57">
        <f t="shared" ref="AX818" si="2059">SLOPE(AO818:AO821,Y818:Y821)*60</f>
        <v>-457.67392138188308</v>
      </c>
      <c r="AY818" s="57">
        <f t="shared" ref="AY818" si="2060">RSQ(Y818:Y821,AO818:AO821)</f>
        <v>0.82304126699217872</v>
      </c>
      <c r="AZ818" s="57">
        <f t="shared" ref="AZ818" si="2061">IF(AY818&gt;=0.7,AX818,"REV")</f>
        <v>-457.67392138188308</v>
      </c>
    </row>
    <row r="819" spans="1:52" x14ac:dyDescent="0.3">
      <c r="A819">
        <v>803</v>
      </c>
      <c r="B819" s="1">
        <v>44819</v>
      </c>
      <c r="C819" t="str">
        <f t="shared" ref="C819:C865" si="2062">E819&amp;"-"&amp;K819&amp;"_"&amp;"R"&amp;M819&amp;"_"&amp;V819&amp;"_"&amp;B819</f>
        <v>CER-MSD_R3_t1_44819</v>
      </c>
      <c r="E819" t="s">
        <v>20</v>
      </c>
      <c r="F819" t="s">
        <v>35</v>
      </c>
      <c r="G819" t="s">
        <v>18</v>
      </c>
      <c r="H819">
        <f t="shared" si="1938"/>
        <v>2022</v>
      </c>
      <c r="I819">
        <f t="shared" si="1939"/>
        <v>9</v>
      </c>
      <c r="J819">
        <f t="shared" si="1940"/>
        <v>15</v>
      </c>
      <c r="K819" t="s">
        <v>49</v>
      </c>
      <c r="M819">
        <f>VLOOKUP(F819,Treats!$A$1:$C$9,3,0)</f>
        <v>3</v>
      </c>
      <c r="N819">
        <v>1</v>
      </c>
      <c r="O819" t="s">
        <v>36</v>
      </c>
      <c r="P819" t="str">
        <f t="shared" si="1941"/>
        <v>E:CER_P:P07_Tr1:MSD_Tr2:_TRA_3_D:15_M:9_Y:2022</v>
      </c>
      <c r="Q819">
        <v>1</v>
      </c>
      <c r="R819">
        <v>24</v>
      </c>
      <c r="S819">
        <v>0.9</v>
      </c>
      <c r="T819">
        <v>23</v>
      </c>
      <c r="U819">
        <v>24</v>
      </c>
      <c r="V819" t="s">
        <v>45</v>
      </c>
      <c r="W819" s="2">
        <f t="shared" si="1998"/>
        <v>0.41365740740740736</v>
      </c>
      <c r="X819">
        <v>10</v>
      </c>
      <c r="Y819" s="33">
        <f>VLOOKUP(C819,JN!$A$2:$J$865,8,0)</f>
        <v>7.5825000000000014</v>
      </c>
      <c r="Z819" s="34">
        <f>VLOOKUP(C819,JN!$A$2:$J$865,9,0)</f>
        <v>79.848977251003632</v>
      </c>
      <c r="AA819" s="35">
        <f>VLOOKUP(C819,JN!$A$2:$J$865,10,0)</f>
        <v>0.85860000000000003</v>
      </c>
      <c r="AB819">
        <v>33.1</v>
      </c>
      <c r="AD819">
        <f t="shared" si="1942"/>
        <v>306.10000000000002</v>
      </c>
      <c r="AE819">
        <v>0.129</v>
      </c>
      <c r="AG819">
        <v>0.72</v>
      </c>
      <c r="AH819">
        <f t="shared" si="1943"/>
        <v>9.2880000000000004E-2</v>
      </c>
      <c r="AI819" t="s">
        <v>643</v>
      </c>
      <c r="AJ819">
        <f t="shared" si="1944"/>
        <v>477.74883316565837</v>
      </c>
      <c r="AK819">
        <f t="shared" si="1945"/>
        <v>557.37363869326805</v>
      </c>
      <c r="AL819">
        <f t="shared" si="1946"/>
        <v>3.622530527478605</v>
      </c>
      <c r="AM819">
        <f t="shared" si="1947"/>
        <v>2.6082219797845956</v>
      </c>
      <c r="AN819">
        <f t="shared" si="1948"/>
        <v>38.147755711138181</v>
      </c>
      <c r="AO819">
        <f t="shared" si="1949"/>
        <v>27.46638411201949</v>
      </c>
      <c r="AP819">
        <f t="shared" si="1950"/>
        <v>0.47856100618204001</v>
      </c>
      <c r="AQ819">
        <f t="shared" si="1951"/>
        <v>0.34456392445106881</v>
      </c>
      <c r="AR819" s="54"/>
      <c r="AS819" s="55"/>
      <c r="AT819" s="55"/>
      <c r="AU819" s="56"/>
      <c r="AV819" s="56"/>
      <c r="AW819" s="56"/>
      <c r="AX819" s="57"/>
      <c r="AY819" s="57"/>
      <c r="AZ819" s="57"/>
    </row>
    <row r="820" spans="1:52" x14ac:dyDescent="0.3">
      <c r="A820">
        <v>804</v>
      </c>
      <c r="B820" s="1">
        <v>44819</v>
      </c>
      <c r="C820" t="str">
        <f t="shared" si="2062"/>
        <v>CER-MSD_R3_t2_44819</v>
      </c>
      <c r="E820" t="s">
        <v>20</v>
      </c>
      <c r="F820" t="s">
        <v>35</v>
      </c>
      <c r="G820" t="s">
        <v>18</v>
      </c>
      <c r="H820">
        <f t="shared" si="1938"/>
        <v>2022</v>
      </c>
      <c r="I820">
        <f t="shared" si="1939"/>
        <v>9</v>
      </c>
      <c r="J820">
        <f t="shared" si="1940"/>
        <v>15</v>
      </c>
      <c r="K820" t="s">
        <v>49</v>
      </c>
      <c r="M820">
        <f>VLOOKUP(F820,Treats!$A$1:$C$9,3,0)</f>
        <v>3</v>
      </c>
      <c r="N820">
        <v>1</v>
      </c>
      <c r="O820" t="s">
        <v>36</v>
      </c>
      <c r="P820" t="str">
        <f t="shared" si="1941"/>
        <v>E:CER_P:P07_Tr1:MSD_Tr2:_TRA_3_D:15_M:9_Y:2022</v>
      </c>
      <c r="Q820">
        <v>1</v>
      </c>
      <c r="R820">
        <v>24</v>
      </c>
      <c r="S820">
        <v>0.9</v>
      </c>
      <c r="T820">
        <v>23</v>
      </c>
      <c r="U820">
        <v>24</v>
      </c>
      <c r="V820" t="s">
        <v>46</v>
      </c>
      <c r="W820" s="2">
        <f t="shared" si="1998"/>
        <v>0.42060185185185178</v>
      </c>
      <c r="X820">
        <v>20</v>
      </c>
      <c r="Y820" s="33">
        <f>VLOOKUP(C820,JN!$A$2:$J$865,8,0)</f>
        <v>7.8075000000000001</v>
      </c>
      <c r="Z820" s="34">
        <f>VLOOKUP(C820,JN!$A$2:$J$865,9,0)</f>
        <v>48.118141846683237</v>
      </c>
      <c r="AA820" s="35">
        <f>VLOOKUP(C820,JN!$A$2:$J$865,10,0)</f>
        <v>1.05576</v>
      </c>
      <c r="AB820">
        <v>34.6</v>
      </c>
      <c r="AD820">
        <f t="shared" si="1942"/>
        <v>307.60000000000002</v>
      </c>
      <c r="AE820">
        <v>0.129</v>
      </c>
      <c r="AG820">
        <v>0.72</v>
      </c>
      <c r="AH820">
        <f t="shared" si="1943"/>
        <v>9.2880000000000004E-2</v>
      </c>
      <c r="AI820" t="s">
        <v>643</v>
      </c>
      <c r="AJ820">
        <f t="shared" si="1944"/>
        <v>475.41910868663211</v>
      </c>
      <c r="AK820">
        <f t="shared" si="1945"/>
        <v>554.65562680107075</v>
      </c>
      <c r="AL820">
        <f t="shared" si="1946"/>
        <v>3.7118346910708802</v>
      </c>
      <c r="AM820">
        <f t="shared" si="1947"/>
        <v>2.6725209775710339</v>
      </c>
      <c r="AN820">
        <f t="shared" si="1948"/>
        <v>22.876284108407077</v>
      </c>
      <c r="AO820">
        <f t="shared" si="1949"/>
        <v>16.470924558053095</v>
      </c>
      <c r="AP820">
        <f t="shared" si="1950"/>
        <v>0.58558322455149847</v>
      </c>
      <c r="AQ820">
        <f t="shared" si="1951"/>
        <v>0.4216199216770789</v>
      </c>
      <c r="AR820" s="54"/>
      <c r="AS820" s="55"/>
      <c r="AT820" s="55"/>
      <c r="AU820" s="56"/>
      <c r="AV820" s="56"/>
      <c r="AW820" s="56"/>
      <c r="AX820" s="57"/>
      <c r="AY820" s="57"/>
      <c r="AZ820" s="57"/>
    </row>
    <row r="821" spans="1:52" x14ac:dyDescent="0.3">
      <c r="A821">
        <v>805</v>
      </c>
      <c r="B821" s="1">
        <v>44819</v>
      </c>
      <c r="C821" t="str">
        <f t="shared" si="2062"/>
        <v>CER-MSD_R3_t3_44819</v>
      </c>
      <c r="E821" t="s">
        <v>20</v>
      </c>
      <c r="F821" t="s">
        <v>35</v>
      </c>
      <c r="G821" t="s">
        <v>18</v>
      </c>
      <c r="H821">
        <f t="shared" si="1938"/>
        <v>2022</v>
      </c>
      <c r="I821">
        <f t="shared" si="1939"/>
        <v>9</v>
      </c>
      <c r="J821">
        <f t="shared" si="1940"/>
        <v>15</v>
      </c>
      <c r="K821" t="s">
        <v>49</v>
      </c>
      <c r="M821">
        <f>VLOOKUP(F821,Treats!$A$1:$C$9,3,0)</f>
        <v>3</v>
      </c>
      <c r="N821">
        <v>1</v>
      </c>
      <c r="O821" t="s">
        <v>36</v>
      </c>
      <c r="P821" t="str">
        <f t="shared" si="1941"/>
        <v>E:CER_P:P07_Tr1:MSD_Tr2:_TRA_3_D:15_M:9_Y:2022</v>
      </c>
      <c r="Q821">
        <v>1</v>
      </c>
      <c r="R821">
        <v>24</v>
      </c>
      <c r="S821">
        <v>0.9</v>
      </c>
      <c r="T821">
        <v>23</v>
      </c>
      <c r="U821">
        <v>24</v>
      </c>
      <c r="V821" t="s">
        <v>47</v>
      </c>
      <c r="W821" s="2">
        <f t="shared" si="1998"/>
        <v>0.4275462962962962</v>
      </c>
      <c r="X821">
        <v>30</v>
      </c>
      <c r="Y821" s="33">
        <f>VLOOKUP(C821,JN!$A$2:$J$865,8,0)</f>
        <v>8.2575000000000003</v>
      </c>
      <c r="Z821" s="34">
        <f>VLOOKUP(C821,JN!$A$2:$J$865,9,0)</f>
        <v>33.505257121009365</v>
      </c>
      <c r="AA821" s="35">
        <f>VLOOKUP(C821,JN!$A$2:$J$865,10,0)</f>
        <v>1.18296</v>
      </c>
      <c r="AB821">
        <v>36.200000000000003</v>
      </c>
      <c r="AD821">
        <f t="shared" si="1942"/>
        <v>309.2</v>
      </c>
      <c r="AE821">
        <v>0.129</v>
      </c>
      <c r="AG821">
        <v>0.72</v>
      </c>
      <c r="AH821">
        <f t="shared" si="1943"/>
        <v>9.2880000000000004E-2</v>
      </c>
      <c r="AI821" t="s">
        <v>643</v>
      </c>
      <c r="AJ821">
        <f t="shared" si="1944"/>
        <v>472.95898393275564</v>
      </c>
      <c r="AK821">
        <f t="shared" si="1945"/>
        <v>551.78548125488157</v>
      </c>
      <c r="AL821">
        <f t="shared" si="1946"/>
        <v>3.9054588098247298</v>
      </c>
      <c r="AM821">
        <f t="shared" si="1947"/>
        <v>2.8119303430738056</v>
      </c>
      <c r="AN821">
        <f t="shared" si="1948"/>
        <v>15.846612364358315</v>
      </c>
      <c r="AO821">
        <f t="shared" si="1949"/>
        <v>11.409560902337986</v>
      </c>
      <c r="AP821">
        <f t="shared" si="1950"/>
        <v>0.65274015290527476</v>
      </c>
      <c r="AQ821">
        <f t="shared" si="1951"/>
        <v>0.46997291009179787</v>
      </c>
      <c r="AR821" s="54"/>
      <c r="AS821" s="55"/>
      <c r="AT821" s="55"/>
      <c r="AU821" s="56"/>
      <c r="AV821" s="56"/>
      <c r="AW821" s="56"/>
      <c r="AX821" s="57"/>
      <c r="AY821" s="57"/>
      <c r="AZ821" s="57"/>
    </row>
    <row r="822" spans="1:52" x14ac:dyDescent="0.3">
      <c r="A822">
        <v>806</v>
      </c>
      <c r="B822" s="1">
        <v>44819</v>
      </c>
      <c r="C822" t="str">
        <f t="shared" si="2062"/>
        <v>CER-CON_R3_t0_44819</v>
      </c>
      <c r="E822" t="s">
        <v>20</v>
      </c>
      <c r="F822" t="s">
        <v>33</v>
      </c>
      <c r="G822" t="s">
        <v>18</v>
      </c>
      <c r="H822">
        <f t="shared" si="1938"/>
        <v>2022</v>
      </c>
      <c r="I822">
        <f t="shared" si="1939"/>
        <v>9</v>
      </c>
      <c r="J822">
        <f t="shared" si="1940"/>
        <v>15</v>
      </c>
      <c r="K822" t="s">
        <v>48</v>
      </c>
      <c r="M822">
        <f>VLOOKUP(F822,Treats!$A$1:$C$9,3,0)</f>
        <v>3</v>
      </c>
      <c r="N822">
        <v>1</v>
      </c>
      <c r="O822" t="s">
        <v>36</v>
      </c>
      <c r="P822" t="str">
        <f t="shared" si="1941"/>
        <v>E:CER_P:P08_Tr1:CON_Tr2:_TRA_3_D:15_M:9_Y:2022</v>
      </c>
      <c r="Q822">
        <v>2</v>
      </c>
      <c r="R822">
        <v>24</v>
      </c>
      <c r="S822">
        <v>0.9</v>
      </c>
      <c r="T822">
        <v>24</v>
      </c>
      <c r="U822">
        <v>26</v>
      </c>
      <c r="V822" t="s">
        <v>44</v>
      </c>
      <c r="W822" s="2">
        <v>0.44097222222222227</v>
      </c>
      <c r="X822">
        <v>0</v>
      </c>
      <c r="Y822" s="33">
        <f>VLOOKUP(C822,JN!$A$2:$J$865,8,0)</f>
        <v>2.4824999999999999</v>
      </c>
      <c r="Z822" s="34">
        <f>VLOOKUP(C822,JN!$A$2:$J$865,9,0)</f>
        <v>81.832154463773648</v>
      </c>
      <c r="AA822" s="35">
        <f>VLOOKUP(C822,JN!$A$2:$J$865,10,0)</f>
        <v>0.92220000000000002</v>
      </c>
      <c r="AB822">
        <v>31.6</v>
      </c>
      <c r="AD822">
        <f t="shared" si="1942"/>
        <v>304.60000000000002</v>
      </c>
      <c r="AE822">
        <v>0.129</v>
      </c>
      <c r="AG822">
        <v>0.72</v>
      </c>
      <c r="AH822">
        <f t="shared" si="1943"/>
        <v>9.2880000000000004E-2</v>
      </c>
      <c r="AI822" t="s">
        <v>643</v>
      </c>
      <c r="AJ822">
        <f t="shared" si="1944"/>
        <v>480.10150305977686</v>
      </c>
      <c r="AK822">
        <f t="shared" si="1945"/>
        <v>560.11842023640634</v>
      </c>
      <c r="AL822">
        <f t="shared" si="1946"/>
        <v>1.1918519813458961</v>
      </c>
      <c r="AM822">
        <f t="shared" si="1947"/>
        <v>0.85813342656904523</v>
      </c>
      <c r="AN822">
        <f t="shared" si="1948"/>
        <v>39.287740356677553</v>
      </c>
      <c r="AO822">
        <f t="shared" si="1949"/>
        <v>28.287173056807838</v>
      </c>
      <c r="AP822">
        <f t="shared" si="1950"/>
        <v>0.5165412071420139</v>
      </c>
      <c r="AQ822">
        <f t="shared" si="1951"/>
        <v>0.37190966914224999</v>
      </c>
      <c r="AR822" s="54">
        <f t="shared" ref="AR822" si="2063">SLOPE(AM822:AM825,X822:X825)*60</f>
        <v>1.8087696125599397</v>
      </c>
      <c r="AS822" s="55">
        <f t="shared" ref="AS822" si="2064">RSQ(Y822:Y825,AM822:AM825)</f>
        <v>0.99993333508773286</v>
      </c>
      <c r="AT822" s="55">
        <f t="shared" ref="AT822" si="2065">IF(AS822&gt;=0.7,AR822,"REV")</f>
        <v>1.8087696125599397</v>
      </c>
      <c r="AU822" s="56">
        <f t="shared" ref="AU822" si="2066">SLOPE(AQ822:AQ825,Y822:Y825)*60</f>
        <v>-0.34364955463456121</v>
      </c>
      <c r="AV822" s="56">
        <f t="shared" ref="AV822" si="2067">RSQ(Y822:Y825,AQ822:AQ825)</f>
        <v>0.27089008125109859</v>
      </c>
      <c r="AW822" s="56" t="str">
        <f t="shared" ref="AW822" si="2068">IF(AV822&gt;=0.7,AU822,"REV")</f>
        <v>REV</v>
      </c>
      <c r="AX822" s="57">
        <f t="shared" ref="AX822" si="2069">SLOPE(AO822:AO825,Y822:Y825)*60</f>
        <v>-301.80013913424</v>
      </c>
      <c r="AY822" s="57">
        <f t="shared" ref="AY822" si="2070">RSQ(Y822:Y825,AO822:AO825)</f>
        <v>0.94295895945169272</v>
      </c>
      <c r="AZ822" s="57">
        <f t="shared" ref="AZ822" si="2071">IF(AY822&gt;=0.7,AX822,"REV")</f>
        <v>-301.80013913424</v>
      </c>
    </row>
    <row r="823" spans="1:52" x14ac:dyDescent="0.3">
      <c r="A823">
        <v>807</v>
      </c>
      <c r="B823" s="1">
        <v>44819</v>
      </c>
      <c r="C823" t="str">
        <f t="shared" si="2062"/>
        <v>CER-CON_R3_t1_44819</v>
      </c>
      <c r="E823" t="s">
        <v>20</v>
      </c>
      <c r="F823" t="s">
        <v>33</v>
      </c>
      <c r="G823" t="s">
        <v>18</v>
      </c>
      <c r="H823">
        <f t="shared" si="1938"/>
        <v>2022</v>
      </c>
      <c r="I823">
        <f t="shared" si="1939"/>
        <v>9</v>
      </c>
      <c r="J823">
        <f t="shared" si="1940"/>
        <v>15</v>
      </c>
      <c r="K823" t="s">
        <v>48</v>
      </c>
      <c r="M823">
        <f>VLOOKUP(F823,Treats!$A$1:$C$9,3,0)</f>
        <v>3</v>
      </c>
      <c r="N823">
        <v>1</v>
      </c>
      <c r="O823" t="s">
        <v>36</v>
      </c>
      <c r="P823" t="str">
        <f t="shared" si="1941"/>
        <v>E:CER_P:P08_Tr1:CON_Tr2:_TRA_3_D:15_M:9_Y:2022</v>
      </c>
      <c r="Q823">
        <v>2</v>
      </c>
      <c r="R823">
        <v>24</v>
      </c>
      <c r="S823">
        <v>0.9</v>
      </c>
      <c r="T823">
        <v>24</v>
      </c>
      <c r="U823">
        <v>26</v>
      </c>
      <c r="V823" t="s">
        <v>45</v>
      </c>
      <c r="W823" s="2">
        <f t="shared" si="1998"/>
        <v>0.44791666666666669</v>
      </c>
      <c r="X823">
        <v>10</v>
      </c>
      <c r="Y823" s="33">
        <f>VLOOKUP(C823,JN!$A$2:$J$865,8,0)</f>
        <v>4.7324999999999999</v>
      </c>
      <c r="Z823" s="34">
        <f>VLOOKUP(C823,JN!$A$2:$J$865,9,0)</f>
        <v>52.815140508506978</v>
      </c>
      <c r="AA823" s="35">
        <f>VLOOKUP(C823,JN!$A$2:$J$865,10,0)</f>
        <v>0.84588000000000008</v>
      </c>
      <c r="AB823">
        <v>34.4</v>
      </c>
      <c r="AD823">
        <f t="shared" si="1942"/>
        <v>307.39999999999998</v>
      </c>
      <c r="AE823">
        <v>0.129</v>
      </c>
      <c r="AG823">
        <v>0.72</v>
      </c>
      <c r="AH823">
        <f t="shared" si="1943"/>
        <v>9.2880000000000004E-2</v>
      </c>
      <c r="AI823" t="s">
        <v>643</v>
      </c>
      <c r="AJ823">
        <f t="shared" si="1944"/>
        <v>475.72842495773597</v>
      </c>
      <c r="AK823">
        <f t="shared" si="1945"/>
        <v>555.01649578402532</v>
      </c>
      <c r="AL823">
        <f t="shared" si="1946"/>
        <v>2.2513847711124853</v>
      </c>
      <c r="AM823">
        <f t="shared" si="1947"/>
        <v>1.6209970352009893</v>
      </c>
      <c r="AN823">
        <f t="shared" si="1948"/>
        <v>25.125663608033545</v>
      </c>
      <c r="AO823">
        <f t="shared" si="1949"/>
        <v>18.090477797784153</v>
      </c>
      <c r="AP823">
        <f t="shared" si="1950"/>
        <v>0.46947735345379144</v>
      </c>
      <c r="AQ823">
        <f t="shared" si="1951"/>
        <v>0.33802369448672986</v>
      </c>
      <c r="AR823" s="54"/>
      <c r="AS823" s="55"/>
      <c r="AT823" s="55"/>
      <c r="AU823" s="56"/>
      <c r="AV823" s="56"/>
      <c r="AW823" s="56"/>
      <c r="AX823" s="57"/>
      <c r="AY823" s="57"/>
      <c r="AZ823" s="57"/>
    </row>
    <row r="824" spans="1:52" x14ac:dyDescent="0.3">
      <c r="A824">
        <v>808</v>
      </c>
      <c r="B824" s="1">
        <v>44819</v>
      </c>
      <c r="C824" t="str">
        <f t="shared" si="2062"/>
        <v>CER-CON_R3_t2_44819</v>
      </c>
      <c r="E824" t="s">
        <v>20</v>
      </c>
      <c r="F824" t="s">
        <v>33</v>
      </c>
      <c r="G824" t="s">
        <v>18</v>
      </c>
      <c r="H824">
        <f t="shared" si="1938"/>
        <v>2022</v>
      </c>
      <c r="I824">
        <f t="shared" si="1939"/>
        <v>9</v>
      </c>
      <c r="J824">
        <f t="shared" si="1940"/>
        <v>15</v>
      </c>
      <c r="K824" t="s">
        <v>48</v>
      </c>
      <c r="M824">
        <f>VLOOKUP(F824,Treats!$A$1:$C$9,3,0)</f>
        <v>3</v>
      </c>
      <c r="N824">
        <v>1</v>
      </c>
      <c r="O824" t="s">
        <v>36</v>
      </c>
      <c r="P824" t="str">
        <f t="shared" si="1941"/>
        <v>E:CER_P:P08_Tr1:CON_Tr2:_TRA_3_D:15_M:9_Y:2022</v>
      </c>
      <c r="Q824">
        <v>2</v>
      </c>
      <c r="R824">
        <v>24</v>
      </c>
      <c r="S824">
        <v>0.9</v>
      </c>
      <c r="T824">
        <v>24</v>
      </c>
      <c r="U824">
        <v>26</v>
      </c>
      <c r="V824" t="s">
        <v>46</v>
      </c>
      <c r="W824" s="2">
        <f t="shared" si="1998"/>
        <v>0.4548611111111111</v>
      </c>
      <c r="X824">
        <v>20</v>
      </c>
      <c r="Y824" s="33">
        <f>VLOOKUP(C824,JN!$A$2:$J$865,8,0)</f>
        <v>5.1825000000000001</v>
      </c>
      <c r="Z824" s="34">
        <f>VLOOKUP(C824,JN!$A$2:$J$865,9,0)</f>
        <v>48.535652838845344</v>
      </c>
      <c r="AA824" s="35">
        <f>VLOOKUP(C824,JN!$A$2:$J$865,10,0)</f>
        <v>0.9158400000000001</v>
      </c>
      <c r="AB824">
        <v>35.700000000000003</v>
      </c>
      <c r="AD824">
        <f t="shared" si="1942"/>
        <v>308.7</v>
      </c>
      <c r="AE824">
        <v>0.129</v>
      </c>
      <c r="AG824">
        <v>0.72</v>
      </c>
      <c r="AH824">
        <f t="shared" si="1943"/>
        <v>9.2880000000000004E-2</v>
      </c>
      <c r="AI824" t="s">
        <v>643</v>
      </c>
      <c r="AJ824">
        <f t="shared" si="1944"/>
        <v>473.72503346941386</v>
      </c>
      <c r="AK824">
        <f t="shared" si="1945"/>
        <v>552.67920571431614</v>
      </c>
      <c r="AL824">
        <f t="shared" si="1946"/>
        <v>2.4550799859552375</v>
      </c>
      <c r="AM824">
        <f t="shared" si="1947"/>
        <v>1.7676575898877711</v>
      </c>
      <c r="AN824">
        <f t="shared" si="1948"/>
        <v>22.992553765541864</v>
      </c>
      <c r="AO824">
        <f t="shared" si="1949"/>
        <v>16.554638711190144</v>
      </c>
      <c r="AP824">
        <f t="shared" si="1950"/>
        <v>0.50616572376139934</v>
      </c>
      <c r="AQ824">
        <f t="shared" si="1951"/>
        <v>0.36443932110820754</v>
      </c>
      <c r="AR824" s="54"/>
      <c r="AS824" s="55"/>
      <c r="AT824" s="55"/>
      <c r="AU824" s="56"/>
      <c r="AV824" s="56"/>
      <c r="AW824" s="56"/>
      <c r="AX824" s="57"/>
      <c r="AY824" s="57"/>
      <c r="AZ824" s="57"/>
    </row>
    <row r="825" spans="1:52" x14ac:dyDescent="0.3">
      <c r="A825">
        <v>809</v>
      </c>
      <c r="B825" s="1">
        <v>44819</v>
      </c>
      <c r="C825" t="str">
        <f t="shared" si="2062"/>
        <v>CER-CON_R3_t3_44819</v>
      </c>
      <c r="E825" t="s">
        <v>20</v>
      </c>
      <c r="F825" t="s">
        <v>33</v>
      </c>
      <c r="G825" t="s">
        <v>18</v>
      </c>
      <c r="H825">
        <f t="shared" si="1938"/>
        <v>2022</v>
      </c>
      <c r="I825">
        <f t="shared" si="1939"/>
        <v>9</v>
      </c>
      <c r="J825">
        <f t="shared" si="1940"/>
        <v>15</v>
      </c>
      <c r="K825" t="s">
        <v>48</v>
      </c>
      <c r="M825">
        <f>VLOOKUP(F825,Treats!$A$1:$C$9,3,0)</f>
        <v>3</v>
      </c>
      <c r="N825">
        <v>1</v>
      </c>
      <c r="O825" t="s">
        <v>36</v>
      </c>
      <c r="P825" t="str">
        <f t="shared" si="1941"/>
        <v>E:CER_P:P08_Tr1:CON_Tr2:_TRA_3_D:15_M:9_Y:2022</v>
      </c>
      <c r="Q825">
        <v>2</v>
      </c>
      <c r="R825">
        <v>24</v>
      </c>
      <c r="S825">
        <v>0.9</v>
      </c>
      <c r="T825">
        <v>24</v>
      </c>
      <c r="U825">
        <v>26</v>
      </c>
      <c r="V825" t="s">
        <v>47</v>
      </c>
      <c r="W825" s="2">
        <f t="shared" si="1998"/>
        <v>0.46180555555555552</v>
      </c>
      <c r="X825">
        <v>30</v>
      </c>
      <c r="Y825" s="33">
        <f>VLOOKUP(C825,JN!$A$2:$J$865,8,0)</f>
        <v>5.3325000000000005</v>
      </c>
      <c r="Z825" s="34">
        <f>VLOOKUP(C825,JN!$A$2:$J$865,9,0)</f>
        <v>35.384056585738861</v>
      </c>
      <c r="AA825" s="35">
        <f>VLOOKUP(C825,JN!$A$2:$J$865,10,0)</f>
        <v>0.89676000000000011</v>
      </c>
      <c r="AB825">
        <v>36.5</v>
      </c>
      <c r="AD825">
        <f t="shared" si="1942"/>
        <v>309.5</v>
      </c>
      <c r="AE825">
        <v>0.129</v>
      </c>
      <c r="AG825">
        <v>0.72</v>
      </c>
      <c r="AH825">
        <f t="shared" si="1943"/>
        <v>9.2880000000000004E-2</v>
      </c>
      <c r="AI825" t="s">
        <v>643</v>
      </c>
      <c r="AJ825">
        <f t="shared" si="1944"/>
        <v>472.50054226820038</v>
      </c>
      <c r="AK825">
        <f t="shared" si="1945"/>
        <v>551.25063264623373</v>
      </c>
      <c r="AL825">
        <f t="shared" si="1946"/>
        <v>2.5196091416451787</v>
      </c>
      <c r="AM825">
        <f t="shared" si="1947"/>
        <v>1.8141185819845287</v>
      </c>
      <c r="AN825">
        <f t="shared" si="1948"/>
        <v>16.718985924410298</v>
      </c>
      <c r="AO825">
        <f t="shared" si="1949"/>
        <v>12.037669865575415</v>
      </c>
      <c r="AP825">
        <f t="shared" si="1950"/>
        <v>0.49433951733183662</v>
      </c>
      <c r="AQ825">
        <f t="shared" si="1951"/>
        <v>0.35592445247892235</v>
      </c>
      <c r="AR825" s="54"/>
      <c r="AS825" s="55"/>
      <c r="AT825" s="55"/>
      <c r="AU825" s="56"/>
      <c r="AV825" s="56"/>
      <c r="AW825" s="56"/>
      <c r="AX825" s="57"/>
      <c r="AY825" s="57"/>
      <c r="AZ825" s="57"/>
    </row>
    <row r="826" spans="1:52" x14ac:dyDescent="0.3">
      <c r="A826">
        <v>810</v>
      </c>
      <c r="B826" s="1">
        <v>44819</v>
      </c>
      <c r="C826" t="str">
        <f t="shared" si="2062"/>
        <v>CER-AWD_R3_t0_44819</v>
      </c>
      <c r="E826" t="s">
        <v>20</v>
      </c>
      <c r="F826" t="s">
        <v>38</v>
      </c>
      <c r="G826" t="s">
        <v>18</v>
      </c>
      <c r="H826">
        <f t="shared" si="1938"/>
        <v>2022</v>
      </c>
      <c r="I826">
        <f t="shared" si="1939"/>
        <v>9</v>
      </c>
      <c r="J826">
        <f t="shared" si="1940"/>
        <v>15</v>
      </c>
      <c r="K826" t="s">
        <v>50</v>
      </c>
      <c r="M826">
        <f>VLOOKUP(F826,Treats!$A$1:$C$9,3,0)</f>
        <v>3</v>
      </c>
      <c r="N826">
        <v>2</v>
      </c>
      <c r="O826" t="s">
        <v>36</v>
      </c>
      <c r="P826" t="str">
        <f t="shared" si="1941"/>
        <v>E:CER_P:P09_Tr1:AWD_Tr2:_TRA_3_D:15_M:9_Y:2022</v>
      </c>
      <c r="Q826">
        <v>4</v>
      </c>
      <c r="R826">
        <v>24</v>
      </c>
      <c r="S826">
        <v>0.9</v>
      </c>
      <c r="T826">
        <v>23</v>
      </c>
      <c r="U826">
        <v>24</v>
      </c>
      <c r="V826" t="s">
        <v>44</v>
      </c>
      <c r="W826" s="2">
        <v>0.40949074074074071</v>
      </c>
      <c r="X826">
        <v>0</v>
      </c>
      <c r="Y826" s="33">
        <f>VLOOKUP(C826,JN!$A$2:$J$865,8,0)</f>
        <v>6.7575000000000012</v>
      </c>
      <c r="Z826" s="34">
        <f>VLOOKUP(C826,JN!$A$2:$J$865,9,0)</f>
        <v>81.936532211814196</v>
      </c>
      <c r="AA826" s="35">
        <f>VLOOKUP(C826,JN!$A$2:$J$865,10,0)</f>
        <v>1.8062399999999998</v>
      </c>
      <c r="AB826">
        <v>34.200000000000003</v>
      </c>
      <c r="AD826">
        <f t="shared" si="1942"/>
        <v>307.2</v>
      </c>
      <c r="AE826">
        <v>0.129</v>
      </c>
      <c r="AG826">
        <v>0.72</v>
      </c>
      <c r="AH826">
        <f t="shared" si="1943"/>
        <v>9.2880000000000004E-2</v>
      </c>
      <c r="AI826" t="s">
        <v>643</v>
      </c>
      <c r="AJ826">
        <f t="shared" si="1944"/>
        <v>476.03814398440113</v>
      </c>
      <c r="AK826">
        <f t="shared" si="1945"/>
        <v>555.37783464846802</v>
      </c>
      <c r="AL826">
        <f t="shared" si="1946"/>
        <v>3.2168277579745914</v>
      </c>
      <c r="AM826">
        <f t="shared" si="1947"/>
        <v>2.316115985741706</v>
      </c>
      <c r="AN826">
        <f t="shared" si="1948"/>
        <v>39.004914718630125</v>
      </c>
      <c r="AO826">
        <f t="shared" si="1949"/>
        <v>28.083538597413689</v>
      </c>
      <c r="AP826">
        <f t="shared" si="1950"/>
        <v>1.0031456600554489</v>
      </c>
      <c r="AQ826">
        <f t="shared" si="1951"/>
        <v>0.72226487523992333</v>
      </c>
      <c r="AR826" s="54">
        <f t="shared" ref="AR826" si="2072">SLOPE(AM826:AM829,X826:X829)*60</f>
        <v>1.6964662450062298</v>
      </c>
      <c r="AS826" s="55">
        <f t="shared" ref="AS826" si="2073">RSQ(Y826:Y829,AM826:AM829)</f>
        <v>0.99974453500140259</v>
      </c>
      <c r="AT826" s="55">
        <f t="shared" ref="AT826" si="2074">IF(AS826&gt;=0.7,AR826,"REV")</f>
        <v>1.6964662450062298</v>
      </c>
      <c r="AU826" s="56">
        <f t="shared" ref="AU826" si="2075">SLOPE(AQ826:AQ829,Y826:Y829)*60</f>
        <v>-7.4393287738608551</v>
      </c>
      <c r="AV826" s="56">
        <f t="shared" ref="AV826" si="2076">RSQ(Y826:Y829,AQ826:AQ829)</f>
        <v>0.96506147938613729</v>
      </c>
      <c r="AW826" s="56">
        <f t="shared" ref="AW826" si="2077">IF(AV826&gt;=0.7,AU826,"REV")</f>
        <v>-7.4393287738608551</v>
      </c>
      <c r="AX826" s="57">
        <f t="shared" ref="AX826" si="2078">SLOPE(AO826:AO829,Y826:Y829)*60</f>
        <v>-340.43889500276197</v>
      </c>
      <c r="AY826" s="57">
        <f t="shared" ref="AY826" si="2079">RSQ(Y826:Y829,AO826:AO829)</f>
        <v>0.93728299396088932</v>
      </c>
      <c r="AZ826" s="57">
        <f t="shared" ref="AZ826" si="2080">IF(AY826&gt;=0.7,AX826,"REV")</f>
        <v>-340.43889500276197</v>
      </c>
    </row>
    <row r="827" spans="1:52" x14ac:dyDescent="0.3">
      <c r="A827">
        <v>811</v>
      </c>
      <c r="B827" s="1">
        <v>44819</v>
      </c>
      <c r="C827" t="str">
        <f t="shared" si="2062"/>
        <v>CER-AWD_R3_t1_44819</v>
      </c>
      <c r="E827" t="s">
        <v>20</v>
      </c>
      <c r="F827" t="s">
        <v>38</v>
      </c>
      <c r="G827" t="s">
        <v>18</v>
      </c>
      <c r="H827">
        <f t="shared" si="1938"/>
        <v>2022</v>
      </c>
      <c r="I827">
        <f t="shared" si="1939"/>
        <v>9</v>
      </c>
      <c r="J827">
        <f t="shared" si="1940"/>
        <v>15</v>
      </c>
      <c r="K827" t="s">
        <v>50</v>
      </c>
      <c r="M827">
        <f>VLOOKUP(F827,Treats!$A$1:$C$9,3,0)</f>
        <v>3</v>
      </c>
      <c r="N827">
        <v>2</v>
      </c>
      <c r="O827" t="s">
        <v>36</v>
      </c>
      <c r="P827" t="str">
        <f t="shared" si="1941"/>
        <v>E:CER_P:P09_Tr1:AWD_Tr2:_TRA_3_D:15_M:9_Y:2022</v>
      </c>
      <c r="Q827">
        <v>4</v>
      </c>
      <c r="R827">
        <v>24</v>
      </c>
      <c r="S827">
        <v>0.9</v>
      </c>
      <c r="T827">
        <v>23</v>
      </c>
      <c r="U827">
        <v>24</v>
      </c>
      <c r="V827" t="s">
        <v>45</v>
      </c>
      <c r="W827" s="2">
        <f t="shared" si="1998"/>
        <v>0.41643518518518513</v>
      </c>
      <c r="X827">
        <v>10</v>
      </c>
      <c r="Y827" s="33">
        <f>VLOOKUP(C827,JN!$A$2:$J$865,8,0)</f>
        <v>8.932500000000001</v>
      </c>
      <c r="Z827" s="34">
        <f>VLOOKUP(C827,JN!$A$2:$J$865,9,0)</f>
        <v>41.751099216211053</v>
      </c>
      <c r="AA827" s="35">
        <f>VLOOKUP(C827,JN!$A$2:$J$865,10,0)</f>
        <v>1.0112400000000001</v>
      </c>
      <c r="AB827">
        <v>40</v>
      </c>
      <c r="AD827">
        <f t="shared" si="1942"/>
        <v>313</v>
      </c>
      <c r="AE827">
        <v>0.129</v>
      </c>
      <c r="AG827">
        <v>0.72</v>
      </c>
      <c r="AH827">
        <f t="shared" si="1943"/>
        <v>9.2880000000000004E-2</v>
      </c>
      <c r="AI827" t="s">
        <v>643</v>
      </c>
      <c r="AJ827">
        <f t="shared" si="1944"/>
        <v>467.21698987861993</v>
      </c>
      <c r="AK827">
        <f t="shared" si="1945"/>
        <v>545.08648819172322</v>
      </c>
      <c r="AL827">
        <f t="shared" si="1946"/>
        <v>4.173415762090773</v>
      </c>
      <c r="AM827">
        <f t="shared" si="1947"/>
        <v>3.0048593487053568</v>
      </c>
      <c r="AN827">
        <f t="shared" si="1948"/>
        <v>19.506822899921737</v>
      </c>
      <c r="AO827">
        <f t="shared" si="1949"/>
        <v>14.044912487943652</v>
      </c>
      <c r="AP827">
        <f t="shared" si="1950"/>
        <v>0.5512132603189982</v>
      </c>
      <c r="AQ827">
        <f t="shared" si="1951"/>
        <v>0.39687354742967873</v>
      </c>
      <c r="AR827" s="54"/>
      <c r="AS827" s="55"/>
      <c r="AT827" s="55"/>
      <c r="AU827" s="56"/>
      <c r="AV827" s="56"/>
      <c r="AW827" s="56"/>
      <c r="AX827" s="57"/>
      <c r="AY827" s="57"/>
      <c r="AZ827" s="57"/>
    </row>
    <row r="828" spans="1:52" x14ac:dyDescent="0.3">
      <c r="A828">
        <v>812</v>
      </c>
      <c r="B828" s="1">
        <v>44819</v>
      </c>
      <c r="C828" t="str">
        <f t="shared" si="2062"/>
        <v>CER-AWD_R3_t2_44819</v>
      </c>
      <c r="E828" t="s">
        <v>20</v>
      </c>
      <c r="F828" t="s">
        <v>38</v>
      </c>
      <c r="G828" t="s">
        <v>18</v>
      </c>
      <c r="H828">
        <f t="shared" si="1938"/>
        <v>2022</v>
      </c>
      <c r="I828">
        <f t="shared" si="1939"/>
        <v>9</v>
      </c>
      <c r="J828">
        <f t="shared" si="1940"/>
        <v>15</v>
      </c>
      <c r="K828" t="s">
        <v>50</v>
      </c>
      <c r="M828">
        <f>VLOOKUP(F828,Treats!$A$1:$C$9,3,0)</f>
        <v>3</v>
      </c>
      <c r="N828">
        <v>2</v>
      </c>
      <c r="O828" t="s">
        <v>36</v>
      </c>
      <c r="P828" t="str">
        <f t="shared" si="1941"/>
        <v>E:CER_P:P09_Tr1:AWD_Tr2:_TRA_3_D:15_M:9_Y:2022</v>
      </c>
      <c r="Q828">
        <v>4</v>
      </c>
      <c r="R828">
        <v>24</v>
      </c>
      <c r="S828">
        <v>0.9</v>
      </c>
      <c r="T828">
        <v>23</v>
      </c>
      <c r="U828">
        <v>24</v>
      </c>
      <c r="V828" t="s">
        <v>46</v>
      </c>
      <c r="W828" s="2">
        <f t="shared" si="1998"/>
        <v>0.42337962962962955</v>
      </c>
      <c r="X828">
        <v>20</v>
      </c>
      <c r="Y828" s="33">
        <f>VLOOKUP(C828,JN!$A$2:$J$865,8,0)</f>
        <v>9.307500000000001</v>
      </c>
      <c r="Z828" s="34">
        <f>VLOOKUP(C828,JN!$A$2:$J$865,9,0)</f>
        <v>48.535652838845344</v>
      </c>
      <c r="AA828" s="35">
        <f>VLOOKUP(C828,JN!$A$2:$J$865,10,0)</f>
        <v>1.05576</v>
      </c>
      <c r="AB828">
        <v>42</v>
      </c>
      <c r="AD828">
        <f t="shared" si="1942"/>
        <v>315</v>
      </c>
      <c r="AE828">
        <v>0.129</v>
      </c>
      <c r="AG828">
        <v>0.72</v>
      </c>
      <c r="AH828">
        <f t="shared" si="1943"/>
        <v>9.2880000000000004E-2</v>
      </c>
      <c r="AI828" t="s">
        <v>643</v>
      </c>
      <c r="AJ828">
        <f t="shared" si="1944"/>
        <v>464.2505328000255</v>
      </c>
      <c r="AK828">
        <f t="shared" si="1945"/>
        <v>541.62562160002972</v>
      </c>
      <c r="AL828">
        <f t="shared" si="1946"/>
        <v>4.3210118340362378</v>
      </c>
      <c r="AM828">
        <f t="shared" si="1947"/>
        <v>3.1111285205060915</v>
      </c>
      <c r="AN828">
        <f t="shared" si="1948"/>
        <v>22.532702690231019</v>
      </c>
      <c r="AO828">
        <f t="shared" si="1949"/>
        <v>16.223545936966332</v>
      </c>
      <c r="AP828">
        <f t="shared" si="1950"/>
        <v>0.57182666626044742</v>
      </c>
      <c r="AQ828">
        <f t="shared" si="1951"/>
        <v>0.41171519970752213</v>
      </c>
      <c r="AR828" s="54"/>
      <c r="AS828" s="55"/>
      <c r="AT828" s="55"/>
      <c r="AU828" s="56"/>
      <c r="AV828" s="56"/>
      <c r="AW828" s="56"/>
      <c r="AX828" s="57"/>
      <c r="AY828" s="57"/>
      <c r="AZ828" s="57"/>
    </row>
    <row r="829" spans="1:52" x14ac:dyDescent="0.3">
      <c r="A829">
        <v>813</v>
      </c>
      <c r="B829" s="1">
        <v>44819</v>
      </c>
      <c r="C829" t="str">
        <f t="shared" si="2062"/>
        <v>CER-AWD_R3_t3_44819</v>
      </c>
      <c r="E829" t="s">
        <v>20</v>
      </c>
      <c r="F829" t="s">
        <v>38</v>
      </c>
      <c r="G829" t="s">
        <v>18</v>
      </c>
      <c r="H829">
        <f t="shared" si="1938"/>
        <v>2022</v>
      </c>
      <c r="I829">
        <f t="shared" si="1939"/>
        <v>9</v>
      </c>
      <c r="J829">
        <f t="shared" si="1940"/>
        <v>15</v>
      </c>
      <c r="K829" t="s">
        <v>50</v>
      </c>
      <c r="M829">
        <f>VLOOKUP(F829,Treats!$A$1:$C$9,3,0)</f>
        <v>3</v>
      </c>
      <c r="N829">
        <v>2</v>
      </c>
      <c r="O829" t="s">
        <v>36</v>
      </c>
      <c r="P829" t="str">
        <f t="shared" si="1941"/>
        <v>E:CER_P:P09_Tr1:AWD_Tr2:_TRA_3_D:15_M:9_Y:2022</v>
      </c>
      <c r="Q829">
        <v>4</v>
      </c>
      <c r="R829">
        <v>24</v>
      </c>
      <c r="S829">
        <v>0.9</v>
      </c>
      <c r="T829">
        <v>23</v>
      </c>
      <c r="U829">
        <v>24</v>
      </c>
      <c r="V829" t="s">
        <v>47</v>
      </c>
      <c r="W829" s="2">
        <f t="shared" si="1998"/>
        <v>0.43032407407407397</v>
      </c>
      <c r="X829">
        <v>30</v>
      </c>
      <c r="Y829" s="33">
        <f>VLOOKUP(C829,JN!$A$2:$J$865,8,0)</f>
        <v>9.682500000000001</v>
      </c>
      <c r="Z829" s="34">
        <f>VLOOKUP(C829,JN!$A$2:$J$865,9,0)</f>
        <v>30.895813419996177</v>
      </c>
      <c r="AA829" s="35">
        <f>VLOOKUP(C829,JN!$A$2:$J$865,10,0)</f>
        <v>0.95399999999999996</v>
      </c>
      <c r="AB829">
        <v>43.3</v>
      </c>
      <c r="AD829">
        <f t="shared" si="1942"/>
        <v>316.3</v>
      </c>
      <c r="AE829">
        <v>0.129</v>
      </c>
      <c r="AG829">
        <v>0.72</v>
      </c>
      <c r="AH829">
        <f t="shared" si="1943"/>
        <v>9.2880000000000004E-2</v>
      </c>
      <c r="AI829" t="s">
        <v>643</v>
      </c>
      <c r="AJ829">
        <f t="shared" si="1944"/>
        <v>462.34245283594072</v>
      </c>
      <c r="AK829">
        <f t="shared" si="1945"/>
        <v>539.3995283085975</v>
      </c>
      <c r="AL829">
        <f t="shared" si="1946"/>
        <v>4.4766307995839965</v>
      </c>
      <c r="AM829">
        <f t="shared" si="1947"/>
        <v>3.2231741757004775</v>
      </c>
      <c r="AN829">
        <f t="shared" si="1948"/>
        <v>14.284446158962606</v>
      </c>
      <c r="AO829">
        <f t="shared" si="1949"/>
        <v>10.284801234453077</v>
      </c>
      <c r="AP829">
        <f t="shared" si="1950"/>
        <v>0.51458715000640198</v>
      </c>
      <c r="AQ829">
        <f t="shared" si="1951"/>
        <v>0.37050274800460942</v>
      </c>
      <c r="AR829" s="54"/>
      <c r="AS829" s="55"/>
      <c r="AT829" s="55"/>
      <c r="AU829" s="56"/>
      <c r="AV829" s="56"/>
      <c r="AW829" s="56"/>
      <c r="AX829" s="57"/>
      <c r="AY829" s="57"/>
      <c r="AZ829" s="57"/>
    </row>
    <row r="830" spans="1:52" x14ac:dyDescent="0.3">
      <c r="A830">
        <v>814</v>
      </c>
      <c r="B830" s="1">
        <v>44826</v>
      </c>
      <c r="C830" t="str">
        <f t="shared" si="2062"/>
        <v>CER-AWD_R1_t0_44826</v>
      </c>
      <c r="E830" t="s">
        <v>20</v>
      </c>
      <c r="F830" t="s">
        <v>21</v>
      </c>
      <c r="G830" t="s">
        <v>18</v>
      </c>
      <c r="H830">
        <f t="shared" si="1938"/>
        <v>2022</v>
      </c>
      <c r="I830">
        <f t="shared" si="1939"/>
        <v>9</v>
      </c>
      <c r="J830">
        <f t="shared" si="1940"/>
        <v>22</v>
      </c>
      <c r="K830" t="s">
        <v>50</v>
      </c>
      <c r="M830">
        <f>VLOOKUP(F830,Treats!$A$1:$C$9,3,0)</f>
        <v>1</v>
      </c>
      <c r="N830">
        <v>1</v>
      </c>
      <c r="O830" t="s">
        <v>19</v>
      </c>
      <c r="P830" t="str">
        <f t="shared" si="1941"/>
        <v>E:CER_P:P01_Tr1:AWD_Tr2:_TRA_1_D:22_M:9_Y:2022</v>
      </c>
      <c r="Q830">
        <v>0</v>
      </c>
      <c r="S830">
        <v>0.8</v>
      </c>
      <c r="T830">
        <v>23.5</v>
      </c>
      <c r="U830">
        <v>24</v>
      </c>
      <c r="V830" t="s">
        <v>44</v>
      </c>
      <c r="W830" s="2">
        <v>0.39479166666666665</v>
      </c>
      <c r="X830">
        <v>0</v>
      </c>
      <c r="Y830" s="33">
        <f>VLOOKUP(C830,JN!$A$2:$J$865,8,0)</f>
        <v>1.2825</v>
      </c>
      <c r="Z830" s="34">
        <f>VLOOKUP(C830,JN!$A$2:$J$865,9,0)</f>
        <v>96.758172433569115</v>
      </c>
      <c r="AA830" s="35">
        <f>VLOOKUP(C830,JN!$A$2:$J$865,10,0)</f>
        <v>0.81408000000000003</v>
      </c>
      <c r="AB830">
        <v>26</v>
      </c>
      <c r="AC830" t="s">
        <v>618</v>
      </c>
      <c r="AD830">
        <f t="shared" si="1942"/>
        <v>299</v>
      </c>
      <c r="AE830">
        <v>0.129</v>
      </c>
      <c r="AG830">
        <v>0.72</v>
      </c>
      <c r="AH830">
        <f t="shared" si="1943"/>
        <v>9.2880000000000004E-2</v>
      </c>
      <c r="AI830" t="s">
        <v>643</v>
      </c>
      <c r="AJ830">
        <f t="shared" si="1944"/>
        <v>489.09337067561216</v>
      </c>
      <c r="AK830">
        <f t="shared" si="1945"/>
        <v>570.60893245488091</v>
      </c>
      <c r="AL830">
        <f t="shared" si="1946"/>
        <v>0.62726224789147256</v>
      </c>
      <c r="AM830">
        <f t="shared" si="1947"/>
        <v>0.45162881848186021</v>
      </c>
      <c r="AN830">
        <f t="shared" si="1948"/>
        <v>47.323780695946411</v>
      </c>
      <c r="AO830">
        <f t="shared" si="1949"/>
        <v>34.073122101081417</v>
      </c>
      <c r="AP830">
        <f t="shared" si="1950"/>
        <v>0.46452131973286948</v>
      </c>
      <c r="AQ830">
        <f t="shared" si="1951"/>
        <v>0.33445535020766604</v>
      </c>
      <c r="AR830" s="54">
        <f t="shared" ref="AR830" si="2081">SLOPE(AM830:AM833,X830:X833)*60</f>
        <v>9.5575793850288801E-5</v>
      </c>
      <c r="AS830" s="55">
        <f t="shared" ref="AS830" si="2082">RSQ(Y830:Y833,AM830:AM833)</f>
        <v>0.99998054013223237</v>
      </c>
      <c r="AT830" s="55">
        <f t="shared" ref="AT830" si="2083">IF(AS830&gt;=0.7,AR830,"REV")</f>
        <v>9.5575793850288801E-5</v>
      </c>
      <c r="AU830" s="56">
        <f t="shared" ref="AU830" si="2084">SLOPE(AQ830:AQ833,Y830:Y833)*60</f>
        <v>-82.00568300388241</v>
      </c>
      <c r="AV830" s="56">
        <f t="shared" ref="AV830" si="2085">RSQ(Y830:Y833,AQ830:AQ833)</f>
        <v>0.36575109977452619</v>
      </c>
      <c r="AW830" s="56" t="str">
        <f t="shared" ref="AW830" si="2086">IF(AV830&gt;=0.7,AU830,"REV")</f>
        <v>REV</v>
      </c>
      <c r="AX830" s="57">
        <f t="shared" ref="AX830" si="2087">SLOPE(AO830:AO833,Y830:Y833)*60</f>
        <v>47.060931297829832</v>
      </c>
      <c r="AY830" s="57">
        <f t="shared" ref="AY830" si="2088">RSQ(Y830:Y833,AO830:AO833)</f>
        <v>4.0306036777516074E-5</v>
      </c>
      <c r="AZ830" s="57" t="str">
        <f t="shared" ref="AZ830" si="2089">IF(AY830&gt;=0.7,AX830,"REV")</f>
        <v>REV</v>
      </c>
    </row>
    <row r="831" spans="1:52" x14ac:dyDescent="0.3">
      <c r="A831">
        <v>815</v>
      </c>
      <c r="B831" s="1">
        <v>44826</v>
      </c>
      <c r="C831" t="str">
        <f t="shared" si="2062"/>
        <v>CER-AWD_R1_t1_44826</v>
      </c>
      <c r="E831" t="s">
        <v>20</v>
      </c>
      <c r="F831" t="s">
        <v>21</v>
      </c>
      <c r="G831" t="s">
        <v>18</v>
      </c>
      <c r="H831">
        <f t="shared" si="1938"/>
        <v>2022</v>
      </c>
      <c r="I831">
        <f t="shared" si="1939"/>
        <v>9</v>
      </c>
      <c r="J831">
        <f t="shared" si="1940"/>
        <v>22</v>
      </c>
      <c r="K831" t="s">
        <v>50</v>
      </c>
      <c r="M831">
        <f>VLOOKUP(F831,Treats!$A$1:$C$9,3,0)</f>
        <v>1</v>
      </c>
      <c r="N831">
        <v>1</v>
      </c>
      <c r="O831" t="s">
        <v>19</v>
      </c>
      <c r="P831" t="str">
        <f t="shared" si="1941"/>
        <v>E:CER_P:P01_Tr1:AWD_Tr2:_TRA_1_D:22_M:9_Y:2022</v>
      </c>
      <c r="Q831">
        <v>0</v>
      </c>
      <c r="S831">
        <v>0.8</v>
      </c>
      <c r="T831">
        <v>23.5</v>
      </c>
      <c r="U831">
        <v>24</v>
      </c>
      <c r="V831" t="s">
        <v>45</v>
      </c>
      <c r="W831" s="2">
        <f t="shared" si="1998"/>
        <v>0.40173611111111107</v>
      </c>
      <c r="X831">
        <v>10</v>
      </c>
      <c r="Y831" s="33">
        <f>VLOOKUP(C831,JN!$A$2:$J$865,8,0)</f>
        <v>1.3574999999999999</v>
      </c>
      <c r="Z831" s="34">
        <f>VLOOKUP(C831,JN!$A$2:$J$865,9,0)</f>
        <v>84.024087172624732</v>
      </c>
      <c r="AA831" s="35">
        <f>VLOOKUP(C831,JN!$A$2:$J$865,10,0)</f>
        <v>0.80771999999999999</v>
      </c>
      <c r="AB831">
        <v>26.6</v>
      </c>
      <c r="AC831" t="s">
        <v>618</v>
      </c>
      <c r="AD831">
        <f t="shared" si="1942"/>
        <v>299.60000000000002</v>
      </c>
      <c r="AE831">
        <v>0.129</v>
      </c>
      <c r="AG831">
        <v>0.72</v>
      </c>
      <c r="AH831">
        <f t="shared" si="1943"/>
        <v>9.2880000000000004E-2</v>
      </c>
      <c r="AI831" t="s">
        <v>643</v>
      </c>
      <c r="AJ831">
        <f t="shared" si="1944"/>
        <v>488.11387794395199</v>
      </c>
      <c r="AK831">
        <f t="shared" si="1945"/>
        <v>569.46619093461072</v>
      </c>
      <c r="AL831">
        <f t="shared" si="1946"/>
        <v>0.66261458930891481</v>
      </c>
      <c r="AM831">
        <f t="shared" si="1947"/>
        <v>0.47708250430241866</v>
      </c>
      <c r="AN831">
        <f t="shared" si="1948"/>
        <v>41.013323030530536</v>
      </c>
      <c r="AO831">
        <f t="shared" si="1949"/>
        <v>29.529592581981987</v>
      </c>
      <c r="AP831">
        <f t="shared" si="1950"/>
        <v>0.45996923174170379</v>
      </c>
      <c r="AQ831">
        <f t="shared" si="1951"/>
        <v>0.33117784685402674</v>
      </c>
      <c r="AR831" s="54"/>
      <c r="AS831" s="55"/>
      <c r="AT831" s="55"/>
      <c r="AU831" s="56"/>
      <c r="AV831" s="56"/>
      <c r="AW831" s="56"/>
      <c r="AX831" s="57"/>
      <c r="AY831" s="57"/>
      <c r="AZ831" s="57"/>
    </row>
    <row r="832" spans="1:52" x14ac:dyDescent="0.3">
      <c r="A832">
        <v>816</v>
      </c>
      <c r="B832" s="1">
        <v>44826</v>
      </c>
      <c r="C832" t="str">
        <f t="shared" si="2062"/>
        <v>CER-AWD_R1_t2_44826</v>
      </c>
      <c r="E832" t="s">
        <v>20</v>
      </c>
      <c r="F832" t="s">
        <v>21</v>
      </c>
      <c r="G832" t="s">
        <v>18</v>
      </c>
      <c r="H832">
        <f t="shared" si="1938"/>
        <v>2022</v>
      </c>
      <c r="I832">
        <f t="shared" si="1939"/>
        <v>9</v>
      </c>
      <c r="J832">
        <f t="shared" si="1940"/>
        <v>22</v>
      </c>
      <c r="K832" t="s">
        <v>50</v>
      </c>
      <c r="M832">
        <f>VLOOKUP(F832,Treats!$A$1:$C$9,3,0)</f>
        <v>1</v>
      </c>
      <c r="N832">
        <v>1</v>
      </c>
      <c r="O832" t="s">
        <v>19</v>
      </c>
      <c r="P832" t="str">
        <f t="shared" si="1941"/>
        <v>E:CER_P:P01_Tr1:AWD_Tr2:_TRA_1_D:22_M:9_Y:2022</v>
      </c>
      <c r="Q832">
        <v>0</v>
      </c>
      <c r="S832">
        <v>0.8</v>
      </c>
      <c r="T832">
        <v>23.5</v>
      </c>
      <c r="U832">
        <v>24</v>
      </c>
      <c r="V832" t="s">
        <v>46</v>
      </c>
      <c r="W832" s="2">
        <f t="shared" si="1998"/>
        <v>0.40868055555555549</v>
      </c>
      <c r="X832">
        <v>20</v>
      </c>
      <c r="Y832" s="33">
        <f>VLOOKUP(C832,JN!$A$2:$J$865,8,0)</f>
        <v>1.3574999999999999</v>
      </c>
      <c r="Z832" s="34">
        <f>VLOOKUP(C832,JN!$A$2:$J$865,9,0)</f>
        <v>74.212578856815142</v>
      </c>
      <c r="AA832" s="35">
        <f>VLOOKUP(C832,JN!$A$2:$J$865,10,0)</f>
        <v>0.78864000000000001</v>
      </c>
      <c r="AB832">
        <v>26.5</v>
      </c>
      <c r="AC832" t="s">
        <v>618</v>
      </c>
      <c r="AD832">
        <f t="shared" si="1942"/>
        <v>299.5</v>
      </c>
      <c r="AE832">
        <v>0.129</v>
      </c>
      <c r="AG832">
        <v>0.72</v>
      </c>
      <c r="AH832">
        <f t="shared" si="1943"/>
        <v>9.2880000000000004E-2</v>
      </c>
      <c r="AI832" t="s">
        <v>643</v>
      </c>
      <c r="AJ832">
        <f t="shared" si="1944"/>
        <v>488.27685419702181</v>
      </c>
      <c r="AK832">
        <f t="shared" si="1945"/>
        <v>569.65632989652545</v>
      </c>
      <c r="AL832">
        <f t="shared" si="1946"/>
        <v>0.66283582957245712</v>
      </c>
      <c r="AM832">
        <f t="shared" si="1947"/>
        <v>0.47724179729216915</v>
      </c>
      <c r="AN832">
        <f t="shared" si="1948"/>
        <v>36.236284546054115</v>
      </c>
      <c r="AO832">
        <f t="shared" si="1949"/>
        <v>26.090124873158963</v>
      </c>
      <c r="AP832">
        <f t="shared" si="1950"/>
        <v>0.44925376800959582</v>
      </c>
      <c r="AQ832">
        <f t="shared" si="1951"/>
        <v>0.32346271296690898</v>
      </c>
      <c r="AR832" s="54"/>
      <c r="AS832" s="55"/>
      <c r="AT832" s="55"/>
      <c r="AU832" s="56"/>
      <c r="AV832" s="56"/>
      <c r="AW832" s="56"/>
      <c r="AX832" s="57"/>
      <c r="AY832" s="57"/>
      <c r="AZ832" s="57"/>
    </row>
    <row r="833" spans="1:52" x14ac:dyDescent="0.3">
      <c r="A833">
        <v>817</v>
      </c>
      <c r="B833" s="1">
        <v>44826</v>
      </c>
      <c r="C833" t="str">
        <f t="shared" si="2062"/>
        <v>CER-AWD_R1_t3_44826</v>
      </c>
      <c r="E833" t="s">
        <v>20</v>
      </c>
      <c r="F833" t="s">
        <v>21</v>
      </c>
      <c r="G833" t="s">
        <v>18</v>
      </c>
      <c r="H833">
        <f t="shared" si="1938"/>
        <v>2022</v>
      </c>
      <c r="I833">
        <f t="shared" si="1939"/>
        <v>9</v>
      </c>
      <c r="J833">
        <f t="shared" si="1940"/>
        <v>22</v>
      </c>
      <c r="K833" t="s">
        <v>50</v>
      </c>
      <c r="M833">
        <f>VLOOKUP(F833,Treats!$A$1:$C$9,3,0)</f>
        <v>1</v>
      </c>
      <c r="N833">
        <v>1</v>
      </c>
      <c r="O833" t="s">
        <v>19</v>
      </c>
      <c r="P833" t="str">
        <f t="shared" si="1941"/>
        <v>E:CER_P:P01_Tr1:AWD_Tr2:_TRA_1_D:22_M:9_Y:2022</v>
      </c>
      <c r="Q833">
        <v>0</v>
      </c>
      <c r="S833">
        <v>0.8</v>
      </c>
      <c r="T833">
        <v>23.5</v>
      </c>
      <c r="U833">
        <v>24</v>
      </c>
      <c r="V833" t="s">
        <v>47</v>
      </c>
      <c r="W833" s="2">
        <f t="shared" si="1998"/>
        <v>0.41562499999999991</v>
      </c>
      <c r="X833">
        <v>30</v>
      </c>
      <c r="Y833" s="33">
        <f>VLOOKUP(C833,JN!$A$2:$J$865,8,0)</f>
        <v>1.2825</v>
      </c>
      <c r="Z833" s="34">
        <f>VLOOKUP(C833,JN!$A$2:$J$865,9,0)</f>
        <v>60.852227107627606</v>
      </c>
      <c r="AA833" s="35">
        <f>VLOOKUP(C833,JN!$A$2:$J$865,10,0)</f>
        <v>1.2783599999999999</v>
      </c>
      <c r="AB833">
        <v>26</v>
      </c>
      <c r="AC833" t="s">
        <v>618</v>
      </c>
      <c r="AD833">
        <f t="shared" si="1942"/>
        <v>299</v>
      </c>
      <c r="AE833">
        <v>0.129</v>
      </c>
      <c r="AG833">
        <v>0.72</v>
      </c>
      <c r="AH833">
        <f t="shared" si="1943"/>
        <v>9.2880000000000004E-2</v>
      </c>
      <c r="AI833" t="s">
        <v>643</v>
      </c>
      <c r="AJ833">
        <f t="shared" si="1944"/>
        <v>489.09337067561216</v>
      </c>
      <c r="AK833">
        <f t="shared" si="1945"/>
        <v>570.60893245488091</v>
      </c>
      <c r="AL833">
        <f t="shared" si="1946"/>
        <v>0.62726224789147256</v>
      </c>
      <c r="AM833">
        <f t="shared" si="1947"/>
        <v>0.45162881848186021</v>
      </c>
      <c r="AN833">
        <f t="shared" si="1948"/>
        <v>29.762420869187444</v>
      </c>
      <c r="AO833">
        <f t="shared" si="1949"/>
        <v>21.428943025814959</v>
      </c>
      <c r="AP833">
        <f t="shared" si="1950"/>
        <v>0.72944363489302155</v>
      </c>
      <c r="AQ833">
        <f t="shared" si="1951"/>
        <v>0.52519941712297558</v>
      </c>
      <c r="AR833" s="54"/>
      <c r="AS833" s="55"/>
      <c r="AT833" s="55"/>
      <c r="AU833" s="56"/>
      <c r="AV833" s="56"/>
      <c r="AW833" s="56"/>
      <c r="AX833" s="57"/>
      <c r="AY833" s="57"/>
      <c r="AZ833" s="57"/>
    </row>
    <row r="834" spans="1:52" x14ac:dyDescent="0.3">
      <c r="A834">
        <v>818</v>
      </c>
      <c r="B834" s="1">
        <v>44826</v>
      </c>
      <c r="C834" t="str">
        <f t="shared" si="2062"/>
        <v>CER-MSD_R1_t0_44826</v>
      </c>
      <c r="E834" t="s">
        <v>20</v>
      </c>
      <c r="F834" t="s">
        <v>22</v>
      </c>
      <c r="G834" t="s">
        <v>18</v>
      </c>
      <c r="H834">
        <f t="shared" si="1938"/>
        <v>2022</v>
      </c>
      <c r="I834">
        <f t="shared" si="1939"/>
        <v>9</v>
      </c>
      <c r="J834">
        <f t="shared" si="1940"/>
        <v>22</v>
      </c>
      <c r="K834" t="s">
        <v>49</v>
      </c>
      <c r="M834">
        <f>VLOOKUP(F834,Treats!$A$1:$C$9,3,0)</f>
        <v>1</v>
      </c>
      <c r="N834">
        <v>2</v>
      </c>
      <c r="O834" t="s">
        <v>19</v>
      </c>
      <c r="P834" t="str">
        <f t="shared" si="1941"/>
        <v>E:CER_P:P02_Tr1:MSD_Tr2:_TRA_1_D:22_M:9_Y:2022</v>
      </c>
      <c r="Q834">
        <v>0</v>
      </c>
      <c r="S834">
        <v>0.7</v>
      </c>
      <c r="T834">
        <v>23.5</v>
      </c>
      <c r="U834">
        <v>24</v>
      </c>
      <c r="V834" t="s">
        <v>44</v>
      </c>
      <c r="W834" s="2">
        <v>0.39762731481481484</v>
      </c>
      <c r="X834">
        <v>0</v>
      </c>
      <c r="Y834" s="33">
        <f>VLOOKUP(C834,JN!$A$2:$J$865,8,0)</f>
        <v>1.2825</v>
      </c>
      <c r="Z834" s="34">
        <f>VLOOKUP(C834,JN!$A$2:$J$865,9,0)</f>
        <v>97.801949913974383</v>
      </c>
      <c r="AA834" s="35">
        <f>VLOOKUP(C834,JN!$A$2:$J$865,10,0)</f>
        <v>0.69324000000000008</v>
      </c>
      <c r="AB834">
        <v>26.8</v>
      </c>
      <c r="AC834" t="s">
        <v>618</v>
      </c>
      <c r="AD834">
        <f t="shared" si="1942"/>
        <v>299.8</v>
      </c>
      <c r="AE834">
        <v>0.129</v>
      </c>
      <c r="AG834">
        <v>0.72</v>
      </c>
      <c r="AH834">
        <f t="shared" si="1943"/>
        <v>9.2880000000000004E-2</v>
      </c>
      <c r="AI834" t="s">
        <v>643</v>
      </c>
      <c r="AJ834">
        <f t="shared" si="1944"/>
        <v>487.78825160776529</v>
      </c>
      <c r="AK834">
        <f t="shared" si="1945"/>
        <v>569.08629354239292</v>
      </c>
      <c r="AL834">
        <f t="shared" si="1946"/>
        <v>0.62558843268695896</v>
      </c>
      <c r="AM834">
        <f t="shared" si="1947"/>
        <v>0.45042367153461044</v>
      </c>
      <c r="AN834">
        <f t="shared" si="1948"/>
        <v>47.706642152367792</v>
      </c>
      <c r="AO834">
        <f t="shared" si="1949"/>
        <v>34.348782349704813</v>
      </c>
      <c r="AP834">
        <f t="shared" si="1950"/>
        <v>0.39451338213532855</v>
      </c>
      <c r="AQ834">
        <f t="shared" si="1951"/>
        <v>0.28404963513743653</v>
      </c>
      <c r="AR834" s="54">
        <f t="shared" ref="AR834" si="2090">SLOPE(AM834:AM837,X834:X837)*60</f>
        <v>1.3484895751468473E-2</v>
      </c>
      <c r="AS834" s="55">
        <f t="shared" ref="AS834" si="2091">RSQ(Y834:Y837,AM834:AM837)</f>
        <v>0.99930496384400225</v>
      </c>
      <c r="AT834" s="55">
        <f t="shared" ref="AT834" si="2092">IF(AS834&gt;=0.7,AR834,"REV")</f>
        <v>1.3484895751468473E-2</v>
      </c>
      <c r="AU834" s="56">
        <f t="shared" ref="AU834" si="2093">SLOPE(AQ834:AQ837,Y834:Y837)*60</f>
        <v>-5.7000579491950845</v>
      </c>
      <c r="AV834" s="56">
        <f t="shared" ref="AV834" si="2094">RSQ(Y834:Y837,AQ834:AQ837)</f>
        <v>0.1247264926514827</v>
      </c>
      <c r="AW834" s="56" t="str">
        <f t="shared" ref="AW834" si="2095">IF(AV834&gt;=0.7,AU834,"REV")</f>
        <v>REV</v>
      </c>
      <c r="AX834" s="57">
        <f t="shared" ref="AX834" si="2096">SLOPE(AO834:AO837,Y834:Y837)*60</f>
        <v>-3311.7852356575031</v>
      </c>
      <c r="AY834" s="57">
        <f t="shared" ref="AY834" si="2097">RSQ(Y834:Y837,AO834:AO837)</f>
        <v>0.35369405719213798</v>
      </c>
      <c r="AZ834" s="57" t="str">
        <f t="shared" ref="AZ834" si="2098">IF(AY834&gt;=0.7,AX834,"REV")</f>
        <v>REV</v>
      </c>
    </row>
    <row r="835" spans="1:52" x14ac:dyDescent="0.3">
      <c r="A835">
        <v>819</v>
      </c>
      <c r="B835" s="1">
        <v>44826</v>
      </c>
      <c r="C835" t="str">
        <f t="shared" si="2062"/>
        <v>CER-MSD_R1_t1_44826</v>
      </c>
      <c r="E835" t="s">
        <v>20</v>
      </c>
      <c r="F835" t="s">
        <v>22</v>
      </c>
      <c r="G835" t="s">
        <v>18</v>
      </c>
      <c r="H835">
        <f t="shared" ref="H835:H865" si="2099">YEAR(B835)</f>
        <v>2022</v>
      </c>
      <c r="I835">
        <f t="shared" ref="I835:I865" si="2100">MONTH(B835)</f>
        <v>9</v>
      </c>
      <c r="J835">
        <f t="shared" ref="J835:J865" si="2101">DAY(B835)</f>
        <v>22</v>
      </c>
      <c r="K835" t="s">
        <v>49</v>
      </c>
      <c r="M835">
        <f>VLOOKUP(F835,Treats!$A$1:$C$9,3,0)</f>
        <v>1</v>
      </c>
      <c r="N835">
        <v>2</v>
      </c>
      <c r="O835" t="s">
        <v>19</v>
      </c>
      <c r="P835" t="str">
        <f t="shared" ref="P835:P865" si="2102">"E:"&amp;E835&amp;"_P:"&amp;F835&amp;"_Tr1:"&amp;K835&amp;"_Tr2:"&amp;L835&amp;"_"&amp;G835&amp;"_"&amp;M835&amp;"_D:"&amp;J835&amp;"_M:"&amp;I835&amp;"_Y:"&amp;H835</f>
        <v>E:CER_P:P02_Tr1:MSD_Tr2:_TRA_1_D:22_M:9_Y:2022</v>
      </c>
      <c r="Q835">
        <v>0</v>
      </c>
      <c r="S835">
        <v>0.7</v>
      </c>
      <c r="T835">
        <v>23.5</v>
      </c>
      <c r="U835">
        <v>24</v>
      </c>
      <c r="V835" t="s">
        <v>45</v>
      </c>
      <c r="W835" s="2">
        <f t="shared" si="1998"/>
        <v>0.40457175925925926</v>
      </c>
      <c r="X835">
        <v>10</v>
      </c>
      <c r="Y835" s="33">
        <f>VLOOKUP(C835,JN!$A$2:$J$865,8,0)</f>
        <v>1.2825</v>
      </c>
      <c r="Z835" s="34">
        <f>VLOOKUP(C835,JN!$A$2:$J$865,9,0)</f>
        <v>78.492066526476776</v>
      </c>
      <c r="AA835" s="35">
        <f>VLOOKUP(C835,JN!$A$2:$J$865,10,0)</f>
        <v>0.75048000000000015</v>
      </c>
      <c r="AB835">
        <v>27.2</v>
      </c>
      <c r="AC835" t="s">
        <v>618</v>
      </c>
      <c r="AD835">
        <f t="shared" ref="AD835:AD865" si="2103">AB835+273</f>
        <v>300.2</v>
      </c>
      <c r="AE835">
        <v>0.129</v>
      </c>
      <c r="AG835">
        <v>0.72</v>
      </c>
      <c r="AH835">
        <f t="shared" ref="AH835:AH865" si="2104">AE835*AG835</f>
        <v>9.2880000000000004E-2</v>
      </c>
      <c r="AI835" t="s">
        <v>643</v>
      </c>
      <c r="AJ835">
        <f t="shared" ref="AJ835:AJ865" si="2105">(12/(82.0575*AD835))*1000000</f>
        <v>487.1383005729781</v>
      </c>
      <c r="AK835">
        <f t="shared" ref="AK835:AK865" si="2106">(14/(82.0575*AD835))*1000000</f>
        <v>568.32801733514111</v>
      </c>
      <c r="AL835">
        <f t="shared" ref="AL835:AL865" si="2107">(Y835*AJ835)/1000</f>
        <v>0.62475487048484446</v>
      </c>
      <c r="AM835">
        <f t="shared" ref="AM835:AM865" si="2108">AL835*AH835/AE835</f>
        <v>0.449823506749088</v>
      </c>
      <c r="AN835">
        <f t="shared" ref="AN835:AN865" si="2109">(Z835*AJ835)/1000</f>
        <v>38.236491896169035</v>
      </c>
      <c r="AO835">
        <f t="shared" ref="AO835:AO865" si="2110">AN835*AH835/AE835</f>
        <v>27.530274165241707</v>
      </c>
      <c r="AP835">
        <f t="shared" ref="AP835:AP865" si="2111">AA835*AK835/1000</f>
        <v>0.42651881044967677</v>
      </c>
      <c r="AQ835">
        <f t="shared" ref="AQ835:AQ865" si="2112">AP835*AH835/AE835</f>
        <v>0.30709354352376728</v>
      </c>
      <c r="AR835" s="54"/>
      <c r="AS835" s="55"/>
      <c r="AT835" s="55"/>
      <c r="AU835" s="56"/>
      <c r="AV835" s="56"/>
      <c r="AW835" s="56"/>
      <c r="AX835" s="57"/>
      <c r="AY835" s="57"/>
      <c r="AZ835" s="57"/>
    </row>
    <row r="836" spans="1:52" x14ac:dyDescent="0.3">
      <c r="A836">
        <v>820</v>
      </c>
      <c r="B836" s="1">
        <v>44826</v>
      </c>
      <c r="C836" t="str">
        <f t="shared" si="2062"/>
        <v>CER-MSD_R1_t2_44826</v>
      </c>
      <c r="E836" t="s">
        <v>20</v>
      </c>
      <c r="F836" t="s">
        <v>22</v>
      </c>
      <c r="G836" t="s">
        <v>18</v>
      </c>
      <c r="H836">
        <f t="shared" si="2099"/>
        <v>2022</v>
      </c>
      <c r="I836">
        <f t="shared" si="2100"/>
        <v>9</v>
      </c>
      <c r="J836">
        <f t="shared" si="2101"/>
        <v>22</v>
      </c>
      <c r="K836" t="s">
        <v>49</v>
      </c>
      <c r="M836">
        <f>VLOOKUP(F836,Treats!$A$1:$C$9,3,0)</f>
        <v>1</v>
      </c>
      <c r="N836">
        <v>2</v>
      </c>
      <c r="O836" t="s">
        <v>19</v>
      </c>
      <c r="P836" t="str">
        <f t="shared" si="2102"/>
        <v>E:CER_P:P02_Tr1:MSD_Tr2:_TRA_1_D:22_M:9_Y:2022</v>
      </c>
      <c r="Q836">
        <v>0</v>
      </c>
      <c r="S836">
        <v>0.7</v>
      </c>
      <c r="T836">
        <v>23.5</v>
      </c>
      <c r="U836">
        <v>24</v>
      </c>
      <c r="V836" t="s">
        <v>46</v>
      </c>
      <c r="W836" s="2">
        <f t="shared" si="1998"/>
        <v>0.41151620370370368</v>
      </c>
      <c r="X836">
        <v>20</v>
      </c>
      <c r="Y836" s="33">
        <f>VLOOKUP(C836,JN!$A$2:$J$865,8,0)</f>
        <v>1.3574999999999999</v>
      </c>
      <c r="Z836" s="34">
        <f>VLOOKUP(C836,JN!$A$2:$J$865,9,0)</f>
        <v>76.091378321544639</v>
      </c>
      <c r="AA836" s="35">
        <f>VLOOKUP(C836,JN!$A$2:$J$865,10,0)</f>
        <v>0.70596000000000003</v>
      </c>
      <c r="AB836">
        <v>28.2</v>
      </c>
      <c r="AC836" t="s">
        <v>618</v>
      </c>
      <c r="AD836">
        <f t="shared" si="2103"/>
        <v>301.2</v>
      </c>
      <c r="AE836">
        <v>0.129</v>
      </c>
      <c r="AG836">
        <v>0.72</v>
      </c>
      <c r="AH836">
        <f t="shared" si="2104"/>
        <v>9.2880000000000004E-2</v>
      </c>
      <c r="AI836" t="s">
        <v>643</v>
      </c>
      <c r="AJ836">
        <f t="shared" si="2105"/>
        <v>485.5209755378753</v>
      </c>
      <c r="AK836">
        <f t="shared" si="2106"/>
        <v>566.44113812752119</v>
      </c>
      <c r="AL836">
        <f t="shared" si="2107"/>
        <v>0.65909472429266569</v>
      </c>
      <c r="AM836">
        <f t="shared" si="2108"/>
        <v>0.4745482014907193</v>
      </c>
      <c r="AN836">
        <f t="shared" si="2109"/>
        <v>36.94396023269789</v>
      </c>
      <c r="AO836">
        <f t="shared" si="2110"/>
        <v>26.599651367542481</v>
      </c>
      <c r="AP836">
        <f t="shared" si="2111"/>
        <v>0.39988478587250487</v>
      </c>
      <c r="AQ836">
        <f t="shared" si="2112"/>
        <v>0.28791704582820349</v>
      </c>
      <c r="AR836" s="54"/>
      <c r="AS836" s="55"/>
      <c r="AT836" s="55"/>
      <c r="AU836" s="56"/>
      <c r="AV836" s="56"/>
      <c r="AW836" s="56"/>
      <c r="AX836" s="57"/>
      <c r="AY836" s="57"/>
      <c r="AZ836" s="57"/>
    </row>
    <row r="837" spans="1:52" x14ac:dyDescent="0.3">
      <c r="A837">
        <v>821</v>
      </c>
      <c r="B837" s="1">
        <v>44826</v>
      </c>
      <c r="C837" t="str">
        <f t="shared" si="2062"/>
        <v>CER-MSD_R1_t3_44826</v>
      </c>
      <c r="E837" t="s">
        <v>20</v>
      </c>
      <c r="F837" t="s">
        <v>22</v>
      </c>
      <c r="G837" t="s">
        <v>18</v>
      </c>
      <c r="H837">
        <f t="shared" si="2099"/>
        <v>2022</v>
      </c>
      <c r="I837">
        <f t="shared" si="2100"/>
        <v>9</v>
      </c>
      <c r="J837">
        <f t="shared" si="2101"/>
        <v>22</v>
      </c>
      <c r="K837" t="s">
        <v>49</v>
      </c>
      <c r="M837">
        <f>VLOOKUP(F837,Treats!$A$1:$C$9,3,0)</f>
        <v>1</v>
      </c>
      <c r="N837">
        <v>2</v>
      </c>
      <c r="O837" t="s">
        <v>19</v>
      </c>
      <c r="P837" t="str">
        <f t="shared" si="2102"/>
        <v>E:CER_P:P02_Tr1:MSD_Tr2:_TRA_1_D:22_M:9_Y:2022</v>
      </c>
      <c r="Q837">
        <v>0</v>
      </c>
      <c r="S837">
        <v>0.7</v>
      </c>
      <c r="T837">
        <v>23.5</v>
      </c>
      <c r="U837">
        <v>24</v>
      </c>
      <c r="V837" t="s">
        <v>47</v>
      </c>
      <c r="W837" s="2">
        <f t="shared" si="1998"/>
        <v>0.4184606481481481</v>
      </c>
      <c r="X837">
        <v>30</v>
      </c>
      <c r="Y837" s="33">
        <f>VLOOKUP(C837,JN!$A$2:$J$865,8,0)</f>
        <v>1.2825</v>
      </c>
      <c r="Z837" s="34">
        <f>VLOOKUP(C837,JN!$A$2:$J$865,9,0)</f>
        <v>86.529153125597404</v>
      </c>
      <c r="AA837" s="35">
        <f>VLOOKUP(C837,JN!$A$2:$J$865,10,0)</f>
        <v>0.7186800000000001</v>
      </c>
      <c r="AB837">
        <v>27.3</v>
      </c>
      <c r="AC837" t="s">
        <v>618</v>
      </c>
      <c r="AD837">
        <f t="shared" si="2103"/>
        <v>300.3</v>
      </c>
      <c r="AE837">
        <v>0.129</v>
      </c>
      <c r="AG837">
        <v>0.72</v>
      </c>
      <c r="AH837">
        <f t="shared" si="2104"/>
        <v>9.2880000000000004E-2</v>
      </c>
      <c r="AI837" t="s">
        <v>643</v>
      </c>
      <c r="AJ837">
        <f t="shared" si="2105"/>
        <v>486.97608335667007</v>
      </c>
      <c r="AK837">
        <f t="shared" si="2106"/>
        <v>568.13876391611507</v>
      </c>
      <c r="AL837">
        <f t="shared" si="2107"/>
        <v>0.62454682690492935</v>
      </c>
      <c r="AM837">
        <f t="shared" si="2108"/>
        <v>0.44967371537154915</v>
      </c>
      <c r="AN837">
        <f t="shared" si="2109"/>
        <v>42.137628085272993</v>
      </c>
      <c r="AO837">
        <f t="shared" si="2110"/>
        <v>30.339092221396555</v>
      </c>
      <c r="AP837">
        <f t="shared" si="2111"/>
        <v>0.40830996685123366</v>
      </c>
      <c r="AQ837">
        <f t="shared" si="2112"/>
        <v>0.29398317613288821</v>
      </c>
      <c r="AR837" s="54"/>
      <c r="AS837" s="55"/>
      <c r="AT837" s="55"/>
      <c r="AU837" s="56"/>
      <c r="AV837" s="56"/>
      <c r="AW837" s="56"/>
      <c r="AX837" s="57"/>
      <c r="AY837" s="57"/>
      <c r="AZ837" s="57"/>
    </row>
    <row r="838" spans="1:52" x14ac:dyDescent="0.3">
      <c r="A838">
        <v>822</v>
      </c>
      <c r="B838" s="1">
        <v>44826</v>
      </c>
      <c r="C838" t="str">
        <f t="shared" si="2062"/>
        <v>CER-CON_R1_t0_44826</v>
      </c>
      <c r="E838" t="s">
        <v>20</v>
      </c>
      <c r="F838" t="s">
        <v>39</v>
      </c>
      <c r="G838" t="s">
        <v>18</v>
      </c>
      <c r="H838">
        <f t="shared" si="2099"/>
        <v>2022</v>
      </c>
      <c r="I838">
        <f t="shared" si="2100"/>
        <v>9</v>
      </c>
      <c r="J838">
        <f t="shared" si="2101"/>
        <v>22</v>
      </c>
      <c r="K838" t="s">
        <v>48</v>
      </c>
      <c r="M838">
        <f>VLOOKUP(F838,Treats!$A$1:$C$9,3,0)</f>
        <v>1</v>
      </c>
      <c r="N838">
        <v>14</v>
      </c>
      <c r="O838" t="s">
        <v>617</v>
      </c>
      <c r="P838" t="str">
        <f t="shared" si="2102"/>
        <v>E:CER_P:P03_Tr1:CON_Tr2:_TRA_1_D:22_M:9_Y:2022</v>
      </c>
      <c r="S838">
        <v>0.75</v>
      </c>
      <c r="T838">
        <v>23.5</v>
      </c>
      <c r="U838">
        <v>24</v>
      </c>
      <c r="V838" t="s">
        <v>44</v>
      </c>
      <c r="W838" s="2">
        <v>0.39479166666666665</v>
      </c>
      <c r="X838">
        <v>0</v>
      </c>
      <c r="Y838" s="33">
        <f>VLOOKUP(C838,JN!$A$2:$J$865,8,0)</f>
        <v>1.2825</v>
      </c>
      <c r="Z838" s="34">
        <f>VLOOKUP(C838,JN!$A$2:$J$865,9,0)</f>
        <v>106.46530300133817</v>
      </c>
      <c r="AA838" s="35">
        <f>VLOOKUP(C838,JN!$A$2:$J$865,10,0)</f>
        <v>0.74412000000000011</v>
      </c>
      <c r="AB838">
        <v>25.3</v>
      </c>
      <c r="AC838" t="s">
        <v>618</v>
      </c>
      <c r="AD838">
        <f t="shared" si="2103"/>
        <v>298.3</v>
      </c>
      <c r="AE838">
        <v>0.129</v>
      </c>
      <c r="AG838">
        <v>0.72</v>
      </c>
      <c r="AH838">
        <f t="shared" si="2104"/>
        <v>9.2880000000000004E-2</v>
      </c>
      <c r="AI838" t="s">
        <v>643</v>
      </c>
      <c r="AJ838">
        <f t="shared" si="2105"/>
        <v>490.24109229637287</v>
      </c>
      <c r="AK838">
        <f t="shared" si="2106"/>
        <v>571.94794101243508</v>
      </c>
      <c r="AL838">
        <f t="shared" si="2107"/>
        <v>0.62873420087009824</v>
      </c>
      <c r="AM838">
        <f t="shared" si="2108"/>
        <v>0.45268862462647069</v>
      </c>
      <c r="AN838">
        <f t="shared" si="2109"/>
        <v>52.193666435040328</v>
      </c>
      <c r="AO838">
        <f t="shared" si="2110"/>
        <v>37.579439833229038</v>
      </c>
      <c r="AP838">
        <f t="shared" si="2111"/>
        <v>0.42559790186617324</v>
      </c>
      <c r="AQ838">
        <f t="shared" si="2112"/>
        <v>0.30643048934364475</v>
      </c>
      <c r="AR838" s="54">
        <f t="shared" ref="AR838" si="2113">SLOPE(AM838:AM841,X838:X841)*60</f>
        <v>1.5225679844077588E-2</v>
      </c>
      <c r="AS838" s="55">
        <f t="shared" ref="AS838" si="2114">RSQ(Y838:Y841,AM838:AM841)</f>
        <v>0.99997578083525895</v>
      </c>
      <c r="AT838" s="55">
        <f t="shared" ref="AT838" si="2115">IF(AS838&gt;=0.7,AR838,"REV")</f>
        <v>1.5225679844077588E-2</v>
      </c>
      <c r="AU838" s="56">
        <f t="shared" ref="AU838" si="2116">SLOPE(AQ838:AQ841,Y838:Y841)*60</f>
        <v>2.5828087151109576</v>
      </c>
      <c r="AV838" s="56">
        <f t="shared" ref="AV838" si="2117">RSQ(Y838:Y841,AQ838:AQ841)</f>
        <v>0.21969009578888182</v>
      </c>
      <c r="AW838" s="56" t="str">
        <f t="shared" ref="AW838" si="2118">IF(AV838&gt;=0.7,AU838,"REV")</f>
        <v>REV</v>
      </c>
      <c r="AX838" s="57">
        <f t="shared" ref="AX838" si="2119">SLOPE(AO838:AO841,Y838:Y841)*60</f>
        <v>-1173.5332995392716</v>
      </c>
      <c r="AY838" s="57">
        <f t="shared" ref="AY838" si="2120">RSQ(Y838:Y841,AO838:AO841)</f>
        <v>4.3498289100546823E-2</v>
      </c>
      <c r="AZ838" s="57" t="str">
        <f t="shared" ref="AZ838" si="2121">IF(AY838&gt;=0.7,AX838,"REV")</f>
        <v>REV</v>
      </c>
    </row>
    <row r="839" spans="1:52" x14ac:dyDescent="0.3">
      <c r="A839">
        <v>823</v>
      </c>
      <c r="B839" s="1">
        <v>44826</v>
      </c>
      <c r="C839" t="str">
        <f t="shared" si="2062"/>
        <v>CER-CON_R1_t1_44826</v>
      </c>
      <c r="E839" t="s">
        <v>20</v>
      </c>
      <c r="F839" t="s">
        <v>39</v>
      </c>
      <c r="G839" t="s">
        <v>18</v>
      </c>
      <c r="H839">
        <f t="shared" si="2099"/>
        <v>2022</v>
      </c>
      <c r="I839">
        <f t="shared" si="2100"/>
        <v>9</v>
      </c>
      <c r="J839">
        <f t="shared" si="2101"/>
        <v>22</v>
      </c>
      <c r="K839" t="s">
        <v>48</v>
      </c>
      <c r="M839">
        <f>VLOOKUP(F839,Treats!$A$1:$C$9,3,0)</f>
        <v>1</v>
      </c>
      <c r="N839">
        <v>14</v>
      </c>
      <c r="O839" t="s">
        <v>617</v>
      </c>
      <c r="P839" t="str">
        <f t="shared" si="2102"/>
        <v>E:CER_P:P03_Tr1:CON_Tr2:_TRA_1_D:22_M:9_Y:2022</v>
      </c>
      <c r="S839">
        <v>0.75</v>
      </c>
      <c r="T839">
        <v>23.5</v>
      </c>
      <c r="U839">
        <v>24</v>
      </c>
      <c r="V839" t="s">
        <v>45</v>
      </c>
      <c r="W839" s="2">
        <f t="shared" si="1998"/>
        <v>0.40173611111111107</v>
      </c>
      <c r="X839">
        <v>10</v>
      </c>
      <c r="Y839" s="33">
        <f>VLOOKUP(C839,JN!$A$2:$J$865,8,0)</f>
        <v>1.3574999999999999</v>
      </c>
      <c r="Z839" s="34">
        <f>VLOOKUP(C839,JN!$A$2:$J$865,9,0)</f>
        <v>104.58650353660867</v>
      </c>
      <c r="AA839" s="35">
        <f>VLOOKUP(C839,JN!$A$2:$J$865,10,0)</f>
        <v>0.75684000000000007</v>
      </c>
      <c r="AB839">
        <v>25.5</v>
      </c>
      <c r="AC839" t="s">
        <v>618</v>
      </c>
      <c r="AD839">
        <f t="shared" si="2103"/>
        <v>298.5</v>
      </c>
      <c r="AE839">
        <v>0.129</v>
      </c>
      <c r="AG839">
        <v>0.72</v>
      </c>
      <c r="AH839">
        <f t="shared" si="2104"/>
        <v>9.2880000000000004E-2</v>
      </c>
      <c r="AI839" t="s">
        <v>643</v>
      </c>
      <c r="AJ839">
        <f t="shared" si="2105"/>
        <v>489.91262255279082</v>
      </c>
      <c r="AK839">
        <f t="shared" si="2106"/>
        <v>571.5647263115892</v>
      </c>
      <c r="AL839">
        <f t="shared" si="2107"/>
        <v>0.66505638511541354</v>
      </c>
      <c r="AM839">
        <f t="shared" si="2108"/>
        <v>0.4788405972830978</v>
      </c>
      <c r="AN839">
        <f t="shared" si="2109"/>
        <v>51.238248231246686</v>
      </c>
      <c r="AO839">
        <f t="shared" si="2110"/>
        <v>36.891538726497615</v>
      </c>
      <c r="AP839">
        <f t="shared" si="2111"/>
        <v>0.43258304746166321</v>
      </c>
      <c r="AQ839">
        <f t="shared" si="2112"/>
        <v>0.3114597941723975</v>
      </c>
      <c r="AR839" s="54"/>
      <c r="AS839" s="55"/>
      <c r="AT839" s="55"/>
      <c r="AU839" s="56"/>
      <c r="AV839" s="56"/>
      <c r="AW839" s="56"/>
      <c r="AX839" s="57"/>
      <c r="AY839" s="57"/>
      <c r="AZ839" s="57"/>
    </row>
    <row r="840" spans="1:52" x14ac:dyDescent="0.3">
      <c r="A840">
        <v>824</v>
      </c>
      <c r="B840" s="1">
        <v>44826</v>
      </c>
      <c r="C840" t="str">
        <f t="shared" si="2062"/>
        <v>CER-CON_R1_t2_44826</v>
      </c>
      <c r="E840" t="s">
        <v>20</v>
      </c>
      <c r="F840" t="s">
        <v>39</v>
      </c>
      <c r="G840" t="s">
        <v>18</v>
      </c>
      <c r="H840">
        <f t="shared" si="2099"/>
        <v>2022</v>
      </c>
      <c r="I840">
        <f t="shared" si="2100"/>
        <v>9</v>
      </c>
      <c r="J840">
        <f t="shared" si="2101"/>
        <v>22</v>
      </c>
      <c r="K840" t="s">
        <v>48</v>
      </c>
      <c r="M840">
        <f>VLOOKUP(F840,Treats!$A$1:$C$9,3,0)</f>
        <v>1</v>
      </c>
      <c r="N840">
        <v>14</v>
      </c>
      <c r="O840" t="s">
        <v>617</v>
      </c>
      <c r="P840" t="str">
        <f t="shared" si="2102"/>
        <v>E:CER_P:P03_Tr1:CON_Tr2:_TRA_1_D:22_M:9_Y:2022</v>
      </c>
      <c r="S840">
        <v>0.75</v>
      </c>
      <c r="T840">
        <v>23.5</v>
      </c>
      <c r="U840">
        <v>24</v>
      </c>
      <c r="V840" t="s">
        <v>46</v>
      </c>
      <c r="W840" s="2">
        <f t="shared" si="1998"/>
        <v>0.40868055555555549</v>
      </c>
      <c r="X840">
        <v>20</v>
      </c>
      <c r="Y840" s="33">
        <f>VLOOKUP(C840,JN!$A$2:$J$865,8,0)</f>
        <v>1.4325000000000001</v>
      </c>
      <c r="Z840" s="34">
        <f>VLOOKUP(C840,JN!$A$2:$J$865,9,0)</f>
        <v>75.778245077423051</v>
      </c>
      <c r="AA840" s="35">
        <f>VLOOKUP(C840,JN!$A$2:$J$865,10,0)</f>
        <v>0.74412000000000011</v>
      </c>
      <c r="AB840">
        <v>25.6</v>
      </c>
      <c r="AC840" t="s">
        <v>618</v>
      </c>
      <c r="AD840">
        <f t="shared" si="2103"/>
        <v>298.60000000000002</v>
      </c>
      <c r="AE840">
        <v>0.129</v>
      </c>
      <c r="AG840">
        <v>0.72</v>
      </c>
      <c r="AH840">
        <f t="shared" si="2104"/>
        <v>9.2880000000000004E-2</v>
      </c>
      <c r="AI840" t="s">
        <v>643</v>
      </c>
      <c r="AJ840">
        <f t="shared" si="2105"/>
        <v>489.74855268589425</v>
      </c>
      <c r="AK840">
        <f t="shared" si="2106"/>
        <v>571.37331146687666</v>
      </c>
      <c r="AL840">
        <f t="shared" si="2107"/>
        <v>0.70156480172254365</v>
      </c>
      <c r="AM840">
        <f t="shared" si="2108"/>
        <v>0.50512665724023142</v>
      </c>
      <c r="AN840">
        <f t="shared" si="2109"/>
        <v>37.112285851744929</v>
      </c>
      <c r="AO840">
        <f t="shared" si="2110"/>
        <v>26.72084581325635</v>
      </c>
      <c r="AP840">
        <f t="shared" si="2111"/>
        <v>0.42517030852873233</v>
      </c>
      <c r="AQ840">
        <f t="shared" si="2112"/>
        <v>0.30612262214068731</v>
      </c>
      <c r="AR840" s="54"/>
      <c r="AS840" s="55"/>
      <c r="AT840" s="55"/>
      <c r="AU840" s="56"/>
      <c r="AV840" s="56"/>
      <c r="AW840" s="56"/>
      <c r="AX840" s="57"/>
      <c r="AY840" s="57"/>
      <c r="AZ840" s="57"/>
    </row>
    <row r="841" spans="1:52" x14ac:dyDescent="0.3">
      <c r="A841">
        <v>825</v>
      </c>
      <c r="B841" s="1">
        <v>44826</v>
      </c>
      <c r="C841" t="str">
        <f t="shared" si="2062"/>
        <v>CER-CON_R1_t3_44826</v>
      </c>
      <c r="E841" t="s">
        <v>20</v>
      </c>
      <c r="F841" t="s">
        <v>39</v>
      </c>
      <c r="G841" t="s">
        <v>18</v>
      </c>
      <c r="H841">
        <f t="shared" si="2099"/>
        <v>2022</v>
      </c>
      <c r="I841">
        <f t="shared" si="2100"/>
        <v>9</v>
      </c>
      <c r="J841">
        <f t="shared" si="2101"/>
        <v>22</v>
      </c>
      <c r="K841" t="s">
        <v>48</v>
      </c>
      <c r="M841">
        <f>VLOOKUP(F841,Treats!$A$1:$C$9,3,0)</f>
        <v>1</v>
      </c>
      <c r="N841">
        <v>14</v>
      </c>
      <c r="O841" t="s">
        <v>617</v>
      </c>
      <c r="P841" t="str">
        <f t="shared" si="2102"/>
        <v>E:CER_P:P03_Tr1:CON_Tr2:_TRA_1_D:22_M:9_Y:2022</v>
      </c>
      <c r="S841">
        <v>0.75</v>
      </c>
      <c r="T841">
        <v>23.5</v>
      </c>
      <c r="U841">
        <v>24</v>
      </c>
      <c r="V841" t="s">
        <v>47</v>
      </c>
      <c r="W841" s="2">
        <f t="shared" si="1998"/>
        <v>0.41562499999999991</v>
      </c>
      <c r="X841">
        <v>30</v>
      </c>
      <c r="Y841" s="33">
        <f>VLOOKUP(C841,JN!$A$2:$J$865,8,0)</f>
        <v>1.2825</v>
      </c>
      <c r="Z841" s="34">
        <f>VLOOKUP(C841,JN!$A$2:$J$865,9,0)</f>
        <v>69.828713439112988</v>
      </c>
      <c r="AA841" s="35">
        <f>VLOOKUP(C841,JN!$A$2:$J$865,10,0)</f>
        <v>0.7186800000000001</v>
      </c>
      <c r="AB841">
        <v>25.5</v>
      </c>
      <c r="AC841" t="s">
        <v>618</v>
      </c>
      <c r="AD841">
        <f t="shared" si="2103"/>
        <v>298.5</v>
      </c>
      <c r="AE841">
        <v>0.129</v>
      </c>
      <c r="AG841">
        <v>0.72</v>
      </c>
      <c r="AH841">
        <f t="shared" si="2104"/>
        <v>9.2880000000000004E-2</v>
      </c>
      <c r="AI841" t="s">
        <v>643</v>
      </c>
      <c r="AJ841">
        <f t="shared" si="2105"/>
        <v>489.91262255279082</v>
      </c>
      <c r="AK841">
        <f t="shared" si="2106"/>
        <v>571.5647263115892</v>
      </c>
      <c r="AL841">
        <f t="shared" si="2107"/>
        <v>0.62831293842395419</v>
      </c>
      <c r="AM841">
        <f t="shared" si="2108"/>
        <v>0.45238531566524703</v>
      </c>
      <c r="AN841">
        <f t="shared" si="2109"/>
        <v>34.209968130443151</v>
      </c>
      <c r="AO841">
        <f t="shared" si="2110"/>
        <v>24.631177053919071</v>
      </c>
      <c r="AP841">
        <f t="shared" si="2111"/>
        <v>0.41077213750561298</v>
      </c>
      <c r="AQ841">
        <f t="shared" si="2112"/>
        <v>0.29575593900404135</v>
      </c>
      <c r="AR841" s="54"/>
      <c r="AS841" s="55"/>
      <c r="AT841" s="55"/>
      <c r="AU841" s="56"/>
      <c r="AV841" s="56"/>
      <c r="AW841" s="56"/>
      <c r="AX841" s="57"/>
      <c r="AY841" s="57"/>
      <c r="AZ841" s="57"/>
    </row>
    <row r="842" spans="1:52" x14ac:dyDescent="0.3">
      <c r="A842">
        <v>826</v>
      </c>
      <c r="B842" s="1">
        <v>44826</v>
      </c>
      <c r="C842" t="str">
        <f t="shared" si="2062"/>
        <v>CER-MSD_R2_t0_44826</v>
      </c>
      <c r="E842" t="s">
        <v>20</v>
      </c>
      <c r="F842" t="s">
        <v>34</v>
      </c>
      <c r="G842" t="s">
        <v>18</v>
      </c>
      <c r="H842">
        <f t="shared" si="2099"/>
        <v>2022</v>
      </c>
      <c r="I842">
        <f t="shared" si="2100"/>
        <v>9</v>
      </c>
      <c r="J842">
        <f t="shared" si="2101"/>
        <v>22</v>
      </c>
      <c r="K842" t="s">
        <v>49</v>
      </c>
      <c r="M842">
        <f>VLOOKUP(F842,Treats!$A$1:$C$9,3,0)</f>
        <v>2</v>
      </c>
      <c r="N842">
        <v>2</v>
      </c>
      <c r="O842" t="s">
        <v>19</v>
      </c>
      <c r="P842" t="str">
        <f t="shared" si="2102"/>
        <v>E:CER_P:P04_Tr1:MSD_Tr2:_TRA_2_D:22_M:9_Y:2022</v>
      </c>
      <c r="Q842">
        <v>0</v>
      </c>
      <c r="S842">
        <v>0.75</v>
      </c>
      <c r="T842">
        <v>24</v>
      </c>
      <c r="U842">
        <v>23</v>
      </c>
      <c r="V842" t="s">
        <v>44</v>
      </c>
      <c r="W842" s="2">
        <v>0.42418981481481483</v>
      </c>
      <c r="X842">
        <v>0</v>
      </c>
      <c r="Y842" s="33">
        <f>VLOOKUP(C842,JN!$A$2:$J$865,8,0)</f>
        <v>1.2825</v>
      </c>
      <c r="Z842" s="34">
        <f>VLOOKUP(C842,JN!$A$2:$J$865,9,0)</f>
        <v>90.286752055056397</v>
      </c>
      <c r="AA842" s="35">
        <f>VLOOKUP(C842,JN!$A$2:$J$865,10,0)</f>
        <v>0.69960000000000011</v>
      </c>
      <c r="AB842">
        <v>26.3</v>
      </c>
      <c r="AC842" t="s">
        <v>618</v>
      </c>
      <c r="AD842">
        <f t="shared" si="2103"/>
        <v>299.3</v>
      </c>
      <c r="AE842">
        <v>0.129</v>
      </c>
      <c r="AG842">
        <v>0.72</v>
      </c>
      <c r="AH842">
        <f t="shared" si="2104"/>
        <v>9.2880000000000004E-2</v>
      </c>
      <c r="AI842" t="s">
        <v>643</v>
      </c>
      <c r="AJ842">
        <f t="shared" si="2105"/>
        <v>488.60313341800213</v>
      </c>
      <c r="AK842">
        <f t="shared" si="2106"/>
        <v>570.03698898766913</v>
      </c>
      <c r="AL842">
        <f t="shared" si="2107"/>
        <v>0.62663351860858763</v>
      </c>
      <c r="AM842">
        <f t="shared" si="2108"/>
        <v>0.45117613339818308</v>
      </c>
      <c r="AN842">
        <f t="shared" si="2109"/>
        <v>44.114389960234796</v>
      </c>
      <c r="AO842">
        <f t="shared" si="2110"/>
        <v>31.762360771369053</v>
      </c>
      <c r="AP842">
        <f t="shared" si="2111"/>
        <v>0.39879787749577339</v>
      </c>
      <c r="AQ842">
        <f t="shared" si="2112"/>
        <v>0.28713447179695684</v>
      </c>
      <c r="AR842" s="54">
        <f t="shared" ref="AR842" si="2122">SLOPE(AM842:AM845,X842:X845)*60</f>
        <v>-2.4333429958415309E-2</v>
      </c>
      <c r="AS842" s="55">
        <f t="shared" ref="AS842" si="2123">RSQ(Y842:Y845,AM842:AM845)</f>
        <v>0.9827184510916438</v>
      </c>
      <c r="AT842" s="55">
        <f t="shared" ref="AT842" si="2124">IF(AS842&gt;=0.7,AR842,"REV")</f>
        <v>-2.4333429958415309E-2</v>
      </c>
      <c r="AU842" s="56">
        <f t="shared" ref="AU842" si="2125">SLOPE(AQ842:AQ845,Y842:Y845)*60</f>
        <v>9.4863111784178997</v>
      </c>
      <c r="AV842" s="56">
        <f t="shared" ref="AV842" si="2126">RSQ(Y842:Y845,AQ842:AQ845)</f>
        <v>0.54990264184078719</v>
      </c>
      <c r="AW842" s="56" t="str">
        <f t="shared" ref="AW842" si="2127">IF(AV842&gt;=0.7,AU842,"REV")</f>
        <v>REV</v>
      </c>
      <c r="AX842" s="57">
        <f t="shared" ref="AX842" si="2128">SLOPE(AO842:AO845,Y842:Y845)*60</f>
        <v>6045.2832195642977</v>
      </c>
      <c r="AY842" s="57">
        <f t="shared" ref="AY842" si="2129">RSQ(Y842:Y845,AO842:AO845)</f>
        <v>0.7379873448882015</v>
      </c>
      <c r="AZ842" s="57">
        <f t="shared" ref="AZ842" si="2130">IF(AY842&gt;=0.7,AX842,"REV")</f>
        <v>6045.2832195642977</v>
      </c>
    </row>
    <row r="843" spans="1:52" x14ac:dyDescent="0.3">
      <c r="A843">
        <v>827</v>
      </c>
      <c r="B843" s="1">
        <v>44826</v>
      </c>
      <c r="C843" t="str">
        <f t="shared" si="2062"/>
        <v>CER-MSD_R2_t1_44826</v>
      </c>
      <c r="E843" t="s">
        <v>20</v>
      </c>
      <c r="F843" t="s">
        <v>34</v>
      </c>
      <c r="G843" t="s">
        <v>18</v>
      </c>
      <c r="H843">
        <f t="shared" si="2099"/>
        <v>2022</v>
      </c>
      <c r="I843">
        <f t="shared" si="2100"/>
        <v>9</v>
      </c>
      <c r="J843">
        <f t="shared" si="2101"/>
        <v>22</v>
      </c>
      <c r="K843" t="s">
        <v>49</v>
      </c>
      <c r="M843">
        <f>VLOOKUP(F843,Treats!$A$1:$C$9,3,0)</f>
        <v>2</v>
      </c>
      <c r="N843">
        <v>2</v>
      </c>
      <c r="O843" t="s">
        <v>19</v>
      </c>
      <c r="P843" t="str">
        <f t="shared" si="2102"/>
        <v>E:CER_P:P04_Tr1:MSD_Tr2:_TRA_2_D:22_M:9_Y:2022</v>
      </c>
      <c r="Q843">
        <v>0</v>
      </c>
      <c r="S843">
        <v>0.75</v>
      </c>
      <c r="T843">
        <v>24</v>
      </c>
      <c r="U843">
        <v>23</v>
      </c>
      <c r="V843" t="s">
        <v>45</v>
      </c>
      <c r="W843" s="2">
        <f t="shared" si="1998"/>
        <v>0.43113425925925924</v>
      </c>
      <c r="X843">
        <v>10</v>
      </c>
      <c r="Y843" s="33">
        <f>VLOOKUP(C843,JN!$A$2:$J$865,8,0)</f>
        <v>1.2825</v>
      </c>
      <c r="Z843" s="34">
        <f>VLOOKUP(C843,JN!$A$2:$J$865,9,0)</f>
        <v>101.03766010323075</v>
      </c>
      <c r="AA843" s="35">
        <f>VLOOKUP(C843,JN!$A$2:$J$865,10,0)</f>
        <v>0.68688000000000005</v>
      </c>
      <c r="AB843">
        <v>28.7</v>
      </c>
      <c r="AC843" t="s">
        <v>618</v>
      </c>
      <c r="AD843">
        <f t="shared" si="2103"/>
        <v>301.7</v>
      </c>
      <c r="AE843">
        <v>0.129</v>
      </c>
      <c r="AG843">
        <v>0.72</v>
      </c>
      <c r="AH843">
        <f t="shared" si="2104"/>
        <v>9.2880000000000004E-2</v>
      </c>
      <c r="AI843" t="s">
        <v>643</v>
      </c>
      <c r="AJ843">
        <f t="shared" si="2105"/>
        <v>484.7163335499107</v>
      </c>
      <c r="AK843">
        <f t="shared" si="2106"/>
        <v>565.5023891415625</v>
      </c>
      <c r="AL843">
        <f t="shared" si="2107"/>
        <v>0.62164869777776055</v>
      </c>
      <c r="AM843">
        <f t="shared" si="2108"/>
        <v>0.44758706239998763</v>
      </c>
      <c r="AN843">
        <f t="shared" si="2109"/>
        <v>48.974604155700099</v>
      </c>
      <c r="AO843">
        <f t="shared" si="2110"/>
        <v>35.261714992104068</v>
      </c>
      <c r="AP843">
        <f t="shared" si="2111"/>
        <v>0.38843228105355648</v>
      </c>
      <c r="AQ843">
        <f t="shared" si="2112"/>
        <v>0.27967124235856067</v>
      </c>
      <c r="AR843" s="54"/>
      <c r="AS843" s="55"/>
      <c r="AT843" s="55"/>
      <c r="AU843" s="56"/>
      <c r="AV843" s="56"/>
      <c r="AW843" s="56"/>
      <c r="AX843" s="57"/>
      <c r="AY843" s="57"/>
      <c r="AZ843" s="57"/>
    </row>
    <row r="844" spans="1:52" x14ac:dyDescent="0.3">
      <c r="A844">
        <v>828</v>
      </c>
      <c r="B844" s="1">
        <v>44826</v>
      </c>
      <c r="C844" t="str">
        <f t="shared" si="2062"/>
        <v>CER-MSD_R2_t2_44826</v>
      </c>
      <c r="E844" t="s">
        <v>20</v>
      </c>
      <c r="F844" t="s">
        <v>34</v>
      </c>
      <c r="G844" t="s">
        <v>18</v>
      </c>
      <c r="H844">
        <f t="shared" si="2099"/>
        <v>2022</v>
      </c>
      <c r="I844">
        <f t="shared" si="2100"/>
        <v>9</v>
      </c>
      <c r="J844">
        <f t="shared" si="2101"/>
        <v>22</v>
      </c>
      <c r="K844" t="s">
        <v>49</v>
      </c>
      <c r="M844">
        <f>VLOOKUP(F844,Treats!$A$1:$C$9,3,0)</f>
        <v>2</v>
      </c>
      <c r="N844">
        <v>2</v>
      </c>
      <c r="O844" t="s">
        <v>19</v>
      </c>
      <c r="P844" t="str">
        <f t="shared" si="2102"/>
        <v>E:CER_P:P04_Tr1:MSD_Tr2:_TRA_2_D:22_M:9_Y:2022</v>
      </c>
      <c r="Q844">
        <v>0</v>
      </c>
      <c r="S844">
        <v>0.75</v>
      </c>
      <c r="T844">
        <v>24</v>
      </c>
      <c r="U844">
        <v>23</v>
      </c>
      <c r="V844" t="s">
        <v>46</v>
      </c>
      <c r="W844" s="2">
        <f t="shared" si="1998"/>
        <v>0.43807870370370366</v>
      </c>
      <c r="X844">
        <v>20</v>
      </c>
      <c r="Y844" s="33">
        <f>VLOOKUP(C844,JN!$A$2:$J$865,8,0)</f>
        <v>1.2075</v>
      </c>
      <c r="Z844" s="34">
        <f>VLOOKUP(C844,JN!$A$2:$J$865,9,0)</f>
        <v>71.08124641559931</v>
      </c>
      <c r="AA844" s="35">
        <f>VLOOKUP(C844,JN!$A$2:$J$865,10,0)</f>
        <v>0.66144000000000003</v>
      </c>
      <c r="AB844">
        <v>29.7</v>
      </c>
      <c r="AC844" t="s">
        <v>618</v>
      </c>
      <c r="AD844">
        <f t="shared" si="2103"/>
        <v>302.7</v>
      </c>
      <c r="AE844">
        <v>0.129</v>
      </c>
      <c r="AG844">
        <v>0.72</v>
      </c>
      <c r="AH844">
        <f t="shared" si="2104"/>
        <v>9.2880000000000004E-2</v>
      </c>
      <c r="AI844" t="s">
        <v>643</v>
      </c>
      <c r="AJ844">
        <f t="shared" si="2105"/>
        <v>483.11502422202852</v>
      </c>
      <c r="AK844">
        <f t="shared" si="2106"/>
        <v>563.63419492569994</v>
      </c>
      <c r="AL844">
        <f t="shared" si="2107"/>
        <v>0.58336139174809942</v>
      </c>
      <c r="AM844">
        <f t="shared" si="2108"/>
        <v>0.42002020205863161</v>
      </c>
      <c r="AN844">
        <f t="shared" si="2109"/>
        <v>34.340418083804238</v>
      </c>
      <c r="AO844">
        <f t="shared" si="2110"/>
        <v>24.72510102033905</v>
      </c>
      <c r="AP844">
        <f t="shared" si="2111"/>
        <v>0.37281020189165498</v>
      </c>
      <c r="AQ844">
        <f t="shared" si="2112"/>
        <v>0.26842334536199164</v>
      </c>
      <c r="AR844" s="54"/>
      <c r="AS844" s="55"/>
      <c r="AT844" s="55"/>
      <c r="AU844" s="56"/>
      <c r="AV844" s="56"/>
      <c r="AW844" s="56"/>
      <c r="AX844" s="57"/>
      <c r="AY844" s="57"/>
      <c r="AZ844" s="57"/>
    </row>
    <row r="845" spans="1:52" x14ac:dyDescent="0.3">
      <c r="A845">
        <v>829</v>
      </c>
      <c r="B845" s="1">
        <v>44826</v>
      </c>
      <c r="C845" t="str">
        <f t="shared" si="2062"/>
        <v>CER-MSD_R2_t3_44826</v>
      </c>
      <c r="E845" t="s">
        <v>20</v>
      </c>
      <c r="F845" t="s">
        <v>34</v>
      </c>
      <c r="G845" t="s">
        <v>18</v>
      </c>
      <c r="H845">
        <f t="shared" si="2099"/>
        <v>2022</v>
      </c>
      <c r="I845">
        <f t="shared" si="2100"/>
        <v>9</v>
      </c>
      <c r="J845">
        <f t="shared" si="2101"/>
        <v>22</v>
      </c>
      <c r="K845" t="s">
        <v>49</v>
      </c>
      <c r="M845">
        <f>VLOOKUP(F845,Treats!$A$1:$C$9,3,0)</f>
        <v>2</v>
      </c>
      <c r="N845">
        <v>2</v>
      </c>
      <c r="O845" t="s">
        <v>19</v>
      </c>
      <c r="P845" t="str">
        <f t="shared" si="2102"/>
        <v>E:CER_P:P04_Tr1:MSD_Tr2:_TRA_2_D:22_M:9_Y:2022</v>
      </c>
      <c r="Q845">
        <v>0</v>
      </c>
      <c r="S845">
        <v>0.75</v>
      </c>
      <c r="T845">
        <v>24</v>
      </c>
      <c r="U845">
        <v>23</v>
      </c>
      <c r="V845" t="s">
        <v>47</v>
      </c>
      <c r="W845" s="2">
        <f t="shared" si="1998"/>
        <v>0.44502314814814808</v>
      </c>
      <c r="X845">
        <v>30</v>
      </c>
      <c r="Y845" s="33">
        <f>VLOOKUP(C845,JN!$A$2:$J$865,8,0)</f>
        <v>1.2825</v>
      </c>
      <c r="Z845" s="34">
        <f>VLOOKUP(C845,JN!$A$2:$J$865,9,0)</f>
        <v>85.589753393232655</v>
      </c>
      <c r="AA845" s="35">
        <f>VLOOKUP(C845,JN!$A$2:$J$865,10,0)</f>
        <v>0.67416000000000009</v>
      </c>
      <c r="AB845">
        <v>29.2</v>
      </c>
      <c r="AC845" t="s">
        <v>618</v>
      </c>
      <c r="AD845">
        <f t="shared" si="2103"/>
        <v>302.2</v>
      </c>
      <c r="AE845">
        <v>0.129</v>
      </c>
      <c r="AG845">
        <v>0.72</v>
      </c>
      <c r="AH845">
        <f t="shared" si="2104"/>
        <v>9.2880000000000004E-2</v>
      </c>
      <c r="AI845" t="s">
        <v>643</v>
      </c>
      <c r="AJ845">
        <f t="shared" si="2105"/>
        <v>483.91435417606897</v>
      </c>
      <c r="AK845">
        <f t="shared" si="2106"/>
        <v>564.56674653874711</v>
      </c>
      <c r="AL845">
        <f t="shared" si="2107"/>
        <v>0.62062015923080849</v>
      </c>
      <c r="AM845">
        <f t="shared" si="2108"/>
        <v>0.44684651464618214</v>
      </c>
      <c r="AN845">
        <f t="shared" si="2109"/>
        <v>41.418110237375188</v>
      </c>
      <c r="AO845">
        <f t="shared" si="2110"/>
        <v>29.821039370910135</v>
      </c>
      <c r="AP845">
        <f t="shared" si="2111"/>
        <v>0.38060831784656179</v>
      </c>
      <c r="AQ845">
        <f t="shared" si="2112"/>
        <v>0.27403798884952452</v>
      </c>
      <c r="AR845" s="54"/>
      <c r="AS845" s="55"/>
      <c r="AT845" s="55"/>
      <c r="AU845" s="56"/>
      <c r="AV845" s="56"/>
      <c r="AW845" s="56"/>
      <c r="AX845" s="57"/>
      <c r="AY845" s="57"/>
      <c r="AZ845" s="57"/>
    </row>
    <row r="846" spans="1:52" x14ac:dyDescent="0.3">
      <c r="A846">
        <v>830</v>
      </c>
      <c r="B846" s="1">
        <v>44826</v>
      </c>
      <c r="C846" t="str">
        <f t="shared" si="2062"/>
        <v>CER-AWD_R2_t0_44826</v>
      </c>
      <c r="E846" t="s">
        <v>20</v>
      </c>
      <c r="F846" t="s">
        <v>37</v>
      </c>
      <c r="G846" t="s">
        <v>18</v>
      </c>
      <c r="H846">
        <f t="shared" si="2099"/>
        <v>2022</v>
      </c>
      <c r="I846">
        <f t="shared" si="2100"/>
        <v>9</v>
      </c>
      <c r="J846">
        <f t="shared" si="2101"/>
        <v>22</v>
      </c>
      <c r="K846" t="s">
        <v>50</v>
      </c>
      <c r="M846">
        <f>VLOOKUP(F846,Treats!$A$1:$C$9,3,0)</f>
        <v>2</v>
      </c>
      <c r="N846">
        <v>11</v>
      </c>
      <c r="O846" t="s">
        <v>617</v>
      </c>
      <c r="P846" t="str">
        <f t="shared" si="2102"/>
        <v>E:CER_P:P05_Tr1:AWD_Tr2:_TRA_2_D:22_M:9_Y:2022</v>
      </c>
      <c r="Q846">
        <v>0</v>
      </c>
      <c r="S846">
        <v>0.8</v>
      </c>
      <c r="T846">
        <v>23.5</v>
      </c>
      <c r="U846">
        <v>24</v>
      </c>
      <c r="V846" t="s">
        <v>44</v>
      </c>
      <c r="W846" s="2">
        <v>0.39762731481481484</v>
      </c>
      <c r="X846">
        <v>0</v>
      </c>
      <c r="Y846" s="33">
        <f>VLOOKUP(C846,JN!$A$2:$J$865,8,0)</f>
        <v>1.2825</v>
      </c>
      <c r="Z846" s="34">
        <f>VLOOKUP(C846,JN!$A$2:$J$865,9,0)</f>
        <v>98.636971898298611</v>
      </c>
      <c r="AA846" s="35">
        <f>VLOOKUP(C846,JN!$A$2:$J$865,10,0)</f>
        <v>0.78864000000000001</v>
      </c>
      <c r="AB846">
        <v>24.4</v>
      </c>
      <c r="AC846" t="s">
        <v>618</v>
      </c>
      <c r="AD846">
        <f t="shared" si="2103"/>
        <v>297.39999999999998</v>
      </c>
      <c r="AE846">
        <v>0.129</v>
      </c>
      <c r="AG846">
        <v>0.72</v>
      </c>
      <c r="AH846">
        <f t="shared" si="2104"/>
        <v>9.2880000000000004E-2</v>
      </c>
      <c r="AI846" t="s">
        <v>643</v>
      </c>
      <c r="AJ846">
        <f t="shared" si="2105"/>
        <v>491.72467327507752</v>
      </c>
      <c r="AK846">
        <f t="shared" si="2106"/>
        <v>573.6787854875904</v>
      </c>
      <c r="AL846">
        <f t="shared" si="2107"/>
        <v>0.63063689347528695</v>
      </c>
      <c r="AM846">
        <f t="shared" si="2108"/>
        <v>0.45405856330220662</v>
      </c>
      <c r="AN846">
        <f t="shared" si="2109"/>
        <v>48.502232779533884</v>
      </c>
      <c r="AO846">
        <f t="shared" si="2110"/>
        <v>34.921607601264398</v>
      </c>
      <c r="AP846">
        <f t="shared" si="2111"/>
        <v>0.45242603738693327</v>
      </c>
      <c r="AQ846">
        <f t="shared" si="2112"/>
        <v>0.32574674691859196</v>
      </c>
      <c r="AR846" s="54">
        <f t="shared" ref="AR846" si="2131">SLOPE(AM846:AM849,X846:X849)*60</f>
        <v>-3.1525589026620169E-3</v>
      </c>
      <c r="AS846" s="55">
        <f t="shared" ref="AS846" si="2132">RSQ(Y846:Y849,AM846:AM849)</f>
        <v>0.99671086865576075</v>
      </c>
      <c r="AT846" s="55">
        <f t="shared" ref="AT846" si="2133">IF(AS846&gt;=0.7,AR846,"REV")</f>
        <v>-3.1525589026620169E-3</v>
      </c>
      <c r="AU846" s="56">
        <f t="shared" ref="AU846" si="2134">SLOPE(AQ846:AQ849,Y846:Y849)*60</f>
        <v>140.19568301052237</v>
      </c>
      <c r="AV846" s="56">
        <f t="shared" ref="AV846" si="2135">RSQ(Y846:Y849,AQ846:AQ849)</f>
        <v>0.60771208471527105</v>
      </c>
      <c r="AW846" s="56" t="str">
        <f t="shared" ref="AW846" si="2136">IF(AV846&gt;=0.7,AU846,"REV")</f>
        <v>REV</v>
      </c>
      <c r="AX846" s="57">
        <f t="shared" ref="AX846" si="2137">SLOPE(AO846:AO849,Y846:Y849)*60</f>
        <v>-4338.0542398448915</v>
      </c>
      <c r="AY846" s="57">
        <f t="shared" ref="AY846" si="2138">RSQ(Y846:Y849,AO846:AO849)</f>
        <v>0.79427641313280506</v>
      </c>
      <c r="AZ846" s="57">
        <f t="shared" ref="AZ846" si="2139">IF(AY846&gt;=0.7,AX846,"REV")</f>
        <v>-4338.0542398448915</v>
      </c>
    </row>
    <row r="847" spans="1:52" x14ac:dyDescent="0.3">
      <c r="A847">
        <v>831</v>
      </c>
      <c r="B847" s="1">
        <v>44826</v>
      </c>
      <c r="C847" t="str">
        <f t="shared" si="2062"/>
        <v>CER-AWD_R2_t1_44826</v>
      </c>
      <c r="E847" t="s">
        <v>20</v>
      </c>
      <c r="F847" t="s">
        <v>37</v>
      </c>
      <c r="G847" t="s">
        <v>18</v>
      </c>
      <c r="H847">
        <f t="shared" si="2099"/>
        <v>2022</v>
      </c>
      <c r="I847">
        <f t="shared" si="2100"/>
        <v>9</v>
      </c>
      <c r="J847">
        <f t="shared" si="2101"/>
        <v>22</v>
      </c>
      <c r="K847" t="s">
        <v>50</v>
      </c>
      <c r="M847">
        <f>VLOOKUP(F847,Treats!$A$1:$C$9,3,0)</f>
        <v>2</v>
      </c>
      <c r="N847">
        <v>11</v>
      </c>
      <c r="O847" t="s">
        <v>617</v>
      </c>
      <c r="P847" t="str">
        <f t="shared" si="2102"/>
        <v>E:CER_P:P05_Tr1:AWD_Tr2:_TRA_2_D:22_M:9_Y:2022</v>
      </c>
      <c r="Q847">
        <v>0</v>
      </c>
      <c r="S847">
        <v>0.8</v>
      </c>
      <c r="T847">
        <v>23.5</v>
      </c>
      <c r="U847">
        <v>24</v>
      </c>
      <c r="V847" t="s">
        <v>45</v>
      </c>
      <c r="W847" s="2">
        <f t="shared" si="1998"/>
        <v>0.40457175925925926</v>
      </c>
      <c r="X847">
        <v>10</v>
      </c>
      <c r="Y847" s="33">
        <f>VLOOKUP(C847,JN!$A$2:$J$865,8,0)</f>
        <v>1.3574999999999999</v>
      </c>
      <c r="Z847" s="34">
        <f>VLOOKUP(C847,JN!$A$2:$J$865,9,0)</f>
        <v>91.121774039380625</v>
      </c>
      <c r="AA847" s="35">
        <f>VLOOKUP(C847,JN!$A$2:$J$865,10,0)</f>
        <v>1.5518399999999999</v>
      </c>
      <c r="AB847">
        <v>25.4</v>
      </c>
      <c r="AC847" t="s">
        <v>618</v>
      </c>
      <c r="AD847">
        <f t="shared" si="2103"/>
        <v>298.39999999999998</v>
      </c>
      <c r="AE847">
        <v>0.129</v>
      </c>
      <c r="AG847">
        <v>0.72</v>
      </c>
      <c r="AH847">
        <f t="shared" si="2104"/>
        <v>9.2880000000000004E-2</v>
      </c>
      <c r="AI847" t="s">
        <v>643</v>
      </c>
      <c r="AJ847">
        <f t="shared" si="2105"/>
        <v>490.07680238608594</v>
      </c>
      <c r="AK847">
        <f t="shared" si="2106"/>
        <v>571.75626945043359</v>
      </c>
      <c r="AL847">
        <f t="shared" si="2107"/>
        <v>0.66527925923911169</v>
      </c>
      <c r="AM847">
        <f t="shared" si="2108"/>
        <v>0.47900106665216041</v>
      </c>
      <c r="AN847">
        <f t="shared" si="2109"/>
        <v>44.656667648967115</v>
      </c>
      <c r="AO847">
        <f t="shared" si="2110"/>
        <v>32.152800707256318</v>
      </c>
      <c r="AP847">
        <f t="shared" si="2111"/>
        <v>0.88727424918396081</v>
      </c>
      <c r="AQ847">
        <f t="shared" si="2112"/>
        <v>0.63883745941245185</v>
      </c>
      <c r="AR847" s="54"/>
      <c r="AS847" s="55"/>
      <c r="AT847" s="55"/>
      <c r="AU847" s="56"/>
      <c r="AV847" s="56"/>
      <c r="AW847" s="56"/>
      <c r="AX847" s="57"/>
      <c r="AY847" s="57"/>
      <c r="AZ847" s="57"/>
    </row>
    <row r="848" spans="1:52" x14ac:dyDescent="0.3">
      <c r="A848">
        <v>832</v>
      </c>
      <c r="B848" s="1">
        <v>44826</v>
      </c>
      <c r="C848" t="str">
        <f t="shared" si="2062"/>
        <v>CER-AWD_R2_t2_44826</v>
      </c>
      <c r="E848" t="s">
        <v>20</v>
      </c>
      <c r="F848" t="s">
        <v>37</v>
      </c>
      <c r="G848" t="s">
        <v>18</v>
      </c>
      <c r="H848">
        <f t="shared" si="2099"/>
        <v>2022</v>
      </c>
      <c r="I848">
        <f t="shared" si="2100"/>
        <v>9</v>
      </c>
      <c r="J848">
        <f t="shared" si="2101"/>
        <v>22</v>
      </c>
      <c r="K848" t="s">
        <v>50</v>
      </c>
      <c r="M848">
        <f>VLOOKUP(F848,Treats!$A$1:$C$9,3,0)</f>
        <v>2</v>
      </c>
      <c r="N848">
        <v>11</v>
      </c>
      <c r="O848" t="s">
        <v>617</v>
      </c>
      <c r="P848" t="str">
        <f t="shared" si="2102"/>
        <v>E:CER_P:P05_Tr1:AWD_Tr2:_TRA_2_D:22_M:9_Y:2022</v>
      </c>
      <c r="Q848">
        <v>0</v>
      </c>
      <c r="S848">
        <v>0.8</v>
      </c>
      <c r="T848">
        <v>23.5</v>
      </c>
      <c r="U848">
        <v>24</v>
      </c>
      <c r="V848" t="s">
        <v>46</v>
      </c>
      <c r="W848" s="2">
        <f t="shared" si="1998"/>
        <v>0.41151620370370368</v>
      </c>
      <c r="X848">
        <v>20</v>
      </c>
      <c r="Y848" s="33">
        <f>VLOOKUP(C848,JN!$A$2:$J$865,8,0)</f>
        <v>1.3574999999999999</v>
      </c>
      <c r="Z848" s="34">
        <f>VLOOKUP(C848,JN!$A$2:$J$865,9,0)</f>
        <v>81.727776715733128</v>
      </c>
      <c r="AA848" s="35">
        <f>VLOOKUP(C848,JN!$A$2:$J$865,10,0)</f>
        <v>1.15116</v>
      </c>
      <c r="AB848">
        <v>26.4</v>
      </c>
      <c r="AC848" t="s">
        <v>618</v>
      </c>
      <c r="AD848">
        <f t="shared" si="2103"/>
        <v>299.39999999999998</v>
      </c>
      <c r="AE848">
        <v>0.129</v>
      </c>
      <c r="AG848">
        <v>0.72</v>
      </c>
      <c r="AH848">
        <f t="shared" si="2104"/>
        <v>9.2880000000000004E-2</v>
      </c>
      <c r="AI848" t="s">
        <v>643</v>
      </c>
      <c r="AJ848">
        <f t="shared" si="2105"/>
        <v>488.43993931866419</v>
      </c>
      <c r="AK848">
        <f t="shared" si="2106"/>
        <v>569.84659587177498</v>
      </c>
      <c r="AL848">
        <f t="shared" si="2107"/>
        <v>0.66305721762508663</v>
      </c>
      <c r="AM848">
        <f t="shared" si="2108"/>
        <v>0.47740119669006237</v>
      </c>
      <c r="AN848">
        <f t="shared" si="2109"/>
        <v>39.919110299682025</v>
      </c>
      <c r="AO848">
        <f t="shared" si="2110"/>
        <v>28.74175941577106</v>
      </c>
      <c r="AP848">
        <f t="shared" si="2111"/>
        <v>0.65598460730375241</v>
      </c>
      <c r="AQ848">
        <f t="shared" si="2112"/>
        <v>0.47230891725870172</v>
      </c>
      <c r="AR848" s="54"/>
      <c r="AS848" s="55"/>
      <c r="AT848" s="55"/>
      <c r="AU848" s="56"/>
      <c r="AV848" s="56"/>
      <c r="AW848" s="56"/>
      <c r="AX848" s="57"/>
      <c r="AY848" s="57"/>
      <c r="AZ848" s="57"/>
    </row>
    <row r="849" spans="1:52" x14ac:dyDescent="0.3">
      <c r="A849">
        <v>833</v>
      </c>
      <c r="B849" s="1">
        <v>44826</v>
      </c>
      <c r="C849" t="str">
        <f t="shared" si="2062"/>
        <v>CER-AWD_R2_t3_44826</v>
      </c>
      <c r="E849" t="s">
        <v>20</v>
      </c>
      <c r="F849" t="s">
        <v>37</v>
      </c>
      <c r="G849" t="s">
        <v>18</v>
      </c>
      <c r="H849">
        <f t="shared" si="2099"/>
        <v>2022</v>
      </c>
      <c r="I849">
        <f t="shared" si="2100"/>
        <v>9</v>
      </c>
      <c r="J849">
        <f t="shared" si="2101"/>
        <v>22</v>
      </c>
      <c r="K849" t="s">
        <v>50</v>
      </c>
      <c r="M849">
        <f>VLOOKUP(F849,Treats!$A$1:$C$9,3,0)</f>
        <v>2</v>
      </c>
      <c r="N849">
        <v>11</v>
      </c>
      <c r="O849" t="s">
        <v>617</v>
      </c>
      <c r="P849" t="str">
        <f t="shared" si="2102"/>
        <v>E:CER_P:P05_Tr1:AWD_Tr2:_TRA_2_D:22_M:9_Y:2022</v>
      </c>
      <c r="Q849">
        <v>0</v>
      </c>
      <c r="S849">
        <v>0.8</v>
      </c>
      <c r="T849">
        <v>23.5</v>
      </c>
      <c r="U849">
        <v>24</v>
      </c>
      <c r="V849" t="s">
        <v>47</v>
      </c>
      <c r="W849" s="2">
        <f t="shared" si="1998"/>
        <v>0.4184606481481481</v>
      </c>
      <c r="X849">
        <v>30</v>
      </c>
      <c r="Y849" s="33">
        <f>VLOOKUP(C849,JN!$A$2:$J$865,8,0)</f>
        <v>1.2825</v>
      </c>
      <c r="Z849" s="34">
        <f>VLOOKUP(C849,JN!$A$2:$J$865,9,0)</f>
        <v>104.27337029248709</v>
      </c>
      <c r="AA849" s="35">
        <f>VLOOKUP(C849,JN!$A$2:$J$865,10,0)</f>
        <v>1.05576</v>
      </c>
      <c r="AB849">
        <v>25.2</v>
      </c>
      <c r="AC849" t="s">
        <v>618</v>
      </c>
      <c r="AD849">
        <f t="shared" si="2103"/>
        <v>298.2</v>
      </c>
      <c r="AE849">
        <v>0.129</v>
      </c>
      <c r="AG849">
        <v>0.72</v>
      </c>
      <c r="AH849">
        <f t="shared" si="2104"/>
        <v>9.2880000000000004E-2</v>
      </c>
      <c r="AI849" t="s">
        <v>643</v>
      </c>
      <c r="AJ849">
        <f t="shared" si="2105"/>
        <v>490.40549239439315</v>
      </c>
      <c r="AK849">
        <f t="shared" si="2106"/>
        <v>572.13974112679205</v>
      </c>
      <c r="AL849">
        <f t="shared" si="2107"/>
        <v>0.62894504399580919</v>
      </c>
      <c r="AM849">
        <f t="shared" si="2108"/>
        <v>0.45284043167698262</v>
      </c>
      <c r="AN849">
        <f t="shared" si="2109"/>
        <v>51.136233501910013</v>
      </c>
      <c r="AO849">
        <f t="shared" si="2110"/>
        <v>36.818088121375204</v>
      </c>
      <c r="AP849">
        <f t="shared" si="2111"/>
        <v>0.60404225309202197</v>
      </c>
      <c r="AQ849">
        <f t="shared" si="2112"/>
        <v>0.43491042222625587</v>
      </c>
      <c r="AR849" s="54"/>
      <c r="AS849" s="55"/>
      <c r="AT849" s="55"/>
      <c r="AU849" s="56"/>
      <c r="AV849" s="56"/>
      <c r="AW849" s="56"/>
      <c r="AX849" s="57"/>
      <c r="AY849" s="57"/>
      <c r="AZ849" s="57"/>
    </row>
    <row r="850" spans="1:52" x14ac:dyDescent="0.3">
      <c r="A850">
        <v>834</v>
      </c>
      <c r="B850" s="1">
        <v>44826</v>
      </c>
      <c r="C850" t="str">
        <f t="shared" si="2062"/>
        <v>CER-CON_R2_t0_44826</v>
      </c>
      <c r="E850" t="s">
        <v>20</v>
      </c>
      <c r="F850" t="s">
        <v>40</v>
      </c>
      <c r="G850" t="s">
        <v>18</v>
      </c>
      <c r="H850">
        <f t="shared" si="2099"/>
        <v>2022</v>
      </c>
      <c r="I850">
        <f t="shared" si="2100"/>
        <v>9</v>
      </c>
      <c r="J850">
        <f t="shared" si="2101"/>
        <v>22</v>
      </c>
      <c r="K850" t="s">
        <v>48</v>
      </c>
      <c r="M850">
        <f>VLOOKUP(F850,Treats!$A$1:$C$9,3,0)</f>
        <v>2</v>
      </c>
      <c r="N850">
        <v>11</v>
      </c>
      <c r="O850" t="s">
        <v>617</v>
      </c>
      <c r="P850" t="str">
        <f t="shared" si="2102"/>
        <v>E:CER_P:P06_Tr1:CON_Tr2:_TRA_2_D:22_M:9_Y:2022</v>
      </c>
      <c r="Q850">
        <v>0</v>
      </c>
      <c r="S850">
        <v>0.4</v>
      </c>
      <c r="T850">
        <v>24</v>
      </c>
      <c r="U850">
        <v>23</v>
      </c>
      <c r="V850" t="s">
        <v>44</v>
      </c>
      <c r="W850" s="2">
        <v>0.42418981481481483</v>
      </c>
      <c r="X850">
        <v>0</v>
      </c>
      <c r="Y850" s="33">
        <f>VLOOKUP(C850,JN!$A$2:$J$865,8,0)</f>
        <v>1.2075</v>
      </c>
      <c r="Z850" s="34">
        <f>VLOOKUP(C850,JN!$A$2:$J$865,9,0)</f>
        <v>92.269929267826427</v>
      </c>
      <c r="AA850" s="35">
        <f>VLOOKUP(C850,JN!$A$2:$J$865,10,0)</f>
        <v>0.76956000000000002</v>
      </c>
      <c r="AB850">
        <v>23.8</v>
      </c>
      <c r="AC850" t="s">
        <v>618</v>
      </c>
      <c r="AD850">
        <f t="shared" si="2103"/>
        <v>296.8</v>
      </c>
      <c r="AE850">
        <v>0.129</v>
      </c>
      <c r="AG850">
        <v>0.72</v>
      </c>
      <c r="AH850">
        <f t="shared" si="2104"/>
        <v>9.2880000000000004E-2</v>
      </c>
      <c r="AI850" t="s">
        <v>643</v>
      </c>
      <c r="AJ850">
        <f t="shared" si="2105"/>
        <v>492.71872584908368</v>
      </c>
      <c r="AK850">
        <f t="shared" si="2106"/>
        <v>574.83851349059762</v>
      </c>
      <c r="AL850">
        <f t="shared" si="2107"/>
        <v>0.59495786146276852</v>
      </c>
      <c r="AM850">
        <f t="shared" si="2108"/>
        <v>0.42836966025319334</v>
      </c>
      <c r="AN850">
        <f t="shared" si="2109"/>
        <v>45.463121983028515</v>
      </c>
      <c r="AO850">
        <f t="shared" si="2110"/>
        <v>32.73344782778053</v>
      </c>
      <c r="AP850">
        <f t="shared" si="2111"/>
        <v>0.44237272644182435</v>
      </c>
      <c r="AQ850">
        <f t="shared" si="2112"/>
        <v>0.31850836303811353</v>
      </c>
      <c r="AR850" s="54">
        <f t="shared" ref="AR850" si="2140">SLOPE(AM850:AM853,X850:X853)*60</f>
        <v>4.0322493579044771E-2</v>
      </c>
      <c r="AS850" s="55">
        <f t="shared" ref="AS850" si="2141">RSQ(Y850:Y853,AM850:AM853)</f>
        <v>0.99374721418005429</v>
      </c>
      <c r="AT850" s="55">
        <f t="shared" ref="AT850" si="2142">IF(AS850&gt;=0.7,AR850,"REV")</f>
        <v>4.0322493579044771E-2</v>
      </c>
      <c r="AU850" s="56">
        <f t="shared" ref="AU850" si="2143">SLOPE(AQ850:AQ853,Y850:Y853)*60</f>
        <v>-8.6183353045588031</v>
      </c>
      <c r="AV850" s="56">
        <f t="shared" ref="AV850" si="2144">RSQ(Y850:Y853,AQ850:AQ853)</f>
        <v>6.8961995902341255E-2</v>
      </c>
      <c r="AW850" s="56" t="str">
        <f t="shared" ref="AW850" si="2145">IF(AV850&gt;=0.7,AU850,"REV")</f>
        <v>REV</v>
      </c>
      <c r="AX850" s="57">
        <f t="shared" ref="AX850" si="2146">SLOPE(AO850:AO853,Y850:Y853)*60</f>
        <v>-2171.2111109504663</v>
      </c>
      <c r="AY850" s="57">
        <f t="shared" ref="AY850" si="2147">RSQ(Y850:Y853,AO850:AO853)</f>
        <v>0.47674172607867615</v>
      </c>
      <c r="AZ850" s="57" t="str">
        <f t="shared" ref="AZ850" si="2148">IF(AY850&gt;=0.7,AX850,"REV")</f>
        <v>REV</v>
      </c>
    </row>
    <row r="851" spans="1:52" x14ac:dyDescent="0.3">
      <c r="A851">
        <v>835</v>
      </c>
      <c r="B851" s="1">
        <v>44826</v>
      </c>
      <c r="C851" t="str">
        <f t="shared" si="2062"/>
        <v>CER-CON_R2_t1_44826</v>
      </c>
      <c r="E851" t="s">
        <v>20</v>
      </c>
      <c r="F851" t="s">
        <v>40</v>
      </c>
      <c r="G851" t="s">
        <v>18</v>
      </c>
      <c r="H851">
        <f t="shared" si="2099"/>
        <v>2022</v>
      </c>
      <c r="I851">
        <f t="shared" si="2100"/>
        <v>9</v>
      </c>
      <c r="J851">
        <f t="shared" si="2101"/>
        <v>22</v>
      </c>
      <c r="K851" t="s">
        <v>48</v>
      </c>
      <c r="M851">
        <f>VLOOKUP(F851,Treats!$A$1:$C$9,3,0)</f>
        <v>2</v>
      </c>
      <c r="N851">
        <v>11</v>
      </c>
      <c r="O851" t="s">
        <v>617</v>
      </c>
      <c r="P851" t="str">
        <f t="shared" si="2102"/>
        <v>E:CER_P:P06_Tr1:CON_Tr2:_TRA_2_D:22_M:9_Y:2022</v>
      </c>
      <c r="Q851">
        <v>0</v>
      </c>
      <c r="S851">
        <v>0.4</v>
      </c>
      <c r="T851">
        <v>24</v>
      </c>
      <c r="U851">
        <v>23</v>
      </c>
      <c r="V851" t="s">
        <v>45</v>
      </c>
      <c r="W851" s="2">
        <f t="shared" si="1998"/>
        <v>0.43113425925925924</v>
      </c>
      <c r="X851">
        <v>10</v>
      </c>
      <c r="Y851" s="33">
        <f>VLOOKUP(C851,JN!$A$2:$J$865,8,0)</f>
        <v>1.2825</v>
      </c>
      <c r="Z851" s="34">
        <f>VLOOKUP(C851,JN!$A$2:$J$865,9,0)</f>
        <v>90.182374307015863</v>
      </c>
      <c r="AA851" s="35">
        <f>VLOOKUP(C851,JN!$A$2:$J$865,10,0)</f>
        <v>0.81408000000000003</v>
      </c>
      <c r="AB851">
        <v>24.9</v>
      </c>
      <c r="AC851" t="s">
        <v>618</v>
      </c>
      <c r="AD851">
        <f t="shared" si="2103"/>
        <v>297.89999999999998</v>
      </c>
      <c r="AE851">
        <v>0.129</v>
      </c>
      <c r="AG851">
        <v>0.72</v>
      </c>
      <c r="AH851">
        <f t="shared" si="2104"/>
        <v>9.2880000000000004E-2</v>
      </c>
      <c r="AI851" t="s">
        <v>643</v>
      </c>
      <c r="AJ851">
        <f t="shared" si="2105"/>
        <v>490.89935492449825</v>
      </c>
      <c r="AK851">
        <f t="shared" si="2106"/>
        <v>572.71591407858125</v>
      </c>
      <c r="AL851">
        <f t="shared" si="2107"/>
        <v>0.62957842269066899</v>
      </c>
      <c r="AM851">
        <f t="shared" si="2108"/>
        <v>0.45329646433728166</v>
      </c>
      <c r="AN851">
        <f t="shared" si="2109"/>
        <v>44.270469372873734</v>
      </c>
      <c r="AO851">
        <f t="shared" si="2110"/>
        <v>31.874737948469093</v>
      </c>
      <c r="AP851">
        <f t="shared" si="2111"/>
        <v>0.46623657133309143</v>
      </c>
      <c r="AQ851">
        <f t="shared" si="2112"/>
        <v>0.33569033135982584</v>
      </c>
      <c r="AR851" s="54"/>
      <c r="AS851" s="55"/>
      <c r="AT851" s="55"/>
      <c r="AU851" s="56"/>
      <c r="AV851" s="56"/>
      <c r="AW851" s="56"/>
      <c r="AX851" s="57"/>
      <c r="AY851" s="57"/>
      <c r="AZ851" s="57"/>
    </row>
    <row r="852" spans="1:52" x14ac:dyDescent="0.3">
      <c r="A852">
        <v>836</v>
      </c>
      <c r="B852" s="1">
        <v>44826</v>
      </c>
      <c r="C852" t="str">
        <f t="shared" si="2062"/>
        <v>CER-CON_R2_t2_44826</v>
      </c>
      <c r="E852" t="s">
        <v>20</v>
      </c>
      <c r="F852" t="s">
        <v>40</v>
      </c>
      <c r="G852" t="s">
        <v>18</v>
      </c>
      <c r="H852">
        <f t="shared" si="2099"/>
        <v>2022</v>
      </c>
      <c r="I852">
        <f t="shared" si="2100"/>
        <v>9</v>
      </c>
      <c r="J852">
        <f t="shared" si="2101"/>
        <v>22</v>
      </c>
      <c r="K852" t="s">
        <v>48</v>
      </c>
      <c r="M852">
        <f>VLOOKUP(F852,Treats!$A$1:$C$9,3,0)</f>
        <v>2</v>
      </c>
      <c r="N852">
        <v>11</v>
      </c>
      <c r="O852" t="s">
        <v>617</v>
      </c>
      <c r="P852" t="str">
        <f t="shared" si="2102"/>
        <v>E:CER_P:P06_Tr1:CON_Tr2:_TRA_2_D:22_M:9_Y:2022</v>
      </c>
      <c r="Q852">
        <v>0</v>
      </c>
      <c r="S852">
        <v>0.4</v>
      </c>
      <c r="T852">
        <v>24</v>
      </c>
      <c r="U852">
        <v>23</v>
      </c>
      <c r="V852" t="s">
        <v>46</v>
      </c>
      <c r="W852" s="2">
        <f t="shared" si="1998"/>
        <v>0.43807870370370366</v>
      </c>
      <c r="X852">
        <v>20</v>
      </c>
      <c r="Y852" s="33">
        <f>VLOOKUP(C852,JN!$A$2:$J$865,8,0)</f>
        <v>1.2825</v>
      </c>
      <c r="Z852" s="34">
        <f>VLOOKUP(C852,JN!$A$2:$J$865,9,0)</f>
        <v>80.788376983368394</v>
      </c>
      <c r="AA852" s="35">
        <f>VLOOKUP(C852,JN!$A$2:$J$865,10,0)</f>
        <v>0.7186800000000001</v>
      </c>
      <c r="AB852">
        <v>26.3</v>
      </c>
      <c r="AC852" t="s">
        <v>618</v>
      </c>
      <c r="AD852">
        <f t="shared" si="2103"/>
        <v>299.3</v>
      </c>
      <c r="AE852">
        <v>0.129</v>
      </c>
      <c r="AG852">
        <v>0.72</v>
      </c>
      <c r="AH852">
        <f t="shared" si="2104"/>
        <v>9.2880000000000004E-2</v>
      </c>
      <c r="AI852" t="s">
        <v>643</v>
      </c>
      <c r="AJ852">
        <f t="shared" si="2105"/>
        <v>488.60313341800213</v>
      </c>
      <c r="AK852">
        <f t="shared" si="2106"/>
        <v>570.03698898766913</v>
      </c>
      <c r="AL852">
        <f t="shared" si="2107"/>
        <v>0.62663351860858763</v>
      </c>
      <c r="AM852">
        <f t="shared" si="2108"/>
        <v>0.45117613339818308</v>
      </c>
      <c r="AN852">
        <f t="shared" si="2109"/>
        <v>39.473454137828604</v>
      </c>
      <c r="AO852">
        <f t="shared" si="2110"/>
        <v>28.420886979236595</v>
      </c>
      <c r="AP852">
        <f t="shared" si="2111"/>
        <v>0.40967418324565813</v>
      </c>
      <c r="AQ852">
        <f t="shared" si="2112"/>
        <v>0.29496541193687387</v>
      </c>
      <c r="AR852" s="54"/>
      <c r="AS852" s="55"/>
      <c r="AT852" s="55"/>
      <c r="AU852" s="56"/>
      <c r="AV852" s="56"/>
      <c r="AW852" s="56"/>
      <c r="AX852" s="57"/>
      <c r="AY852" s="57"/>
      <c r="AZ852" s="57"/>
    </row>
    <row r="853" spans="1:52" x14ac:dyDescent="0.3">
      <c r="A853">
        <v>837</v>
      </c>
      <c r="B853" s="1">
        <v>44826</v>
      </c>
      <c r="C853" t="str">
        <f t="shared" si="2062"/>
        <v>CER-CON_R2_t3_44826</v>
      </c>
      <c r="E853" t="s">
        <v>20</v>
      </c>
      <c r="F853" t="s">
        <v>40</v>
      </c>
      <c r="G853" t="s">
        <v>18</v>
      </c>
      <c r="H853">
        <f t="shared" si="2099"/>
        <v>2022</v>
      </c>
      <c r="I853">
        <f t="shared" si="2100"/>
        <v>9</v>
      </c>
      <c r="J853">
        <f t="shared" si="2101"/>
        <v>22</v>
      </c>
      <c r="K853" t="s">
        <v>48</v>
      </c>
      <c r="M853">
        <f>VLOOKUP(F853,Treats!$A$1:$C$9,3,0)</f>
        <v>2</v>
      </c>
      <c r="N853">
        <v>11</v>
      </c>
      <c r="O853" t="s">
        <v>617</v>
      </c>
      <c r="P853" t="str">
        <f t="shared" si="2102"/>
        <v>E:CER_P:P06_Tr1:CON_Tr2:_TRA_2_D:22_M:9_Y:2022</v>
      </c>
      <c r="Q853">
        <v>0</v>
      </c>
      <c r="S853">
        <v>0.4</v>
      </c>
      <c r="T853">
        <v>24</v>
      </c>
      <c r="U853">
        <v>23</v>
      </c>
      <c r="V853" t="s">
        <v>47</v>
      </c>
      <c r="W853" s="2">
        <f t="shared" si="1998"/>
        <v>0.44502314814814808</v>
      </c>
      <c r="X853">
        <v>30</v>
      </c>
      <c r="Y853" s="33">
        <f>VLOOKUP(C853,JN!$A$2:$J$865,8,0)</f>
        <v>1.2825</v>
      </c>
      <c r="Z853" s="34">
        <f>VLOOKUP(C853,JN!$A$2:$J$865,9,0)</f>
        <v>84.545975912827373</v>
      </c>
      <c r="AA853" s="35">
        <f>VLOOKUP(C853,JN!$A$2:$J$865,10,0)</f>
        <v>0.71232000000000006</v>
      </c>
      <c r="AB853">
        <v>26.1</v>
      </c>
      <c r="AC853" t="s">
        <v>618</v>
      </c>
      <c r="AD853">
        <f t="shared" si="2103"/>
        <v>299.10000000000002</v>
      </c>
      <c r="AE853">
        <v>0.129</v>
      </c>
      <c r="AG853">
        <v>0.72</v>
      </c>
      <c r="AH853">
        <f t="shared" si="2104"/>
        <v>9.2880000000000004E-2</v>
      </c>
      <c r="AI853" t="s">
        <v>643</v>
      </c>
      <c r="AJ853">
        <f t="shared" si="2105"/>
        <v>488.92984898698774</v>
      </c>
      <c r="AK853">
        <f t="shared" si="2106"/>
        <v>570.41815715148562</v>
      </c>
      <c r="AL853">
        <f t="shared" si="2107"/>
        <v>0.62705253132581174</v>
      </c>
      <c r="AM853">
        <f t="shared" si="2108"/>
        <v>0.45147782255458441</v>
      </c>
      <c r="AN853">
        <f t="shared" si="2109"/>
        <v>41.337051235516192</v>
      </c>
      <c r="AO853">
        <f t="shared" si="2110"/>
        <v>29.762676889571658</v>
      </c>
      <c r="AP853">
        <f t="shared" si="2111"/>
        <v>0.4063202617021463</v>
      </c>
      <c r="AQ853">
        <f t="shared" si="2112"/>
        <v>0.29255058842554538</v>
      </c>
      <c r="AR853" s="54"/>
      <c r="AS853" s="55"/>
      <c r="AT853" s="55"/>
      <c r="AU853" s="56"/>
      <c r="AV853" s="56"/>
      <c r="AW853" s="56"/>
      <c r="AX853" s="57"/>
      <c r="AY853" s="57"/>
      <c r="AZ853" s="57"/>
    </row>
    <row r="854" spans="1:52" x14ac:dyDescent="0.3">
      <c r="A854">
        <v>838</v>
      </c>
      <c r="B854" s="1">
        <v>44826</v>
      </c>
      <c r="C854" t="str">
        <f t="shared" si="2062"/>
        <v>CER-MSD_R3_t0_44826</v>
      </c>
      <c r="E854" t="s">
        <v>20</v>
      </c>
      <c r="F854" t="s">
        <v>35</v>
      </c>
      <c r="G854" t="s">
        <v>18</v>
      </c>
      <c r="H854">
        <f t="shared" si="2099"/>
        <v>2022</v>
      </c>
      <c r="I854">
        <f t="shared" si="2100"/>
        <v>9</v>
      </c>
      <c r="J854">
        <f t="shared" si="2101"/>
        <v>22</v>
      </c>
      <c r="K854" t="s">
        <v>49</v>
      </c>
      <c r="M854">
        <f>VLOOKUP(F854,Treats!$A$1:$C$9,3,0)</f>
        <v>3</v>
      </c>
      <c r="N854">
        <v>3</v>
      </c>
      <c r="O854" t="s">
        <v>36</v>
      </c>
      <c r="P854" t="str">
        <f t="shared" si="2102"/>
        <v>E:CER_P:P07_Tr1:MSD_Tr2:_TRA_3_D:22_M:9_Y:2022</v>
      </c>
      <c r="Q854">
        <v>0</v>
      </c>
      <c r="S854">
        <v>0.9</v>
      </c>
      <c r="T854">
        <v>23.5</v>
      </c>
      <c r="U854">
        <v>24</v>
      </c>
      <c r="V854" t="s">
        <v>44</v>
      </c>
      <c r="W854" s="2">
        <v>0.39479166666666665</v>
      </c>
      <c r="X854">
        <v>0</v>
      </c>
      <c r="Y854" s="33">
        <f>VLOOKUP(C854,JN!$A$2:$J$865,8,0)</f>
        <v>1.2825</v>
      </c>
      <c r="Z854" s="34">
        <f>VLOOKUP(C854,JN!$A$2:$J$865,9,0)</f>
        <v>90.913018543299557</v>
      </c>
      <c r="AA854" s="35">
        <f>VLOOKUP(C854,JN!$A$2:$J$865,10,0)</f>
        <v>0.7186800000000001</v>
      </c>
      <c r="AB854">
        <v>26</v>
      </c>
      <c r="AC854" t="s">
        <v>618</v>
      </c>
      <c r="AD854">
        <f t="shared" si="2103"/>
        <v>299</v>
      </c>
      <c r="AE854">
        <v>0.129</v>
      </c>
      <c r="AG854">
        <v>0.72</v>
      </c>
      <c r="AH854">
        <f t="shared" si="2104"/>
        <v>9.2880000000000004E-2</v>
      </c>
      <c r="AI854" t="s">
        <v>643</v>
      </c>
      <c r="AJ854">
        <f t="shared" si="2105"/>
        <v>489.09337067561216</v>
      </c>
      <c r="AK854">
        <f t="shared" si="2106"/>
        <v>570.60893245488091</v>
      </c>
      <c r="AL854">
        <f t="shared" si="2107"/>
        <v>0.62726224789147256</v>
      </c>
      <c r="AM854">
        <f t="shared" si="2108"/>
        <v>0.45162881848186021</v>
      </c>
      <c r="AN854">
        <f t="shared" si="2109"/>
        <v>44.464954677636818</v>
      </c>
      <c r="AO854">
        <f t="shared" si="2110"/>
        <v>32.014767367898507</v>
      </c>
      <c r="AP854">
        <f t="shared" si="2111"/>
        <v>0.41008522757667387</v>
      </c>
      <c r="AQ854">
        <f t="shared" si="2112"/>
        <v>0.29526136385520518</v>
      </c>
      <c r="AR854" s="54">
        <f t="shared" ref="AR854" si="2149">SLOPE(AM854:AM857,X854:X857)*60</f>
        <v>3.2082901083369593E-2</v>
      </c>
      <c r="AS854" s="55">
        <f t="shared" ref="AS854" si="2150">RSQ(Y854:Y857,AM854:AM857)</f>
        <v>0.99976968980775849</v>
      </c>
      <c r="AT854" s="55">
        <f t="shared" ref="AT854" si="2151">IF(AS854&gt;=0.7,AR854,"REV")</f>
        <v>3.2082901083369593E-2</v>
      </c>
      <c r="AU854" s="56">
        <f t="shared" ref="AU854" si="2152">SLOPE(AQ854:AQ857,Y854:Y857)*60</f>
        <v>6.229454538774692</v>
      </c>
      <c r="AV854" s="56">
        <f t="shared" ref="AV854" si="2153">RSQ(Y854:Y857,AQ854:AQ857)</f>
        <v>0.13356959054342854</v>
      </c>
      <c r="AW854" s="56" t="str">
        <f t="shared" ref="AW854" si="2154">IF(AV854&gt;=0.7,AU854,"REV")</f>
        <v>REV</v>
      </c>
      <c r="AX854" s="57">
        <f t="shared" ref="AX854" si="2155">SLOPE(AO854:AO857,Y854:Y857)*60</f>
        <v>-1782.6932843550833</v>
      </c>
      <c r="AY854" s="57">
        <f t="shared" ref="AY854" si="2156">RSQ(Y854:Y857,AO854:AO857)</f>
        <v>0.9119080523579538</v>
      </c>
      <c r="AZ854" s="57">
        <f t="shared" ref="AZ854" si="2157">IF(AY854&gt;=0.7,AX854,"REV")</f>
        <v>-1782.6932843550833</v>
      </c>
    </row>
    <row r="855" spans="1:52" x14ac:dyDescent="0.3">
      <c r="A855">
        <v>839</v>
      </c>
      <c r="B855" s="1">
        <v>44826</v>
      </c>
      <c r="C855" t="str">
        <f t="shared" si="2062"/>
        <v>CER-MSD_R3_t1_44826</v>
      </c>
      <c r="E855" t="s">
        <v>20</v>
      </c>
      <c r="F855" t="s">
        <v>35</v>
      </c>
      <c r="G855" t="s">
        <v>18</v>
      </c>
      <c r="H855">
        <f t="shared" si="2099"/>
        <v>2022</v>
      </c>
      <c r="I855">
        <f t="shared" si="2100"/>
        <v>9</v>
      </c>
      <c r="J855">
        <f t="shared" si="2101"/>
        <v>22</v>
      </c>
      <c r="K855" t="s">
        <v>49</v>
      </c>
      <c r="M855">
        <f>VLOOKUP(F855,Treats!$A$1:$C$9,3,0)</f>
        <v>3</v>
      </c>
      <c r="N855">
        <v>3</v>
      </c>
      <c r="O855" t="s">
        <v>36</v>
      </c>
      <c r="P855" t="str">
        <f t="shared" si="2102"/>
        <v>E:CER_P:P07_Tr1:MSD_Tr2:_TRA_3_D:22_M:9_Y:2022</v>
      </c>
      <c r="Q855">
        <v>0</v>
      </c>
      <c r="S855">
        <v>0.9</v>
      </c>
      <c r="T855">
        <v>23.5</v>
      </c>
      <c r="U855">
        <v>24</v>
      </c>
      <c r="V855" t="s">
        <v>45</v>
      </c>
      <c r="W855" s="2">
        <f t="shared" ref="W855:W861" si="2158">W854+TIME(0,10,0)</f>
        <v>0.40173611111111107</v>
      </c>
      <c r="X855">
        <v>10</v>
      </c>
      <c r="Y855" s="33">
        <f>VLOOKUP(C855,JN!$A$2:$J$865,8,0)</f>
        <v>1.4325000000000001</v>
      </c>
      <c r="Z855" s="34">
        <f>VLOOKUP(C855,JN!$A$2:$J$865,9,0)</f>
        <v>78.283311030395723</v>
      </c>
      <c r="AA855" s="35">
        <f>VLOOKUP(C855,JN!$A$2:$J$865,10,0)</f>
        <v>0.75684000000000007</v>
      </c>
      <c r="AB855">
        <v>26.1</v>
      </c>
      <c r="AC855" t="s">
        <v>618</v>
      </c>
      <c r="AD855">
        <f t="shared" si="2103"/>
        <v>299.10000000000002</v>
      </c>
      <c r="AE855">
        <v>0.129</v>
      </c>
      <c r="AG855">
        <v>0.72</v>
      </c>
      <c r="AH855">
        <f t="shared" si="2104"/>
        <v>9.2880000000000004E-2</v>
      </c>
      <c r="AI855" t="s">
        <v>643</v>
      </c>
      <c r="AJ855">
        <f t="shared" si="2105"/>
        <v>488.92984898698774</v>
      </c>
      <c r="AK855">
        <f t="shared" si="2106"/>
        <v>570.41815715148562</v>
      </c>
      <c r="AL855">
        <f t="shared" si="2107"/>
        <v>0.70039200867385998</v>
      </c>
      <c r="AM855">
        <f t="shared" si="2108"/>
        <v>0.50428224624517926</v>
      </c>
      <c r="AN855">
        <f t="shared" si="2109"/>
        <v>38.275047440292774</v>
      </c>
      <c r="AO855">
        <f t="shared" si="2110"/>
        <v>27.558034157010795</v>
      </c>
      <c r="AP855">
        <f t="shared" si="2111"/>
        <v>0.43171527805853044</v>
      </c>
      <c r="AQ855">
        <f t="shared" si="2112"/>
        <v>0.31083500020214189</v>
      </c>
      <c r="AR855" s="54"/>
      <c r="AS855" s="55"/>
      <c r="AT855" s="55"/>
      <c r="AU855" s="56"/>
      <c r="AV855" s="56"/>
      <c r="AW855" s="56"/>
      <c r="AX855" s="57"/>
      <c r="AY855" s="57"/>
      <c r="AZ855" s="57"/>
    </row>
    <row r="856" spans="1:52" x14ac:dyDescent="0.3">
      <c r="A856">
        <v>840</v>
      </c>
      <c r="B856" s="1">
        <v>44826</v>
      </c>
      <c r="C856" t="str">
        <f t="shared" si="2062"/>
        <v>CER-MSD_R3_t2_44826</v>
      </c>
      <c r="E856" t="s">
        <v>20</v>
      </c>
      <c r="F856" t="s">
        <v>35</v>
      </c>
      <c r="G856" t="s">
        <v>18</v>
      </c>
      <c r="H856">
        <f t="shared" si="2099"/>
        <v>2022</v>
      </c>
      <c r="I856">
        <f t="shared" si="2100"/>
        <v>9</v>
      </c>
      <c r="J856">
        <f t="shared" si="2101"/>
        <v>22</v>
      </c>
      <c r="K856" t="s">
        <v>49</v>
      </c>
      <c r="M856">
        <f>VLOOKUP(F856,Treats!$A$1:$C$9,3,0)</f>
        <v>3</v>
      </c>
      <c r="N856">
        <v>3</v>
      </c>
      <c r="O856" t="s">
        <v>36</v>
      </c>
      <c r="P856" t="str">
        <f t="shared" si="2102"/>
        <v>E:CER_P:P07_Tr1:MSD_Tr2:_TRA_3_D:22_M:9_Y:2022</v>
      </c>
      <c r="Q856">
        <v>0</v>
      </c>
      <c r="S856">
        <v>0.9</v>
      </c>
      <c r="T856">
        <v>23.5</v>
      </c>
      <c r="U856">
        <v>24</v>
      </c>
      <c r="V856" t="s">
        <v>46</v>
      </c>
      <c r="W856" s="2">
        <f t="shared" si="2158"/>
        <v>0.40868055555555549</v>
      </c>
      <c r="X856">
        <v>20</v>
      </c>
      <c r="Y856" s="33">
        <f>VLOOKUP(C856,JN!$A$2:$J$865,8,0)</f>
        <v>1.3574999999999999</v>
      </c>
      <c r="Z856" s="34">
        <f>VLOOKUP(C856,JN!$A$2:$J$865,9,0)</f>
        <v>83.502198432422105</v>
      </c>
      <c r="AA856" s="35">
        <f>VLOOKUP(C856,JN!$A$2:$J$865,10,0)</f>
        <v>0.66144000000000003</v>
      </c>
      <c r="AB856">
        <v>26.3</v>
      </c>
      <c r="AC856" t="s">
        <v>618</v>
      </c>
      <c r="AD856">
        <f t="shared" si="2103"/>
        <v>299.3</v>
      </c>
      <c r="AE856">
        <v>0.129</v>
      </c>
      <c r="AG856">
        <v>0.72</v>
      </c>
      <c r="AH856">
        <f t="shared" si="2104"/>
        <v>9.2880000000000004E-2</v>
      </c>
      <c r="AI856" t="s">
        <v>643</v>
      </c>
      <c r="AJ856">
        <f t="shared" si="2105"/>
        <v>488.60313341800213</v>
      </c>
      <c r="AK856">
        <f t="shared" si="2106"/>
        <v>570.03698898766913</v>
      </c>
      <c r="AL856">
        <f t="shared" si="2107"/>
        <v>0.66327875361493782</v>
      </c>
      <c r="AM856">
        <f t="shared" si="2108"/>
        <v>0.47756070260275524</v>
      </c>
      <c r="AN856">
        <f t="shared" si="2109"/>
        <v>40.799435801373228</v>
      </c>
      <c r="AO856">
        <f t="shared" si="2110"/>
        <v>29.375593776988726</v>
      </c>
      <c r="AP856">
        <f t="shared" si="2111"/>
        <v>0.37704526599600385</v>
      </c>
      <c r="AQ856">
        <f t="shared" si="2112"/>
        <v>0.27147259151712277</v>
      </c>
      <c r="AR856" s="54"/>
      <c r="AS856" s="55"/>
      <c r="AT856" s="55"/>
      <c r="AU856" s="56"/>
      <c r="AV856" s="56"/>
      <c r="AW856" s="56"/>
      <c r="AX856" s="57"/>
      <c r="AY856" s="57"/>
      <c r="AZ856" s="57"/>
    </row>
    <row r="857" spans="1:52" x14ac:dyDescent="0.3">
      <c r="A857">
        <v>841</v>
      </c>
      <c r="B857" s="1">
        <v>44826</v>
      </c>
      <c r="C857" t="str">
        <f t="shared" si="2062"/>
        <v>CER-MSD_R3_t3_44826</v>
      </c>
      <c r="E857" t="s">
        <v>20</v>
      </c>
      <c r="F857" t="s">
        <v>35</v>
      </c>
      <c r="G857" t="s">
        <v>18</v>
      </c>
      <c r="H857">
        <f t="shared" si="2099"/>
        <v>2022</v>
      </c>
      <c r="I857">
        <f t="shared" si="2100"/>
        <v>9</v>
      </c>
      <c r="J857">
        <f t="shared" si="2101"/>
        <v>22</v>
      </c>
      <c r="K857" t="s">
        <v>49</v>
      </c>
      <c r="M857">
        <f>VLOOKUP(F857,Treats!$A$1:$C$9,3,0)</f>
        <v>3</v>
      </c>
      <c r="N857">
        <v>3</v>
      </c>
      <c r="O857" t="s">
        <v>36</v>
      </c>
      <c r="P857" t="str">
        <f t="shared" si="2102"/>
        <v>E:CER_P:P07_Tr1:MSD_Tr2:_TRA_3_D:22_M:9_Y:2022</v>
      </c>
      <c r="Q857">
        <v>0</v>
      </c>
      <c r="S857">
        <v>0.9</v>
      </c>
      <c r="T857">
        <v>23.5</v>
      </c>
      <c r="U857">
        <v>24</v>
      </c>
      <c r="V857" t="s">
        <v>47</v>
      </c>
      <c r="W857" s="2">
        <f t="shared" si="2158"/>
        <v>0.41562499999999991</v>
      </c>
      <c r="X857">
        <v>30</v>
      </c>
      <c r="Y857" s="33">
        <f>VLOOKUP(C857,JN!$A$2:$J$865,8,0)</f>
        <v>1.3574999999999999</v>
      </c>
      <c r="Z857" s="34">
        <f>VLOOKUP(C857,JN!$A$2:$J$865,9,0)</f>
        <v>87.155419613840564</v>
      </c>
      <c r="AA857" s="35">
        <f>VLOOKUP(C857,JN!$A$2:$J$865,10,0)</f>
        <v>0.68052000000000001</v>
      </c>
      <c r="AB857">
        <v>25.8</v>
      </c>
      <c r="AC857" t="s">
        <v>618</v>
      </c>
      <c r="AD857">
        <f t="shared" si="2103"/>
        <v>298.8</v>
      </c>
      <c r="AE857">
        <v>0.129</v>
      </c>
      <c r="AG857">
        <v>0.72</v>
      </c>
      <c r="AH857">
        <f t="shared" si="2104"/>
        <v>9.2880000000000004E-2</v>
      </c>
      <c r="AI857" t="s">
        <v>643</v>
      </c>
      <c r="AJ857">
        <f t="shared" si="2105"/>
        <v>489.42074240966537</v>
      </c>
      <c r="AK857">
        <f t="shared" si="2106"/>
        <v>570.99086614460964</v>
      </c>
      <c r="AL857">
        <f t="shared" si="2107"/>
        <v>0.66438865782112067</v>
      </c>
      <c r="AM857">
        <f t="shared" si="2108"/>
        <v>0.47835983363120688</v>
      </c>
      <c r="AN857">
        <f t="shared" si="2109"/>
        <v>42.655670172431762</v>
      </c>
      <c r="AO857">
        <f t="shared" si="2110"/>
        <v>30.712082524150869</v>
      </c>
      <c r="AP857">
        <f t="shared" si="2111"/>
        <v>0.38857070422872975</v>
      </c>
      <c r="AQ857">
        <f t="shared" si="2112"/>
        <v>0.27977090704468538</v>
      </c>
      <c r="AR857" s="54"/>
      <c r="AS857" s="55"/>
      <c r="AT857" s="55"/>
      <c r="AU857" s="56"/>
      <c r="AV857" s="56"/>
      <c r="AW857" s="56"/>
      <c r="AX857" s="57"/>
      <c r="AY857" s="57"/>
      <c r="AZ857" s="57"/>
    </row>
    <row r="858" spans="1:52" x14ac:dyDescent="0.3">
      <c r="A858">
        <v>842</v>
      </c>
      <c r="B858" s="1">
        <v>44826</v>
      </c>
      <c r="C858" t="str">
        <f t="shared" si="2062"/>
        <v>CER-CON_R3_t0_44826</v>
      </c>
      <c r="E858" t="s">
        <v>20</v>
      </c>
      <c r="F858" t="s">
        <v>33</v>
      </c>
      <c r="G858" t="s">
        <v>18</v>
      </c>
      <c r="H858">
        <f t="shared" si="2099"/>
        <v>2022</v>
      </c>
      <c r="I858">
        <f t="shared" si="2100"/>
        <v>9</v>
      </c>
      <c r="J858">
        <f t="shared" si="2101"/>
        <v>22</v>
      </c>
      <c r="K858" t="s">
        <v>48</v>
      </c>
      <c r="M858">
        <f>VLOOKUP(F858,Treats!$A$1:$C$9,3,0)</f>
        <v>3</v>
      </c>
      <c r="N858">
        <v>9</v>
      </c>
      <c r="O858" t="s">
        <v>36</v>
      </c>
      <c r="P858" t="str">
        <f t="shared" si="2102"/>
        <v>E:CER_P:P08_Tr1:CON_Tr2:_TRA_3_D:22_M:9_Y:2022</v>
      </c>
      <c r="Q858">
        <v>0</v>
      </c>
      <c r="S858">
        <v>0.9</v>
      </c>
      <c r="T858">
        <v>24</v>
      </c>
      <c r="U858">
        <v>23</v>
      </c>
      <c r="V858" t="s">
        <v>44</v>
      </c>
      <c r="W858" s="2">
        <v>0.42418981481481483</v>
      </c>
      <c r="X858">
        <v>0</v>
      </c>
      <c r="Y858" s="33">
        <f>VLOOKUP(C858,JN!$A$2:$J$865,8,0)</f>
        <v>1.2825</v>
      </c>
      <c r="Z858" s="34">
        <f>VLOOKUP(C858,JN!$A$2:$J$865,9,0)</f>
        <v>97.48881666985281</v>
      </c>
      <c r="AA858" s="35">
        <f>VLOOKUP(C858,JN!$A$2:$J$865,10,0)</f>
        <v>0.72504000000000013</v>
      </c>
      <c r="AB858">
        <v>23.8</v>
      </c>
      <c r="AC858" t="s">
        <v>618</v>
      </c>
      <c r="AD858">
        <f t="shared" si="2103"/>
        <v>296.8</v>
      </c>
      <c r="AE858">
        <v>0.129</v>
      </c>
      <c r="AG858">
        <v>0.72</v>
      </c>
      <c r="AH858">
        <f t="shared" si="2104"/>
        <v>9.2880000000000004E-2</v>
      </c>
      <c r="AI858" t="s">
        <v>643</v>
      </c>
      <c r="AJ858">
        <f t="shared" si="2105"/>
        <v>492.71872584908368</v>
      </c>
      <c r="AK858">
        <f t="shared" si="2106"/>
        <v>574.83851349059762</v>
      </c>
      <c r="AL858">
        <f t="shared" si="2107"/>
        <v>0.63191176590144982</v>
      </c>
      <c r="AM858">
        <f t="shared" si="2108"/>
        <v>0.45497647144904391</v>
      </c>
      <c r="AN858">
        <f t="shared" si="2109"/>
        <v>48.034565534104779</v>
      </c>
      <c r="AO858">
        <f t="shared" si="2110"/>
        <v>34.584887184555441</v>
      </c>
      <c r="AP858">
        <f t="shared" si="2111"/>
        <v>0.41678091582122295</v>
      </c>
      <c r="AQ858">
        <f t="shared" si="2112"/>
        <v>0.30008225939128053</v>
      </c>
      <c r="AR858" s="54">
        <f t="shared" ref="AR858" si="2159">SLOPE(AM858:AM861,X858:X861)*60</f>
        <v>-5.523609069674263E-2</v>
      </c>
      <c r="AS858" s="55">
        <f t="shared" ref="AS858" si="2160">RSQ(Y858:Y861,AM858:AM861)</f>
        <v>0.97862972315910923</v>
      </c>
      <c r="AT858" s="55">
        <f t="shared" ref="AT858" si="2161">IF(AS858&gt;=0.7,AR858,"REV")</f>
        <v>-5.523609069674263E-2</v>
      </c>
      <c r="AU858" s="56">
        <f t="shared" ref="AU858" si="2162">SLOPE(AQ858:AQ861,Y858:Y861)*60</f>
        <v>1.2619743667894616</v>
      </c>
      <c r="AV858" s="56">
        <f t="shared" ref="AV858" si="2163">RSQ(Y858:Y861,AQ858:AQ861)</f>
        <v>4.4347396547028392E-2</v>
      </c>
      <c r="AW858" s="56" t="str">
        <f t="shared" ref="AW858" si="2164">IF(AV858&gt;=0.7,AU858,"REV")</f>
        <v>REV</v>
      </c>
      <c r="AX858" s="57">
        <f t="shared" ref="AX858" si="2165">SLOPE(AO858:AO861,Y858:Y861)*60</f>
        <v>4892.1935707320299</v>
      </c>
      <c r="AY858" s="57">
        <f t="shared" ref="AY858" si="2166">RSQ(Y858:Y861,AO858:AO861)</f>
        <v>0.90783106264445479</v>
      </c>
      <c r="AZ858" s="57">
        <f t="shared" ref="AZ858" si="2167">IF(AY858&gt;=0.7,AX858,"REV")</f>
        <v>4892.1935707320299</v>
      </c>
    </row>
    <row r="859" spans="1:52" x14ac:dyDescent="0.3">
      <c r="A859">
        <v>843</v>
      </c>
      <c r="B859" s="1">
        <v>44826</v>
      </c>
      <c r="C859" t="str">
        <f t="shared" si="2062"/>
        <v>CER-CON_R3_t1_44826</v>
      </c>
      <c r="E859" t="s">
        <v>20</v>
      </c>
      <c r="F859" t="s">
        <v>33</v>
      </c>
      <c r="G859" t="s">
        <v>18</v>
      </c>
      <c r="H859">
        <f t="shared" si="2099"/>
        <v>2022</v>
      </c>
      <c r="I859">
        <f t="shared" si="2100"/>
        <v>9</v>
      </c>
      <c r="J859">
        <f t="shared" si="2101"/>
        <v>22</v>
      </c>
      <c r="K859" t="s">
        <v>48</v>
      </c>
      <c r="M859">
        <f>VLOOKUP(F859,Treats!$A$1:$C$9,3,0)</f>
        <v>3</v>
      </c>
      <c r="N859">
        <v>9</v>
      </c>
      <c r="O859" t="s">
        <v>36</v>
      </c>
      <c r="P859" t="str">
        <f t="shared" si="2102"/>
        <v>E:CER_P:P08_Tr1:CON_Tr2:_TRA_3_D:22_M:9_Y:2022</v>
      </c>
      <c r="Q859">
        <v>0</v>
      </c>
      <c r="S859">
        <v>0.9</v>
      </c>
      <c r="T859">
        <v>24</v>
      </c>
      <c r="U859">
        <v>23</v>
      </c>
      <c r="V859" t="s">
        <v>45</v>
      </c>
      <c r="W859" s="2">
        <f t="shared" si="2158"/>
        <v>0.43113425925925924</v>
      </c>
      <c r="X859">
        <v>10</v>
      </c>
      <c r="Y859" s="33">
        <f>VLOOKUP(C859,JN!$A$2:$J$865,8,0)</f>
        <v>1.2825</v>
      </c>
      <c r="Z859" s="34">
        <f>VLOOKUP(C859,JN!$A$2:$J$865,9,0)</f>
        <v>91.434907283502213</v>
      </c>
      <c r="AA859" s="35">
        <f>VLOOKUP(C859,JN!$A$2:$J$865,10,0)</f>
        <v>0.73776000000000008</v>
      </c>
      <c r="AB859">
        <v>26</v>
      </c>
      <c r="AC859" t="s">
        <v>618</v>
      </c>
      <c r="AD859">
        <f t="shared" si="2103"/>
        <v>299</v>
      </c>
      <c r="AE859">
        <v>0.129</v>
      </c>
      <c r="AG859">
        <v>0.72</v>
      </c>
      <c r="AH859">
        <f t="shared" si="2104"/>
        <v>9.2880000000000004E-2</v>
      </c>
      <c r="AI859" t="s">
        <v>643</v>
      </c>
      <c r="AJ859">
        <f t="shared" si="2105"/>
        <v>489.09337067561216</v>
      </c>
      <c r="AK859">
        <f t="shared" si="2106"/>
        <v>570.60893245488091</v>
      </c>
      <c r="AL859">
        <f t="shared" si="2107"/>
        <v>0.62726224789147256</v>
      </c>
      <c r="AM859">
        <f t="shared" si="2108"/>
        <v>0.45162881848186021</v>
      </c>
      <c r="AN859">
        <f t="shared" si="2109"/>
        <v>44.720207000700178</v>
      </c>
      <c r="AO859">
        <f t="shared" si="2110"/>
        <v>32.198549040504133</v>
      </c>
      <c r="AP859">
        <f t="shared" si="2111"/>
        <v>0.420972446007913</v>
      </c>
      <c r="AQ859">
        <f t="shared" si="2112"/>
        <v>0.30310016112569732</v>
      </c>
      <c r="AR859" s="54"/>
      <c r="AS859" s="55"/>
      <c r="AT859" s="55"/>
      <c r="AU859" s="56"/>
      <c r="AV859" s="56"/>
      <c r="AW859" s="56"/>
      <c r="AX859" s="57"/>
      <c r="AY859" s="57"/>
      <c r="AZ859" s="57"/>
    </row>
    <row r="860" spans="1:52" x14ac:dyDescent="0.3">
      <c r="A860">
        <v>844</v>
      </c>
      <c r="B860" s="1">
        <v>44826</v>
      </c>
      <c r="C860" t="str">
        <f t="shared" si="2062"/>
        <v>CER-CON_R3_t2_44826</v>
      </c>
      <c r="E860" t="s">
        <v>20</v>
      </c>
      <c r="F860" t="s">
        <v>33</v>
      </c>
      <c r="G860" t="s">
        <v>18</v>
      </c>
      <c r="H860">
        <f t="shared" si="2099"/>
        <v>2022</v>
      </c>
      <c r="I860">
        <f t="shared" si="2100"/>
        <v>9</v>
      </c>
      <c r="J860">
        <f t="shared" si="2101"/>
        <v>22</v>
      </c>
      <c r="K860" t="s">
        <v>48</v>
      </c>
      <c r="M860">
        <f>VLOOKUP(F860,Treats!$A$1:$C$9,3,0)</f>
        <v>3</v>
      </c>
      <c r="N860">
        <v>9</v>
      </c>
      <c r="O860" t="s">
        <v>36</v>
      </c>
      <c r="P860" t="str">
        <f t="shared" si="2102"/>
        <v>E:CER_P:P08_Tr1:CON_Tr2:_TRA_3_D:22_M:9_Y:2022</v>
      </c>
      <c r="Q860">
        <v>0</v>
      </c>
      <c r="S860">
        <v>0.9</v>
      </c>
      <c r="T860">
        <v>24</v>
      </c>
      <c r="U860">
        <v>23</v>
      </c>
      <c r="V860" t="s">
        <v>46</v>
      </c>
      <c r="W860" s="2">
        <f t="shared" si="2158"/>
        <v>0.43807870370370366</v>
      </c>
      <c r="X860">
        <v>20</v>
      </c>
      <c r="Y860" s="33">
        <f>VLOOKUP(C860,JN!$A$2:$J$865,8,0)</f>
        <v>1.2825</v>
      </c>
      <c r="Z860" s="34">
        <f>VLOOKUP(C860,JN!$A$2:$J$865,9,0)</f>
        <v>95.192506212961206</v>
      </c>
      <c r="AA860" s="35">
        <f>VLOOKUP(C860,JN!$A$2:$J$865,10,0)</f>
        <v>0.7186800000000001</v>
      </c>
      <c r="AB860">
        <v>27</v>
      </c>
      <c r="AC860" t="s">
        <v>618</v>
      </c>
      <c r="AD860">
        <f t="shared" si="2103"/>
        <v>300</v>
      </c>
      <c r="AE860">
        <v>0.129</v>
      </c>
      <c r="AG860">
        <v>0.72</v>
      </c>
      <c r="AH860">
        <f t="shared" si="2104"/>
        <v>9.2880000000000004E-2</v>
      </c>
      <c r="AI860" t="s">
        <v>643</v>
      </c>
      <c r="AJ860">
        <f t="shared" si="2105"/>
        <v>487.46305944002677</v>
      </c>
      <c r="AK860">
        <f t="shared" si="2106"/>
        <v>568.70690268003125</v>
      </c>
      <c r="AL860">
        <f t="shared" si="2107"/>
        <v>0.6251713737318344</v>
      </c>
      <c r="AM860">
        <f t="shared" si="2108"/>
        <v>0.45012338908692079</v>
      </c>
      <c r="AN860">
        <f t="shared" si="2109"/>
        <v>46.402830314333826</v>
      </c>
      <c r="AO860">
        <f t="shared" si="2110"/>
        <v>33.410037826320355</v>
      </c>
      <c r="AP860">
        <f t="shared" si="2111"/>
        <v>0.40871827681808492</v>
      </c>
      <c r="AQ860">
        <f t="shared" si="2112"/>
        <v>0.29427715930902115</v>
      </c>
      <c r="AR860" s="54"/>
      <c r="AS860" s="55"/>
      <c r="AT860" s="55"/>
      <c r="AU860" s="56"/>
      <c r="AV860" s="56"/>
      <c r="AW860" s="56"/>
      <c r="AX860" s="57"/>
      <c r="AY860" s="57"/>
      <c r="AZ860" s="57"/>
    </row>
    <row r="861" spans="1:52" x14ac:dyDescent="0.3">
      <c r="A861">
        <v>845</v>
      </c>
      <c r="B861" s="1">
        <v>44826</v>
      </c>
      <c r="C861" t="str">
        <f t="shared" si="2062"/>
        <v>CER-CON_R3_t3_44826</v>
      </c>
      <c r="E861" t="s">
        <v>20</v>
      </c>
      <c r="F861" t="s">
        <v>33</v>
      </c>
      <c r="G861" t="s">
        <v>18</v>
      </c>
      <c r="H861">
        <f t="shared" si="2099"/>
        <v>2022</v>
      </c>
      <c r="I861">
        <f t="shared" si="2100"/>
        <v>9</v>
      </c>
      <c r="J861">
        <f t="shared" si="2101"/>
        <v>22</v>
      </c>
      <c r="K861" t="s">
        <v>48</v>
      </c>
      <c r="M861">
        <f>VLOOKUP(F861,Treats!$A$1:$C$9,3,0)</f>
        <v>3</v>
      </c>
      <c r="N861">
        <v>9</v>
      </c>
      <c r="O861" t="s">
        <v>36</v>
      </c>
      <c r="P861" t="str">
        <f t="shared" si="2102"/>
        <v>E:CER_P:P08_Tr1:CON_Tr2:_TRA_3_D:22_M:9_Y:2022</v>
      </c>
      <c r="Q861">
        <v>0</v>
      </c>
      <c r="S861">
        <v>0.9</v>
      </c>
      <c r="T861">
        <v>24</v>
      </c>
      <c r="U861">
        <v>23</v>
      </c>
      <c r="V861" t="s">
        <v>47</v>
      </c>
      <c r="W861" s="2">
        <f t="shared" si="2158"/>
        <v>0.44502314814814808</v>
      </c>
      <c r="X861">
        <v>30</v>
      </c>
      <c r="Y861" s="33">
        <f>VLOOKUP(C861,JN!$A$2:$J$865,8,0)</f>
        <v>1.2075</v>
      </c>
      <c r="Z861" s="34">
        <f>VLOOKUP(C861,JN!$A$2:$J$865,9,0)</f>
        <v>77.552666794112028</v>
      </c>
      <c r="AA861" s="35">
        <f>VLOOKUP(C861,JN!$A$2:$J$865,10,0)</f>
        <v>0.72504000000000013</v>
      </c>
      <c r="AB861">
        <v>26.3</v>
      </c>
      <c r="AC861" t="s">
        <v>618</v>
      </c>
      <c r="AD861">
        <f t="shared" si="2103"/>
        <v>299.3</v>
      </c>
      <c r="AE861">
        <v>0.129</v>
      </c>
      <c r="AG861">
        <v>0.72</v>
      </c>
      <c r="AH861">
        <f t="shared" si="2104"/>
        <v>9.2880000000000004E-2</v>
      </c>
      <c r="AI861" t="s">
        <v>643</v>
      </c>
      <c r="AJ861">
        <f t="shared" si="2105"/>
        <v>488.60313341800213</v>
      </c>
      <c r="AK861">
        <f t="shared" si="2106"/>
        <v>570.03698898766913</v>
      </c>
      <c r="AL861">
        <f t="shared" si="2107"/>
        <v>0.58998828360223765</v>
      </c>
      <c r="AM861">
        <f t="shared" si="2108"/>
        <v>0.42479156419361114</v>
      </c>
      <c r="AN861">
        <f t="shared" si="2109"/>
        <v>37.892476000525384</v>
      </c>
      <c r="AO861">
        <f t="shared" si="2110"/>
        <v>27.282582720378276</v>
      </c>
      <c r="AP861">
        <f t="shared" si="2111"/>
        <v>0.41329961849561969</v>
      </c>
      <c r="AQ861">
        <f t="shared" si="2112"/>
        <v>0.29757572531684617</v>
      </c>
      <c r="AR861" s="54"/>
      <c r="AS861" s="55"/>
      <c r="AT861" s="55"/>
      <c r="AU861" s="56"/>
      <c r="AV861" s="56"/>
      <c r="AW861" s="56"/>
      <c r="AX861" s="57"/>
      <c r="AY861" s="57"/>
      <c r="AZ861" s="57"/>
    </row>
    <row r="862" spans="1:52" x14ac:dyDescent="0.3">
      <c r="A862">
        <v>846</v>
      </c>
      <c r="B862" s="1">
        <v>44826</v>
      </c>
      <c r="C862" t="str">
        <f t="shared" si="2062"/>
        <v>CER-AWD_R3_t0_44826</v>
      </c>
      <c r="E862" t="s">
        <v>20</v>
      </c>
      <c r="F862" t="s">
        <v>38</v>
      </c>
      <c r="G862" t="s">
        <v>18</v>
      </c>
      <c r="H862">
        <f t="shared" si="2099"/>
        <v>2022</v>
      </c>
      <c r="I862">
        <f t="shared" si="2100"/>
        <v>9</v>
      </c>
      <c r="J862">
        <f t="shared" si="2101"/>
        <v>22</v>
      </c>
      <c r="K862" t="s">
        <v>50</v>
      </c>
      <c r="M862">
        <f>VLOOKUP(F862,Treats!$A$1:$C$9,3,0)</f>
        <v>3</v>
      </c>
      <c r="N862">
        <v>9</v>
      </c>
      <c r="O862" t="s">
        <v>36</v>
      </c>
      <c r="P862" t="str">
        <f t="shared" si="2102"/>
        <v>E:CER_P:P09_Tr1:AWD_Tr2:_TRA_3_D:22_M:9_Y:2022</v>
      </c>
      <c r="Q862">
        <v>0</v>
      </c>
      <c r="S862">
        <v>0.9</v>
      </c>
      <c r="T862">
        <v>23.5</v>
      </c>
      <c r="U862">
        <v>24</v>
      </c>
      <c r="V862" t="s">
        <v>44</v>
      </c>
      <c r="W862" s="2">
        <v>0.39762731481481484</v>
      </c>
      <c r="X862">
        <v>0</v>
      </c>
      <c r="Y862" s="33">
        <f>VLOOKUP(C862,JN!$A$2:$J$865,8,0)</f>
        <v>1.2825</v>
      </c>
      <c r="Z862" s="34">
        <f>VLOOKUP(C862,JN!$A$2:$J$865,9,0)</f>
        <v>86.529153125597404</v>
      </c>
      <c r="AA862" s="35">
        <f>VLOOKUP(C862,JN!$A$2:$J$865,10,0)</f>
        <v>0.80136000000000007</v>
      </c>
      <c r="AB862">
        <v>25</v>
      </c>
      <c r="AC862" t="s">
        <v>618</v>
      </c>
      <c r="AD862">
        <f t="shared" si="2103"/>
        <v>298</v>
      </c>
      <c r="AE862">
        <v>0.129</v>
      </c>
      <c r="AG862">
        <v>0.72</v>
      </c>
      <c r="AH862">
        <f t="shared" si="2104"/>
        <v>9.2880000000000004E-2</v>
      </c>
      <c r="AI862" t="s">
        <v>643</v>
      </c>
      <c r="AJ862">
        <f t="shared" si="2105"/>
        <v>490.73462359734242</v>
      </c>
      <c r="AK862">
        <f t="shared" si="2106"/>
        <v>572.5237275302328</v>
      </c>
      <c r="AL862">
        <f t="shared" si="2107"/>
        <v>0.62936715476359162</v>
      </c>
      <c r="AM862">
        <f t="shared" si="2108"/>
        <v>0.45314435142978593</v>
      </c>
      <c r="AN862">
        <f t="shared" si="2109"/>
        <v>42.462851389286854</v>
      </c>
      <c r="AO862">
        <f t="shared" si="2110"/>
        <v>30.573253000286535</v>
      </c>
      <c r="AP862">
        <f t="shared" si="2111"/>
        <v>0.45879761429362742</v>
      </c>
      <c r="AQ862">
        <f t="shared" si="2112"/>
        <v>0.33033428229141176</v>
      </c>
      <c r="AR862" s="54">
        <f t="shared" ref="AR862" si="2168">SLOPE(AM862:AM865,X862:X865)*60</f>
        <v>4.6641847928506404E-2</v>
      </c>
      <c r="AS862" s="55">
        <f t="shared" ref="AS862" si="2169">RSQ(Y862:Y865,AM862:AM865)</f>
        <v>0.99608257941171441</v>
      </c>
      <c r="AT862" s="55">
        <f t="shared" ref="AT862" si="2170">IF(AS862&gt;=0.7,AR862,"REV")</f>
        <v>4.6641847928506404E-2</v>
      </c>
      <c r="AU862" s="56">
        <f t="shared" ref="AU862" si="2171">SLOPE(AQ862:AQ865,Y862:Y865)*60</f>
        <v>-4.7455522481852714</v>
      </c>
      <c r="AV862" s="56">
        <f t="shared" ref="AV862" si="2172">RSQ(Y862:Y865,AQ862:AQ865)</f>
        <v>0.96773244120911983</v>
      </c>
      <c r="AW862" s="56">
        <f t="shared" ref="AW862" si="2173">IF(AV862&gt;=0.7,AU862,"REV")</f>
        <v>-4.7455522481852714</v>
      </c>
      <c r="AX862" s="57">
        <f t="shared" ref="AX862" si="2174">SLOPE(AO862:AO865,Y862:Y865)*60</f>
        <v>-465.6273909935295</v>
      </c>
      <c r="AY862" s="57">
        <f t="shared" ref="AY862" si="2175">RSQ(Y862:Y865,AO862:AO865)</f>
        <v>6.0052616337940394E-3</v>
      </c>
      <c r="AZ862" s="57" t="str">
        <f t="shared" ref="AZ862" si="2176">IF(AY862&gt;=0.7,AX862,"REV")</f>
        <v>REV</v>
      </c>
    </row>
    <row r="863" spans="1:52" x14ac:dyDescent="0.3">
      <c r="A863">
        <v>847</v>
      </c>
      <c r="B863" s="1">
        <v>44826</v>
      </c>
      <c r="C863" t="str">
        <f t="shared" si="2062"/>
        <v>CER-AWD_R3_t1_44826</v>
      </c>
      <c r="E863" t="s">
        <v>20</v>
      </c>
      <c r="F863" t="s">
        <v>38</v>
      </c>
      <c r="G863" t="s">
        <v>18</v>
      </c>
      <c r="H863">
        <f t="shared" si="2099"/>
        <v>2022</v>
      </c>
      <c r="I863">
        <f t="shared" si="2100"/>
        <v>9</v>
      </c>
      <c r="J863">
        <f t="shared" si="2101"/>
        <v>22</v>
      </c>
      <c r="K863" t="s">
        <v>50</v>
      </c>
      <c r="M863">
        <f>VLOOKUP(F863,Treats!$A$1:$C$9,3,0)</f>
        <v>3</v>
      </c>
      <c r="N863">
        <v>9</v>
      </c>
      <c r="O863" t="s">
        <v>36</v>
      </c>
      <c r="P863" t="str">
        <f t="shared" si="2102"/>
        <v>E:CER_P:P09_Tr1:AWD_Tr2:_TRA_3_D:22_M:9_Y:2022</v>
      </c>
      <c r="Q863">
        <v>0</v>
      </c>
      <c r="S863">
        <v>0.9</v>
      </c>
      <c r="T863">
        <v>23.5</v>
      </c>
      <c r="U863">
        <v>24</v>
      </c>
      <c r="V863" t="s">
        <v>45</v>
      </c>
      <c r="W863" s="2">
        <f t="shared" ref="W863:W865" si="2177">W862+TIME(0,10,0)</f>
        <v>0.40457175925925926</v>
      </c>
      <c r="X863">
        <v>10</v>
      </c>
      <c r="Y863" s="33">
        <f>VLOOKUP(C863,JN!$A$2:$J$865,8,0)</f>
        <v>1.3574999999999999</v>
      </c>
      <c r="Z863" s="34">
        <f>VLOOKUP(C863,JN!$A$2:$J$865,9,0)</f>
        <v>98.11508315809597</v>
      </c>
      <c r="AA863" s="35">
        <f>VLOOKUP(C863,JN!$A$2:$J$865,10,0)</f>
        <v>0.78864000000000001</v>
      </c>
      <c r="AB863">
        <v>25.5</v>
      </c>
      <c r="AC863" t="s">
        <v>618</v>
      </c>
      <c r="AD863">
        <f t="shared" si="2103"/>
        <v>298.5</v>
      </c>
      <c r="AE863">
        <v>0.129</v>
      </c>
      <c r="AG863">
        <v>0.72</v>
      </c>
      <c r="AH863">
        <f t="shared" si="2104"/>
        <v>9.2880000000000004E-2</v>
      </c>
      <c r="AI863" t="s">
        <v>643</v>
      </c>
      <c r="AJ863">
        <f t="shared" si="2105"/>
        <v>489.91262255279082</v>
      </c>
      <c r="AK863">
        <f t="shared" si="2106"/>
        <v>571.5647263115892</v>
      </c>
      <c r="AL863">
        <f t="shared" si="2107"/>
        <v>0.66505638511541354</v>
      </c>
      <c r="AM863">
        <f t="shared" si="2108"/>
        <v>0.4788405972830978</v>
      </c>
      <c r="AN863">
        <f t="shared" si="2109"/>
        <v>48.067817701967954</v>
      </c>
      <c r="AO863">
        <f t="shared" si="2110"/>
        <v>34.608828745416929</v>
      </c>
      <c r="AP863">
        <f t="shared" si="2111"/>
        <v>0.45075880575837168</v>
      </c>
      <c r="AQ863">
        <f t="shared" si="2112"/>
        <v>0.32454634014602762</v>
      </c>
      <c r="AR863" s="54"/>
      <c r="AS863" s="55"/>
      <c r="AT863" s="55"/>
      <c r="AU863" s="56"/>
      <c r="AV863" s="56"/>
      <c r="AW863" s="56"/>
      <c r="AX863" s="57"/>
      <c r="AY863" s="57"/>
      <c r="AZ863" s="57"/>
    </row>
    <row r="864" spans="1:52" x14ac:dyDescent="0.3">
      <c r="A864">
        <v>848</v>
      </c>
      <c r="B864" s="1">
        <v>44826</v>
      </c>
      <c r="C864" t="str">
        <f t="shared" si="2062"/>
        <v>CER-AWD_R3_t2_44826</v>
      </c>
      <c r="E864" t="s">
        <v>20</v>
      </c>
      <c r="F864" t="s">
        <v>38</v>
      </c>
      <c r="G864" t="s">
        <v>18</v>
      </c>
      <c r="H864">
        <f t="shared" si="2099"/>
        <v>2022</v>
      </c>
      <c r="I864">
        <f t="shared" si="2100"/>
        <v>9</v>
      </c>
      <c r="J864">
        <f t="shared" si="2101"/>
        <v>22</v>
      </c>
      <c r="K864" t="s">
        <v>50</v>
      </c>
      <c r="M864">
        <f>VLOOKUP(F864,Treats!$A$1:$C$9,3,0)</f>
        <v>3</v>
      </c>
      <c r="N864">
        <v>9</v>
      </c>
      <c r="O864" t="s">
        <v>36</v>
      </c>
      <c r="P864" t="str">
        <f t="shared" si="2102"/>
        <v>E:CER_P:P09_Tr1:AWD_Tr2:_TRA_3_D:22_M:9_Y:2022</v>
      </c>
      <c r="Q864">
        <v>0</v>
      </c>
      <c r="S864">
        <v>0.9</v>
      </c>
      <c r="T864">
        <v>23.5</v>
      </c>
      <c r="U864">
        <v>24</v>
      </c>
      <c r="V864" t="s">
        <v>46</v>
      </c>
      <c r="W864" s="2">
        <f t="shared" si="2177"/>
        <v>0.41151620370370368</v>
      </c>
      <c r="X864">
        <v>20</v>
      </c>
      <c r="Y864" s="33">
        <f>VLOOKUP(C864,JN!$A$2:$J$865,8,0)</f>
        <v>1.3574999999999999</v>
      </c>
      <c r="Z864" s="34">
        <f>VLOOKUP(C864,JN!$A$2:$J$865,9,0)</f>
        <v>85.067864653030014</v>
      </c>
      <c r="AA864" s="35">
        <f>VLOOKUP(C864,JN!$A$2:$J$865,10,0)</f>
        <v>0.78864000000000001</v>
      </c>
      <c r="AB864">
        <v>26.3</v>
      </c>
      <c r="AC864" t="s">
        <v>618</v>
      </c>
      <c r="AD864">
        <f t="shared" si="2103"/>
        <v>299.3</v>
      </c>
      <c r="AE864">
        <v>0.129</v>
      </c>
      <c r="AG864">
        <v>0.72</v>
      </c>
      <c r="AH864">
        <f t="shared" si="2104"/>
        <v>9.2880000000000004E-2</v>
      </c>
      <c r="AI864" t="s">
        <v>643</v>
      </c>
      <c r="AJ864">
        <f t="shared" si="2105"/>
        <v>488.60313341800213</v>
      </c>
      <c r="AK864">
        <f t="shared" si="2106"/>
        <v>570.03698898766913</v>
      </c>
      <c r="AL864">
        <f t="shared" si="2107"/>
        <v>0.66327875361493782</v>
      </c>
      <c r="AM864">
        <f t="shared" si="2108"/>
        <v>0.47756070260275524</v>
      </c>
      <c r="AN864">
        <f t="shared" si="2109"/>
        <v>41.564425222648971</v>
      </c>
      <c r="AO864">
        <f t="shared" si="2110"/>
        <v>29.92638616030726</v>
      </c>
      <c r="AP864">
        <f t="shared" si="2111"/>
        <v>0.44955397099523536</v>
      </c>
      <c r="AQ864">
        <f t="shared" si="2112"/>
        <v>0.32367885911656946</v>
      </c>
      <c r="AR864" s="54"/>
      <c r="AS864" s="55"/>
      <c r="AT864" s="55"/>
      <c r="AU864" s="56"/>
      <c r="AV864" s="56"/>
      <c r="AW864" s="56"/>
      <c r="AX864" s="57"/>
      <c r="AY864" s="57"/>
      <c r="AZ864" s="57"/>
    </row>
    <row r="865" spans="1:52" x14ac:dyDescent="0.3">
      <c r="A865">
        <v>849</v>
      </c>
      <c r="B865" s="1">
        <v>44826</v>
      </c>
      <c r="C865" t="str">
        <f t="shared" si="2062"/>
        <v>CER-AWD_R3_t3_44826</v>
      </c>
      <c r="E865" t="s">
        <v>20</v>
      </c>
      <c r="F865" t="s">
        <v>38</v>
      </c>
      <c r="G865" t="s">
        <v>18</v>
      </c>
      <c r="H865">
        <f t="shared" si="2099"/>
        <v>2022</v>
      </c>
      <c r="I865">
        <f t="shared" si="2100"/>
        <v>9</v>
      </c>
      <c r="J865">
        <f t="shared" si="2101"/>
        <v>22</v>
      </c>
      <c r="K865" t="s">
        <v>50</v>
      </c>
      <c r="M865">
        <f>VLOOKUP(F865,Treats!$A$1:$C$9,3,0)</f>
        <v>3</v>
      </c>
      <c r="N865">
        <v>9</v>
      </c>
      <c r="O865" t="s">
        <v>36</v>
      </c>
      <c r="P865" t="str">
        <f t="shared" si="2102"/>
        <v>E:CER_P:P09_Tr1:AWD_Tr2:_TRA_3_D:22_M:9_Y:2022</v>
      </c>
      <c r="Q865">
        <v>0</v>
      </c>
      <c r="S865">
        <v>0.9</v>
      </c>
      <c r="T865">
        <v>23.5</v>
      </c>
      <c r="U865">
        <v>24</v>
      </c>
      <c r="V865" t="s">
        <v>47</v>
      </c>
      <c r="W865" s="2">
        <f t="shared" si="2177"/>
        <v>0.4184606481481481</v>
      </c>
      <c r="X865">
        <v>30</v>
      </c>
      <c r="Y865" s="33">
        <f>VLOOKUP(C865,JN!$A$2:$J$865,8,0)</f>
        <v>1.3574999999999999</v>
      </c>
      <c r="Z865" s="34">
        <f>VLOOKUP(C865,JN!$A$2:$J$865,9,0)</f>
        <v>72.020646147964072</v>
      </c>
      <c r="AA865" s="35">
        <f>VLOOKUP(C865,JN!$A$2:$J$865,10,0)</f>
        <v>0.78864000000000001</v>
      </c>
      <c r="AB865">
        <v>25.1</v>
      </c>
      <c r="AC865" t="s">
        <v>618</v>
      </c>
      <c r="AD865">
        <f t="shared" si="2103"/>
        <v>298.10000000000002</v>
      </c>
      <c r="AE865">
        <v>0.129</v>
      </c>
      <c r="AG865">
        <v>0.72</v>
      </c>
      <c r="AH865">
        <f t="shared" si="2104"/>
        <v>9.2880000000000004E-2</v>
      </c>
      <c r="AI865" t="s">
        <v>643</v>
      </c>
      <c r="AJ865">
        <f t="shared" si="2105"/>
        <v>490.5700027910367</v>
      </c>
      <c r="AK865">
        <f t="shared" si="2106"/>
        <v>572.33166992287613</v>
      </c>
      <c r="AL865">
        <f t="shared" si="2107"/>
        <v>0.6659487787888323</v>
      </c>
      <c r="AM865">
        <f t="shared" si="2108"/>
        <v>0.47948312072795923</v>
      </c>
      <c r="AN865">
        <f t="shared" si="2109"/>
        <v>35.331168581819</v>
      </c>
      <c r="AO865">
        <f t="shared" si="2110"/>
        <v>25.43844137890968</v>
      </c>
      <c r="AP865">
        <f t="shared" si="2111"/>
        <v>0.45136364816797703</v>
      </c>
      <c r="AQ865">
        <f t="shared" si="2112"/>
        <v>0.32498182668094344</v>
      </c>
      <c r="AR865" s="54"/>
      <c r="AS865" s="55"/>
      <c r="AT865" s="55"/>
      <c r="AU865" s="56"/>
      <c r="AV865" s="56"/>
      <c r="AW865" s="56"/>
      <c r="AX865" s="57"/>
      <c r="AY865" s="57"/>
      <c r="AZ865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DAA9-A8FA-44D6-9BE1-A90A415EA96B}">
  <dimension ref="A1:K865"/>
  <sheetViews>
    <sheetView zoomScale="70" zoomScaleNormal="70" workbookViewId="0">
      <pane ySplit="1" topLeftCell="A2" activePane="bottomLeft" state="frozen"/>
      <selection pane="bottomLeft" activeCell="D2" sqref="D2"/>
    </sheetView>
  </sheetViews>
  <sheetFormatPr defaultColWidth="11.5546875" defaultRowHeight="14.4" x14ac:dyDescent="0.3"/>
  <cols>
    <col min="1" max="1" width="21.88671875" bestFit="1" customWidth="1"/>
    <col min="2" max="2" width="15.6640625" customWidth="1"/>
    <col min="3" max="3" width="15.6640625" style="32" customWidth="1"/>
    <col min="4" max="4" width="21.5546875" bestFit="1" customWidth="1"/>
    <col min="5" max="7" width="12.6640625" customWidth="1"/>
    <col min="8" max="8" width="27.44140625" style="40" customWidth="1"/>
    <col min="9" max="9" width="24.33203125" style="49" customWidth="1"/>
    <col min="10" max="10" width="22.88671875" style="49" customWidth="1"/>
    <col min="11" max="11" width="12.6640625" customWidth="1"/>
  </cols>
  <sheetData>
    <row r="1" spans="1:11" ht="15" thickBot="1" x14ac:dyDescent="0.35">
      <c r="A1" s="3" t="s">
        <v>51</v>
      </c>
      <c r="B1" s="4" t="s">
        <v>52</v>
      </c>
      <c r="C1" s="5" t="s">
        <v>53</v>
      </c>
      <c r="D1" s="5" t="s">
        <v>54</v>
      </c>
      <c r="E1" s="6" t="s">
        <v>55</v>
      </c>
      <c r="F1" s="6" t="s">
        <v>56</v>
      </c>
      <c r="G1" s="6" t="s">
        <v>57</v>
      </c>
      <c r="H1" s="36" t="s">
        <v>58</v>
      </c>
      <c r="I1" s="41" t="s">
        <v>59</v>
      </c>
      <c r="J1" s="42" t="s">
        <v>60</v>
      </c>
      <c r="K1" s="10" t="s">
        <v>61</v>
      </c>
    </row>
    <row r="2" spans="1:11" ht="15" customHeight="1" thickBot="1" x14ac:dyDescent="0.35">
      <c r="A2" t="str">
        <f>D2&amp;"_"&amp;B2</f>
        <v>CER-AWD_R1_t0_44700</v>
      </c>
      <c r="B2" s="11">
        <v>44700</v>
      </c>
      <c r="C2" s="12" t="s">
        <v>62</v>
      </c>
      <c r="D2" s="12" t="s">
        <v>63</v>
      </c>
      <c r="E2" s="13">
        <v>2</v>
      </c>
      <c r="F2" s="14">
        <v>754</v>
      </c>
      <c r="G2" s="15">
        <v>2.0099999999999998</v>
      </c>
      <c r="H2" s="37">
        <v>1.2825</v>
      </c>
      <c r="I2" s="43">
        <v>104.42206721623336</v>
      </c>
      <c r="J2" s="44">
        <v>1.16388</v>
      </c>
      <c r="K2" s="16"/>
    </row>
    <row r="3" spans="1:11" ht="15" customHeight="1" thickBot="1" x14ac:dyDescent="0.35">
      <c r="A3" t="str">
        <f t="shared" ref="A3:A65" si="0">D3&amp;"_"&amp;B3</f>
        <v>CER-AWD_R1_t1_44700</v>
      </c>
      <c r="B3" s="11">
        <v>44700</v>
      </c>
      <c r="C3" s="17" t="s">
        <v>64</v>
      </c>
      <c r="D3" s="17" t="s">
        <v>65</v>
      </c>
      <c r="E3" s="18">
        <v>2</v>
      </c>
      <c r="F3" s="19">
        <v>585</v>
      </c>
      <c r="G3" s="20">
        <v>1.76</v>
      </c>
      <c r="H3" s="38">
        <v>1.2825</v>
      </c>
      <c r="I3" s="45">
        <v>81.017121116043128</v>
      </c>
      <c r="J3" s="46">
        <v>1.00488</v>
      </c>
      <c r="K3" s="21"/>
    </row>
    <row r="4" spans="1:11" ht="15" customHeight="1" thickBot="1" x14ac:dyDescent="0.35">
      <c r="A4" t="str">
        <f t="shared" si="0"/>
        <v>CER-AWD_R1_t2_44700</v>
      </c>
      <c r="B4" s="11">
        <v>44700</v>
      </c>
      <c r="C4" s="17" t="s">
        <v>66</v>
      </c>
      <c r="D4" s="17" t="s">
        <v>67</v>
      </c>
      <c r="E4" s="18">
        <v>2.1</v>
      </c>
      <c r="F4" s="19">
        <v>606</v>
      </c>
      <c r="G4" s="20">
        <v>1.81</v>
      </c>
      <c r="H4" s="38">
        <v>1.3574999999999999</v>
      </c>
      <c r="I4" s="45">
        <v>83.925428027901077</v>
      </c>
      <c r="J4" s="46">
        <v>1.03668</v>
      </c>
      <c r="K4" s="21"/>
    </row>
    <row r="5" spans="1:11" ht="15" customHeight="1" thickBot="1" x14ac:dyDescent="0.35">
      <c r="A5" t="str">
        <f t="shared" si="0"/>
        <v>CER-AWD_R1_t3_44700</v>
      </c>
      <c r="B5" s="11">
        <v>44700</v>
      </c>
      <c r="C5" s="22" t="s">
        <v>68</v>
      </c>
      <c r="D5" s="22" t="s">
        <v>69</v>
      </c>
      <c r="E5" s="23">
        <v>2.1</v>
      </c>
      <c r="F5" s="24">
        <v>672</v>
      </c>
      <c r="G5" s="25">
        <v>1.74</v>
      </c>
      <c r="H5" s="39">
        <v>1.3574999999999999</v>
      </c>
      <c r="I5" s="47">
        <v>93.065821179454673</v>
      </c>
      <c r="J5" s="48">
        <v>0.99216000000000004</v>
      </c>
      <c r="K5" s="26"/>
    </row>
    <row r="6" spans="1:11" ht="15" customHeight="1" thickBot="1" x14ac:dyDescent="0.35">
      <c r="A6" t="str">
        <f t="shared" si="0"/>
        <v>CER-AWD_R2_t0_44700</v>
      </c>
      <c r="B6" s="11">
        <v>44700</v>
      </c>
      <c r="C6" s="12" t="s">
        <v>70</v>
      </c>
      <c r="D6" s="12" t="s">
        <v>71</v>
      </c>
      <c r="E6" s="13">
        <v>1.8</v>
      </c>
      <c r="F6" s="14">
        <v>584</v>
      </c>
      <c r="G6" s="15">
        <v>1.79</v>
      </c>
      <c r="H6" s="37">
        <v>1.1325000000000001</v>
      </c>
      <c r="I6" s="43">
        <v>80.878630310716559</v>
      </c>
      <c r="J6" s="44">
        <v>1.02396</v>
      </c>
      <c r="K6" s="16"/>
    </row>
    <row r="7" spans="1:11" ht="15" customHeight="1" thickBot="1" x14ac:dyDescent="0.35">
      <c r="A7" t="str">
        <f t="shared" si="0"/>
        <v>CER-AWD_R2_t1_44700</v>
      </c>
      <c r="B7" s="11">
        <v>44700</v>
      </c>
      <c r="C7" s="17" t="s">
        <v>72</v>
      </c>
      <c r="D7" s="17" t="s">
        <v>73</v>
      </c>
      <c r="E7" s="18">
        <v>1.9</v>
      </c>
      <c r="F7" s="19">
        <v>694</v>
      </c>
      <c r="G7" s="20">
        <v>2.93</v>
      </c>
      <c r="H7" s="38">
        <v>1.2075</v>
      </c>
      <c r="I7" s="45">
        <v>96.112618896639191</v>
      </c>
      <c r="J7" s="46">
        <v>1.7490000000000001</v>
      </c>
      <c r="K7" s="21"/>
    </row>
    <row r="8" spans="1:11" ht="15" customHeight="1" thickBot="1" x14ac:dyDescent="0.35">
      <c r="A8" t="str">
        <f t="shared" si="0"/>
        <v>CER-AWD_R2_t2_44700</v>
      </c>
      <c r="B8" s="11">
        <v>44700</v>
      </c>
      <c r="C8" s="17" t="s">
        <v>74</v>
      </c>
      <c r="D8" s="17" t="s">
        <v>75</v>
      </c>
      <c r="E8" s="18">
        <v>1.9</v>
      </c>
      <c r="F8" s="19">
        <v>579</v>
      </c>
      <c r="G8" s="20">
        <v>1.78</v>
      </c>
      <c r="H8" s="38">
        <v>1.2075</v>
      </c>
      <c r="I8" s="45">
        <v>80.1861762840837</v>
      </c>
      <c r="J8" s="46">
        <v>1.0176000000000001</v>
      </c>
      <c r="K8" s="21"/>
    </row>
    <row r="9" spans="1:11" ht="15" customHeight="1" thickBot="1" x14ac:dyDescent="0.35">
      <c r="A9" t="str">
        <f t="shared" si="0"/>
        <v>CER-AWD_R2_t3_44700</v>
      </c>
      <c r="B9" s="11">
        <v>44700</v>
      </c>
      <c r="C9" s="22" t="s">
        <v>76</v>
      </c>
      <c r="D9" s="22" t="s">
        <v>77</v>
      </c>
      <c r="E9" s="23">
        <v>1.9</v>
      </c>
      <c r="F9" s="24">
        <v>746</v>
      </c>
      <c r="G9" s="25">
        <v>1.7</v>
      </c>
      <c r="H9" s="39">
        <v>1.2075</v>
      </c>
      <c r="I9" s="47">
        <v>103.31414077362081</v>
      </c>
      <c r="J9" s="48">
        <v>0.96672000000000002</v>
      </c>
      <c r="K9" s="26"/>
    </row>
    <row r="10" spans="1:11" ht="15" customHeight="1" thickBot="1" x14ac:dyDescent="0.35">
      <c r="A10" t="str">
        <f t="shared" si="0"/>
        <v>CER-AWD_R3_t0_44700</v>
      </c>
      <c r="B10" s="11">
        <v>44700</v>
      </c>
      <c r="C10" s="12" t="s">
        <v>78</v>
      </c>
      <c r="D10" s="12" t="s">
        <v>79</v>
      </c>
      <c r="E10" s="13">
        <v>1.9</v>
      </c>
      <c r="F10" s="14">
        <v>959</v>
      </c>
      <c r="G10" s="15">
        <v>1.78</v>
      </c>
      <c r="H10" s="37">
        <v>1.2075</v>
      </c>
      <c r="I10" s="43">
        <v>132.81268230818009</v>
      </c>
      <c r="J10" s="44">
        <v>1.0176000000000001</v>
      </c>
      <c r="K10" s="16"/>
    </row>
    <row r="11" spans="1:11" ht="15" customHeight="1" thickBot="1" x14ac:dyDescent="0.35">
      <c r="A11" t="str">
        <f t="shared" si="0"/>
        <v>CER-AWD_R3_t1_44700</v>
      </c>
      <c r="B11" s="11">
        <v>44700</v>
      </c>
      <c r="C11" s="17" t="s">
        <v>80</v>
      </c>
      <c r="D11" s="17" t="s">
        <v>81</v>
      </c>
      <c r="E11" s="18">
        <v>1.8</v>
      </c>
      <c r="F11" s="19">
        <v>830</v>
      </c>
      <c r="G11" s="20">
        <v>1.71</v>
      </c>
      <c r="H11" s="38">
        <v>1.1325000000000001</v>
      </c>
      <c r="I11" s="45">
        <v>114.94736842105263</v>
      </c>
      <c r="J11" s="46">
        <v>0.97308000000000006</v>
      </c>
      <c r="K11" s="21"/>
    </row>
    <row r="12" spans="1:11" ht="15" customHeight="1" thickBot="1" x14ac:dyDescent="0.35">
      <c r="A12" t="str">
        <f t="shared" si="0"/>
        <v>CER-AWD_R3_t2_44700</v>
      </c>
      <c r="B12" s="11">
        <v>44700</v>
      </c>
      <c r="C12" s="17" t="s">
        <v>82</v>
      </c>
      <c r="D12" s="17" t="s">
        <v>83</v>
      </c>
      <c r="E12" s="18">
        <v>1.9</v>
      </c>
      <c r="F12" s="19">
        <v>826</v>
      </c>
      <c r="G12" s="20">
        <v>1.79</v>
      </c>
      <c r="H12" s="38">
        <v>1.2075</v>
      </c>
      <c r="I12" s="45">
        <v>114.39340519974637</v>
      </c>
      <c r="J12" s="46">
        <v>1.02396</v>
      </c>
      <c r="K12" s="21"/>
    </row>
    <row r="13" spans="1:11" ht="15" customHeight="1" thickBot="1" x14ac:dyDescent="0.35">
      <c r="A13" t="str">
        <f t="shared" si="0"/>
        <v>CER-AWD_R3_t3_44700</v>
      </c>
      <c r="B13" s="11">
        <v>44700</v>
      </c>
      <c r="C13" s="22" t="s">
        <v>84</v>
      </c>
      <c r="D13" s="22" t="s">
        <v>85</v>
      </c>
      <c r="E13" s="23">
        <v>1.9</v>
      </c>
      <c r="F13" s="24">
        <v>545</v>
      </c>
      <c r="G13" s="25">
        <v>1.75</v>
      </c>
      <c r="H13" s="39">
        <v>1.2075</v>
      </c>
      <c r="I13" s="47">
        <v>75.47748890298034</v>
      </c>
      <c r="J13" s="48">
        <v>0.99852000000000007</v>
      </c>
      <c r="K13" s="26"/>
    </row>
    <row r="14" spans="1:11" ht="15" customHeight="1" thickBot="1" x14ac:dyDescent="0.35">
      <c r="A14" t="str">
        <f t="shared" si="0"/>
        <v>CER-MSD_R1_t0_44700</v>
      </c>
      <c r="B14" s="11">
        <v>44700</v>
      </c>
      <c r="C14" s="12" t="s">
        <v>86</v>
      </c>
      <c r="D14" s="12" t="s">
        <v>87</v>
      </c>
      <c r="E14" s="13">
        <v>1.8</v>
      </c>
      <c r="F14" s="14">
        <v>772</v>
      </c>
      <c r="G14" s="15">
        <v>1.77</v>
      </c>
      <c r="H14" s="37">
        <v>1.1325000000000001</v>
      </c>
      <c r="I14" s="43">
        <v>106.91490171211161</v>
      </c>
      <c r="J14" s="44">
        <v>1.0112400000000001</v>
      </c>
      <c r="K14" s="16"/>
    </row>
    <row r="15" spans="1:11" ht="15" customHeight="1" thickBot="1" x14ac:dyDescent="0.35">
      <c r="A15" t="str">
        <f t="shared" si="0"/>
        <v>CER-MSD_R1_t1_44700</v>
      </c>
      <c r="B15" s="11">
        <v>44700</v>
      </c>
      <c r="C15" s="17" t="s">
        <v>88</v>
      </c>
      <c r="D15" s="17" t="s">
        <v>89</v>
      </c>
      <c r="E15" s="18">
        <v>1.8</v>
      </c>
      <c r="F15" s="19">
        <v>632</v>
      </c>
      <c r="G15" s="20">
        <v>1.78</v>
      </c>
      <c r="H15" s="38">
        <v>1.1325000000000001</v>
      </c>
      <c r="I15" s="45">
        <v>87.526188966391899</v>
      </c>
      <c r="J15" s="46">
        <v>1.0176000000000001</v>
      </c>
      <c r="K15" s="21"/>
    </row>
    <row r="16" spans="1:11" ht="15" customHeight="1" thickBot="1" x14ac:dyDescent="0.35">
      <c r="A16" t="str">
        <f t="shared" si="0"/>
        <v>CER-MSD_R1_t2_44700</v>
      </c>
      <c r="B16" s="11">
        <v>44700</v>
      </c>
      <c r="C16" s="17" t="s">
        <v>90</v>
      </c>
      <c r="D16" s="17" t="s">
        <v>91</v>
      </c>
      <c r="E16" s="18">
        <v>1.9</v>
      </c>
      <c r="F16" s="19">
        <v>480</v>
      </c>
      <c r="G16" s="20">
        <v>2.54</v>
      </c>
      <c r="H16" s="38">
        <v>1.2075</v>
      </c>
      <c r="I16" s="45">
        <v>66.475586556753342</v>
      </c>
      <c r="J16" s="46">
        <v>1.5009599999999998</v>
      </c>
      <c r="K16" s="21"/>
    </row>
    <row r="17" spans="1:11" ht="15" customHeight="1" thickBot="1" x14ac:dyDescent="0.35">
      <c r="A17" t="str">
        <f t="shared" si="0"/>
        <v>CER-MSD_R1_t3_44700</v>
      </c>
      <c r="B17" s="11">
        <v>44700</v>
      </c>
      <c r="C17" s="22" t="s">
        <v>92</v>
      </c>
      <c r="D17" s="22" t="s">
        <v>93</v>
      </c>
      <c r="E17" s="23">
        <v>1.9</v>
      </c>
      <c r="F17" s="24">
        <v>783</v>
      </c>
      <c r="G17" s="25">
        <v>1.72</v>
      </c>
      <c r="H17" s="39">
        <v>1.2075</v>
      </c>
      <c r="I17" s="47">
        <v>108.43830057070387</v>
      </c>
      <c r="J17" s="48">
        <v>0.97944000000000009</v>
      </c>
      <c r="K17" s="26"/>
    </row>
    <row r="18" spans="1:11" ht="15" customHeight="1" thickBot="1" x14ac:dyDescent="0.35">
      <c r="A18" t="str">
        <f t="shared" si="0"/>
        <v>CER-MSD_R2_t0_44700</v>
      </c>
      <c r="B18" s="11">
        <v>44700</v>
      </c>
      <c r="C18" s="12" t="s">
        <v>94</v>
      </c>
      <c r="D18" s="12" t="s">
        <v>95</v>
      </c>
      <c r="E18" s="13">
        <v>1.8</v>
      </c>
      <c r="F18" s="14">
        <v>539</v>
      </c>
      <c r="G18" s="15">
        <v>3</v>
      </c>
      <c r="H18" s="37">
        <v>1.1325000000000001</v>
      </c>
      <c r="I18" s="43">
        <v>74.646544071020926</v>
      </c>
      <c r="J18" s="44">
        <v>1.79352</v>
      </c>
      <c r="K18" s="16"/>
    </row>
    <row r="19" spans="1:11" ht="15" customHeight="1" thickBot="1" x14ac:dyDescent="0.35">
      <c r="A19" t="str">
        <f t="shared" si="0"/>
        <v>CER-MSD_R2_t1_44700</v>
      </c>
      <c r="B19" s="11">
        <v>44700</v>
      </c>
      <c r="C19" s="17" t="s">
        <v>96</v>
      </c>
      <c r="D19" s="17" t="s">
        <v>97</v>
      </c>
      <c r="E19" s="18">
        <v>1.8</v>
      </c>
      <c r="F19" s="19">
        <v>679</v>
      </c>
      <c r="G19" s="20">
        <v>2.39</v>
      </c>
      <c r="H19" s="38">
        <v>1.1325000000000001</v>
      </c>
      <c r="I19" s="45">
        <v>94.035256816740656</v>
      </c>
      <c r="J19" s="46">
        <v>1.4055599999999999</v>
      </c>
      <c r="K19" s="21"/>
    </row>
    <row r="20" spans="1:11" ht="15" customHeight="1" thickBot="1" x14ac:dyDescent="0.35">
      <c r="A20" t="str">
        <f t="shared" si="0"/>
        <v>CER-MSD_R2_t2_44700</v>
      </c>
      <c r="B20" s="11">
        <v>44700</v>
      </c>
      <c r="C20" s="17" t="s">
        <v>98</v>
      </c>
      <c r="D20" s="17" t="s">
        <v>99</v>
      </c>
      <c r="E20" s="18">
        <v>1.9</v>
      </c>
      <c r="F20" s="19">
        <v>752</v>
      </c>
      <c r="G20" s="20">
        <v>2.5299999999999998</v>
      </c>
      <c r="H20" s="38">
        <v>1.2075</v>
      </c>
      <c r="I20" s="45">
        <v>104.14508560558023</v>
      </c>
      <c r="J20" s="46">
        <v>1.4945999999999997</v>
      </c>
      <c r="K20" s="21"/>
    </row>
    <row r="21" spans="1:11" ht="15" customHeight="1" thickBot="1" x14ac:dyDescent="0.35">
      <c r="A21" t="str">
        <f t="shared" si="0"/>
        <v>CER-MSD_R2_t3_44700</v>
      </c>
      <c r="B21" s="11">
        <v>44700</v>
      </c>
      <c r="C21" s="22" t="s">
        <v>100</v>
      </c>
      <c r="D21" s="22" t="s">
        <v>101</v>
      </c>
      <c r="E21" s="23">
        <v>2</v>
      </c>
      <c r="F21" s="24">
        <v>820</v>
      </c>
      <c r="G21" s="25">
        <v>2.5499999999999998</v>
      </c>
      <c r="H21" s="39">
        <v>1.2825</v>
      </c>
      <c r="I21" s="47">
        <v>113.56246036778694</v>
      </c>
      <c r="J21" s="48">
        <v>1.5073199999999998</v>
      </c>
      <c r="K21" s="26"/>
    </row>
    <row r="22" spans="1:11" ht="15" customHeight="1" thickBot="1" x14ac:dyDescent="0.35">
      <c r="A22" t="str">
        <f t="shared" si="0"/>
        <v>CER-MSD_R3_t0_44700</v>
      </c>
      <c r="B22" s="11">
        <v>44700</v>
      </c>
      <c r="C22" s="12" t="s">
        <v>102</v>
      </c>
      <c r="D22" s="12" t="s">
        <v>103</v>
      </c>
      <c r="E22" s="13">
        <v>1.8</v>
      </c>
      <c r="F22" s="14">
        <v>431</v>
      </c>
      <c r="G22" s="15">
        <v>3.13</v>
      </c>
      <c r="H22" s="37">
        <v>1.1325000000000001</v>
      </c>
      <c r="I22" s="43">
        <v>59.689537095751433</v>
      </c>
      <c r="J22" s="44">
        <v>1.8761999999999999</v>
      </c>
      <c r="K22" s="16"/>
    </row>
    <row r="23" spans="1:11" ht="15" customHeight="1" thickBot="1" x14ac:dyDescent="0.35">
      <c r="A23" t="str">
        <f t="shared" si="0"/>
        <v>CER-MSD_R3_t1_44700</v>
      </c>
      <c r="B23" s="11">
        <v>44700</v>
      </c>
      <c r="C23" s="17" t="s">
        <v>104</v>
      </c>
      <c r="D23" s="17" t="s">
        <v>105</v>
      </c>
      <c r="E23" s="18">
        <v>1.9</v>
      </c>
      <c r="F23" s="19">
        <v>616</v>
      </c>
      <c r="G23" s="20">
        <v>1.98</v>
      </c>
      <c r="H23" s="38">
        <v>1.2075</v>
      </c>
      <c r="I23" s="45">
        <v>85.310336081166781</v>
      </c>
      <c r="J23" s="46">
        <v>1.1448</v>
      </c>
      <c r="K23" s="21"/>
    </row>
    <row r="24" spans="1:11" ht="15" customHeight="1" thickBot="1" x14ac:dyDescent="0.35">
      <c r="A24" t="str">
        <f t="shared" si="0"/>
        <v>CER-MSD_R3_t2_44700</v>
      </c>
      <c r="B24" s="11">
        <v>44700</v>
      </c>
      <c r="C24" s="17" t="s">
        <v>106</v>
      </c>
      <c r="D24" s="17" t="s">
        <v>107</v>
      </c>
      <c r="E24" s="18">
        <v>1.9</v>
      </c>
      <c r="F24" s="19">
        <v>568</v>
      </c>
      <c r="G24" s="20">
        <v>1.91</v>
      </c>
      <c r="H24" s="38">
        <v>1.2075</v>
      </c>
      <c r="I24" s="45">
        <v>78.662777425491441</v>
      </c>
      <c r="J24" s="46">
        <v>1.1002799999999999</v>
      </c>
      <c r="K24" s="21"/>
    </row>
    <row r="25" spans="1:11" ht="15" customHeight="1" thickBot="1" x14ac:dyDescent="0.35">
      <c r="A25" t="str">
        <f t="shared" si="0"/>
        <v>CER-MSD_R3_t3_44700</v>
      </c>
      <c r="B25" s="11">
        <v>44700</v>
      </c>
      <c r="C25" s="22" t="s">
        <v>108</v>
      </c>
      <c r="D25" s="22" t="s">
        <v>109</v>
      </c>
      <c r="E25" s="23">
        <v>2</v>
      </c>
      <c r="F25" s="24">
        <v>750</v>
      </c>
      <c r="G25" s="25">
        <v>2.93</v>
      </c>
      <c r="H25" s="39">
        <v>1.2825</v>
      </c>
      <c r="I25" s="47">
        <v>103.86810399492708</v>
      </c>
      <c r="J25" s="48">
        <v>1.7490000000000001</v>
      </c>
      <c r="K25" s="26"/>
    </row>
    <row r="26" spans="1:11" ht="15" customHeight="1" thickBot="1" x14ac:dyDescent="0.35">
      <c r="A26" t="str">
        <f t="shared" si="0"/>
        <v>CER-CON_R1_t0_44700</v>
      </c>
      <c r="B26" s="11">
        <v>44700</v>
      </c>
      <c r="C26" s="12" t="s">
        <v>110</v>
      </c>
      <c r="D26" s="12" t="s">
        <v>111</v>
      </c>
      <c r="E26" s="13">
        <v>1.8</v>
      </c>
      <c r="F26" s="14">
        <v>838</v>
      </c>
      <c r="G26" s="15">
        <v>1.71</v>
      </c>
      <c r="H26" s="37">
        <v>1.1325000000000001</v>
      </c>
      <c r="I26" s="43">
        <v>116.05529486366518</v>
      </c>
      <c r="J26" s="44">
        <v>0.97308000000000006</v>
      </c>
      <c r="K26" s="16"/>
    </row>
    <row r="27" spans="1:11" ht="15" customHeight="1" thickBot="1" x14ac:dyDescent="0.35">
      <c r="A27" t="str">
        <f t="shared" si="0"/>
        <v>CER-CON_R1_t1_44700</v>
      </c>
      <c r="B27" s="11">
        <v>44700</v>
      </c>
      <c r="C27" s="17" t="s">
        <v>112</v>
      </c>
      <c r="D27" s="17" t="s">
        <v>113</v>
      </c>
      <c r="E27" s="18">
        <v>1.9</v>
      </c>
      <c r="F27" s="19">
        <v>732</v>
      </c>
      <c r="G27" s="20">
        <v>1.71</v>
      </c>
      <c r="H27" s="38">
        <v>1.2075</v>
      </c>
      <c r="I27" s="45">
        <v>101.37526949904883</v>
      </c>
      <c r="J27" s="46">
        <v>0.97308000000000006</v>
      </c>
      <c r="K27" s="21"/>
    </row>
    <row r="28" spans="1:11" ht="15" customHeight="1" thickBot="1" x14ac:dyDescent="0.35">
      <c r="A28" t="str">
        <f t="shared" si="0"/>
        <v>CER-CON_R1_t2_44700</v>
      </c>
      <c r="B28" s="11">
        <v>44700</v>
      </c>
      <c r="C28" s="17" t="s">
        <v>114</v>
      </c>
      <c r="D28" s="17" t="s">
        <v>115</v>
      </c>
      <c r="E28" s="18">
        <v>1.9</v>
      </c>
      <c r="F28" s="19">
        <v>556</v>
      </c>
      <c r="G28" s="20">
        <v>2.15</v>
      </c>
      <c r="H28" s="38">
        <v>1.2075</v>
      </c>
      <c r="I28" s="45">
        <v>77.000887761572613</v>
      </c>
      <c r="J28" s="46">
        <v>1.25292</v>
      </c>
      <c r="K28" s="21"/>
    </row>
    <row r="29" spans="1:11" ht="15" customHeight="1" thickBot="1" x14ac:dyDescent="0.35">
      <c r="A29" t="str">
        <f t="shared" si="0"/>
        <v>CER-CON_R1_t3_44700</v>
      </c>
      <c r="B29" s="11">
        <v>44700</v>
      </c>
      <c r="C29" s="22" t="s">
        <v>116</v>
      </c>
      <c r="D29" s="22" t="s">
        <v>117</v>
      </c>
      <c r="E29" s="23">
        <v>1.9</v>
      </c>
      <c r="F29" s="24">
        <v>783</v>
      </c>
      <c r="G29" s="25">
        <v>1.71</v>
      </c>
      <c r="H29" s="39">
        <v>1.2075</v>
      </c>
      <c r="I29" s="47">
        <v>108.43830057070387</v>
      </c>
      <c r="J29" s="48">
        <v>0.97308000000000006</v>
      </c>
      <c r="K29" s="26"/>
    </row>
    <row r="30" spans="1:11" ht="15" customHeight="1" thickBot="1" x14ac:dyDescent="0.35">
      <c r="A30" t="str">
        <f t="shared" si="0"/>
        <v>CER-CON_R2_t0_44700</v>
      </c>
      <c r="B30" s="11">
        <v>44700</v>
      </c>
      <c r="C30" s="12" t="s">
        <v>118</v>
      </c>
      <c r="D30" s="12" t="s">
        <v>119</v>
      </c>
      <c r="E30" s="13">
        <v>2</v>
      </c>
      <c r="F30" s="14">
        <v>755</v>
      </c>
      <c r="G30" s="15">
        <v>2.08</v>
      </c>
      <c r="H30" s="37">
        <v>1.2825</v>
      </c>
      <c r="I30" s="43">
        <v>104.56055802155994</v>
      </c>
      <c r="J30" s="44">
        <v>1.2084000000000001</v>
      </c>
      <c r="K30" s="16"/>
    </row>
    <row r="31" spans="1:11" ht="15" customHeight="1" thickBot="1" x14ac:dyDescent="0.35">
      <c r="A31" t="str">
        <f t="shared" si="0"/>
        <v>CER-CON_R2_t1_44700</v>
      </c>
      <c r="B31" s="11">
        <v>44700</v>
      </c>
      <c r="C31" s="17" t="s">
        <v>120</v>
      </c>
      <c r="D31" s="17" t="s">
        <v>121</v>
      </c>
      <c r="E31" s="18">
        <v>2.1</v>
      </c>
      <c r="F31" s="19">
        <v>875</v>
      </c>
      <c r="G31" s="20">
        <v>2.2400000000000002</v>
      </c>
      <c r="H31" s="38">
        <v>1.3574999999999999</v>
      </c>
      <c r="I31" s="45">
        <v>121.17945466074828</v>
      </c>
      <c r="J31" s="46">
        <v>1.31016</v>
      </c>
      <c r="K31" s="21"/>
    </row>
    <row r="32" spans="1:11" ht="15" customHeight="1" thickBot="1" x14ac:dyDescent="0.35">
      <c r="A32" t="str">
        <f t="shared" si="0"/>
        <v>CER-CON_R2_t2_44700</v>
      </c>
      <c r="B32" s="11">
        <v>44700</v>
      </c>
      <c r="C32" s="17" t="s">
        <v>122</v>
      </c>
      <c r="D32" s="17" t="s">
        <v>123</v>
      </c>
      <c r="E32" s="18">
        <v>2</v>
      </c>
      <c r="F32" s="19">
        <v>655</v>
      </c>
      <c r="G32" s="20">
        <v>1.78</v>
      </c>
      <c r="H32" s="38">
        <v>1.2825</v>
      </c>
      <c r="I32" s="45">
        <v>90.711477488902986</v>
      </c>
      <c r="J32" s="46">
        <v>1.0176000000000001</v>
      </c>
      <c r="K32" s="21"/>
    </row>
    <row r="33" spans="1:11" ht="15" customHeight="1" thickBot="1" x14ac:dyDescent="0.35">
      <c r="A33" t="str">
        <f t="shared" si="0"/>
        <v>CER-CON_R2_t3_44700</v>
      </c>
      <c r="B33" s="11">
        <v>44700</v>
      </c>
      <c r="C33" s="22" t="s">
        <v>124</v>
      </c>
      <c r="D33" s="22" t="s">
        <v>125</v>
      </c>
      <c r="E33" s="23">
        <v>2.1</v>
      </c>
      <c r="F33" s="24">
        <v>814</v>
      </c>
      <c r="G33" s="25">
        <v>2.0499999999999998</v>
      </c>
      <c r="H33" s="39">
        <v>1.3574999999999999</v>
      </c>
      <c r="I33" s="47">
        <v>112.73151553582753</v>
      </c>
      <c r="J33" s="48">
        <v>1.1893199999999999</v>
      </c>
      <c r="K33" s="26"/>
    </row>
    <row r="34" spans="1:11" ht="15" customHeight="1" thickBot="1" x14ac:dyDescent="0.35">
      <c r="A34" t="str">
        <f t="shared" si="0"/>
        <v>CER-CON_R3_t0_44700</v>
      </c>
      <c r="B34" s="11">
        <v>44700</v>
      </c>
      <c r="C34" s="12" t="s">
        <v>126</v>
      </c>
      <c r="D34" s="12" t="s">
        <v>127</v>
      </c>
      <c r="E34" s="13">
        <v>1.9</v>
      </c>
      <c r="F34" s="14">
        <v>732</v>
      </c>
      <c r="G34" s="15">
        <v>1.69</v>
      </c>
      <c r="H34" s="37">
        <v>1.2075</v>
      </c>
      <c r="I34" s="43">
        <v>101.37526949904883</v>
      </c>
      <c r="J34" s="44">
        <v>0.96035999999999999</v>
      </c>
      <c r="K34" s="16"/>
    </row>
    <row r="35" spans="1:11" ht="15" customHeight="1" thickBot="1" x14ac:dyDescent="0.35">
      <c r="A35" t="str">
        <f t="shared" si="0"/>
        <v>CER-CON_R3_t1_44700</v>
      </c>
      <c r="B35" s="11">
        <v>44700</v>
      </c>
      <c r="C35" s="17" t="s">
        <v>128</v>
      </c>
      <c r="D35" s="17" t="s">
        <v>129</v>
      </c>
      <c r="E35" s="18">
        <v>1.9</v>
      </c>
      <c r="F35" s="19">
        <v>582</v>
      </c>
      <c r="G35" s="20">
        <v>1.6</v>
      </c>
      <c r="H35" s="38">
        <v>1.2075</v>
      </c>
      <c r="I35" s="45">
        <v>80.601648700063407</v>
      </c>
      <c r="J35" s="46">
        <v>0.90312000000000014</v>
      </c>
      <c r="K35" s="21"/>
    </row>
    <row r="36" spans="1:11" ht="15" customHeight="1" thickBot="1" x14ac:dyDescent="0.35">
      <c r="A36" t="str">
        <f t="shared" si="0"/>
        <v>CER-CON_R3_t2_44700</v>
      </c>
      <c r="B36" s="11">
        <v>44700</v>
      </c>
      <c r="C36" s="17" t="s">
        <v>130</v>
      </c>
      <c r="D36" s="17" t="s">
        <v>131</v>
      </c>
      <c r="E36" s="18">
        <v>1.9</v>
      </c>
      <c r="F36" s="19">
        <v>652</v>
      </c>
      <c r="G36" s="20">
        <v>1.75</v>
      </c>
      <c r="H36" s="38">
        <v>1.2075</v>
      </c>
      <c r="I36" s="45">
        <v>90.296005072923279</v>
      </c>
      <c r="J36" s="46">
        <v>0.99852000000000007</v>
      </c>
      <c r="K36" s="21"/>
    </row>
    <row r="37" spans="1:11" ht="15" customHeight="1" thickBot="1" x14ac:dyDescent="0.35">
      <c r="A37" t="str">
        <f t="shared" si="0"/>
        <v>CER-CON_R3_t3_44700</v>
      </c>
      <c r="B37" s="11">
        <v>44700</v>
      </c>
      <c r="C37" s="22" t="s">
        <v>132</v>
      </c>
      <c r="D37" s="22" t="s">
        <v>133</v>
      </c>
      <c r="E37" s="23">
        <v>1.9</v>
      </c>
      <c r="F37" s="24">
        <v>797</v>
      </c>
      <c r="G37" s="25">
        <v>1.69</v>
      </c>
      <c r="H37" s="39">
        <v>1.2075</v>
      </c>
      <c r="I37" s="47">
        <v>110.37717184527585</v>
      </c>
      <c r="J37" s="48">
        <v>0.96035999999999999</v>
      </c>
      <c r="K37" s="26"/>
    </row>
    <row r="38" spans="1:11" ht="15" customHeight="1" x14ac:dyDescent="0.3">
      <c r="A38" t="str">
        <f t="shared" si="0"/>
        <v>CER-AWD_R1_t0_44707</v>
      </c>
      <c r="B38" s="11">
        <v>44707</v>
      </c>
      <c r="C38" s="12" t="s">
        <v>134</v>
      </c>
      <c r="D38" s="12" t="s">
        <v>63</v>
      </c>
      <c r="E38" s="13">
        <v>1.9</v>
      </c>
      <c r="F38" s="14">
        <v>740</v>
      </c>
      <c r="G38" s="15">
        <v>1.66</v>
      </c>
      <c r="H38" s="37">
        <v>1.2075</v>
      </c>
      <c r="I38" s="43">
        <v>106.64906955259337</v>
      </c>
      <c r="J38" s="44">
        <v>0.94128000000000001</v>
      </c>
      <c r="K38" s="16"/>
    </row>
    <row r="39" spans="1:11" ht="15" customHeight="1" x14ac:dyDescent="0.3">
      <c r="A39" t="str">
        <f t="shared" si="0"/>
        <v>CER-AWD_R1_t1_44707</v>
      </c>
      <c r="B39" s="27">
        <v>44707</v>
      </c>
      <c r="C39" s="28" t="s">
        <v>135</v>
      </c>
      <c r="D39" s="28" t="s">
        <v>65</v>
      </c>
      <c r="E39" s="18">
        <v>2</v>
      </c>
      <c r="F39" s="19">
        <v>747</v>
      </c>
      <c r="G39" s="20">
        <v>1.69</v>
      </c>
      <c r="H39" s="38">
        <v>1.2825</v>
      </c>
      <c r="I39" s="45">
        <v>107.65791210241521</v>
      </c>
      <c r="J39" s="46">
        <v>0.96035999999999999</v>
      </c>
      <c r="K39" s="21"/>
    </row>
    <row r="40" spans="1:11" ht="15" customHeight="1" x14ac:dyDescent="0.3">
      <c r="A40" t="str">
        <f t="shared" si="0"/>
        <v>CER-AWD_R1_t2_44707</v>
      </c>
      <c r="B40" s="27">
        <v>44707</v>
      </c>
      <c r="C40" s="28" t="s">
        <v>136</v>
      </c>
      <c r="D40" s="28" t="s">
        <v>67</v>
      </c>
      <c r="E40" s="18">
        <v>2</v>
      </c>
      <c r="F40" s="19">
        <v>1029</v>
      </c>
      <c r="G40" s="20">
        <v>1.65</v>
      </c>
      <c r="H40" s="38">
        <v>1.2825</v>
      </c>
      <c r="I40" s="45">
        <v>148.29985482380889</v>
      </c>
      <c r="J40" s="46">
        <v>0.93491999999999997</v>
      </c>
      <c r="K40" s="21"/>
    </row>
    <row r="41" spans="1:11" ht="15" customHeight="1" thickBot="1" x14ac:dyDescent="0.35">
      <c r="A41" t="str">
        <f t="shared" si="0"/>
        <v>CER-AWD_R1_t3_44707</v>
      </c>
      <c r="B41" s="29">
        <v>44707</v>
      </c>
      <c r="C41" s="30" t="s">
        <v>137</v>
      </c>
      <c r="D41" s="30" t="s">
        <v>69</v>
      </c>
      <c r="E41" s="23">
        <v>2</v>
      </c>
      <c r="F41" s="24">
        <v>1152</v>
      </c>
      <c r="G41" s="25">
        <v>1.71</v>
      </c>
      <c r="H41" s="39">
        <v>1.2825</v>
      </c>
      <c r="I41" s="47">
        <v>166.02665962782103</v>
      </c>
      <c r="J41" s="48">
        <v>0.97308000000000006</v>
      </c>
      <c r="K41" s="26"/>
    </row>
    <row r="42" spans="1:11" ht="15" customHeight="1" x14ac:dyDescent="0.3">
      <c r="A42" t="str">
        <f t="shared" si="0"/>
        <v>CER-AWD_R2_t0_44707</v>
      </c>
      <c r="B42" s="11">
        <v>44707</v>
      </c>
      <c r="C42" s="31" t="s">
        <v>138</v>
      </c>
      <c r="D42" s="31" t="s">
        <v>71</v>
      </c>
      <c r="E42" s="13">
        <v>1.9</v>
      </c>
      <c r="F42" s="14">
        <v>552</v>
      </c>
      <c r="G42" s="15">
        <v>1.64</v>
      </c>
      <c r="H42" s="37">
        <v>1.2075</v>
      </c>
      <c r="I42" s="43">
        <v>79.554441071664243</v>
      </c>
      <c r="J42" s="44">
        <v>0.92855999999999994</v>
      </c>
      <c r="K42" s="16"/>
    </row>
    <row r="43" spans="1:11" ht="15" customHeight="1" x14ac:dyDescent="0.3">
      <c r="A43" t="str">
        <f t="shared" si="0"/>
        <v>CER-AWD_R2_t1_44707</v>
      </c>
      <c r="B43" s="27">
        <v>44707</v>
      </c>
      <c r="C43" s="28" t="s">
        <v>139</v>
      </c>
      <c r="D43" s="28" t="s">
        <v>73</v>
      </c>
      <c r="E43" s="18">
        <v>1.9</v>
      </c>
      <c r="F43" s="19">
        <v>693</v>
      </c>
      <c r="G43" s="20">
        <v>1.6</v>
      </c>
      <c r="H43" s="38">
        <v>1.2075</v>
      </c>
      <c r="I43" s="45">
        <v>99.875412432361088</v>
      </c>
      <c r="J43" s="46">
        <v>0.90312000000000014</v>
      </c>
      <c r="K43" s="21"/>
    </row>
    <row r="44" spans="1:11" ht="15" customHeight="1" x14ac:dyDescent="0.3">
      <c r="A44" t="str">
        <f t="shared" si="0"/>
        <v>CER-AWD_R2_t2_44707</v>
      </c>
      <c r="B44" s="27">
        <v>44707</v>
      </c>
      <c r="C44" s="28" t="s">
        <v>140</v>
      </c>
      <c r="D44" s="28" t="s">
        <v>75</v>
      </c>
      <c r="E44" s="18">
        <v>2</v>
      </c>
      <c r="F44" s="19">
        <v>756</v>
      </c>
      <c r="G44" s="20">
        <v>1.53</v>
      </c>
      <c r="H44" s="38">
        <v>1.2825</v>
      </c>
      <c r="I44" s="45">
        <v>108.95499538075755</v>
      </c>
      <c r="J44" s="46">
        <v>0.85860000000000003</v>
      </c>
      <c r="K44" s="21"/>
    </row>
    <row r="45" spans="1:11" ht="15" customHeight="1" thickBot="1" x14ac:dyDescent="0.35">
      <c r="A45" t="str">
        <f t="shared" si="0"/>
        <v>CER-AWD_R2_t3_44707</v>
      </c>
      <c r="B45" s="29">
        <v>44707</v>
      </c>
      <c r="C45" s="30" t="s">
        <v>141</v>
      </c>
      <c r="D45" s="30" t="s">
        <v>77</v>
      </c>
      <c r="E45" s="23">
        <v>2</v>
      </c>
      <c r="F45" s="24">
        <v>627</v>
      </c>
      <c r="G45" s="25">
        <v>1.66</v>
      </c>
      <c r="H45" s="39">
        <v>1.2825</v>
      </c>
      <c r="I45" s="47">
        <v>90.363468391183844</v>
      </c>
      <c r="J45" s="48">
        <v>0.94128000000000001</v>
      </c>
      <c r="K45" s="26"/>
    </row>
    <row r="46" spans="1:11" ht="15" customHeight="1" x14ac:dyDescent="0.3">
      <c r="A46" t="str">
        <f t="shared" si="0"/>
        <v>CER-AWD_R3_t0_44707</v>
      </c>
      <c r="B46" s="11">
        <v>44707</v>
      </c>
      <c r="C46" s="31" t="s">
        <v>142</v>
      </c>
      <c r="D46" s="31" t="s">
        <v>79</v>
      </c>
      <c r="E46" s="13">
        <v>2</v>
      </c>
      <c r="F46" s="14">
        <v>782</v>
      </c>
      <c r="G46" s="15">
        <v>1.7</v>
      </c>
      <c r="H46" s="37">
        <v>1.2825</v>
      </c>
      <c r="I46" s="43">
        <v>112.70212485152436</v>
      </c>
      <c r="J46" s="44">
        <v>0.96672000000000002</v>
      </c>
      <c r="K46" s="16"/>
    </row>
    <row r="47" spans="1:11" ht="15" customHeight="1" x14ac:dyDescent="0.3">
      <c r="A47" t="str">
        <f t="shared" si="0"/>
        <v>CER-AWD_R3_t1_44707</v>
      </c>
      <c r="B47" s="27">
        <v>44707</v>
      </c>
      <c r="C47" s="28" t="s">
        <v>143</v>
      </c>
      <c r="D47" s="28" t="s">
        <v>81</v>
      </c>
      <c r="E47" s="18">
        <v>1.9</v>
      </c>
      <c r="F47" s="19">
        <v>651</v>
      </c>
      <c r="G47" s="20">
        <v>1.59</v>
      </c>
      <c r="H47" s="38">
        <v>1.2075</v>
      </c>
      <c r="I47" s="45">
        <v>93.822357133430117</v>
      </c>
      <c r="J47" s="46">
        <v>0.89676000000000011</v>
      </c>
      <c r="K47" s="21"/>
    </row>
    <row r="48" spans="1:11" ht="15" customHeight="1" x14ac:dyDescent="0.3">
      <c r="A48" t="str">
        <f t="shared" si="0"/>
        <v>CER-AWD_R3_t2_44707</v>
      </c>
      <c r="B48" s="27">
        <v>44707</v>
      </c>
      <c r="C48" s="28" t="s">
        <v>144</v>
      </c>
      <c r="D48" s="28" t="s">
        <v>83</v>
      </c>
      <c r="E48" s="18">
        <v>2</v>
      </c>
      <c r="F48" s="19">
        <v>666</v>
      </c>
      <c r="G48" s="20">
        <v>1.78</v>
      </c>
      <c r="H48" s="38">
        <v>1.2825</v>
      </c>
      <c r="I48" s="45">
        <v>95.984162597334048</v>
      </c>
      <c r="J48" s="46">
        <v>1.0176000000000001</v>
      </c>
      <c r="K48" s="21"/>
    </row>
    <row r="49" spans="1:11" ht="15" thickBot="1" x14ac:dyDescent="0.35">
      <c r="A49" t="str">
        <f t="shared" si="0"/>
        <v>CER-AWD_R3_t3_44707</v>
      </c>
      <c r="B49" s="29">
        <v>44707</v>
      </c>
      <c r="C49" s="30" t="s">
        <v>145</v>
      </c>
      <c r="D49" s="30" t="s">
        <v>85</v>
      </c>
      <c r="E49" s="23">
        <v>2.1</v>
      </c>
      <c r="F49" s="24">
        <v>768</v>
      </c>
      <c r="G49" s="25">
        <v>1.64</v>
      </c>
      <c r="H49" s="39">
        <v>1.3574999999999999</v>
      </c>
      <c r="I49" s="47">
        <v>110.68443975188069</v>
      </c>
      <c r="J49" s="48">
        <v>0.92855999999999994</v>
      </c>
      <c r="K49" s="26"/>
    </row>
    <row r="50" spans="1:11" x14ac:dyDescent="0.3">
      <c r="A50" t="str">
        <f t="shared" si="0"/>
        <v>CER-MSD_R1_t0_44707</v>
      </c>
      <c r="B50" s="11">
        <v>44707</v>
      </c>
      <c r="C50" s="31" t="s">
        <v>146</v>
      </c>
      <c r="D50" s="31" t="s">
        <v>87</v>
      </c>
      <c r="E50" s="13">
        <v>2</v>
      </c>
      <c r="F50" s="14">
        <v>840</v>
      </c>
      <c r="G50" s="15">
        <v>1.53</v>
      </c>
      <c r="H50" s="37">
        <v>1.2825</v>
      </c>
      <c r="I50" s="43">
        <v>121.06110597861951</v>
      </c>
      <c r="J50" s="44">
        <v>0.85860000000000003</v>
      </c>
      <c r="K50" s="16"/>
    </row>
    <row r="51" spans="1:11" x14ac:dyDescent="0.3">
      <c r="A51" t="str">
        <f t="shared" si="0"/>
        <v>CER-MSD_R1_t1_44707</v>
      </c>
      <c r="B51" s="27">
        <v>44707</v>
      </c>
      <c r="C51" s="28" t="s">
        <v>147</v>
      </c>
      <c r="D51" s="28" t="s">
        <v>89</v>
      </c>
      <c r="E51" s="18">
        <v>2.1</v>
      </c>
      <c r="F51" s="19">
        <v>1001</v>
      </c>
      <c r="G51" s="20">
        <v>1.65</v>
      </c>
      <c r="H51" s="38">
        <v>1.3574999999999999</v>
      </c>
      <c r="I51" s="45">
        <v>144.2644846245216</v>
      </c>
      <c r="J51" s="46">
        <v>0.93491999999999997</v>
      </c>
      <c r="K51" s="21"/>
    </row>
    <row r="52" spans="1:11" x14ac:dyDescent="0.3">
      <c r="A52" t="str">
        <f t="shared" si="0"/>
        <v>CER-MSD_R1_t2_44707</v>
      </c>
      <c r="B52" s="27">
        <v>44707</v>
      </c>
      <c r="C52" s="28" t="s">
        <v>148</v>
      </c>
      <c r="D52" s="28" t="s">
        <v>91</v>
      </c>
      <c r="E52" s="18">
        <v>2</v>
      </c>
      <c r="F52" s="19">
        <v>909</v>
      </c>
      <c r="G52" s="20">
        <v>1.6</v>
      </c>
      <c r="H52" s="38">
        <v>1.2825</v>
      </c>
      <c r="I52" s="45">
        <v>131.00541111257755</v>
      </c>
      <c r="J52" s="46">
        <v>0.90312000000000014</v>
      </c>
      <c r="K52" s="21"/>
    </row>
    <row r="53" spans="1:11" ht="15" thickBot="1" x14ac:dyDescent="0.35">
      <c r="A53" t="str">
        <f t="shared" si="0"/>
        <v>CER-MSD_R1_t3_44707</v>
      </c>
      <c r="B53" s="29">
        <v>44707</v>
      </c>
      <c r="C53" s="30" t="s">
        <v>149</v>
      </c>
      <c r="D53" s="30" t="s">
        <v>93</v>
      </c>
      <c r="E53" s="23">
        <v>2.1</v>
      </c>
      <c r="F53" s="24">
        <v>776</v>
      </c>
      <c r="G53" s="25">
        <v>2.42</v>
      </c>
      <c r="H53" s="39">
        <v>1.3574999999999999</v>
      </c>
      <c r="I53" s="47">
        <v>111.83740266596278</v>
      </c>
      <c r="J53" s="48">
        <v>1.4246399999999999</v>
      </c>
      <c r="K53" s="26"/>
    </row>
    <row r="54" spans="1:11" x14ac:dyDescent="0.3">
      <c r="A54" t="str">
        <f t="shared" si="0"/>
        <v>CER-MSD_R2_t0_44707</v>
      </c>
      <c r="B54" s="11">
        <v>44707</v>
      </c>
      <c r="C54" s="31" t="s">
        <v>150</v>
      </c>
      <c r="D54" s="31" t="s">
        <v>95</v>
      </c>
      <c r="E54" s="13">
        <v>1.9</v>
      </c>
      <c r="F54" s="14">
        <v>908</v>
      </c>
      <c r="G54" s="15">
        <v>1.61</v>
      </c>
      <c r="H54" s="37">
        <v>1.2075</v>
      </c>
      <c r="I54" s="43">
        <v>130.86129074831729</v>
      </c>
      <c r="J54" s="44">
        <v>0.90948000000000007</v>
      </c>
      <c r="K54" s="16"/>
    </row>
    <row r="55" spans="1:11" x14ac:dyDescent="0.3">
      <c r="A55" t="str">
        <f t="shared" si="0"/>
        <v>CER-MSD_R2_t1_44707</v>
      </c>
      <c r="B55" s="27">
        <v>44707</v>
      </c>
      <c r="C55" s="28" t="s">
        <v>151</v>
      </c>
      <c r="D55" s="28" t="s">
        <v>97</v>
      </c>
      <c r="E55" s="18">
        <v>2</v>
      </c>
      <c r="F55" s="19">
        <v>760</v>
      </c>
      <c r="G55" s="20">
        <v>1.78</v>
      </c>
      <c r="H55" s="38">
        <v>1.2825</v>
      </c>
      <c r="I55" s="45">
        <v>109.53147683779861</v>
      </c>
      <c r="J55" s="46">
        <v>1.0176000000000001</v>
      </c>
      <c r="K55" s="21"/>
    </row>
    <row r="56" spans="1:11" x14ac:dyDescent="0.3">
      <c r="A56" t="str">
        <f t="shared" si="0"/>
        <v>CER-MSD_R2_t2_44707</v>
      </c>
      <c r="B56" s="27">
        <v>44707</v>
      </c>
      <c r="C56" s="28" t="s">
        <v>152</v>
      </c>
      <c r="D56" s="28" t="s">
        <v>99</v>
      </c>
      <c r="E56" s="18">
        <v>2</v>
      </c>
      <c r="F56" s="19">
        <v>800</v>
      </c>
      <c r="G56" s="20">
        <v>1.53</v>
      </c>
      <c r="H56" s="38">
        <v>1.2825</v>
      </c>
      <c r="I56" s="45">
        <v>115.29629140820906</v>
      </c>
      <c r="J56" s="46">
        <v>0.85860000000000003</v>
      </c>
      <c r="K56" s="21"/>
    </row>
    <row r="57" spans="1:11" ht="15" thickBot="1" x14ac:dyDescent="0.35">
      <c r="A57" t="str">
        <f t="shared" si="0"/>
        <v>CER-MSD_R2_t3_44707</v>
      </c>
      <c r="B57" s="29">
        <v>44707</v>
      </c>
      <c r="C57" s="30" t="s">
        <v>153</v>
      </c>
      <c r="D57" s="30" t="s">
        <v>101</v>
      </c>
      <c r="E57" s="23">
        <v>2</v>
      </c>
      <c r="F57" s="24">
        <v>700</v>
      </c>
      <c r="G57" s="25">
        <v>1.58</v>
      </c>
      <c r="H57" s="39">
        <v>1.2825</v>
      </c>
      <c r="I57" s="47">
        <v>100.88425498218291</v>
      </c>
      <c r="J57" s="48">
        <v>0.89040000000000008</v>
      </c>
      <c r="K57" s="26"/>
    </row>
    <row r="58" spans="1:11" x14ac:dyDescent="0.3">
      <c r="A58" t="str">
        <f t="shared" si="0"/>
        <v>CER-MSD_R3_t0_44707</v>
      </c>
      <c r="B58" s="11">
        <v>44707</v>
      </c>
      <c r="C58" s="31" t="s">
        <v>154</v>
      </c>
      <c r="D58" s="31" t="s">
        <v>103</v>
      </c>
      <c r="E58" s="13">
        <v>1.8</v>
      </c>
      <c r="F58" s="14">
        <v>840</v>
      </c>
      <c r="G58" s="15">
        <v>1.62</v>
      </c>
      <c r="H58" s="37">
        <v>1.1325000000000001</v>
      </c>
      <c r="I58" s="43">
        <v>121.06110597861951</v>
      </c>
      <c r="J58" s="44">
        <v>0.9158400000000001</v>
      </c>
      <c r="K58" s="16"/>
    </row>
    <row r="59" spans="1:11" x14ac:dyDescent="0.3">
      <c r="A59" t="str">
        <f t="shared" si="0"/>
        <v>CER-MSD_R3_t1_44707</v>
      </c>
      <c r="B59" s="27">
        <v>44707</v>
      </c>
      <c r="C59" s="28" t="s">
        <v>155</v>
      </c>
      <c r="D59" s="28" t="s">
        <v>105</v>
      </c>
      <c r="E59" s="18">
        <v>1.9</v>
      </c>
      <c r="F59" s="19">
        <v>846</v>
      </c>
      <c r="G59" s="20">
        <v>1.6</v>
      </c>
      <c r="H59" s="38">
        <v>1.2075</v>
      </c>
      <c r="I59" s="45">
        <v>121.92582816418108</v>
      </c>
      <c r="J59" s="46">
        <v>0.90312000000000014</v>
      </c>
      <c r="K59" s="21"/>
    </row>
    <row r="60" spans="1:11" x14ac:dyDescent="0.3">
      <c r="A60" t="str">
        <f t="shared" si="0"/>
        <v>CER-MSD_R3_t2_44707</v>
      </c>
      <c r="B60" s="27">
        <v>44707</v>
      </c>
      <c r="C60" s="28" t="s">
        <v>156</v>
      </c>
      <c r="D60" s="28" t="s">
        <v>107</v>
      </c>
      <c r="E60" s="18">
        <v>1.9</v>
      </c>
      <c r="F60" s="19">
        <v>700</v>
      </c>
      <c r="G60" s="20">
        <v>1.59</v>
      </c>
      <c r="H60" s="38">
        <v>1.2075</v>
      </c>
      <c r="I60" s="45">
        <v>100.88425498218291</v>
      </c>
      <c r="J60" s="46">
        <v>0.89676000000000011</v>
      </c>
      <c r="K60" s="21"/>
    </row>
    <row r="61" spans="1:11" ht="15" thickBot="1" x14ac:dyDescent="0.35">
      <c r="A61" t="str">
        <f t="shared" si="0"/>
        <v>CER-MSD_R3_t3_44707</v>
      </c>
      <c r="B61" s="29">
        <v>44707</v>
      </c>
      <c r="C61" s="30" t="s">
        <v>157</v>
      </c>
      <c r="D61" s="30" t="s">
        <v>109</v>
      </c>
      <c r="E61" s="23">
        <v>1.9</v>
      </c>
      <c r="F61" s="24">
        <v>778</v>
      </c>
      <c r="G61" s="25">
        <v>1.81</v>
      </c>
      <c r="H61" s="39">
        <v>1.2075</v>
      </c>
      <c r="I61" s="47">
        <v>112.1256433944833</v>
      </c>
      <c r="J61" s="48">
        <v>1.03668</v>
      </c>
      <c r="K61" s="26"/>
    </row>
    <row r="62" spans="1:11" x14ac:dyDescent="0.3">
      <c r="A62" t="str">
        <f t="shared" si="0"/>
        <v>CER-CON_R1_t0_44707</v>
      </c>
      <c r="B62" s="11">
        <v>44707</v>
      </c>
      <c r="C62" s="31" t="s">
        <v>158</v>
      </c>
      <c r="D62" s="31" t="s">
        <v>111</v>
      </c>
      <c r="E62" s="13">
        <v>1.9</v>
      </c>
      <c r="F62" s="14">
        <v>718</v>
      </c>
      <c r="G62" s="15">
        <v>1.64</v>
      </c>
      <c r="H62" s="37">
        <v>1.2075</v>
      </c>
      <c r="I62" s="43">
        <v>103.47842153886764</v>
      </c>
      <c r="J62" s="44">
        <v>0.92855999999999994</v>
      </c>
      <c r="K62" s="16"/>
    </row>
    <row r="63" spans="1:11" x14ac:dyDescent="0.3">
      <c r="A63" t="str">
        <f t="shared" si="0"/>
        <v>CER-CON_R1_t1_44707</v>
      </c>
      <c r="B63" s="27">
        <v>44707</v>
      </c>
      <c r="C63" s="28" t="s">
        <v>159</v>
      </c>
      <c r="D63" s="28" t="s">
        <v>113</v>
      </c>
      <c r="E63" s="18">
        <v>2</v>
      </c>
      <c r="F63" s="19">
        <v>738</v>
      </c>
      <c r="G63" s="20">
        <v>1.61</v>
      </c>
      <c r="H63" s="38">
        <v>1.2825</v>
      </c>
      <c r="I63" s="45">
        <v>106.36082882407285</v>
      </c>
      <c r="J63" s="46">
        <v>0.90948000000000007</v>
      </c>
      <c r="K63" s="21"/>
    </row>
    <row r="64" spans="1:11" x14ac:dyDescent="0.3">
      <c r="A64" t="str">
        <f t="shared" si="0"/>
        <v>CER-CON_R1_t2_44707</v>
      </c>
      <c r="B64" s="27">
        <v>44707</v>
      </c>
      <c r="C64" s="28" t="s">
        <v>160</v>
      </c>
      <c r="D64" s="28" t="s">
        <v>115</v>
      </c>
      <c r="E64" s="18">
        <v>2.1</v>
      </c>
      <c r="F64" s="19">
        <v>754</v>
      </c>
      <c r="G64" s="20">
        <v>1.69</v>
      </c>
      <c r="H64" s="38">
        <v>1.3574999999999999</v>
      </c>
      <c r="I64" s="45">
        <v>108.66675465223703</v>
      </c>
      <c r="J64" s="46">
        <v>0.96035999999999999</v>
      </c>
      <c r="K64" s="21"/>
    </row>
    <row r="65" spans="1:11" ht="15" thickBot="1" x14ac:dyDescent="0.35">
      <c r="A65" t="str">
        <f t="shared" si="0"/>
        <v>CER-CON_R1_t3_44707</v>
      </c>
      <c r="B65" s="29">
        <v>44707</v>
      </c>
      <c r="C65" s="30" t="s">
        <v>161</v>
      </c>
      <c r="D65" s="30" t="s">
        <v>117</v>
      </c>
      <c r="E65" s="23">
        <v>2.1</v>
      </c>
      <c r="F65" s="24">
        <v>843</v>
      </c>
      <c r="G65" s="25">
        <v>2.4</v>
      </c>
      <c r="H65" s="39">
        <v>1.3574999999999999</v>
      </c>
      <c r="I65" s="47">
        <v>121.49346707140029</v>
      </c>
      <c r="J65" s="48">
        <v>1.4119199999999998</v>
      </c>
      <c r="K65" s="26"/>
    </row>
    <row r="66" spans="1:11" x14ac:dyDescent="0.3">
      <c r="A66" t="str">
        <f t="shared" ref="A66:A129" si="1">D66&amp;"_"&amp;B66</f>
        <v>CER-CON_R2_t0_44707</v>
      </c>
      <c r="B66" s="11">
        <v>44707</v>
      </c>
      <c r="C66" s="31" t="s">
        <v>162</v>
      </c>
      <c r="D66" s="31" t="s">
        <v>119</v>
      </c>
      <c r="E66" s="13">
        <v>1.8</v>
      </c>
      <c r="F66" s="14">
        <v>754</v>
      </c>
      <c r="G66" s="15">
        <v>1.55</v>
      </c>
      <c r="H66" s="37">
        <v>1.1325000000000001</v>
      </c>
      <c r="I66" s="43">
        <v>108.66675465223703</v>
      </c>
      <c r="J66" s="44">
        <v>0.87132000000000009</v>
      </c>
      <c r="K66" s="16"/>
    </row>
    <row r="67" spans="1:11" x14ac:dyDescent="0.3">
      <c r="A67" t="str">
        <f t="shared" si="1"/>
        <v>CER-CON_R2_t1_44707</v>
      </c>
      <c r="B67" s="27">
        <v>44707</v>
      </c>
      <c r="C67" s="28" t="s">
        <v>163</v>
      </c>
      <c r="D67" s="28" t="s">
        <v>121</v>
      </c>
      <c r="E67" s="18">
        <v>1.9</v>
      </c>
      <c r="F67" s="19">
        <v>982</v>
      </c>
      <c r="G67" s="20">
        <v>1.57</v>
      </c>
      <c r="H67" s="38">
        <v>1.2075</v>
      </c>
      <c r="I67" s="45">
        <v>141.52619770357663</v>
      </c>
      <c r="J67" s="46">
        <v>0.88404000000000005</v>
      </c>
      <c r="K67" s="21"/>
    </row>
    <row r="68" spans="1:11" x14ac:dyDescent="0.3">
      <c r="A68" t="str">
        <f t="shared" si="1"/>
        <v>CER-CON_R2_t2_44707</v>
      </c>
      <c r="B68" s="27">
        <v>44707</v>
      </c>
      <c r="C68" s="28" t="s">
        <v>164</v>
      </c>
      <c r="D68" s="28" t="s">
        <v>123</v>
      </c>
      <c r="E68" s="18">
        <v>1.9</v>
      </c>
      <c r="F68" s="19">
        <v>816</v>
      </c>
      <c r="G68" s="20">
        <v>1.66</v>
      </c>
      <c r="H68" s="38">
        <v>1.2075</v>
      </c>
      <c r="I68" s="45">
        <v>117.60221723637325</v>
      </c>
      <c r="J68" s="46">
        <v>0.94128000000000001</v>
      </c>
      <c r="K68" s="21"/>
    </row>
    <row r="69" spans="1:11" ht="15" thickBot="1" x14ac:dyDescent="0.35">
      <c r="A69" t="str">
        <f t="shared" si="1"/>
        <v>CER-CON_R2_t3_44707</v>
      </c>
      <c r="B69" s="29">
        <v>44707</v>
      </c>
      <c r="C69" s="30" t="s">
        <v>165</v>
      </c>
      <c r="D69" s="30" t="s">
        <v>125</v>
      </c>
      <c r="E69" s="23">
        <v>2</v>
      </c>
      <c r="F69" s="24">
        <v>710</v>
      </c>
      <c r="G69" s="25">
        <v>1.54</v>
      </c>
      <c r="H69" s="39">
        <v>1.2825</v>
      </c>
      <c r="I69" s="47">
        <v>102.32545862478554</v>
      </c>
      <c r="J69" s="48">
        <v>0.86496000000000006</v>
      </c>
      <c r="K69" s="26"/>
    </row>
    <row r="70" spans="1:11" x14ac:dyDescent="0.3">
      <c r="A70" t="str">
        <f t="shared" si="1"/>
        <v>CER-CON_R3_t0_44707</v>
      </c>
      <c r="B70" s="11">
        <v>44707</v>
      </c>
      <c r="C70" s="31" t="s">
        <v>166</v>
      </c>
      <c r="D70" s="31" t="s">
        <v>127</v>
      </c>
      <c r="E70" s="13">
        <v>1.9</v>
      </c>
      <c r="F70" s="14">
        <v>606</v>
      </c>
      <c r="G70" s="15">
        <v>1.56</v>
      </c>
      <c r="H70" s="37">
        <v>1.2075</v>
      </c>
      <c r="I70" s="43">
        <v>87.336940741718351</v>
      </c>
      <c r="J70" s="44">
        <v>0.87768000000000013</v>
      </c>
      <c r="K70" s="16"/>
    </row>
    <row r="71" spans="1:11" x14ac:dyDescent="0.3">
      <c r="A71" t="str">
        <f t="shared" si="1"/>
        <v>CER-CON_R3_t1_44707</v>
      </c>
      <c r="B71" s="27">
        <v>44707</v>
      </c>
      <c r="C71" s="28" t="s">
        <v>167</v>
      </c>
      <c r="D71" s="28" t="s">
        <v>129</v>
      </c>
      <c r="E71" s="18">
        <v>1.9</v>
      </c>
      <c r="F71" s="19">
        <v>757</v>
      </c>
      <c r="G71" s="20">
        <v>1.65</v>
      </c>
      <c r="H71" s="38">
        <v>1.2075</v>
      </c>
      <c r="I71" s="45">
        <v>109.09911574501781</v>
      </c>
      <c r="J71" s="46">
        <v>0.93491999999999997</v>
      </c>
      <c r="K71" s="21"/>
    </row>
    <row r="72" spans="1:11" x14ac:dyDescent="0.3">
      <c r="A72" t="str">
        <f t="shared" si="1"/>
        <v>CER-CON_R3_t2_44707</v>
      </c>
      <c r="B72" s="27">
        <v>44707</v>
      </c>
      <c r="C72" s="28" t="s">
        <v>168</v>
      </c>
      <c r="D72" s="28" t="s">
        <v>131</v>
      </c>
      <c r="E72" s="18">
        <v>1.9</v>
      </c>
      <c r="F72" s="19">
        <v>753</v>
      </c>
      <c r="G72" s="20">
        <v>1.55</v>
      </c>
      <c r="H72" s="38">
        <v>1.2075</v>
      </c>
      <c r="I72" s="45">
        <v>108.52263428797679</v>
      </c>
      <c r="J72" s="46">
        <v>0.87132000000000009</v>
      </c>
      <c r="K72" s="21"/>
    </row>
    <row r="73" spans="1:11" ht="15" thickBot="1" x14ac:dyDescent="0.35">
      <c r="A73" t="str">
        <f t="shared" si="1"/>
        <v>CER-CON_R3_t3_44707</v>
      </c>
      <c r="B73" s="29">
        <v>44707</v>
      </c>
      <c r="C73" s="30" t="s">
        <v>169</v>
      </c>
      <c r="D73" s="30" t="s">
        <v>133</v>
      </c>
      <c r="E73" s="23">
        <v>2</v>
      </c>
      <c r="F73" s="24">
        <v>651</v>
      </c>
      <c r="G73" s="25">
        <v>1.61</v>
      </c>
      <c r="H73" s="39">
        <v>1.2825</v>
      </c>
      <c r="I73" s="47">
        <v>93.822357133430117</v>
      </c>
      <c r="J73" s="48">
        <v>0.90948000000000007</v>
      </c>
      <c r="K73" s="26"/>
    </row>
    <row r="74" spans="1:11" x14ac:dyDescent="0.3">
      <c r="A74" t="str">
        <f t="shared" si="1"/>
        <v>CER-AWD_R1_t0_44714</v>
      </c>
      <c r="B74" s="11">
        <v>44714</v>
      </c>
      <c r="C74" s="12" t="s">
        <v>170</v>
      </c>
      <c r="D74" s="12" t="s">
        <v>63</v>
      </c>
      <c r="E74" s="13">
        <v>2</v>
      </c>
      <c r="F74" s="14">
        <v>953</v>
      </c>
      <c r="G74" s="15">
        <v>1.63</v>
      </c>
      <c r="H74" s="37">
        <v>1.2825</v>
      </c>
      <c r="I74" s="43">
        <v>81.334583821805396</v>
      </c>
      <c r="J74" s="44">
        <v>0.92220000000000002</v>
      </c>
      <c r="K74" s="16"/>
    </row>
    <row r="75" spans="1:11" x14ac:dyDescent="0.3">
      <c r="A75" t="str">
        <f t="shared" si="1"/>
        <v>CER-AWD_R1_t1_44714</v>
      </c>
      <c r="B75" s="27">
        <v>44714</v>
      </c>
      <c r="C75" s="28" t="s">
        <v>171</v>
      </c>
      <c r="D75" s="28" t="s">
        <v>65</v>
      </c>
      <c r="E75" s="18">
        <v>2</v>
      </c>
      <c r="F75" s="19">
        <v>919</v>
      </c>
      <c r="G75" s="20">
        <v>1.6</v>
      </c>
      <c r="H75" s="38">
        <v>1.2825</v>
      </c>
      <c r="I75" s="45">
        <v>78.432825322391565</v>
      </c>
      <c r="J75" s="46">
        <v>0.90312000000000014</v>
      </c>
      <c r="K75" s="21"/>
    </row>
    <row r="76" spans="1:11" x14ac:dyDescent="0.3">
      <c r="A76" t="str">
        <f t="shared" si="1"/>
        <v>CER-AWD_R1_t2_44714</v>
      </c>
      <c r="B76" s="27">
        <v>44714</v>
      </c>
      <c r="C76" s="28" t="s">
        <v>172</v>
      </c>
      <c r="D76" s="28" t="s">
        <v>67</v>
      </c>
      <c r="E76" s="18">
        <v>2</v>
      </c>
      <c r="F76" s="19">
        <v>1010</v>
      </c>
      <c r="G76" s="20">
        <v>1.51</v>
      </c>
      <c r="H76" s="38">
        <v>1.2825</v>
      </c>
      <c r="I76" s="45">
        <v>86.199296600234476</v>
      </c>
      <c r="J76" s="46">
        <v>0.84588000000000008</v>
      </c>
      <c r="K76" s="21"/>
    </row>
    <row r="77" spans="1:11" ht="15" thickBot="1" x14ac:dyDescent="0.35">
      <c r="A77" t="str">
        <f t="shared" si="1"/>
        <v>CER-AWD_R1_t3_44714</v>
      </c>
      <c r="B77" s="29">
        <v>44714</v>
      </c>
      <c r="C77" s="30" t="s">
        <v>173</v>
      </c>
      <c r="D77" s="30" t="s">
        <v>69</v>
      </c>
      <c r="E77" s="23">
        <v>2</v>
      </c>
      <c r="F77" s="24">
        <v>982</v>
      </c>
      <c r="G77" s="25">
        <v>1.5</v>
      </c>
      <c r="H77" s="39">
        <v>1.2825</v>
      </c>
      <c r="I77" s="47">
        <v>83.809613130128966</v>
      </c>
      <c r="J77" s="48">
        <v>0.83952000000000004</v>
      </c>
      <c r="K77" s="26"/>
    </row>
    <row r="78" spans="1:11" x14ac:dyDescent="0.3">
      <c r="A78" t="str">
        <f t="shared" si="1"/>
        <v>CER-AWD_R2_t0_44714</v>
      </c>
      <c r="B78" s="11">
        <v>44714</v>
      </c>
      <c r="C78" s="12" t="s">
        <v>174</v>
      </c>
      <c r="D78" s="12" t="s">
        <v>71</v>
      </c>
      <c r="E78" s="13">
        <v>2</v>
      </c>
      <c r="F78" s="14">
        <v>976</v>
      </c>
      <c r="G78" s="15">
        <v>1.5</v>
      </c>
      <c r="H78" s="37">
        <v>1.2825</v>
      </c>
      <c r="I78" s="43">
        <v>83.297538100820631</v>
      </c>
      <c r="J78" s="44">
        <v>0.83952000000000004</v>
      </c>
      <c r="K78" s="16"/>
    </row>
    <row r="79" spans="1:11" x14ac:dyDescent="0.3">
      <c r="A79" t="str">
        <f t="shared" si="1"/>
        <v>CER-AWD_R2_t1_44714</v>
      </c>
      <c r="B79" s="27">
        <v>44714</v>
      </c>
      <c r="C79" s="28" t="s">
        <v>175</v>
      </c>
      <c r="D79" s="28" t="s">
        <v>73</v>
      </c>
      <c r="E79" s="18">
        <v>2</v>
      </c>
      <c r="F79" s="19">
        <v>999</v>
      </c>
      <c r="G79" s="20">
        <v>1.47</v>
      </c>
      <c r="H79" s="38">
        <v>1.2825</v>
      </c>
      <c r="I79" s="45">
        <v>85.260492379835867</v>
      </c>
      <c r="J79" s="46">
        <v>0.82044000000000006</v>
      </c>
      <c r="K79" s="21"/>
    </row>
    <row r="80" spans="1:11" x14ac:dyDescent="0.3">
      <c r="A80" t="str">
        <f t="shared" si="1"/>
        <v>CER-AWD_R2_t2_44714</v>
      </c>
      <c r="B80" s="27">
        <v>44714</v>
      </c>
      <c r="C80" s="28" t="s">
        <v>176</v>
      </c>
      <c r="D80" s="28" t="s">
        <v>75</v>
      </c>
      <c r="E80" s="18">
        <v>2.1</v>
      </c>
      <c r="F80" s="19">
        <v>891</v>
      </c>
      <c r="G80" s="20">
        <v>1.41</v>
      </c>
      <c r="H80" s="38">
        <v>1.3574999999999999</v>
      </c>
      <c r="I80" s="45">
        <v>76.043141852286055</v>
      </c>
      <c r="J80" s="46">
        <v>0.78227999999999998</v>
      </c>
      <c r="K80" s="21"/>
    </row>
    <row r="81" spans="1:11" ht="15" thickBot="1" x14ac:dyDescent="0.35">
      <c r="A81" t="str">
        <f t="shared" si="1"/>
        <v>CER-AWD_R2_t3_44714</v>
      </c>
      <c r="B81" s="29">
        <v>44714</v>
      </c>
      <c r="C81" s="30" t="s">
        <v>177</v>
      </c>
      <c r="D81" s="30" t="s">
        <v>77</v>
      </c>
      <c r="E81" s="23">
        <v>2</v>
      </c>
      <c r="F81" s="24">
        <v>830</v>
      </c>
      <c r="G81" s="25">
        <v>1.44</v>
      </c>
      <c r="H81" s="39">
        <v>1.2825</v>
      </c>
      <c r="I81" s="47">
        <v>70.837045720984776</v>
      </c>
      <c r="J81" s="48">
        <v>0.80136000000000007</v>
      </c>
      <c r="K81" s="26"/>
    </row>
    <row r="82" spans="1:11" x14ac:dyDescent="0.3">
      <c r="A82" t="str">
        <f t="shared" si="1"/>
        <v>CER-AWD_R3_t0_44714</v>
      </c>
      <c r="B82" s="11">
        <v>44714</v>
      </c>
      <c r="C82" s="12" t="s">
        <v>178</v>
      </c>
      <c r="D82" s="12" t="s">
        <v>79</v>
      </c>
      <c r="E82" s="13">
        <v>2</v>
      </c>
      <c r="F82" s="14">
        <v>917</v>
      </c>
      <c r="G82" s="15">
        <v>1.4</v>
      </c>
      <c r="H82" s="37">
        <v>1.2825</v>
      </c>
      <c r="I82" s="43">
        <v>78.262133645955458</v>
      </c>
      <c r="J82" s="44">
        <v>0.77591999999999994</v>
      </c>
      <c r="K82" s="16"/>
    </row>
    <row r="83" spans="1:11" x14ac:dyDescent="0.3">
      <c r="A83" t="str">
        <f t="shared" si="1"/>
        <v>CER-AWD_R3_t1_44714</v>
      </c>
      <c r="B83" s="27">
        <v>44714</v>
      </c>
      <c r="C83" s="28" t="s">
        <v>179</v>
      </c>
      <c r="D83" s="28" t="s">
        <v>81</v>
      </c>
      <c r="E83" s="18">
        <v>2</v>
      </c>
      <c r="F83" s="19">
        <v>946</v>
      </c>
      <c r="G83" s="20">
        <v>1.43</v>
      </c>
      <c r="H83" s="38">
        <v>1.2825</v>
      </c>
      <c r="I83" s="45">
        <v>80.737162954279015</v>
      </c>
      <c r="J83" s="46">
        <v>0.79500000000000004</v>
      </c>
      <c r="K83" s="21"/>
    </row>
    <row r="84" spans="1:11" x14ac:dyDescent="0.3">
      <c r="A84" t="str">
        <f t="shared" si="1"/>
        <v>CER-AWD_R3_t2_44714</v>
      </c>
      <c r="B84" s="27">
        <v>44714</v>
      </c>
      <c r="C84" s="28" t="s">
        <v>180</v>
      </c>
      <c r="D84" s="28" t="s">
        <v>83</v>
      </c>
      <c r="E84" s="18">
        <v>2</v>
      </c>
      <c r="F84" s="19">
        <v>718</v>
      </c>
      <c r="G84" s="20">
        <v>2.0499999999999998</v>
      </c>
      <c r="H84" s="38">
        <v>1.2825</v>
      </c>
      <c r="I84" s="45">
        <v>61.278311840562722</v>
      </c>
      <c r="J84" s="46">
        <v>1.1893199999999999</v>
      </c>
      <c r="K84" s="21"/>
    </row>
    <row r="85" spans="1:11" ht="15" thickBot="1" x14ac:dyDescent="0.35">
      <c r="A85" t="str">
        <f t="shared" si="1"/>
        <v>CER-AWD_R3_t3_44714</v>
      </c>
      <c r="B85" s="29">
        <v>44714</v>
      </c>
      <c r="C85" s="30" t="s">
        <v>181</v>
      </c>
      <c r="D85" s="30" t="s">
        <v>85</v>
      </c>
      <c r="E85" s="23">
        <v>1.9</v>
      </c>
      <c r="F85" s="24">
        <v>775</v>
      </c>
      <c r="G85" s="25">
        <v>2.21</v>
      </c>
      <c r="H85" s="39">
        <v>1.2075</v>
      </c>
      <c r="I85" s="47">
        <v>66.143024618991788</v>
      </c>
      <c r="J85" s="48">
        <v>1.29108</v>
      </c>
      <c r="K85" s="26"/>
    </row>
    <row r="86" spans="1:11" x14ac:dyDescent="0.3">
      <c r="A86" t="str">
        <f t="shared" si="1"/>
        <v>CER-MSD_R1_t0_44714</v>
      </c>
      <c r="B86" s="11">
        <v>44714</v>
      </c>
      <c r="C86" s="12" t="s">
        <v>182</v>
      </c>
      <c r="D86" s="12" t="s">
        <v>87</v>
      </c>
      <c r="E86" s="13">
        <v>1.9</v>
      </c>
      <c r="F86" s="14">
        <v>1020</v>
      </c>
      <c r="G86" s="15">
        <v>1.36</v>
      </c>
      <c r="H86" s="37">
        <v>1.2075</v>
      </c>
      <c r="I86" s="43">
        <v>87.05275498241501</v>
      </c>
      <c r="J86" s="44">
        <v>0.75048000000000015</v>
      </c>
      <c r="K86" s="16"/>
    </row>
    <row r="87" spans="1:11" x14ac:dyDescent="0.3">
      <c r="A87" t="str">
        <f t="shared" si="1"/>
        <v>CER-MSD_R1_t1_44714</v>
      </c>
      <c r="B87" s="27">
        <v>44714</v>
      </c>
      <c r="C87" s="28" t="s">
        <v>183</v>
      </c>
      <c r="D87" s="28" t="s">
        <v>89</v>
      </c>
      <c r="E87" s="18">
        <v>2</v>
      </c>
      <c r="F87" s="19">
        <v>891</v>
      </c>
      <c r="G87" s="20">
        <v>1.34</v>
      </c>
      <c r="H87" s="38">
        <v>1.2825</v>
      </c>
      <c r="I87" s="45">
        <v>76.043141852286055</v>
      </c>
      <c r="J87" s="46">
        <v>0.73776000000000008</v>
      </c>
      <c r="K87" s="21"/>
    </row>
    <row r="88" spans="1:11" x14ac:dyDescent="0.3">
      <c r="A88" t="str">
        <f t="shared" si="1"/>
        <v>CER-MSD_R1_t2_44714</v>
      </c>
      <c r="B88" s="27">
        <v>44714</v>
      </c>
      <c r="C88" s="28" t="s">
        <v>184</v>
      </c>
      <c r="D88" s="28" t="s">
        <v>91</v>
      </c>
      <c r="E88" s="18">
        <v>1.9</v>
      </c>
      <c r="F88" s="19">
        <v>1028</v>
      </c>
      <c r="G88" s="20">
        <v>1.43</v>
      </c>
      <c r="H88" s="38">
        <v>1.2075</v>
      </c>
      <c r="I88" s="45">
        <v>87.735521688159437</v>
      </c>
      <c r="J88" s="46">
        <v>0.79500000000000004</v>
      </c>
      <c r="K88" s="21"/>
    </row>
    <row r="89" spans="1:11" ht="15" thickBot="1" x14ac:dyDescent="0.35">
      <c r="A89" t="str">
        <f t="shared" si="1"/>
        <v>CER-MSD_R1_t3_44714</v>
      </c>
      <c r="B89" s="29">
        <v>44714</v>
      </c>
      <c r="C89" s="30" t="s">
        <v>185</v>
      </c>
      <c r="D89" s="30" t="s">
        <v>93</v>
      </c>
      <c r="E89" s="23">
        <v>1.9</v>
      </c>
      <c r="F89" s="24">
        <v>798</v>
      </c>
      <c r="G89" s="25">
        <v>1.4</v>
      </c>
      <c r="H89" s="39">
        <v>1.2075</v>
      </c>
      <c r="I89" s="47">
        <v>68.105978898007038</v>
      </c>
      <c r="J89" s="48">
        <v>0.77591999999999994</v>
      </c>
      <c r="K89" s="26"/>
    </row>
    <row r="90" spans="1:11" x14ac:dyDescent="0.3">
      <c r="A90" t="str">
        <f t="shared" si="1"/>
        <v>CER-MSD_R2_t0_44714</v>
      </c>
      <c r="B90" s="11">
        <v>44714</v>
      </c>
      <c r="C90" s="12" t="s">
        <v>186</v>
      </c>
      <c r="D90" s="12" t="s">
        <v>95</v>
      </c>
      <c r="E90" s="13">
        <v>1.9</v>
      </c>
      <c r="F90" s="14">
        <v>964</v>
      </c>
      <c r="G90" s="15">
        <v>1.35</v>
      </c>
      <c r="H90" s="37">
        <v>1.2075</v>
      </c>
      <c r="I90" s="43">
        <v>82.27338804220399</v>
      </c>
      <c r="J90" s="44">
        <v>0.74412000000000011</v>
      </c>
      <c r="K90" s="16"/>
    </row>
    <row r="91" spans="1:11" x14ac:dyDescent="0.3">
      <c r="A91" t="str">
        <f t="shared" si="1"/>
        <v>CER-MSD_R2_t1_44714</v>
      </c>
      <c r="B91" s="27">
        <v>44714</v>
      </c>
      <c r="C91" s="28" t="s">
        <v>187</v>
      </c>
      <c r="D91" s="28" t="s">
        <v>97</v>
      </c>
      <c r="E91" s="18">
        <v>2</v>
      </c>
      <c r="F91" s="19">
        <v>933</v>
      </c>
      <c r="G91" s="20">
        <v>1.43</v>
      </c>
      <c r="H91" s="38">
        <v>1.2825</v>
      </c>
      <c r="I91" s="45">
        <v>79.627667057444313</v>
      </c>
      <c r="J91" s="46">
        <v>0.79500000000000004</v>
      </c>
      <c r="K91" s="21"/>
    </row>
    <row r="92" spans="1:11" x14ac:dyDescent="0.3">
      <c r="A92" t="str">
        <f t="shared" si="1"/>
        <v>CER-MSD_R2_t2_44714</v>
      </c>
      <c r="B92" s="27">
        <v>44714</v>
      </c>
      <c r="C92" s="28" t="s">
        <v>188</v>
      </c>
      <c r="D92" s="28" t="s">
        <v>99</v>
      </c>
      <c r="E92" s="18">
        <v>2</v>
      </c>
      <c r="F92" s="19">
        <v>946</v>
      </c>
      <c r="G92" s="20">
        <v>1.54</v>
      </c>
      <c r="H92" s="38">
        <v>1.2825</v>
      </c>
      <c r="I92" s="45">
        <v>80.737162954279015</v>
      </c>
      <c r="J92" s="46">
        <v>0.86496000000000006</v>
      </c>
      <c r="K92" s="21"/>
    </row>
    <row r="93" spans="1:11" ht="15" thickBot="1" x14ac:dyDescent="0.35">
      <c r="A93" t="str">
        <f t="shared" si="1"/>
        <v>CER-MSD_R2_t3_44714</v>
      </c>
      <c r="B93" s="29">
        <v>44714</v>
      </c>
      <c r="C93" s="30" t="s">
        <v>189</v>
      </c>
      <c r="D93" s="30" t="s">
        <v>101</v>
      </c>
      <c r="E93" s="23">
        <v>2</v>
      </c>
      <c r="F93" s="24">
        <v>731</v>
      </c>
      <c r="G93" s="25">
        <v>1.34</v>
      </c>
      <c r="H93" s="39">
        <v>1.2825</v>
      </c>
      <c r="I93" s="47">
        <v>62.387807737397424</v>
      </c>
      <c r="J93" s="48">
        <v>0.73776000000000008</v>
      </c>
      <c r="K93" s="26"/>
    </row>
    <row r="94" spans="1:11" x14ac:dyDescent="0.3">
      <c r="A94" t="str">
        <f t="shared" si="1"/>
        <v>CER-MSD_R3_t0_44714</v>
      </c>
      <c r="B94" s="11">
        <v>44714</v>
      </c>
      <c r="C94" s="12" t="s">
        <v>190</v>
      </c>
      <c r="D94" s="12" t="s">
        <v>103</v>
      </c>
      <c r="E94" s="13">
        <v>2.1</v>
      </c>
      <c r="F94" s="14">
        <v>972</v>
      </c>
      <c r="G94" s="15">
        <v>1.45</v>
      </c>
      <c r="H94" s="37">
        <v>1.3574999999999999</v>
      </c>
      <c r="I94" s="43">
        <v>82.956154747948418</v>
      </c>
      <c r="J94" s="44">
        <v>0.80771999999999999</v>
      </c>
      <c r="K94" s="16"/>
    </row>
    <row r="95" spans="1:11" x14ac:dyDescent="0.3">
      <c r="A95" t="str">
        <f t="shared" si="1"/>
        <v>CER-MSD_R3_t1_44714</v>
      </c>
      <c r="B95" s="27">
        <v>44714</v>
      </c>
      <c r="C95" s="28" t="s">
        <v>191</v>
      </c>
      <c r="D95" s="28" t="s">
        <v>105</v>
      </c>
      <c r="E95" s="18">
        <v>2</v>
      </c>
      <c r="F95" s="19">
        <v>913</v>
      </c>
      <c r="G95" s="20">
        <v>1.45</v>
      </c>
      <c r="H95" s="38">
        <v>1.2825</v>
      </c>
      <c r="I95" s="45">
        <v>77.920750293083245</v>
      </c>
      <c r="J95" s="46">
        <v>0.80771999999999999</v>
      </c>
      <c r="K95" s="21"/>
    </row>
    <row r="96" spans="1:11" x14ac:dyDescent="0.3">
      <c r="A96" t="str">
        <f t="shared" si="1"/>
        <v>CER-MSD_R3_t2_44714</v>
      </c>
      <c r="B96" s="27">
        <v>44714</v>
      </c>
      <c r="C96" s="28" t="s">
        <v>192</v>
      </c>
      <c r="D96" s="28" t="s">
        <v>107</v>
      </c>
      <c r="E96" s="18">
        <v>1.9</v>
      </c>
      <c r="F96" s="19">
        <v>799</v>
      </c>
      <c r="G96" s="20">
        <v>1.39</v>
      </c>
      <c r="H96" s="38">
        <v>1.2075</v>
      </c>
      <c r="I96" s="45">
        <v>68.191324736225098</v>
      </c>
      <c r="J96" s="46">
        <v>0.76956000000000002</v>
      </c>
      <c r="K96" s="21"/>
    </row>
    <row r="97" spans="1:11" ht="15" thickBot="1" x14ac:dyDescent="0.35">
      <c r="A97" t="str">
        <f t="shared" si="1"/>
        <v>CER-MSD_R3_t3_44714</v>
      </c>
      <c r="B97" s="29">
        <v>44714</v>
      </c>
      <c r="C97" s="30" t="s">
        <v>193</v>
      </c>
      <c r="D97" s="30" t="s">
        <v>109</v>
      </c>
      <c r="E97" s="23">
        <v>1.9</v>
      </c>
      <c r="F97" s="24">
        <v>784</v>
      </c>
      <c r="G97" s="25">
        <v>1.67</v>
      </c>
      <c r="H97" s="39">
        <v>1.2075</v>
      </c>
      <c r="I97" s="47">
        <v>66.911137162954276</v>
      </c>
      <c r="J97" s="48">
        <v>0.94764000000000004</v>
      </c>
      <c r="K97" s="26"/>
    </row>
    <row r="98" spans="1:11" x14ac:dyDescent="0.3">
      <c r="A98" t="str">
        <f t="shared" si="1"/>
        <v>CER-CON_R1_t0_44714</v>
      </c>
      <c r="B98" s="11">
        <v>44714</v>
      </c>
      <c r="C98" s="12" t="s">
        <v>194</v>
      </c>
      <c r="D98" s="12" t="s">
        <v>111</v>
      </c>
      <c r="E98" s="13">
        <v>1.9</v>
      </c>
      <c r="F98" s="14">
        <v>915</v>
      </c>
      <c r="G98" s="15">
        <v>1.51</v>
      </c>
      <c r="H98" s="37">
        <v>1.2075</v>
      </c>
      <c r="I98" s="43">
        <v>78.091441969519337</v>
      </c>
      <c r="J98" s="44">
        <v>0.84588000000000008</v>
      </c>
      <c r="K98" s="16"/>
    </row>
    <row r="99" spans="1:11" x14ac:dyDescent="0.3">
      <c r="A99" t="str">
        <f t="shared" si="1"/>
        <v>CER-CON_R1_t1_44714</v>
      </c>
      <c r="B99" s="27">
        <v>44714</v>
      </c>
      <c r="C99" s="28" t="s">
        <v>195</v>
      </c>
      <c r="D99" s="28" t="s">
        <v>113</v>
      </c>
      <c r="E99" s="18">
        <v>1.9</v>
      </c>
      <c r="F99" s="19">
        <v>965</v>
      </c>
      <c r="G99" s="20">
        <v>1.45</v>
      </c>
      <c r="H99" s="38">
        <v>1.2075</v>
      </c>
      <c r="I99" s="45">
        <v>82.358733880422051</v>
      </c>
      <c r="J99" s="46">
        <v>0.80771999999999999</v>
      </c>
      <c r="K99" s="21"/>
    </row>
    <row r="100" spans="1:11" x14ac:dyDescent="0.3">
      <c r="A100" t="str">
        <f t="shared" si="1"/>
        <v>CER-CON_R1_t2_44714</v>
      </c>
      <c r="B100" s="27">
        <v>44714</v>
      </c>
      <c r="C100" s="28" t="s">
        <v>196</v>
      </c>
      <c r="D100" s="28" t="s">
        <v>115</v>
      </c>
      <c r="E100" s="18">
        <v>2</v>
      </c>
      <c r="F100" s="19">
        <v>806</v>
      </c>
      <c r="G100" s="20">
        <v>1.57</v>
      </c>
      <c r="H100" s="38">
        <v>1.2825</v>
      </c>
      <c r="I100" s="45">
        <v>68.788745603751465</v>
      </c>
      <c r="J100" s="46">
        <v>0.88404000000000005</v>
      </c>
      <c r="K100" s="21"/>
    </row>
    <row r="101" spans="1:11" ht="15" thickBot="1" x14ac:dyDescent="0.35">
      <c r="A101" t="str">
        <f t="shared" si="1"/>
        <v>CER-CON_R1_t3_44714</v>
      </c>
      <c r="B101" s="29">
        <v>44714</v>
      </c>
      <c r="C101" s="30" t="s">
        <v>197</v>
      </c>
      <c r="D101" s="30" t="s">
        <v>117</v>
      </c>
      <c r="E101" s="23">
        <v>2</v>
      </c>
      <c r="F101" s="24">
        <v>908</v>
      </c>
      <c r="G101" s="25">
        <v>1.47</v>
      </c>
      <c r="H101" s="39">
        <v>1.2825</v>
      </c>
      <c r="I101" s="47">
        <v>77.494021101992971</v>
      </c>
      <c r="J101" s="48">
        <v>0.82044000000000006</v>
      </c>
      <c r="K101" s="26"/>
    </row>
    <row r="102" spans="1:11" x14ac:dyDescent="0.3">
      <c r="A102" t="str">
        <f t="shared" si="1"/>
        <v>CER-CON_R2_t0_44714</v>
      </c>
      <c r="B102" s="11">
        <v>44714</v>
      </c>
      <c r="C102" s="12" t="s">
        <v>198</v>
      </c>
      <c r="D102" s="12" t="s">
        <v>119</v>
      </c>
      <c r="E102" s="13">
        <v>1.9</v>
      </c>
      <c r="F102" s="14">
        <v>880</v>
      </c>
      <c r="G102" s="15">
        <v>1.94</v>
      </c>
      <c r="H102" s="37">
        <v>1.2075</v>
      </c>
      <c r="I102" s="43">
        <v>75.104337631887461</v>
      </c>
      <c r="J102" s="44">
        <v>1.1193600000000001</v>
      </c>
      <c r="K102" s="16"/>
    </row>
    <row r="103" spans="1:11" x14ac:dyDescent="0.3">
      <c r="A103" t="str">
        <f t="shared" si="1"/>
        <v>CER-CON_R2_t1_44714</v>
      </c>
      <c r="B103" s="27">
        <v>44714</v>
      </c>
      <c r="C103" s="28" t="s">
        <v>199</v>
      </c>
      <c r="D103" s="28" t="s">
        <v>121</v>
      </c>
      <c r="E103" s="18">
        <v>1.9</v>
      </c>
      <c r="F103" s="19">
        <v>839</v>
      </c>
      <c r="G103" s="20">
        <v>1.49</v>
      </c>
      <c r="H103" s="38">
        <v>1.2075</v>
      </c>
      <c r="I103" s="45">
        <v>71.605158264947249</v>
      </c>
      <c r="J103" s="46">
        <v>0.83316000000000001</v>
      </c>
      <c r="K103" s="21"/>
    </row>
    <row r="104" spans="1:11" x14ac:dyDescent="0.3">
      <c r="A104" t="str">
        <f t="shared" si="1"/>
        <v>CER-CON_R2_t2_44714</v>
      </c>
      <c r="B104" s="27">
        <v>44714</v>
      </c>
      <c r="C104" s="28" t="s">
        <v>200</v>
      </c>
      <c r="D104" s="28" t="s">
        <v>123</v>
      </c>
      <c r="E104" s="18">
        <v>2</v>
      </c>
      <c r="F104" s="19">
        <v>973</v>
      </c>
      <c r="G104" s="20">
        <v>1.42</v>
      </c>
      <c r="H104" s="38">
        <v>1.2825</v>
      </c>
      <c r="I104" s="45">
        <v>83.041500586166478</v>
      </c>
      <c r="J104" s="46">
        <v>0.78864000000000001</v>
      </c>
      <c r="K104" s="21"/>
    </row>
    <row r="105" spans="1:11" ht="15" thickBot="1" x14ac:dyDescent="0.35">
      <c r="A105" t="str">
        <f t="shared" si="1"/>
        <v>CER-CON_R2_t3_44714</v>
      </c>
      <c r="B105" s="29">
        <v>44714</v>
      </c>
      <c r="C105" s="30" t="s">
        <v>201</v>
      </c>
      <c r="D105" s="30" t="s">
        <v>125</v>
      </c>
      <c r="E105" s="23">
        <v>1.9</v>
      </c>
      <c r="F105" s="24">
        <v>955</v>
      </c>
      <c r="G105" s="25">
        <v>1.33</v>
      </c>
      <c r="H105" s="39">
        <v>1.2075</v>
      </c>
      <c r="I105" s="47">
        <v>81.505275498241517</v>
      </c>
      <c r="J105" s="48">
        <v>0.73140000000000005</v>
      </c>
      <c r="K105" s="26"/>
    </row>
    <row r="106" spans="1:11" x14ac:dyDescent="0.3">
      <c r="A106" t="str">
        <f t="shared" si="1"/>
        <v>CER-CON_R3_t0_44714</v>
      </c>
      <c r="B106" s="11">
        <v>44714</v>
      </c>
      <c r="C106" s="12" t="s">
        <v>202</v>
      </c>
      <c r="D106" s="12" t="s">
        <v>127</v>
      </c>
      <c r="E106" s="13">
        <v>2</v>
      </c>
      <c r="F106" s="14">
        <v>880</v>
      </c>
      <c r="G106" s="15">
        <v>1.42</v>
      </c>
      <c r="H106" s="37">
        <v>1.2825</v>
      </c>
      <c r="I106" s="43">
        <v>75.104337631887461</v>
      </c>
      <c r="J106" s="44">
        <v>0.78864000000000001</v>
      </c>
      <c r="K106" s="16"/>
    </row>
    <row r="107" spans="1:11" x14ac:dyDescent="0.3">
      <c r="A107" t="str">
        <f t="shared" si="1"/>
        <v>CER-CON_R3_t1_44714</v>
      </c>
      <c r="B107" s="27">
        <v>44714</v>
      </c>
      <c r="C107" s="28" t="s">
        <v>203</v>
      </c>
      <c r="D107" s="28" t="s">
        <v>129</v>
      </c>
      <c r="E107" s="18">
        <v>2</v>
      </c>
      <c r="F107" s="19">
        <v>1084</v>
      </c>
      <c r="G107" s="20">
        <v>1.37</v>
      </c>
      <c r="H107" s="38">
        <v>1.2825</v>
      </c>
      <c r="I107" s="45">
        <v>92.514888628370457</v>
      </c>
      <c r="J107" s="46">
        <v>0.75684000000000007</v>
      </c>
      <c r="K107" s="21"/>
    </row>
    <row r="108" spans="1:11" x14ac:dyDescent="0.3">
      <c r="A108" t="str">
        <f t="shared" si="1"/>
        <v>CER-CON_R3_t2_44714</v>
      </c>
      <c r="B108" s="27">
        <v>44714</v>
      </c>
      <c r="C108" s="28" t="s">
        <v>204</v>
      </c>
      <c r="D108" s="28" t="s">
        <v>131</v>
      </c>
      <c r="E108" s="18">
        <v>2</v>
      </c>
      <c r="F108" s="19">
        <v>958</v>
      </c>
      <c r="G108" s="20">
        <v>1.39</v>
      </c>
      <c r="H108" s="38">
        <v>1.2825</v>
      </c>
      <c r="I108" s="45">
        <v>81.76131301289567</v>
      </c>
      <c r="J108" s="46">
        <v>0.76956000000000002</v>
      </c>
      <c r="K108" s="21"/>
    </row>
    <row r="109" spans="1:11" ht="15" thickBot="1" x14ac:dyDescent="0.35">
      <c r="A109" t="str">
        <f t="shared" si="1"/>
        <v>CER-CON_R3_t3_44714</v>
      </c>
      <c r="B109" s="29">
        <v>44714</v>
      </c>
      <c r="C109" s="30" t="s">
        <v>205</v>
      </c>
      <c r="D109" s="30" t="s">
        <v>133</v>
      </c>
      <c r="E109" s="23">
        <v>2.2000000000000002</v>
      </c>
      <c r="F109" s="24">
        <v>1008</v>
      </c>
      <c r="G109" s="25">
        <v>1.43</v>
      </c>
      <c r="H109" s="39">
        <v>1.4325000000000001</v>
      </c>
      <c r="I109" s="47">
        <v>86.028604923798369</v>
      </c>
      <c r="J109" s="48">
        <v>0.79500000000000004</v>
      </c>
      <c r="K109" s="26"/>
    </row>
    <row r="110" spans="1:11" x14ac:dyDescent="0.3">
      <c r="A110" t="str">
        <f t="shared" si="1"/>
        <v>CER-AWD_R1_t0_44721</v>
      </c>
      <c r="B110" s="11">
        <v>44721</v>
      </c>
      <c r="C110" s="12" t="s">
        <v>206</v>
      </c>
      <c r="D110" s="12" t="s">
        <v>63</v>
      </c>
      <c r="E110" s="13">
        <v>2</v>
      </c>
      <c r="F110" s="14">
        <v>1085</v>
      </c>
      <c r="G110" s="15">
        <v>1.34</v>
      </c>
      <c r="H110" s="37">
        <v>1.2825</v>
      </c>
      <c r="I110" s="43">
        <v>92.600234466588518</v>
      </c>
      <c r="J110" s="44">
        <v>0.73776000000000008</v>
      </c>
      <c r="K110" s="16"/>
    </row>
    <row r="111" spans="1:11" x14ac:dyDescent="0.3">
      <c r="A111" t="str">
        <f t="shared" si="1"/>
        <v>CER-AWD_R1_t1_44721</v>
      </c>
      <c r="B111" s="27">
        <v>44721</v>
      </c>
      <c r="C111" s="28" t="s">
        <v>207</v>
      </c>
      <c r="D111" s="28" t="s">
        <v>65</v>
      </c>
      <c r="E111" s="18">
        <v>2</v>
      </c>
      <c r="F111" s="19">
        <v>891</v>
      </c>
      <c r="G111" s="20">
        <v>1.35</v>
      </c>
      <c r="H111" s="38">
        <v>1.2825</v>
      </c>
      <c r="I111" s="45">
        <v>76.043141852286055</v>
      </c>
      <c r="J111" s="46">
        <v>0.74412000000000011</v>
      </c>
      <c r="K111" s="21"/>
    </row>
    <row r="112" spans="1:11" x14ac:dyDescent="0.3">
      <c r="A112" t="str">
        <f t="shared" si="1"/>
        <v>CER-AWD_R1_t2_44721</v>
      </c>
      <c r="B112" s="27">
        <v>44721</v>
      </c>
      <c r="C112" s="28" t="s">
        <v>208</v>
      </c>
      <c r="D112" s="28" t="s">
        <v>67</v>
      </c>
      <c r="E112" s="18">
        <v>2.1</v>
      </c>
      <c r="F112" s="19">
        <v>527</v>
      </c>
      <c r="G112" s="20">
        <v>1.32</v>
      </c>
      <c r="H112" s="38">
        <v>1.3574999999999999</v>
      </c>
      <c r="I112" s="45">
        <v>44.977256740914427</v>
      </c>
      <c r="J112" s="46">
        <v>0.72504000000000013</v>
      </c>
      <c r="K112" s="21"/>
    </row>
    <row r="113" spans="1:11" ht="15" thickBot="1" x14ac:dyDescent="0.35">
      <c r="A113" t="str">
        <f t="shared" si="1"/>
        <v>CER-AWD_R1_t3_44721</v>
      </c>
      <c r="B113" s="29">
        <v>44721</v>
      </c>
      <c r="C113" s="30" t="s">
        <v>209</v>
      </c>
      <c r="D113" s="30" t="s">
        <v>69</v>
      </c>
      <c r="E113" s="23">
        <v>2.2000000000000002</v>
      </c>
      <c r="F113" s="24">
        <v>237</v>
      </c>
      <c r="G113" s="25">
        <v>2.27</v>
      </c>
      <c r="H113" s="39">
        <v>1.4325000000000001</v>
      </c>
      <c r="I113" s="47">
        <v>20.22696365767878</v>
      </c>
      <c r="J113" s="48">
        <v>1.32924</v>
      </c>
      <c r="K113" s="26"/>
    </row>
    <row r="114" spans="1:11" x14ac:dyDescent="0.3">
      <c r="A114" t="str">
        <f t="shared" si="1"/>
        <v>CER-AWD_R2_t0_44721</v>
      </c>
      <c r="B114" s="11">
        <v>44721</v>
      </c>
      <c r="C114" s="12" t="s">
        <v>210</v>
      </c>
      <c r="D114" s="12" t="s">
        <v>71</v>
      </c>
      <c r="E114" s="13">
        <v>1.9</v>
      </c>
      <c r="F114" s="14">
        <v>1039</v>
      </c>
      <c r="G114" s="15">
        <v>1.34</v>
      </c>
      <c r="H114" s="37">
        <v>1.2075</v>
      </c>
      <c r="I114" s="43">
        <v>88.674325908558046</v>
      </c>
      <c r="J114" s="44">
        <v>0.73776000000000008</v>
      </c>
      <c r="K114" s="16"/>
    </row>
    <row r="115" spans="1:11" x14ac:dyDescent="0.3">
      <c r="A115" t="str">
        <f t="shared" si="1"/>
        <v>CER-AWD_R2_t1_44721</v>
      </c>
      <c r="B115" s="27">
        <v>44721</v>
      </c>
      <c r="C115" s="28" t="s">
        <v>211</v>
      </c>
      <c r="D115" s="28" t="s">
        <v>73</v>
      </c>
      <c r="E115" s="18">
        <v>2</v>
      </c>
      <c r="F115" s="19">
        <v>839</v>
      </c>
      <c r="G115" s="20">
        <v>1.37</v>
      </c>
      <c r="H115" s="38">
        <v>1.2825</v>
      </c>
      <c r="I115" s="45">
        <v>71.605158264947249</v>
      </c>
      <c r="J115" s="46">
        <v>0.75684000000000007</v>
      </c>
      <c r="K115" s="21"/>
    </row>
    <row r="116" spans="1:11" x14ac:dyDescent="0.3">
      <c r="A116" t="str">
        <f t="shared" si="1"/>
        <v>CER-AWD_R2_t2_44721</v>
      </c>
      <c r="B116" s="27">
        <v>44721</v>
      </c>
      <c r="C116" s="28" t="s">
        <v>212</v>
      </c>
      <c r="D116" s="28" t="s">
        <v>75</v>
      </c>
      <c r="E116" s="18">
        <v>2.2000000000000002</v>
      </c>
      <c r="F116" s="19">
        <v>1072</v>
      </c>
      <c r="G116" s="20">
        <v>1.32</v>
      </c>
      <c r="H116" s="38">
        <v>1.4325000000000001</v>
      </c>
      <c r="I116" s="45">
        <v>91.490738569753816</v>
      </c>
      <c r="J116" s="46">
        <v>0.72504000000000013</v>
      </c>
      <c r="K116" s="21"/>
    </row>
    <row r="117" spans="1:11" ht="15" thickBot="1" x14ac:dyDescent="0.35">
      <c r="A117" t="str">
        <f t="shared" si="1"/>
        <v>CER-AWD_R2_t3_44721</v>
      </c>
      <c r="B117" s="29">
        <v>44721</v>
      </c>
      <c r="C117" s="30" t="s">
        <v>213</v>
      </c>
      <c r="D117" s="30" t="s">
        <v>77</v>
      </c>
      <c r="E117" s="23">
        <v>2.2999999999999998</v>
      </c>
      <c r="F117" s="24">
        <v>587</v>
      </c>
      <c r="G117" s="25">
        <v>1.45</v>
      </c>
      <c r="H117" s="39">
        <v>1.5074999999999998</v>
      </c>
      <c r="I117" s="47">
        <v>50.098007033997661</v>
      </c>
      <c r="J117" s="48">
        <v>0.80771999999999999</v>
      </c>
      <c r="K117" s="26"/>
    </row>
    <row r="118" spans="1:11" x14ac:dyDescent="0.3">
      <c r="A118" t="str">
        <f t="shared" si="1"/>
        <v>CER-AWD_R3_t0_44721</v>
      </c>
      <c r="B118" s="11">
        <v>44721</v>
      </c>
      <c r="C118" s="12" t="s">
        <v>214</v>
      </c>
      <c r="D118" s="12" t="s">
        <v>79</v>
      </c>
      <c r="E118" s="13">
        <v>2</v>
      </c>
      <c r="F118" s="14">
        <v>880</v>
      </c>
      <c r="G118" s="15">
        <v>1.35</v>
      </c>
      <c r="H118" s="37">
        <v>1.2825</v>
      </c>
      <c r="I118" s="43">
        <v>75.104337631887461</v>
      </c>
      <c r="J118" s="44">
        <v>0.74412000000000011</v>
      </c>
      <c r="K118" s="16"/>
    </row>
    <row r="119" spans="1:11" x14ac:dyDescent="0.3">
      <c r="A119" t="str">
        <f t="shared" si="1"/>
        <v>CER-AWD_R3_t1_44721</v>
      </c>
      <c r="B119" s="27">
        <v>44721</v>
      </c>
      <c r="C119" s="28" t="s">
        <v>215</v>
      </c>
      <c r="D119" s="28" t="s">
        <v>81</v>
      </c>
      <c r="E119" s="18">
        <v>2.2000000000000002</v>
      </c>
      <c r="F119" s="19">
        <v>608</v>
      </c>
      <c r="G119" s="20">
        <v>1.47</v>
      </c>
      <c r="H119" s="38">
        <v>1.4325000000000001</v>
      </c>
      <c r="I119" s="45">
        <v>51.890269636576789</v>
      </c>
      <c r="J119" s="46">
        <v>0.82044000000000006</v>
      </c>
      <c r="K119" s="21"/>
    </row>
    <row r="120" spans="1:11" x14ac:dyDescent="0.3">
      <c r="A120" t="str">
        <f t="shared" si="1"/>
        <v>CER-AWD_R3_t2_44721</v>
      </c>
      <c r="B120" s="27">
        <v>44721</v>
      </c>
      <c r="C120" s="28" t="s">
        <v>216</v>
      </c>
      <c r="D120" s="28" t="s">
        <v>83</v>
      </c>
      <c r="E120" s="18">
        <v>2.4</v>
      </c>
      <c r="F120" s="19">
        <v>533</v>
      </c>
      <c r="G120" s="20">
        <v>1.34</v>
      </c>
      <c r="H120" s="38">
        <v>1.5825</v>
      </c>
      <c r="I120" s="45">
        <v>45.489331770222748</v>
      </c>
      <c r="J120" s="46">
        <v>0.73776000000000008</v>
      </c>
      <c r="K120" s="21"/>
    </row>
    <row r="121" spans="1:11" ht="15" thickBot="1" x14ac:dyDescent="0.35">
      <c r="A121" t="str">
        <f t="shared" si="1"/>
        <v>CER-AWD_R3_t3_44721</v>
      </c>
      <c r="B121" s="29">
        <v>44721</v>
      </c>
      <c r="C121" s="30" t="s">
        <v>217</v>
      </c>
      <c r="D121" s="30" t="s">
        <v>85</v>
      </c>
      <c r="E121" s="23">
        <v>2.2999999999999998</v>
      </c>
      <c r="F121" s="24">
        <v>426</v>
      </c>
      <c r="G121" s="25">
        <v>1.35</v>
      </c>
      <c r="H121" s="39">
        <v>1.5074999999999998</v>
      </c>
      <c r="I121" s="47">
        <v>36.357327080890975</v>
      </c>
      <c r="J121" s="48">
        <v>0.74412000000000011</v>
      </c>
      <c r="K121" s="26"/>
    </row>
    <row r="122" spans="1:11" x14ac:dyDescent="0.3">
      <c r="A122" t="str">
        <f t="shared" si="1"/>
        <v>CER-MSD_R1_t0_44721</v>
      </c>
      <c r="B122" s="11">
        <v>44721</v>
      </c>
      <c r="C122" s="12" t="s">
        <v>218</v>
      </c>
      <c r="D122" s="12" t="s">
        <v>87</v>
      </c>
      <c r="E122" s="13">
        <v>2</v>
      </c>
      <c r="F122" s="14">
        <v>913</v>
      </c>
      <c r="G122" s="15">
        <v>1.38</v>
      </c>
      <c r="H122" s="37">
        <v>1.2825</v>
      </c>
      <c r="I122" s="43">
        <v>77.920750293083245</v>
      </c>
      <c r="J122" s="44">
        <v>0.76319999999999999</v>
      </c>
      <c r="K122" s="16"/>
    </row>
    <row r="123" spans="1:11" x14ac:dyDescent="0.3">
      <c r="A123" t="str">
        <f t="shared" si="1"/>
        <v>CER-MSD_R1_t1_44721</v>
      </c>
      <c r="B123" s="27">
        <v>44721</v>
      </c>
      <c r="C123" s="28" t="s">
        <v>219</v>
      </c>
      <c r="D123" s="28" t="s">
        <v>89</v>
      </c>
      <c r="E123" s="18">
        <v>2</v>
      </c>
      <c r="F123" s="19">
        <v>617</v>
      </c>
      <c r="G123" s="20">
        <v>1.43</v>
      </c>
      <c r="H123" s="38">
        <v>1.2825</v>
      </c>
      <c r="I123" s="45">
        <v>52.658382180539277</v>
      </c>
      <c r="J123" s="46">
        <v>0.79500000000000004</v>
      </c>
      <c r="K123" s="21"/>
    </row>
    <row r="124" spans="1:11" x14ac:dyDescent="0.3">
      <c r="A124" t="str">
        <f t="shared" si="1"/>
        <v>CER-MSD_R1_t2_44721</v>
      </c>
      <c r="B124" s="27">
        <v>44721</v>
      </c>
      <c r="C124" s="28" t="s">
        <v>220</v>
      </c>
      <c r="D124" s="28" t="s">
        <v>91</v>
      </c>
      <c r="E124" s="18">
        <v>1.9</v>
      </c>
      <c r="F124" s="19">
        <v>751</v>
      </c>
      <c r="G124" s="20">
        <v>1.39</v>
      </c>
      <c r="H124" s="38">
        <v>1.2075</v>
      </c>
      <c r="I124" s="45">
        <v>64.094724501758506</v>
      </c>
      <c r="J124" s="46">
        <v>0.76956000000000002</v>
      </c>
      <c r="K124" s="21"/>
    </row>
    <row r="125" spans="1:11" ht="15" thickBot="1" x14ac:dyDescent="0.35">
      <c r="A125" t="str">
        <f t="shared" si="1"/>
        <v>CER-MSD_R1_t3_44721</v>
      </c>
      <c r="B125" s="29">
        <v>44721</v>
      </c>
      <c r="C125" s="30" t="s">
        <v>221</v>
      </c>
      <c r="D125" s="30" t="s">
        <v>93</v>
      </c>
      <c r="E125" s="23">
        <v>2</v>
      </c>
      <c r="F125" s="24">
        <v>586</v>
      </c>
      <c r="G125" s="25">
        <v>1.31</v>
      </c>
      <c r="H125" s="39">
        <v>1.2825</v>
      </c>
      <c r="I125" s="47">
        <v>50.012661195779607</v>
      </c>
      <c r="J125" s="48">
        <v>0.7186800000000001</v>
      </c>
      <c r="K125" s="26"/>
    </row>
    <row r="126" spans="1:11" x14ac:dyDescent="0.3">
      <c r="A126" t="str">
        <f t="shared" si="1"/>
        <v>CER-MSD_R2_t0_44721</v>
      </c>
      <c r="B126" s="11">
        <v>44721</v>
      </c>
      <c r="C126" s="12" t="s">
        <v>222</v>
      </c>
      <c r="D126" s="12" t="s">
        <v>95</v>
      </c>
      <c r="E126" s="13">
        <v>1.9</v>
      </c>
      <c r="F126" s="14">
        <v>865</v>
      </c>
      <c r="G126" s="15">
        <v>1.34</v>
      </c>
      <c r="H126" s="37">
        <v>1.2075</v>
      </c>
      <c r="I126" s="43">
        <v>73.824150058616652</v>
      </c>
      <c r="J126" s="44">
        <v>0.73776000000000008</v>
      </c>
      <c r="K126" s="16"/>
    </row>
    <row r="127" spans="1:11" x14ac:dyDescent="0.3">
      <c r="A127" t="str">
        <f t="shared" si="1"/>
        <v>CER-MSD_R2_t1_44721</v>
      </c>
      <c r="B127" s="27">
        <v>44721</v>
      </c>
      <c r="C127" s="28" t="s">
        <v>223</v>
      </c>
      <c r="D127" s="28" t="s">
        <v>97</v>
      </c>
      <c r="E127" s="18">
        <v>2</v>
      </c>
      <c r="F127" s="19">
        <v>774</v>
      </c>
      <c r="G127" s="20">
        <v>1.34</v>
      </c>
      <c r="H127" s="38">
        <v>1.2825</v>
      </c>
      <c r="I127" s="45">
        <v>66.057678780773742</v>
      </c>
      <c r="J127" s="46">
        <v>0.73776000000000008</v>
      </c>
      <c r="K127" s="21"/>
    </row>
    <row r="128" spans="1:11" x14ac:dyDescent="0.3">
      <c r="A128" t="str">
        <f t="shared" si="1"/>
        <v>CER-MSD_R2_t2_44721</v>
      </c>
      <c r="B128" s="27">
        <v>44721</v>
      </c>
      <c r="C128" s="28" t="s">
        <v>224</v>
      </c>
      <c r="D128" s="28" t="s">
        <v>99</v>
      </c>
      <c r="E128" s="18">
        <v>2.1</v>
      </c>
      <c r="F128" s="19">
        <v>493</v>
      </c>
      <c r="G128" s="20">
        <v>1.43</v>
      </c>
      <c r="H128" s="38">
        <v>1.3574999999999999</v>
      </c>
      <c r="I128" s="45">
        <v>42.07549824150059</v>
      </c>
      <c r="J128" s="46">
        <v>0.79500000000000004</v>
      </c>
      <c r="K128" s="21"/>
    </row>
    <row r="129" spans="1:11" ht="15" thickBot="1" x14ac:dyDescent="0.35">
      <c r="A129" t="str">
        <f t="shared" si="1"/>
        <v>CER-MSD_R2_t3_44721</v>
      </c>
      <c r="B129" s="29">
        <v>44721</v>
      </c>
      <c r="C129" s="30" t="s">
        <v>225</v>
      </c>
      <c r="D129" s="30" t="s">
        <v>101</v>
      </c>
      <c r="E129" s="23">
        <v>2.1</v>
      </c>
      <c r="F129" s="24">
        <v>421</v>
      </c>
      <c r="G129" s="25">
        <v>1.35</v>
      </c>
      <c r="H129" s="39">
        <v>1.3574999999999999</v>
      </c>
      <c r="I129" s="47">
        <v>35.930597889800708</v>
      </c>
      <c r="J129" s="48">
        <v>0.74412000000000011</v>
      </c>
      <c r="K129" s="26"/>
    </row>
    <row r="130" spans="1:11" x14ac:dyDescent="0.3">
      <c r="A130" t="str">
        <f t="shared" ref="A130:A193" si="2">D130&amp;"_"&amp;B130</f>
        <v>CER-MSD_R3_t0_44721</v>
      </c>
      <c r="B130" s="11">
        <v>44721</v>
      </c>
      <c r="C130" s="12" t="s">
        <v>226</v>
      </c>
      <c r="D130" s="12" t="s">
        <v>103</v>
      </c>
      <c r="E130" s="13">
        <v>1.9</v>
      </c>
      <c r="F130" s="14">
        <v>822</v>
      </c>
      <c r="G130" s="15">
        <v>1.29</v>
      </c>
      <c r="H130" s="37">
        <v>1.2075</v>
      </c>
      <c r="I130" s="43">
        <v>70.154279015240334</v>
      </c>
      <c r="J130" s="44">
        <v>0.70596000000000003</v>
      </c>
      <c r="K130" s="16"/>
    </row>
    <row r="131" spans="1:11" x14ac:dyDescent="0.3">
      <c r="A131" t="str">
        <f t="shared" si="2"/>
        <v>CER-MSD_R3_t1_44721</v>
      </c>
      <c r="B131" s="27">
        <v>44721</v>
      </c>
      <c r="C131" s="28" t="s">
        <v>227</v>
      </c>
      <c r="D131" s="28" t="s">
        <v>105</v>
      </c>
      <c r="E131" s="18">
        <v>2</v>
      </c>
      <c r="F131" s="19">
        <v>714</v>
      </c>
      <c r="G131" s="20">
        <v>1.37</v>
      </c>
      <c r="H131" s="38">
        <v>1.2825</v>
      </c>
      <c r="I131" s="45">
        <v>60.936928487690508</v>
      </c>
      <c r="J131" s="46">
        <v>0.75684000000000007</v>
      </c>
      <c r="K131" s="21"/>
    </row>
    <row r="132" spans="1:11" x14ac:dyDescent="0.3">
      <c r="A132" t="str">
        <f t="shared" si="2"/>
        <v>CER-MSD_R3_t2_44721</v>
      </c>
      <c r="B132" s="27">
        <v>44721</v>
      </c>
      <c r="C132" s="28" t="s">
        <v>228</v>
      </c>
      <c r="D132" s="28" t="s">
        <v>107</v>
      </c>
      <c r="E132" s="18">
        <v>2</v>
      </c>
      <c r="F132" s="19">
        <v>486</v>
      </c>
      <c r="G132" s="20">
        <v>1.35</v>
      </c>
      <c r="H132" s="38">
        <v>1.2825</v>
      </c>
      <c r="I132" s="45">
        <v>41.478077373974209</v>
      </c>
      <c r="J132" s="46">
        <v>0.74412000000000011</v>
      </c>
      <c r="K132" s="21"/>
    </row>
    <row r="133" spans="1:11" ht="15" thickBot="1" x14ac:dyDescent="0.35">
      <c r="A133" t="str">
        <f t="shared" si="2"/>
        <v>CER-MSD_R3_t3_44721</v>
      </c>
      <c r="B133" s="29">
        <v>44721</v>
      </c>
      <c r="C133" s="30" t="s">
        <v>229</v>
      </c>
      <c r="D133" s="30" t="s">
        <v>109</v>
      </c>
      <c r="E133" s="23">
        <v>2</v>
      </c>
      <c r="F133" s="24">
        <v>406</v>
      </c>
      <c r="G133" s="25">
        <v>1.25</v>
      </c>
      <c r="H133" s="39">
        <v>1.2825</v>
      </c>
      <c r="I133" s="47">
        <v>34.650410316529893</v>
      </c>
      <c r="J133" s="48">
        <v>0.68052000000000001</v>
      </c>
      <c r="K133" s="26"/>
    </row>
    <row r="134" spans="1:11" x14ac:dyDescent="0.3">
      <c r="A134" t="str">
        <f t="shared" si="2"/>
        <v>CER-CON_R1_t0_44721</v>
      </c>
      <c r="B134" s="11">
        <v>44721</v>
      </c>
      <c r="C134" s="12" t="s">
        <v>230</v>
      </c>
      <c r="D134" s="12" t="s">
        <v>111</v>
      </c>
      <c r="E134" s="13">
        <v>1.9</v>
      </c>
      <c r="F134" s="14">
        <v>969</v>
      </c>
      <c r="G134" s="15">
        <v>1.29</v>
      </c>
      <c r="H134" s="37">
        <v>1.2075</v>
      </c>
      <c r="I134" s="43">
        <v>82.700117233294264</v>
      </c>
      <c r="J134" s="44">
        <v>0.70596000000000003</v>
      </c>
      <c r="K134" s="16"/>
    </row>
    <row r="135" spans="1:11" x14ac:dyDescent="0.3">
      <c r="A135" t="str">
        <f t="shared" si="2"/>
        <v>CER-CON_R1_t1_44721</v>
      </c>
      <c r="B135" s="27">
        <v>44721</v>
      </c>
      <c r="C135" s="28" t="s">
        <v>231</v>
      </c>
      <c r="D135" s="28" t="s">
        <v>113</v>
      </c>
      <c r="E135" s="18">
        <v>2.1</v>
      </c>
      <c r="F135" s="19">
        <v>316</v>
      </c>
      <c r="G135" s="20">
        <v>1.94</v>
      </c>
      <c r="H135" s="38">
        <v>1.3574999999999999</v>
      </c>
      <c r="I135" s="45">
        <v>26.969284876905046</v>
      </c>
      <c r="J135" s="46">
        <v>1.1193600000000001</v>
      </c>
      <c r="K135" s="21"/>
    </row>
    <row r="136" spans="1:11" x14ac:dyDescent="0.3">
      <c r="A136" t="str">
        <f t="shared" si="2"/>
        <v>CER-CON_R1_t2_44721</v>
      </c>
      <c r="B136" s="27">
        <v>44721</v>
      </c>
      <c r="C136" s="28" t="s">
        <v>232</v>
      </c>
      <c r="D136" s="28" t="s">
        <v>115</v>
      </c>
      <c r="E136" s="18">
        <v>2.1</v>
      </c>
      <c r="F136" s="19">
        <v>765</v>
      </c>
      <c r="G136" s="20">
        <v>1.26</v>
      </c>
      <c r="H136" s="38">
        <v>1.3574999999999999</v>
      </c>
      <c r="I136" s="45">
        <v>65.289566236811254</v>
      </c>
      <c r="J136" s="46">
        <v>0.68688000000000005</v>
      </c>
      <c r="K136" s="21"/>
    </row>
    <row r="137" spans="1:11" ht="15" thickBot="1" x14ac:dyDescent="0.35">
      <c r="A137" t="str">
        <f t="shared" si="2"/>
        <v>CER-CON_R1_t3_44721</v>
      </c>
      <c r="B137" s="29">
        <v>44721</v>
      </c>
      <c r="C137" s="30" t="s">
        <v>233</v>
      </c>
      <c r="D137" s="30" t="s">
        <v>117</v>
      </c>
      <c r="E137" s="23">
        <v>2.2999999999999998</v>
      </c>
      <c r="F137" s="24">
        <v>239</v>
      </c>
      <c r="G137" s="25">
        <v>1.9</v>
      </c>
      <c r="H137" s="39">
        <v>1.5074999999999998</v>
      </c>
      <c r="I137" s="47">
        <v>20.397655334114891</v>
      </c>
      <c r="J137" s="48">
        <v>1.09392</v>
      </c>
      <c r="K137" s="26"/>
    </row>
    <row r="138" spans="1:11" x14ac:dyDescent="0.3">
      <c r="A138" t="str">
        <f t="shared" si="2"/>
        <v>CER-CON_R2_t0_44721</v>
      </c>
      <c r="B138" s="11">
        <v>44721</v>
      </c>
      <c r="C138" s="12" t="s">
        <v>234</v>
      </c>
      <c r="D138" s="12" t="s">
        <v>119</v>
      </c>
      <c r="E138" s="13">
        <v>2.1</v>
      </c>
      <c r="F138" s="14">
        <v>971</v>
      </c>
      <c r="G138" s="15">
        <v>1.35</v>
      </c>
      <c r="H138" s="37">
        <v>1.3574999999999999</v>
      </c>
      <c r="I138" s="43">
        <v>82.870808909730357</v>
      </c>
      <c r="J138" s="44">
        <v>0.74412000000000011</v>
      </c>
      <c r="K138" s="16"/>
    </row>
    <row r="139" spans="1:11" x14ac:dyDescent="0.3">
      <c r="A139" t="str">
        <f t="shared" si="2"/>
        <v>CER-CON_R2_t1_44721</v>
      </c>
      <c r="B139" s="27">
        <v>44721</v>
      </c>
      <c r="C139" s="28" t="s">
        <v>235</v>
      </c>
      <c r="D139" s="28" t="s">
        <v>121</v>
      </c>
      <c r="E139" s="18">
        <v>2</v>
      </c>
      <c r="F139" s="19">
        <v>763</v>
      </c>
      <c r="G139" s="20">
        <v>1.33</v>
      </c>
      <c r="H139" s="38">
        <v>1.2825</v>
      </c>
      <c r="I139" s="45">
        <v>65.118874560375147</v>
      </c>
      <c r="J139" s="46">
        <v>0.73140000000000005</v>
      </c>
      <c r="K139" s="21"/>
    </row>
    <row r="140" spans="1:11" x14ac:dyDescent="0.3">
      <c r="A140" t="str">
        <f t="shared" si="2"/>
        <v>CER-CON_R2_t2_44721</v>
      </c>
      <c r="B140" s="27">
        <v>44721</v>
      </c>
      <c r="C140" s="28" t="s">
        <v>236</v>
      </c>
      <c r="D140" s="28" t="s">
        <v>123</v>
      </c>
      <c r="E140" s="18">
        <v>2.1</v>
      </c>
      <c r="F140" s="19">
        <v>708</v>
      </c>
      <c r="G140" s="20">
        <v>1.31</v>
      </c>
      <c r="H140" s="38">
        <v>1.3574999999999999</v>
      </c>
      <c r="I140" s="45">
        <v>60.424853458382188</v>
      </c>
      <c r="J140" s="46">
        <v>0.7186800000000001</v>
      </c>
      <c r="K140" s="21"/>
    </row>
    <row r="141" spans="1:11" ht="15" thickBot="1" x14ac:dyDescent="0.35">
      <c r="A141" t="str">
        <f t="shared" si="2"/>
        <v>CER-CON_R2_t3_44721</v>
      </c>
      <c r="B141" s="29">
        <v>44721</v>
      </c>
      <c r="C141" s="30" t="s">
        <v>237</v>
      </c>
      <c r="D141" s="30" t="s">
        <v>125</v>
      </c>
      <c r="E141" s="23">
        <v>2.2000000000000002</v>
      </c>
      <c r="F141" s="24">
        <v>578</v>
      </c>
      <c r="G141" s="25">
        <v>1.42</v>
      </c>
      <c r="H141" s="39">
        <v>1.4325000000000001</v>
      </c>
      <c r="I141" s="47">
        <v>49.329894490035173</v>
      </c>
      <c r="J141" s="48">
        <v>0.78864000000000001</v>
      </c>
      <c r="K141" s="26"/>
    </row>
    <row r="142" spans="1:11" x14ac:dyDescent="0.3">
      <c r="A142" t="str">
        <f t="shared" si="2"/>
        <v>CER-CON_R3_t0_44721</v>
      </c>
      <c r="B142" s="11">
        <v>44721</v>
      </c>
      <c r="C142" s="12" t="s">
        <v>238</v>
      </c>
      <c r="D142" s="12" t="s">
        <v>127</v>
      </c>
      <c r="E142" s="13">
        <v>2</v>
      </c>
      <c r="F142" s="14">
        <v>1017</v>
      </c>
      <c r="G142" s="15">
        <v>1.48</v>
      </c>
      <c r="H142" s="37">
        <v>1.2825</v>
      </c>
      <c r="I142" s="43">
        <v>86.796717467760843</v>
      </c>
      <c r="J142" s="44">
        <v>0.82680000000000009</v>
      </c>
      <c r="K142" s="16"/>
    </row>
    <row r="143" spans="1:11" x14ac:dyDescent="0.3">
      <c r="A143" t="str">
        <f t="shared" si="2"/>
        <v>CER-CON_R3_t1_44721</v>
      </c>
      <c r="B143" s="27">
        <v>44721</v>
      </c>
      <c r="C143" s="28" t="s">
        <v>239</v>
      </c>
      <c r="D143" s="28" t="s">
        <v>129</v>
      </c>
      <c r="E143" s="18">
        <v>2.1</v>
      </c>
      <c r="F143" s="19">
        <v>910</v>
      </c>
      <c r="G143" s="20">
        <v>1.46</v>
      </c>
      <c r="H143" s="38">
        <v>1.3574999999999999</v>
      </c>
      <c r="I143" s="45">
        <v>77.664712778429077</v>
      </c>
      <c r="J143" s="46">
        <v>0.81408000000000003</v>
      </c>
      <c r="K143" s="21"/>
    </row>
    <row r="144" spans="1:11" x14ac:dyDescent="0.3">
      <c r="A144" t="str">
        <f t="shared" si="2"/>
        <v>CER-CON_R3_t2_44721</v>
      </c>
      <c r="B144" s="27">
        <v>44721</v>
      </c>
      <c r="C144" s="28" t="s">
        <v>240</v>
      </c>
      <c r="D144" s="28" t="s">
        <v>131</v>
      </c>
      <c r="E144" s="18">
        <v>2.2999999999999998</v>
      </c>
      <c r="F144" s="19">
        <v>715</v>
      </c>
      <c r="G144" s="20">
        <v>1.41</v>
      </c>
      <c r="H144" s="38">
        <v>1.5074999999999998</v>
      </c>
      <c r="I144" s="45">
        <v>61.022274325908569</v>
      </c>
      <c r="J144" s="46">
        <v>0.78227999999999998</v>
      </c>
      <c r="K144" s="21"/>
    </row>
    <row r="145" spans="1:11" ht="15" thickBot="1" x14ac:dyDescent="0.35">
      <c r="A145" t="str">
        <f t="shared" si="2"/>
        <v>CER-CON_R3_t3_44721</v>
      </c>
      <c r="B145" s="29">
        <v>44721</v>
      </c>
      <c r="C145" s="30" t="s">
        <v>241</v>
      </c>
      <c r="D145" s="30" t="s">
        <v>133</v>
      </c>
      <c r="E145" s="23">
        <v>2.2999999999999998</v>
      </c>
      <c r="F145" s="24">
        <v>629</v>
      </c>
      <c r="G145" s="25">
        <v>1.44</v>
      </c>
      <c r="H145" s="39">
        <v>1.5074999999999998</v>
      </c>
      <c r="I145" s="47">
        <v>53.682532239155925</v>
      </c>
      <c r="J145" s="48">
        <v>0.80136000000000007</v>
      </c>
      <c r="K145" s="26"/>
    </row>
    <row r="146" spans="1:11" x14ac:dyDescent="0.3">
      <c r="A146" t="str">
        <f t="shared" si="2"/>
        <v>CER-AWD_R1_t0_44728</v>
      </c>
      <c r="B146" s="11">
        <v>44728</v>
      </c>
      <c r="C146" s="12" t="s">
        <v>242</v>
      </c>
      <c r="D146" s="12" t="s">
        <v>63</v>
      </c>
      <c r="E146" s="13">
        <v>2</v>
      </c>
      <c r="F146" s="14">
        <v>880</v>
      </c>
      <c r="G146" s="15">
        <v>1.62</v>
      </c>
      <c r="H146" s="37">
        <v>1.2825</v>
      </c>
      <c r="I146" s="43">
        <v>75.104337631887461</v>
      </c>
      <c r="J146" s="44">
        <v>0.9158400000000001</v>
      </c>
      <c r="K146" s="16"/>
    </row>
    <row r="147" spans="1:11" x14ac:dyDescent="0.3">
      <c r="A147" t="str">
        <f t="shared" si="2"/>
        <v>CER-AWD_R1_t1_44728</v>
      </c>
      <c r="B147" s="27">
        <v>44728</v>
      </c>
      <c r="C147" s="28" t="s">
        <v>243</v>
      </c>
      <c r="D147" s="28" t="s">
        <v>65</v>
      </c>
      <c r="E147" s="18">
        <v>2.1</v>
      </c>
      <c r="F147" s="19">
        <v>388</v>
      </c>
      <c r="G147" s="20">
        <v>1.62</v>
      </c>
      <c r="H147" s="38">
        <v>1.3574999999999999</v>
      </c>
      <c r="I147" s="45">
        <v>33.114185228604924</v>
      </c>
      <c r="J147" s="46">
        <v>0.9158400000000001</v>
      </c>
      <c r="K147" s="21"/>
    </row>
    <row r="148" spans="1:11" x14ac:dyDescent="0.3">
      <c r="A148" t="str">
        <f t="shared" si="2"/>
        <v>CER-AWD_R1_t2_44728</v>
      </c>
      <c r="B148" s="27">
        <v>44728</v>
      </c>
      <c r="C148" s="28" t="s">
        <v>244</v>
      </c>
      <c r="D148" s="28" t="s">
        <v>67</v>
      </c>
      <c r="E148" s="18">
        <v>2.1</v>
      </c>
      <c r="F148" s="19">
        <v>478</v>
      </c>
      <c r="G148" s="20">
        <v>1.92</v>
      </c>
      <c r="H148" s="38">
        <v>1.3574999999999999</v>
      </c>
      <c r="I148" s="45">
        <v>40.795310668229781</v>
      </c>
      <c r="J148" s="46">
        <v>1.1066400000000001</v>
      </c>
      <c r="K148" s="21"/>
    </row>
    <row r="149" spans="1:11" ht="15" thickBot="1" x14ac:dyDescent="0.35">
      <c r="A149" t="str">
        <f t="shared" si="2"/>
        <v>CER-AWD_R1_t3_44728</v>
      </c>
      <c r="B149" s="29">
        <v>44728</v>
      </c>
      <c r="C149" s="30" t="s">
        <v>245</v>
      </c>
      <c r="D149" s="30" t="s">
        <v>69</v>
      </c>
      <c r="E149" s="23">
        <v>1.9</v>
      </c>
      <c r="F149" s="24">
        <v>493</v>
      </c>
      <c r="G149" s="25">
        <v>1.67</v>
      </c>
      <c r="H149" s="39">
        <v>1.2075</v>
      </c>
      <c r="I149" s="47">
        <v>42.07549824150059</v>
      </c>
      <c r="J149" s="48">
        <v>0.94764000000000004</v>
      </c>
      <c r="K149" s="26"/>
    </row>
    <row r="150" spans="1:11" x14ac:dyDescent="0.3">
      <c r="A150" t="str">
        <f t="shared" si="2"/>
        <v>CER-AWD_R2_t0_44728</v>
      </c>
      <c r="B150" s="11">
        <v>44728</v>
      </c>
      <c r="C150" s="12" t="s">
        <v>246</v>
      </c>
      <c r="D150" s="12" t="s">
        <v>71</v>
      </c>
      <c r="E150" s="13">
        <v>2.1</v>
      </c>
      <c r="F150" s="14">
        <v>1001</v>
      </c>
      <c r="G150" s="15">
        <v>1.35</v>
      </c>
      <c r="H150" s="37">
        <v>1.3574999999999999</v>
      </c>
      <c r="I150" s="43">
        <v>85.431184056271988</v>
      </c>
      <c r="J150" s="44">
        <v>0.74412000000000011</v>
      </c>
      <c r="K150" s="16"/>
    </row>
    <row r="151" spans="1:11" x14ac:dyDescent="0.3">
      <c r="A151" t="str">
        <f t="shared" si="2"/>
        <v>CER-AWD_R2_t1_44728</v>
      </c>
      <c r="B151" s="27">
        <v>44728</v>
      </c>
      <c r="C151" s="28" t="s">
        <v>247</v>
      </c>
      <c r="D151" s="28" t="s">
        <v>73</v>
      </c>
      <c r="E151" s="18">
        <v>2</v>
      </c>
      <c r="F151" s="19">
        <v>420</v>
      </c>
      <c r="G151" s="20">
        <v>1.51</v>
      </c>
      <c r="H151" s="38">
        <v>1.2825</v>
      </c>
      <c r="I151" s="45">
        <v>35.845252051582655</v>
      </c>
      <c r="J151" s="46">
        <v>0.84588000000000008</v>
      </c>
      <c r="K151" s="21"/>
    </row>
    <row r="152" spans="1:11" x14ac:dyDescent="0.3">
      <c r="A152" t="str">
        <f t="shared" si="2"/>
        <v>CER-AWD_R2_t2_44728</v>
      </c>
      <c r="B152" s="27">
        <v>44728</v>
      </c>
      <c r="C152" s="28" t="s">
        <v>248</v>
      </c>
      <c r="D152" s="28" t="s">
        <v>75</v>
      </c>
      <c r="E152" s="18">
        <v>2</v>
      </c>
      <c r="F152" s="19">
        <v>533</v>
      </c>
      <c r="G152" s="20">
        <v>1.48</v>
      </c>
      <c r="H152" s="38">
        <v>1.2825</v>
      </c>
      <c r="I152" s="45">
        <v>45.489331770222748</v>
      </c>
      <c r="J152" s="46">
        <v>0.82680000000000009</v>
      </c>
      <c r="K152" s="21"/>
    </row>
    <row r="153" spans="1:11" ht="15" thickBot="1" x14ac:dyDescent="0.35">
      <c r="A153" t="str">
        <f t="shared" si="2"/>
        <v>CER-AWD_R2_t3_44728</v>
      </c>
      <c r="B153" s="29">
        <v>44728</v>
      </c>
      <c r="C153" s="30" t="s">
        <v>249</v>
      </c>
      <c r="D153" s="30" t="s">
        <v>77</v>
      </c>
      <c r="E153" s="23">
        <v>2.1</v>
      </c>
      <c r="F153" s="24">
        <v>487</v>
      </c>
      <c r="G153" s="25">
        <v>1.72</v>
      </c>
      <c r="H153" s="39">
        <v>1.3574999999999999</v>
      </c>
      <c r="I153" s="47">
        <v>41.563423212192262</v>
      </c>
      <c r="J153" s="48">
        <v>0.97944000000000009</v>
      </c>
      <c r="K153" s="26"/>
    </row>
    <row r="154" spans="1:11" x14ac:dyDescent="0.3">
      <c r="A154" t="str">
        <f t="shared" si="2"/>
        <v>CER-AWD_R3_t0_44728</v>
      </c>
      <c r="B154" s="11">
        <v>44728</v>
      </c>
      <c r="C154" s="12" t="s">
        <v>250</v>
      </c>
      <c r="D154" s="12" t="s">
        <v>79</v>
      </c>
      <c r="E154" s="13">
        <v>2</v>
      </c>
      <c r="F154" s="14">
        <v>1107</v>
      </c>
      <c r="G154" s="15">
        <v>1.51</v>
      </c>
      <c r="H154" s="37">
        <v>1.2825</v>
      </c>
      <c r="I154" s="43">
        <v>94.477842907385707</v>
      </c>
      <c r="J154" s="44">
        <v>0.84588000000000008</v>
      </c>
      <c r="K154" s="16"/>
    </row>
    <row r="155" spans="1:11" x14ac:dyDescent="0.3">
      <c r="A155" t="str">
        <f t="shared" si="2"/>
        <v>CER-AWD_R3_t1_44728</v>
      </c>
      <c r="B155" s="27">
        <v>44728</v>
      </c>
      <c r="C155" s="28" t="s">
        <v>251</v>
      </c>
      <c r="D155" s="28" t="s">
        <v>81</v>
      </c>
      <c r="E155" s="18">
        <v>2</v>
      </c>
      <c r="F155" s="19">
        <v>580</v>
      </c>
      <c r="G155" s="20">
        <v>2.63</v>
      </c>
      <c r="H155" s="38">
        <v>1.2825</v>
      </c>
      <c r="I155" s="45">
        <v>49.50058616647128</v>
      </c>
      <c r="J155" s="46">
        <v>1.5581999999999998</v>
      </c>
      <c r="K155" s="21"/>
    </row>
    <row r="156" spans="1:11" x14ac:dyDescent="0.3">
      <c r="A156" t="str">
        <f t="shared" si="2"/>
        <v>CER-AWD_R3_t2_44728</v>
      </c>
      <c r="B156" s="27">
        <v>44728</v>
      </c>
      <c r="C156" s="28" t="s">
        <v>252</v>
      </c>
      <c r="D156" s="28" t="s">
        <v>83</v>
      </c>
      <c r="E156" s="18">
        <v>2.1</v>
      </c>
      <c r="F156" s="19">
        <v>389</v>
      </c>
      <c r="G156" s="20">
        <v>3.3</v>
      </c>
      <c r="H156" s="38">
        <v>1.3574999999999999</v>
      </c>
      <c r="I156" s="45">
        <v>33.199531066822978</v>
      </c>
      <c r="J156" s="46">
        <v>1.9843199999999999</v>
      </c>
      <c r="K156" s="21"/>
    </row>
    <row r="157" spans="1:11" ht="15" thickBot="1" x14ac:dyDescent="0.35">
      <c r="A157" t="str">
        <f t="shared" si="2"/>
        <v>CER-AWD_R3_t3_44728</v>
      </c>
      <c r="B157" s="29">
        <v>44728</v>
      </c>
      <c r="C157" s="30" t="s">
        <v>253</v>
      </c>
      <c r="D157" s="30" t="s">
        <v>85</v>
      </c>
      <c r="E157" s="23">
        <v>2</v>
      </c>
      <c r="F157" s="24">
        <v>171</v>
      </c>
      <c r="G157" s="25">
        <v>3.55</v>
      </c>
      <c r="H157" s="39">
        <v>1.2825</v>
      </c>
      <c r="I157" s="47">
        <v>14.594138335287223</v>
      </c>
      <c r="J157" s="48">
        <v>2.1433199999999997</v>
      </c>
      <c r="K157" s="26"/>
    </row>
    <row r="158" spans="1:11" x14ac:dyDescent="0.3">
      <c r="A158" t="str">
        <f t="shared" si="2"/>
        <v>CER-MSD_R1_t0_44728</v>
      </c>
      <c r="B158" s="11">
        <v>44728</v>
      </c>
      <c r="C158" s="12" t="s">
        <v>254</v>
      </c>
      <c r="D158" s="12" t="s">
        <v>87</v>
      </c>
      <c r="E158" s="13">
        <v>2</v>
      </c>
      <c r="F158" s="14">
        <v>849</v>
      </c>
      <c r="G158" s="15">
        <v>1.4</v>
      </c>
      <c r="H158" s="37">
        <v>1.2825</v>
      </c>
      <c r="I158" s="43">
        <v>72.458616647127783</v>
      </c>
      <c r="J158" s="44">
        <v>0.77591999999999994</v>
      </c>
      <c r="K158" s="16"/>
    </row>
    <row r="159" spans="1:11" x14ac:dyDescent="0.3">
      <c r="A159" t="str">
        <f t="shared" si="2"/>
        <v>CER-MSD_R1_t1_44728</v>
      </c>
      <c r="B159" s="27">
        <v>44728</v>
      </c>
      <c r="C159" s="28" t="s">
        <v>255</v>
      </c>
      <c r="D159" s="28" t="s">
        <v>89</v>
      </c>
      <c r="E159" s="18">
        <v>2</v>
      </c>
      <c r="F159" s="19">
        <v>1000</v>
      </c>
      <c r="G159" s="20">
        <v>1.28</v>
      </c>
      <c r="H159" s="38">
        <v>1.2825</v>
      </c>
      <c r="I159" s="45">
        <v>85.345838218053927</v>
      </c>
      <c r="J159" s="46">
        <v>0.69960000000000011</v>
      </c>
      <c r="K159" s="21"/>
    </row>
    <row r="160" spans="1:11" x14ac:dyDescent="0.3">
      <c r="A160" t="str">
        <f t="shared" si="2"/>
        <v>CER-MSD_R1_t2_44728</v>
      </c>
      <c r="B160" s="27">
        <v>44728</v>
      </c>
      <c r="C160" s="28" t="s">
        <v>256</v>
      </c>
      <c r="D160" s="28" t="s">
        <v>91</v>
      </c>
      <c r="E160" s="18">
        <v>2.2000000000000002</v>
      </c>
      <c r="F160" s="19">
        <v>587</v>
      </c>
      <c r="G160" s="20">
        <v>1.33</v>
      </c>
      <c r="H160" s="38">
        <v>1.4325000000000001</v>
      </c>
      <c r="I160" s="45">
        <v>50.098007033997661</v>
      </c>
      <c r="J160" s="46">
        <v>0.73140000000000005</v>
      </c>
      <c r="K160" s="21"/>
    </row>
    <row r="161" spans="1:11" ht="15" thickBot="1" x14ac:dyDescent="0.35">
      <c r="A161" t="str">
        <f t="shared" si="2"/>
        <v>CER-MSD_R1_t3_44728</v>
      </c>
      <c r="B161" s="29">
        <v>44728</v>
      </c>
      <c r="C161" s="30" t="s">
        <v>257</v>
      </c>
      <c r="D161" s="30" t="s">
        <v>93</v>
      </c>
      <c r="E161" s="23">
        <v>2.2999999999999998</v>
      </c>
      <c r="F161" s="24">
        <v>401</v>
      </c>
      <c r="G161" s="25">
        <v>1.44</v>
      </c>
      <c r="H161" s="39">
        <v>1.5074999999999998</v>
      </c>
      <c r="I161" s="47">
        <v>34.223681125439626</v>
      </c>
      <c r="J161" s="48">
        <v>0.80136000000000007</v>
      </c>
      <c r="K161" s="26"/>
    </row>
    <row r="162" spans="1:11" x14ac:dyDescent="0.3">
      <c r="A162" t="str">
        <f t="shared" si="2"/>
        <v>CER-MSD_R2_t0_44728</v>
      </c>
      <c r="B162" s="11">
        <v>44728</v>
      </c>
      <c r="C162" s="12" t="s">
        <v>258</v>
      </c>
      <c r="D162" s="12" t="s">
        <v>95</v>
      </c>
      <c r="E162" s="13">
        <v>2</v>
      </c>
      <c r="F162" s="14">
        <v>847</v>
      </c>
      <c r="G162" s="15">
        <v>1.31</v>
      </c>
      <c r="H162" s="37">
        <v>1.2825</v>
      </c>
      <c r="I162" s="43">
        <v>72.287924970691677</v>
      </c>
      <c r="J162" s="44">
        <v>0.7186800000000001</v>
      </c>
      <c r="K162" s="16"/>
    </row>
    <row r="163" spans="1:11" x14ac:dyDescent="0.3">
      <c r="A163" t="str">
        <f t="shared" si="2"/>
        <v>CER-MSD_R2_t1_44728</v>
      </c>
      <c r="B163" s="27">
        <v>44728</v>
      </c>
      <c r="C163" s="28" t="s">
        <v>259</v>
      </c>
      <c r="D163" s="28" t="s">
        <v>97</v>
      </c>
      <c r="E163" s="18">
        <v>2</v>
      </c>
      <c r="F163" s="19">
        <v>385</v>
      </c>
      <c r="G163" s="20">
        <v>1.28</v>
      </c>
      <c r="H163" s="38">
        <v>1.2825</v>
      </c>
      <c r="I163" s="45">
        <v>32.858147713950764</v>
      </c>
      <c r="J163" s="46">
        <v>0.69960000000000011</v>
      </c>
      <c r="K163" s="21"/>
    </row>
    <row r="164" spans="1:11" x14ac:dyDescent="0.3">
      <c r="A164" t="str">
        <f t="shared" si="2"/>
        <v>CER-MSD_R2_t2_44728</v>
      </c>
      <c r="B164" s="27">
        <v>44728</v>
      </c>
      <c r="C164" s="28" t="s">
        <v>260</v>
      </c>
      <c r="D164" s="28" t="s">
        <v>99</v>
      </c>
      <c r="E164" s="18">
        <v>2.2000000000000002</v>
      </c>
      <c r="F164" s="19">
        <v>143</v>
      </c>
      <c r="G164" s="20">
        <v>1.41</v>
      </c>
      <c r="H164" s="38">
        <v>1.4325000000000001</v>
      </c>
      <c r="I164" s="45">
        <v>12.204454865181713</v>
      </c>
      <c r="J164" s="46">
        <v>0.78227999999999998</v>
      </c>
      <c r="K164" s="21"/>
    </row>
    <row r="165" spans="1:11" ht="15" thickBot="1" x14ac:dyDescent="0.35">
      <c r="A165" t="str">
        <f t="shared" si="2"/>
        <v>CER-MSD_R2_t3_44728</v>
      </c>
      <c r="B165" s="29">
        <v>44728</v>
      </c>
      <c r="C165" s="30" t="s">
        <v>261</v>
      </c>
      <c r="D165" s="30" t="s">
        <v>101</v>
      </c>
      <c r="E165" s="23">
        <v>2.2999999999999998</v>
      </c>
      <c r="F165" s="24">
        <v>165</v>
      </c>
      <c r="G165" s="25">
        <v>1.33</v>
      </c>
      <c r="H165" s="39">
        <v>1.5074999999999998</v>
      </c>
      <c r="I165" s="47">
        <v>14.082063305978901</v>
      </c>
      <c r="J165" s="48">
        <v>0.73140000000000005</v>
      </c>
      <c r="K165" s="26"/>
    </row>
    <row r="166" spans="1:11" x14ac:dyDescent="0.3">
      <c r="A166" t="str">
        <f t="shared" si="2"/>
        <v>CER-MSD_R3_t0_44728</v>
      </c>
      <c r="B166" s="11">
        <v>44728</v>
      </c>
      <c r="C166" s="12" t="s">
        <v>262</v>
      </c>
      <c r="D166" s="12" t="s">
        <v>103</v>
      </c>
      <c r="E166" s="13">
        <v>1.9</v>
      </c>
      <c r="F166" s="14">
        <v>1004</v>
      </c>
      <c r="G166" s="15">
        <v>1.29</v>
      </c>
      <c r="H166" s="37">
        <v>1.2075</v>
      </c>
      <c r="I166" s="43">
        <v>85.687221570926141</v>
      </c>
      <c r="J166" s="44">
        <v>0.70596000000000003</v>
      </c>
      <c r="K166" s="16"/>
    </row>
    <row r="167" spans="1:11" x14ac:dyDescent="0.3">
      <c r="A167" t="str">
        <f t="shared" si="2"/>
        <v>CER-MSD_R3_t1_44728</v>
      </c>
      <c r="B167" s="27">
        <v>44728</v>
      </c>
      <c r="C167" s="28" t="s">
        <v>263</v>
      </c>
      <c r="D167" s="28" t="s">
        <v>105</v>
      </c>
      <c r="E167" s="18">
        <v>2.2999999999999998</v>
      </c>
      <c r="F167" s="19">
        <v>973</v>
      </c>
      <c r="G167" s="20">
        <v>1.35</v>
      </c>
      <c r="H167" s="38">
        <v>1.5074999999999998</v>
      </c>
      <c r="I167" s="45">
        <v>83.041500586166478</v>
      </c>
      <c r="J167" s="46">
        <v>0.74412000000000011</v>
      </c>
      <c r="K167" s="21"/>
    </row>
    <row r="168" spans="1:11" x14ac:dyDescent="0.3">
      <c r="A168" t="str">
        <f t="shared" si="2"/>
        <v>CER-MSD_R3_t2_44728</v>
      </c>
      <c r="B168" s="27">
        <v>44728</v>
      </c>
      <c r="C168" s="28" t="s">
        <v>264</v>
      </c>
      <c r="D168" s="28" t="s">
        <v>107</v>
      </c>
      <c r="E168" s="18">
        <v>2.2000000000000002</v>
      </c>
      <c r="F168" s="19">
        <v>464</v>
      </c>
      <c r="G168" s="20">
        <v>1.33</v>
      </c>
      <c r="H168" s="38">
        <v>1.4325000000000001</v>
      </c>
      <c r="I168" s="45">
        <v>39.600468933177027</v>
      </c>
      <c r="J168" s="46">
        <v>0.73140000000000005</v>
      </c>
      <c r="K168" s="21"/>
    </row>
    <row r="169" spans="1:11" ht="15" thickBot="1" x14ac:dyDescent="0.35">
      <c r="A169" t="str">
        <f t="shared" si="2"/>
        <v>CER-MSD_R3_t3_44728</v>
      </c>
      <c r="B169" s="29">
        <v>44728</v>
      </c>
      <c r="C169" s="30" t="s">
        <v>265</v>
      </c>
      <c r="D169" s="30" t="s">
        <v>109</v>
      </c>
      <c r="E169" s="23">
        <v>2.5</v>
      </c>
      <c r="F169" s="24">
        <v>189</v>
      </c>
      <c r="G169" s="25">
        <v>1.36</v>
      </c>
      <c r="H169" s="39">
        <v>1.6575</v>
      </c>
      <c r="I169" s="47">
        <v>16.130363423212192</v>
      </c>
      <c r="J169" s="48">
        <v>0.75048000000000015</v>
      </c>
      <c r="K169" s="26"/>
    </row>
    <row r="170" spans="1:11" x14ac:dyDescent="0.3">
      <c r="A170" t="str">
        <f t="shared" si="2"/>
        <v>CER-CON_R1_t0_44728</v>
      </c>
      <c r="B170" s="11">
        <v>44728</v>
      </c>
      <c r="C170" s="12" t="s">
        <v>266</v>
      </c>
      <c r="D170" s="12" t="s">
        <v>111</v>
      </c>
      <c r="E170" s="13">
        <v>2.1</v>
      </c>
      <c r="F170" s="14">
        <v>1018</v>
      </c>
      <c r="G170" s="15">
        <v>1.21</v>
      </c>
      <c r="H170" s="37">
        <v>1.3574999999999999</v>
      </c>
      <c r="I170" s="43">
        <v>86.882063305978903</v>
      </c>
      <c r="J170" s="44">
        <v>0.65508</v>
      </c>
      <c r="K170" s="16"/>
    </row>
    <row r="171" spans="1:11" x14ac:dyDescent="0.3">
      <c r="A171" t="str">
        <f t="shared" si="2"/>
        <v>CER-CON_R1_t1_44728</v>
      </c>
      <c r="B171" s="27">
        <v>44728</v>
      </c>
      <c r="C171" s="28" t="s">
        <v>267</v>
      </c>
      <c r="D171" s="28" t="s">
        <v>113</v>
      </c>
      <c r="E171" s="18">
        <v>2.2000000000000002</v>
      </c>
      <c r="F171" s="19">
        <v>235</v>
      </c>
      <c r="G171" s="20">
        <v>1.29</v>
      </c>
      <c r="H171" s="38">
        <v>1.4325000000000001</v>
      </c>
      <c r="I171" s="45">
        <v>20.056271981242677</v>
      </c>
      <c r="J171" s="46">
        <v>0.70596000000000003</v>
      </c>
      <c r="K171" s="21"/>
    </row>
    <row r="172" spans="1:11" x14ac:dyDescent="0.3">
      <c r="A172" t="str">
        <f t="shared" si="2"/>
        <v>CER-CON_R1_t2_44728</v>
      </c>
      <c r="B172" s="27">
        <v>44728</v>
      </c>
      <c r="C172" s="28" t="s">
        <v>268</v>
      </c>
      <c r="D172" s="28" t="s">
        <v>115</v>
      </c>
      <c r="E172" s="18">
        <v>2.2999999999999998</v>
      </c>
      <c r="F172" s="19">
        <v>141</v>
      </c>
      <c r="G172" s="20">
        <v>1.24</v>
      </c>
      <c r="H172" s="38">
        <v>1.5074999999999998</v>
      </c>
      <c r="I172" s="45">
        <v>12.033763188745604</v>
      </c>
      <c r="J172" s="46">
        <v>0.67416000000000009</v>
      </c>
      <c r="K172" s="21"/>
    </row>
    <row r="173" spans="1:11" ht="15" thickBot="1" x14ac:dyDescent="0.35">
      <c r="A173" t="str">
        <f t="shared" si="2"/>
        <v>CER-CON_R1_t3_44728</v>
      </c>
      <c r="B173" s="29">
        <v>44728</v>
      </c>
      <c r="C173" s="30" t="s">
        <v>269</v>
      </c>
      <c r="D173" s="30" t="s">
        <v>117</v>
      </c>
      <c r="E173" s="23">
        <v>2.6</v>
      </c>
      <c r="F173" s="24">
        <v>0</v>
      </c>
      <c r="G173" s="25">
        <v>1.34</v>
      </c>
      <c r="H173" s="39">
        <v>1.7324999999999999</v>
      </c>
      <c r="I173" s="47">
        <v>0</v>
      </c>
      <c r="J173" s="48">
        <v>0.73776000000000008</v>
      </c>
      <c r="K173" s="26"/>
    </row>
    <row r="174" spans="1:11" x14ac:dyDescent="0.3">
      <c r="A174" t="str">
        <f t="shared" si="2"/>
        <v>CER-CON_R2_t0_44728</v>
      </c>
      <c r="B174" s="11">
        <v>44728</v>
      </c>
      <c r="C174" s="12" t="s">
        <v>270</v>
      </c>
      <c r="D174" s="12" t="s">
        <v>119</v>
      </c>
      <c r="E174" s="13">
        <v>2</v>
      </c>
      <c r="F174" s="14">
        <v>1055</v>
      </c>
      <c r="G174" s="15">
        <v>1.28</v>
      </c>
      <c r="H174" s="37">
        <v>1.2825</v>
      </c>
      <c r="I174" s="43">
        <v>90.039859320046887</v>
      </c>
      <c r="J174" s="44">
        <v>0.69960000000000011</v>
      </c>
      <c r="K174" s="16"/>
    </row>
    <row r="175" spans="1:11" x14ac:dyDescent="0.3">
      <c r="A175" t="str">
        <f t="shared" si="2"/>
        <v>CER-CON_R2_t1_44728</v>
      </c>
      <c r="B175" s="27">
        <v>44728</v>
      </c>
      <c r="C175" s="28" t="s">
        <v>271</v>
      </c>
      <c r="D175" s="28" t="s">
        <v>121</v>
      </c>
      <c r="E175" s="18">
        <v>2.1</v>
      </c>
      <c r="F175" s="19">
        <v>493</v>
      </c>
      <c r="G175" s="20">
        <v>1.24</v>
      </c>
      <c r="H175" s="38">
        <v>1.3574999999999999</v>
      </c>
      <c r="I175" s="45">
        <v>42.07549824150059</v>
      </c>
      <c r="J175" s="46">
        <v>0.67416000000000009</v>
      </c>
      <c r="K175" s="21"/>
    </row>
    <row r="176" spans="1:11" x14ac:dyDescent="0.3">
      <c r="A176" t="str">
        <f t="shared" si="2"/>
        <v>CER-CON_R2_t2_44728</v>
      </c>
      <c r="B176" s="27">
        <v>44728</v>
      </c>
      <c r="C176" s="28" t="s">
        <v>272</v>
      </c>
      <c r="D176" s="28" t="s">
        <v>123</v>
      </c>
      <c r="E176" s="18">
        <v>2.2000000000000002</v>
      </c>
      <c r="F176" s="19">
        <v>188</v>
      </c>
      <c r="G176" s="20">
        <v>1.25</v>
      </c>
      <c r="H176" s="38">
        <v>1.4325000000000001</v>
      </c>
      <c r="I176" s="45">
        <v>16.045017584994142</v>
      </c>
      <c r="J176" s="46">
        <v>0.68052000000000001</v>
      </c>
      <c r="K176" s="21"/>
    </row>
    <row r="177" spans="1:11" ht="15" thickBot="1" x14ac:dyDescent="0.35">
      <c r="A177" t="str">
        <f t="shared" si="2"/>
        <v>CER-CON_R2_t3_44728</v>
      </c>
      <c r="B177" s="29">
        <v>44728</v>
      </c>
      <c r="C177" s="30" t="s">
        <v>273</v>
      </c>
      <c r="D177" s="30" t="s">
        <v>125</v>
      </c>
      <c r="E177" s="23">
        <v>2.4</v>
      </c>
      <c r="F177" s="24">
        <v>99</v>
      </c>
      <c r="G177" s="25">
        <v>1.31</v>
      </c>
      <c r="H177" s="39">
        <v>1.5825</v>
      </c>
      <c r="I177" s="47">
        <v>8.4492379835873397</v>
      </c>
      <c r="J177" s="48">
        <v>0.7186800000000001</v>
      </c>
      <c r="K177" s="26"/>
    </row>
    <row r="178" spans="1:11" x14ac:dyDescent="0.3">
      <c r="A178" t="str">
        <f t="shared" si="2"/>
        <v>CER-CON_R3_t0_44728</v>
      </c>
      <c r="B178" s="11">
        <v>44728</v>
      </c>
      <c r="C178" s="12" t="s">
        <v>274</v>
      </c>
      <c r="D178" s="12" t="s">
        <v>127</v>
      </c>
      <c r="E178" s="13">
        <v>2</v>
      </c>
      <c r="F178" s="14">
        <v>976</v>
      </c>
      <c r="G178" s="15">
        <v>1.5</v>
      </c>
      <c r="H178" s="37">
        <v>1.2825</v>
      </c>
      <c r="I178" s="43">
        <v>83.297538100820631</v>
      </c>
      <c r="J178" s="44">
        <v>0.83952000000000004</v>
      </c>
      <c r="K178" s="16"/>
    </row>
    <row r="179" spans="1:11" x14ac:dyDescent="0.3">
      <c r="A179" t="str">
        <f t="shared" si="2"/>
        <v>CER-CON_R3_t1_44728</v>
      </c>
      <c r="B179" s="27">
        <v>44728</v>
      </c>
      <c r="C179" s="28" t="s">
        <v>275</v>
      </c>
      <c r="D179" s="28" t="s">
        <v>129</v>
      </c>
      <c r="E179" s="18">
        <v>2</v>
      </c>
      <c r="F179" s="19">
        <v>999</v>
      </c>
      <c r="G179" s="20">
        <v>1.47</v>
      </c>
      <c r="H179" s="38">
        <v>1.2825</v>
      </c>
      <c r="I179" s="45">
        <v>85.260492379835867</v>
      </c>
      <c r="J179" s="46">
        <v>0.82044000000000006</v>
      </c>
      <c r="K179" s="21"/>
    </row>
    <row r="180" spans="1:11" x14ac:dyDescent="0.3">
      <c r="A180" t="str">
        <f t="shared" si="2"/>
        <v>CER-CON_R3_t2_44728</v>
      </c>
      <c r="B180" s="27">
        <v>44728</v>
      </c>
      <c r="C180" s="28" t="s">
        <v>276</v>
      </c>
      <c r="D180" s="28" t="s">
        <v>131</v>
      </c>
      <c r="E180" s="18">
        <v>2.1</v>
      </c>
      <c r="F180" s="19">
        <v>891</v>
      </c>
      <c r="G180" s="20">
        <v>1.41</v>
      </c>
      <c r="H180" s="38">
        <v>1.3574999999999999</v>
      </c>
      <c r="I180" s="45">
        <v>76.043141852286055</v>
      </c>
      <c r="J180" s="46">
        <v>0.78227999999999998</v>
      </c>
      <c r="K180" s="21"/>
    </row>
    <row r="181" spans="1:11" ht="15" thickBot="1" x14ac:dyDescent="0.35">
      <c r="A181" t="str">
        <f t="shared" si="2"/>
        <v>CER-CON_R3_t3_44728</v>
      </c>
      <c r="B181" s="29">
        <v>44728</v>
      </c>
      <c r="C181" s="30" t="s">
        <v>277</v>
      </c>
      <c r="D181" s="30" t="s">
        <v>133</v>
      </c>
      <c r="E181" s="23">
        <v>2</v>
      </c>
      <c r="F181" s="24">
        <v>830</v>
      </c>
      <c r="G181" s="25">
        <v>1.44</v>
      </c>
      <c r="H181" s="39">
        <v>1.2825</v>
      </c>
      <c r="I181" s="47">
        <v>70.837045720984776</v>
      </c>
      <c r="J181" s="48">
        <v>0.80136000000000007</v>
      </c>
      <c r="K181" s="26"/>
    </row>
    <row r="182" spans="1:11" x14ac:dyDescent="0.3">
      <c r="A182" t="str">
        <f t="shared" si="2"/>
        <v>CER-AWD_R1_t0_44732</v>
      </c>
      <c r="B182" s="11">
        <v>44732</v>
      </c>
      <c r="C182" s="12" t="s">
        <v>278</v>
      </c>
      <c r="D182" s="12" t="s">
        <v>63</v>
      </c>
      <c r="E182" s="13">
        <v>2</v>
      </c>
      <c r="F182" s="14">
        <v>917</v>
      </c>
      <c r="G182" s="15">
        <v>1.4</v>
      </c>
      <c r="H182" s="37">
        <v>1.2825</v>
      </c>
      <c r="I182" s="43">
        <v>78.262133645955458</v>
      </c>
      <c r="J182" s="44">
        <v>0.77591999999999994</v>
      </c>
      <c r="K182" s="16"/>
    </row>
    <row r="183" spans="1:11" x14ac:dyDescent="0.3">
      <c r="A183" t="str">
        <f t="shared" si="2"/>
        <v>CER-AWD_R1_t1_44732</v>
      </c>
      <c r="B183" s="27">
        <v>44732</v>
      </c>
      <c r="C183" s="28" t="s">
        <v>279</v>
      </c>
      <c r="D183" s="28" t="s">
        <v>65</v>
      </c>
      <c r="E183" s="18">
        <v>2</v>
      </c>
      <c r="F183" s="19">
        <v>946</v>
      </c>
      <c r="G183" s="20">
        <v>1.43</v>
      </c>
      <c r="H183" s="38">
        <v>1.2825</v>
      </c>
      <c r="I183" s="45">
        <v>80.737162954279015</v>
      </c>
      <c r="J183" s="46">
        <v>0.79500000000000004</v>
      </c>
      <c r="K183" s="21"/>
    </row>
    <row r="184" spans="1:11" x14ac:dyDescent="0.3">
      <c r="A184" t="str">
        <f t="shared" si="2"/>
        <v>CER-AWD_R1_t2_44732</v>
      </c>
      <c r="B184" s="27">
        <v>44732</v>
      </c>
      <c r="C184" s="28" t="s">
        <v>280</v>
      </c>
      <c r="D184" s="28" t="s">
        <v>67</v>
      </c>
      <c r="E184" s="18">
        <v>2</v>
      </c>
      <c r="F184" s="19">
        <v>718</v>
      </c>
      <c r="G184" s="20">
        <v>2.0499999999999998</v>
      </c>
      <c r="H184" s="38">
        <v>1.2825</v>
      </c>
      <c r="I184" s="45">
        <v>61.278311840562722</v>
      </c>
      <c r="J184" s="46">
        <v>1.1893199999999999</v>
      </c>
      <c r="K184" s="21"/>
    </row>
    <row r="185" spans="1:11" ht="15" thickBot="1" x14ac:dyDescent="0.35">
      <c r="A185" t="str">
        <f t="shared" si="2"/>
        <v>CER-AWD_R1_t3_44732</v>
      </c>
      <c r="B185" s="29">
        <v>44732</v>
      </c>
      <c r="C185" s="30" t="s">
        <v>281</v>
      </c>
      <c r="D185" s="30" t="s">
        <v>69</v>
      </c>
      <c r="E185" s="23">
        <v>1.9</v>
      </c>
      <c r="F185" s="24">
        <v>775</v>
      </c>
      <c r="G185" s="25">
        <v>2.21</v>
      </c>
      <c r="H185" s="39">
        <v>1.2075</v>
      </c>
      <c r="I185" s="47">
        <v>66.143024618991788</v>
      </c>
      <c r="J185" s="48">
        <v>1.29108</v>
      </c>
      <c r="K185" s="26"/>
    </row>
    <row r="186" spans="1:11" x14ac:dyDescent="0.3">
      <c r="A186" t="str">
        <f t="shared" si="2"/>
        <v>CER-AWD_R2_t0_44732</v>
      </c>
      <c r="B186" s="11">
        <v>44732</v>
      </c>
      <c r="C186" s="12" t="s">
        <v>282</v>
      </c>
      <c r="D186" s="12" t="s">
        <v>71</v>
      </c>
      <c r="E186" s="13">
        <v>1.9</v>
      </c>
      <c r="F186" s="14">
        <v>1020</v>
      </c>
      <c r="G186" s="15">
        <v>1.36</v>
      </c>
      <c r="H186" s="37">
        <v>1.2075</v>
      </c>
      <c r="I186" s="43">
        <v>87.05275498241501</v>
      </c>
      <c r="J186" s="44">
        <v>0.75048000000000015</v>
      </c>
      <c r="K186" s="16"/>
    </row>
    <row r="187" spans="1:11" x14ac:dyDescent="0.3">
      <c r="A187" t="str">
        <f t="shared" si="2"/>
        <v>CER-AWD_R2_t1_44732</v>
      </c>
      <c r="B187" s="27">
        <v>44732</v>
      </c>
      <c r="C187" s="28" t="s">
        <v>283</v>
      </c>
      <c r="D187" s="28" t="s">
        <v>73</v>
      </c>
      <c r="E187" s="18">
        <v>2</v>
      </c>
      <c r="F187" s="19">
        <v>891</v>
      </c>
      <c r="G187" s="20">
        <v>1.34</v>
      </c>
      <c r="H187" s="38">
        <v>1.2825</v>
      </c>
      <c r="I187" s="45">
        <v>76.043141852286055</v>
      </c>
      <c r="J187" s="46">
        <v>0.73776000000000008</v>
      </c>
      <c r="K187" s="21"/>
    </row>
    <row r="188" spans="1:11" x14ac:dyDescent="0.3">
      <c r="A188" t="str">
        <f t="shared" si="2"/>
        <v>CER-AWD_R2_t2_44732</v>
      </c>
      <c r="B188" s="27">
        <v>44732</v>
      </c>
      <c r="C188" s="28" t="s">
        <v>284</v>
      </c>
      <c r="D188" s="28" t="s">
        <v>75</v>
      </c>
      <c r="E188" s="18">
        <v>1.9</v>
      </c>
      <c r="F188" s="19">
        <v>1028</v>
      </c>
      <c r="G188" s="20">
        <v>1.43</v>
      </c>
      <c r="H188" s="38">
        <v>1.2075</v>
      </c>
      <c r="I188" s="45">
        <v>87.735521688159437</v>
      </c>
      <c r="J188" s="46">
        <v>0.79500000000000004</v>
      </c>
      <c r="K188" s="21"/>
    </row>
    <row r="189" spans="1:11" ht="15" thickBot="1" x14ac:dyDescent="0.35">
      <c r="A189" t="str">
        <f t="shared" si="2"/>
        <v>CER-AWD_R2_t3_44732</v>
      </c>
      <c r="B189" s="29">
        <v>44732</v>
      </c>
      <c r="C189" s="30" t="s">
        <v>285</v>
      </c>
      <c r="D189" s="30" t="s">
        <v>77</v>
      </c>
      <c r="E189" s="23">
        <v>1.9</v>
      </c>
      <c r="F189" s="24">
        <v>798</v>
      </c>
      <c r="G189" s="25">
        <v>1.4</v>
      </c>
      <c r="H189" s="39">
        <v>1.2075</v>
      </c>
      <c r="I189" s="47">
        <v>68.105978898007038</v>
      </c>
      <c r="J189" s="48">
        <v>0.77591999999999994</v>
      </c>
      <c r="K189" s="26"/>
    </row>
    <row r="190" spans="1:11" x14ac:dyDescent="0.3">
      <c r="A190" t="str">
        <f t="shared" si="2"/>
        <v>CER-AWD_R3_t0_44732</v>
      </c>
      <c r="B190" s="11">
        <v>44732</v>
      </c>
      <c r="C190" s="12" t="s">
        <v>286</v>
      </c>
      <c r="D190" s="12" t="s">
        <v>79</v>
      </c>
      <c r="E190" s="13">
        <v>1.9</v>
      </c>
      <c r="F190" s="14">
        <v>964</v>
      </c>
      <c r="G190" s="15">
        <v>1.35</v>
      </c>
      <c r="H190" s="37">
        <v>1.2075</v>
      </c>
      <c r="I190" s="43">
        <v>82.27338804220399</v>
      </c>
      <c r="J190" s="44">
        <v>0.74412000000000011</v>
      </c>
      <c r="K190" s="16"/>
    </row>
    <row r="191" spans="1:11" x14ac:dyDescent="0.3">
      <c r="A191" t="str">
        <f t="shared" si="2"/>
        <v>CER-AWD_R3_t1_44732</v>
      </c>
      <c r="B191" s="27">
        <v>44732</v>
      </c>
      <c r="C191" s="28" t="s">
        <v>287</v>
      </c>
      <c r="D191" s="28" t="s">
        <v>81</v>
      </c>
      <c r="E191" s="18">
        <v>2</v>
      </c>
      <c r="F191" s="19">
        <v>933</v>
      </c>
      <c r="G191" s="20">
        <v>1.43</v>
      </c>
      <c r="H191" s="38">
        <v>1.2825</v>
      </c>
      <c r="I191" s="45">
        <v>79.627667057444313</v>
      </c>
      <c r="J191" s="46">
        <v>0.79500000000000004</v>
      </c>
      <c r="K191" s="21"/>
    </row>
    <row r="192" spans="1:11" x14ac:dyDescent="0.3">
      <c r="A192" t="str">
        <f t="shared" si="2"/>
        <v>CER-AWD_R3_t2_44732</v>
      </c>
      <c r="B192" s="27">
        <v>44732</v>
      </c>
      <c r="C192" s="28" t="s">
        <v>288</v>
      </c>
      <c r="D192" s="28" t="s">
        <v>83</v>
      </c>
      <c r="E192" s="18">
        <v>2</v>
      </c>
      <c r="F192" s="19">
        <v>946</v>
      </c>
      <c r="G192" s="20">
        <v>1.54</v>
      </c>
      <c r="H192" s="38">
        <v>1.2825</v>
      </c>
      <c r="I192" s="45">
        <v>80.737162954279015</v>
      </c>
      <c r="J192" s="46">
        <v>0.86496000000000006</v>
      </c>
      <c r="K192" s="21"/>
    </row>
    <row r="193" spans="1:11" ht="15" thickBot="1" x14ac:dyDescent="0.35">
      <c r="A193" t="str">
        <f t="shared" si="2"/>
        <v>CER-AWD_R3_t3_44732</v>
      </c>
      <c r="B193" s="29">
        <v>44732</v>
      </c>
      <c r="C193" s="30" t="s">
        <v>289</v>
      </c>
      <c r="D193" s="30" t="s">
        <v>85</v>
      </c>
      <c r="E193" s="23">
        <v>2</v>
      </c>
      <c r="F193" s="24">
        <v>731</v>
      </c>
      <c r="G193" s="25">
        <v>1.34</v>
      </c>
      <c r="H193" s="39">
        <v>1.2825</v>
      </c>
      <c r="I193" s="47">
        <v>62.387807737397424</v>
      </c>
      <c r="J193" s="48">
        <v>0.73776000000000008</v>
      </c>
      <c r="K193" s="26"/>
    </row>
    <row r="194" spans="1:11" x14ac:dyDescent="0.3">
      <c r="A194" t="str">
        <f t="shared" ref="A194:A257" si="3">D194&amp;"_"&amp;B194</f>
        <v>CER-MSD_R1_t0_44732</v>
      </c>
      <c r="B194" s="11">
        <v>44732</v>
      </c>
      <c r="C194" s="12" t="s">
        <v>290</v>
      </c>
      <c r="D194" s="12" t="s">
        <v>87</v>
      </c>
      <c r="E194" s="13">
        <v>2.1</v>
      </c>
      <c r="F194" s="14">
        <v>972</v>
      </c>
      <c r="G194" s="15">
        <v>1.45</v>
      </c>
      <c r="H194" s="37">
        <v>1.3574999999999999</v>
      </c>
      <c r="I194" s="43">
        <v>82.956154747948418</v>
      </c>
      <c r="J194" s="44">
        <v>0.80771999999999999</v>
      </c>
      <c r="K194" s="16"/>
    </row>
    <row r="195" spans="1:11" x14ac:dyDescent="0.3">
      <c r="A195" t="str">
        <f t="shared" si="3"/>
        <v>CER-MSD_R1_t1_44732</v>
      </c>
      <c r="B195" s="27">
        <v>44732</v>
      </c>
      <c r="C195" s="28" t="s">
        <v>291</v>
      </c>
      <c r="D195" s="28" t="s">
        <v>89</v>
      </c>
      <c r="E195" s="18">
        <v>2</v>
      </c>
      <c r="F195" s="19">
        <v>913</v>
      </c>
      <c r="G195" s="20">
        <v>1.45</v>
      </c>
      <c r="H195" s="38">
        <v>1.2825</v>
      </c>
      <c r="I195" s="45">
        <v>77.920750293083245</v>
      </c>
      <c r="J195" s="46">
        <v>0.80771999999999999</v>
      </c>
      <c r="K195" s="21"/>
    </row>
    <row r="196" spans="1:11" x14ac:dyDescent="0.3">
      <c r="A196" t="str">
        <f t="shared" si="3"/>
        <v>CER-MSD_R1_t2_44732</v>
      </c>
      <c r="B196" s="27">
        <v>44732</v>
      </c>
      <c r="C196" s="28" t="s">
        <v>292</v>
      </c>
      <c r="D196" s="28" t="s">
        <v>91</v>
      </c>
      <c r="E196" s="18">
        <v>1.9</v>
      </c>
      <c r="F196" s="19">
        <v>799</v>
      </c>
      <c r="G196" s="20">
        <v>1.39</v>
      </c>
      <c r="H196" s="38">
        <v>1.2075</v>
      </c>
      <c r="I196" s="45">
        <v>68.191324736225098</v>
      </c>
      <c r="J196" s="46">
        <v>0.76956000000000002</v>
      </c>
      <c r="K196" s="21"/>
    </row>
    <row r="197" spans="1:11" ht="15" thickBot="1" x14ac:dyDescent="0.35">
      <c r="A197" t="str">
        <f t="shared" si="3"/>
        <v>CER-MSD_R1_t3_44732</v>
      </c>
      <c r="B197" s="29">
        <v>44732</v>
      </c>
      <c r="C197" s="30" t="s">
        <v>293</v>
      </c>
      <c r="D197" s="30" t="s">
        <v>93</v>
      </c>
      <c r="E197" s="23">
        <v>1.9</v>
      </c>
      <c r="F197" s="24">
        <v>784</v>
      </c>
      <c r="G197" s="25">
        <v>1.67</v>
      </c>
      <c r="H197" s="39">
        <v>1.2075</v>
      </c>
      <c r="I197" s="47">
        <v>66.911137162954276</v>
      </c>
      <c r="J197" s="48">
        <v>0.94764000000000004</v>
      </c>
      <c r="K197" s="26"/>
    </row>
    <row r="198" spans="1:11" x14ac:dyDescent="0.3">
      <c r="A198" t="str">
        <f t="shared" si="3"/>
        <v>CER-MSD_R2_t0_44732</v>
      </c>
      <c r="B198" s="11">
        <v>44732</v>
      </c>
      <c r="C198" s="12" t="s">
        <v>294</v>
      </c>
      <c r="D198" s="12" t="s">
        <v>95</v>
      </c>
      <c r="E198" s="13">
        <v>1.9</v>
      </c>
      <c r="F198" s="14">
        <v>915</v>
      </c>
      <c r="G198" s="15">
        <v>1.51</v>
      </c>
      <c r="H198" s="37">
        <v>1.2075</v>
      </c>
      <c r="I198" s="43">
        <v>78.091441969519337</v>
      </c>
      <c r="J198" s="44">
        <v>0.84588000000000008</v>
      </c>
      <c r="K198" s="16"/>
    </row>
    <row r="199" spans="1:11" x14ac:dyDescent="0.3">
      <c r="A199" t="str">
        <f t="shared" si="3"/>
        <v>CER-MSD_R2_t1_44732</v>
      </c>
      <c r="B199" s="27">
        <v>44732</v>
      </c>
      <c r="C199" s="28" t="s">
        <v>295</v>
      </c>
      <c r="D199" s="28" t="s">
        <v>97</v>
      </c>
      <c r="E199" s="18">
        <v>1.9</v>
      </c>
      <c r="F199" s="19">
        <v>965</v>
      </c>
      <c r="G199" s="20">
        <v>1.45</v>
      </c>
      <c r="H199" s="38">
        <v>1.2075</v>
      </c>
      <c r="I199" s="45">
        <v>82.358733880422051</v>
      </c>
      <c r="J199" s="46">
        <v>0.80771999999999999</v>
      </c>
      <c r="K199" s="21"/>
    </row>
    <row r="200" spans="1:11" x14ac:dyDescent="0.3">
      <c r="A200" t="str">
        <f t="shared" si="3"/>
        <v>CER-MSD_R2_t2_44732</v>
      </c>
      <c r="B200" s="27">
        <v>44732</v>
      </c>
      <c r="C200" s="28" t="s">
        <v>296</v>
      </c>
      <c r="D200" s="28" t="s">
        <v>99</v>
      </c>
      <c r="E200" s="18">
        <v>2</v>
      </c>
      <c r="F200" s="19">
        <v>806</v>
      </c>
      <c r="G200" s="20">
        <v>1.57</v>
      </c>
      <c r="H200" s="38">
        <v>1.2825</v>
      </c>
      <c r="I200" s="45">
        <v>68.788745603751465</v>
      </c>
      <c r="J200" s="46">
        <v>0.88404000000000005</v>
      </c>
      <c r="K200" s="21"/>
    </row>
    <row r="201" spans="1:11" ht="15" thickBot="1" x14ac:dyDescent="0.35">
      <c r="A201" t="str">
        <f t="shared" si="3"/>
        <v>CER-MSD_R2_t3_44732</v>
      </c>
      <c r="B201" s="29">
        <v>44732</v>
      </c>
      <c r="C201" s="30" t="s">
        <v>297</v>
      </c>
      <c r="D201" s="30" t="s">
        <v>101</v>
      </c>
      <c r="E201" s="23">
        <v>2</v>
      </c>
      <c r="F201" s="24">
        <v>908</v>
      </c>
      <c r="G201" s="25">
        <v>1.47</v>
      </c>
      <c r="H201" s="39">
        <v>1.2825</v>
      </c>
      <c r="I201" s="47">
        <v>77.494021101992971</v>
      </c>
      <c r="J201" s="48">
        <v>0.82044000000000006</v>
      </c>
      <c r="K201" s="26"/>
    </row>
    <row r="202" spans="1:11" x14ac:dyDescent="0.3">
      <c r="A202" t="str">
        <f t="shared" si="3"/>
        <v>CER-MSD_R3_t0_44732</v>
      </c>
      <c r="B202" s="11">
        <v>44732</v>
      </c>
      <c r="C202" s="12" t="s">
        <v>298</v>
      </c>
      <c r="D202" s="12" t="s">
        <v>103</v>
      </c>
      <c r="E202" s="13">
        <v>1.9</v>
      </c>
      <c r="F202" s="14">
        <v>880</v>
      </c>
      <c r="G202" s="15">
        <v>1.94</v>
      </c>
      <c r="H202" s="37">
        <v>1.2075</v>
      </c>
      <c r="I202" s="43">
        <v>75.104337631887461</v>
      </c>
      <c r="J202" s="44">
        <v>1.1193600000000001</v>
      </c>
      <c r="K202" s="16"/>
    </row>
    <row r="203" spans="1:11" x14ac:dyDescent="0.3">
      <c r="A203" t="str">
        <f t="shared" si="3"/>
        <v>CER-MSD_R3_t1_44732</v>
      </c>
      <c r="B203" s="27">
        <v>44732</v>
      </c>
      <c r="C203" s="28" t="s">
        <v>299</v>
      </c>
      <c r="D203" s="28" t="s">
        <v>105</v>
      </c>
      <c r="E203" s="18">
        <v>1.9</v>
      </c>
      <c r="F203" s="19">
        <v>839</v>
      </c>
      <c r="G203" s="20">
        <v>1.49</v>
      </c>
      <c r="H203" s="38">
        <v>1.2075</v>
      </c>
      <c r="I203" s="45">
        <v>71.605158264947249</v>
      </c>
      <c r="J203" s="46">
        <v>0.83316000000000001</v>
      </c>
      <c r="K203" s="21"/>
    </row>
    <row r="204" spans="1:11" x14ac:dyDescent="0.3">
      <c r="A204" t="str">
        <f t="shared" si="3"/>
        <v>CER-MSD_R3_t2_44732</v>
      </c>
      <c r="B204" s="27">
        <v>44732</v>
      </c>
      <c r="C204" s="28" t="s">
        <v>300</v>
      </c>
      <c r="D204" s="28" t="s">
        <v>107</v>
      </c>
      <c r="E204" s="18">
        <v>2</v>
      </c>
      <c r="F204" s="19">
        <v>973</v>
      </c>
      <c r="G204" s="20">
        <v>1.42</v>
      </c>
      <c r="H204" s="38">
        <v>1.2825</v>
      </c>
      <c r="I204" s="45">
        <v>83.041500586166478</v>
      </c>
      <c r="J204" s="46">
        <v>0.78864000000000001</v>
      </c>
      <c r="K204" s="21"/>
    </row>
    <row r="205" spans="1:11" ht="15" thickBot="1" x14ac:dyDescent="0.35">
      <c r="A205" t="str">
        <f t="shared" si="3"/>
        <v>CER-MSD_R3_t3_44732</v>
      </c>
      <c r="B205" s="29">
        <v>44732</v>
      </c>
      <c r="C205" s="30" t="s">
        <v>301</v>
      </c>
      <c r="D205" s="30" t="s">
        <v>109</v>
      </c>
      <c r="E205" s="23">
        <v>1.9</v>
      </c>
      <c r="F205" s="24">
        <v>955</v>
      </c>
      <c r="G205" s="25">
        <v>1.33</v>
      </c>
      <c r="H205" s="39">
        <v>1.2075</v>
      </c>
      <c r="I205" s="47">
        <v>81.505275498241517</v>
      </c>
      <c r="J205" s="48">
        <v>0.73140000000000005</v>
      </c>
      <c r="K205" s="26"/>
    </row>
    <row r="206" spans="1:11" x14ac:dyDescent="0.3">
      <c r="A206" t="str">
        <f t="shared" si="3"/>
        <v>CER-CON_R1_t0_44732</v>
      </c>
      <c r="B206" s="11">
        <v>44732</v>
      </c>
      <c r="C206" s="12" t="s">
        <v>302</v>
      </c>
      <c r="D206" s="12" t="s">
        <v>111</v>
      </c>
      <c r="E206" s="13">
        <v>2</v>
      </c>
      <c r="F206" s="14">
        <v>880</v>
      </c>
      <c r="G206" s="15">
        <v>1.42</v>
      </c>
      <c r="H206" s="37">
        <v>1.2825</v>
      </c>
      <c r="I206" s="43">
        <v>75.104337631887461</v>
      </c>
      <c r="J206" s="44">
        <v>0.78864000000000001</v>
      </c>
      <c r="K206" s="16"/>
    </row>
    <row r="207" spans="1:11" x14ac:dyDescent="0.3">
      <c r="A207" t="str">
        <f t="shared" si="3"/>
        <v>CER-CON_R1_t1_44732</v>
      </c>
      <c r="B207" s="27">
        <v>44732</v>
      </c>
      <c r="C207" s="28" t="s">
        <v>303</v>
      </c>
      <c r="D207" s="28" t="s">
        <v>113</v>
      </c>
      <c r="E207" s="18">
        <v>2</v>
      </c>
      <c r="F207" s="19">
        <v>1084</v>
      </c>
      <c r="G207" s="20">
        <v>1.37</v>
      </c>
      <c r="H207" s="38">
        <v>1.2825</v>
      </c>
      <c r="I207" s="45">
        <v>92.514888628370457</v>
      </c>
      <c r="J207" s="46">
        <v>0.75684000000000007</v>
      </c>
      <c r="K207" s="21"/>
    </row>
    <row r="208" spans="1:11" x14ac:dyDescent="0.3">
      <c r="A208" t="str">
        <f t="shared" si="3"/>
        <v>CER-CON_R1_t2_44732</v>
      </c>
      <c r="B208" s="27">
        <v>44732</v>
      </c>
      <c r="C208" s="28" t="s">
        <v>304</v>
      </c>
      <c r="D208" s="28" t="s">
        <v>115</v>
      </c>
      <c r="E208" s="18">
        <v>2</v>
      </c>
      <c r="F208" s="19">
        <v>958</v>
      </c>
      <c r="G208" s="20">
        <v>1.39</v>
      </c>
      <c r="H208" s="38">
        <v>1.2825</v>
      </c>
      <c r="I208" s="45">
        <v>81.76131301289567</v>
      </c>
      <c r="J208" s="46">
        <v>0.76956000000000002</v>
      </c>
      <c r="K208" s="21"/>
    </row>
    <row r="209" spans="1:11" ht="15" thickBot="1" x14ac:dyDescent="0.35">
      <c r="A209" t="str">
        <f t="shared" si="3"/>
        <v>CER-CON_R1_t3_44732</v>
      </c>
      <c r="B209" s="29">
        <v>44732</v>
      </c>
      <c r="C209" s="30" t="s">
        <v>305</v>
      </c>
      <c r="D209" s="30" t="s">
        <v>117</v>
      </c>
      <c r="E209" s="23">
        <v>2.2000000000000002</v>
      </c>
      <c r="F209" s="24">
        <v>1008</v>
      </c>
      <c r="G209" s="25">
        <v>1.43</v>
      </c>
      <c r="H209" s="39">
        <v>1.4325000000000001</v>
      </c>
      <c r="I209" s="47">
        <v>86.028604923798369</v>
      </c>
      <c r="J209" s="48">
        <v>0.79500000000000004</v>
      </c>
      <c r="K209" s="26"/>
    </row>
    <row r="210" spans="1:11" x14ac:dyDescent="0.3">
      <c r="A210" t="str">
        <f t="shared" si="3"/>
        <v>CER-CON_R2_t0_44732</v>
      </c>
      <c r="B210" s="11">
        <v>44732</v>
      </c>
      <c r="C210" s="12" t="s">
        <v>306</v>
      </c>
      <c r="D210" s="12" t="s">
        <v>119</v>
      </c>
      <c r="E210" s="13">
        <v>2</v>
      </c>
      <c r="F210" s="14">
        <v>1050</v>
      </c>
      <c r="G210" s="15">
        <v>1.36</v>
      </c>
      <c r="H210" s="37">
        <v>1.2825</v>
      </c>
      <c r="I210" s="43">
        <v>89.613130128956627</v>
      </c>
      <c r="J210" s="44">
        <v>0.75048000000000015</v>
      </c>
      <c r="K210" s="16"/>
    </row>
    <row r="211" spans="1:11" x14ac:dyDescent="0.3">
      <c r="A211" t="str">
        <f t="shared" si="3"/>
        <v>CER-CON_R2_t1_44732</v>
      </c>
      <c r="B211" s="27">
        <v>44732</v>
      </c>
      <c r="C211" s="28" t="s">
        <v>307</v>
      </c>
      <c r="D211" s="28" t="s">
        <v>121</v>
      </c>
      <c r="E211" s="18">
        <v>2.2000000000000002</v>
      </c>
      <c r="F211" s="19">
        <v>789</v>
      </c>
      <c r="G211" s="20">
        <v>1.27</v>
      </c>
      <c r="H211" s="38">
        <v>1.4325000000000001</v>
      </c>
      <c r="I211" s="45">
        <v>67.337866354044564</v>
      </c>
      <c r="J211" s="46">
        <v>0.69324000000000008</v>
      </c>
      <c r="K211" s="21"/>
    </row>
    <row r="212" spans="1:11" x14ac:dyDescent="0.3">
      <c r="A212" t="str">
        <f t="shared" si="3"/>
        <v>CER-CON_R2_t2_44732</v>
      </c>
      <c r="B212" s="27">
        <v>44732</v>
      </c>
      <c r="C212" s="28" t="s">
        <v>308</v>
      </c>
      <c r="D212" s="28" t="s">
        <v>123</v>
      </c>
      <c r="E212" s="18">
        <v>2.6</v>
      </c>
      <c r="F212" s="19">
        <v>291</v>
      </c>
      <c r="G212" s="20">
        <v>1.37</v>
      </c>
      <c r="H212" s="38">
        <v>1.7324999999999999</v>
      </c>
      <c r="I212" s="45">
        <v>24.835638921453697</v>
      </c>
      <c r="J212" s="46">
        <v>0.75684000000000007</v>
      </c>
      <c r="K212" s="21"/>
    </row>
    <row r="213" spans="1:11" ht="15" thickBot="1" x14ac:dyDescent="0.35">
      <c r="A213" t="str">
        <f t="shared" si="3"/>
        <v>CER-CON_R2_t3_44732</v>
      </c>
      <c r="B213" s="29">
        <v>44732</v>
      </c>
      <c r="C213" s="30" t="s">
        <v>309</v>
      </c>
      <c r="D213" s="30" t="s">
        <v>125</v>
      </c>
      <c r="E213" s="23">
        <v>2.8</v>
      </c>
      <c r="F213" s="24">
        <v>50</v>
      </c>
      <c r="G213" s="25">
        <v>1.36</v>
      </c>
      <c r="H213" s="39">
        <v>1.8824999999999998</v>
      </c>
      <c r="I213" s="47">
        <v>4.2672919109026966</v>
      </c>
      <c r="J213" s="48">
        <v>0.75048000000000015</v>
      </c>
      <c r="K213" s="26"/>
    </row>
    <row r="214" spans="1:11" x14ac:dyDescent="0.3">
      <c r="A214" t="str">
        <f t="shared" si="3"/>
        <v>CER-CON_R3_t0_44732</v>
      </c>
      <c r="B214" s="11">
        <v>44732</v>
      </c>
      <c r="C214" s="12" t="s">
        <v>310</v>
      </c>
      <c r="D214" s="12" t="s">
        <v>127</v>
      </c>
      <c r="E214" s="13">
        <v>2</v>
      </c>
      <c r="F214" s="14">
        <v>1071</v>
      </c>
      <c r="G214" s="15">
        <v>1.31</v>
      </c>
      <c r="H214" s="37">
        <v>1.2825</v>
      </c>
      <c r="I214" s="43">
        <v>91.405392731535756</v>
      </c>
      <c r="J214" s="44">
        <v>0.7186800000000001</v>
      </c>
      <c r="K214" s="16"/>
    </row>
    <row r="215" spans="1:11" x14ac:dyDescent="0.3">
      <c r="A215" t="str">
        <f t="shared" si="3"/>
        <v>CER-CON_R3_t1_44732</v>
      </c>
      <c r="B215" s="27">
        <v>44732</v>
      </c>
      <c r="C215" s="28" t="s">
        <v>311</v>
      </c>
      <c r="D215" s="28" t="s">
        <v>129</v>
      </c>
      <c r="E215" s="18">
        <v>6.4</v>
      </c>
      <c r="F215" s="19">
        <v>600</v>
      </c>
      <c r="G215" s="20">
        <v>1.41</v>
      </c>
      <c r="H215" s="38">
        <v>4.5825000000000005</v>
      </c>
      <c r="I215" s="45">
        <v>51.207502930832362</v>
      </c>
      <c r="J215" s="46">
        <v>0.78227999999999998</v>
      </c>
      <c r="K215" s="21"/>
    </row>
    <row r="216" spans="1:11" x14ac:dyDescent="0.3">
      <c r="A216" t="str">
        <f t="shared" si="3"/>
        <v>CER-CON_R3_t2_44732</v>
      </c>
      <c r="B216" s="27">
        <v>44732</v>
      </c>
      <c r="C216" s="28" t="s">
        <v>312</v>
      </c>
      <c r="D216" s="28" t="s">
        <v>131</v>
      </c>
      <c r="E216" s="18">
        <v>3.3</v>
      </c>
      <c r="F216" s="19">
        <v>215</v>
      </c>
      <c r="G216" s="20">
        <v>1.3</v>
      </c>
      <c r="H216" s="38">
        <v>2.2574999999999998</v>
      </c>
      <c r="I216" s="45">
        <v>18.349355216881595</v>
      </c>
      <c r="J216" s="46">
        <v>0.71232000000000006</v>
      </c>
      <c r="K216" s="21"/>
    </row>
    <row r="217" spans="1:11" ht="15" thickBot="1" x14ac:dyDescent="0.35">
      <c r="A217" t="str">
        <f t="shared" si="3"/>
        <v>CER-CON_R3_t3_44732</v>
      </c>
      <c r="B217" s="29">
        <v>44732</v>
      </c>
      <c r="C217" s="30" t="s">
        <v>313</v>
      </c>
      <c r="D217" s="30" t="s">
        <v>133</v>
      </c>
      <c r="E217" s="23">
        <v>4.9000000000000004</v>
      </c>
      <c r="F217" s="24">
        <v>99</v>
      </c>
      <c r="G217" s="25">
        <v>1.38</v>
      </c>
      <c r="H217" s="39">
        <v>3.4575000000000005</v>
      </c>
      <c r="I217" s="47">
        <v>8.4492379835873397</v>
      </c>
      <c r="J217" s="48">
        <v>0.76319999999999999</v>
      </c>
      <c r="K217" s="26"/>
    </row>
    <row r="218" spans="1:11" x14ac:dyDescent="0.3">
      <c r="A218" t="str">
        <f t="shared" si="3"/>
        <v>CER-AWD_R1_t0_44735</v>
      </c>
      <c r="B218" s="11">
        <v>44735</v>
      </c>
      <c r="C218" s="12" t="s">
        <v>314</v>
      </c>
      <c r="D218" s="12" t="s">
        <v>63</v>
      </c>
      <c r="E218" s="13">
        <v>1.9</v>
      </c>
      <c r="F218" s="14">
        <v>900</v>
      </c>
      <c r="G218" s="15">
        <v>1.04</v>
      </c>
      <c r="H218" s="37">
        <v>1.2075</v>
      </c>
      <c r="I218" s="43">
        <v>97.791044776119406</v>
      </c>
      <c r="J218" s="44">
        <v>0.54696000000000011</v>
      </c>
      <c r="K218" s="16"/>
    </row>
    <row r="219" spans="1:11" x14ac:dyDescent="0.3">
      <c r="A219" t="str">
        <f t="shared" si="3"/>
        <v>CER-AWD_R1_t1_44735</v>
      </c>
      <c r="B219" s="27">
        <v>44735</v>
      </c>
      <c r="C219" s="28" t="s">
        <v>315</v>
      </c>
      <c r="D219" s="28" t="s">
        <v>65</v>
      </c>
      <c r="E219" s="18">
        <v>1.8</v>
      </c>
      <c r="F219" s="19">
        <v>658</v>
      </c>
      <c r="G219" s="20">
        <v>1.45</v>
      </c>
      <c r="H219" s="38">
        <v>1.1325000000000001</v>
      </c>
      <c r="I219" s="45">
        <v>71.496119402985073</v>
      </c>
      <c r="J219" s="46">
        <v>0.80771999999999999</v>
      </c>
      <c r="K219" s="21"/>
    </row>
    <row r="220" spans="1:11" x14ac:dyDescent="0.3">
      <c r="A220" t="str">
        <f t="shared" si="3"/>
        <v>CER-AWD_R1_t2_44735</v>
      </c>
      <c r="B220" s="27">
        <v>44735</v>
      </c>
      <c r="C220" s="28" t="s">
        <v>316</v>
      </c>
      <c r="D220" s="28" t="s">
        <v>67</v>
      </c>
      <c r="E220" s="18">
        <v>1.8</v>
      </c>
      <c r="F220" s="19">
        <v>499</v>
      </c>
      <c r="G220" s="20">
        <v>1.07</v>
      </c>
      <c r="H220" s="38">
        <v>1.1325000000000001</v>
      </c>
      <c r="I220" s="45">
        <v>54.219701492537318</v>
      </c>
      <c r="J220" s="46">
        <v>0.5660400000000001</v>
      </c>
      <c r="K220" s="21"/>
    </row>
    <row r="221" spans="1:11" ht="15" thickBot="1" x14ac:dyDescent="0.35">
      <c r="A221" t="str">
        <f t="shared" si="3"/>
        <v>CER-AWD_R1_t3_44735</v>
      </c>
      <c r="B221" s="29">
        <v>44735</v>
      </c>
      <c r="C221" s="30" t="s">
        <v>317</v>
      </c>
      <c r="D221" s="30" t="s">
        <v>69</v>
      </c>
      <c r="E221" s="23">
        <v>1.8</v>
      </c>
      <c r="F221" s="24">
        <v>400</v>
      </c>
      <c r="G221" s="25">
        <v>1.05</v>
      </c>
      <c r="H221" s="39">
        <v>1.1325000000000001</v>
      </c>
      <c r="I221" s="47">
        <v>43.462686567164177</v>
      </c>
      <c r="J221" s="48">
        <v>0.55332000000000003</v>
      </c>
      <c r="K221" s="26"/>
    </row>
    <row r="222" spans="1:11" x14ac:dyDescent="0.3">
      <c r="A222" t="str">
        <f t="shared" si="3"/>
        <v>CER-AWD_R2_t0_44735</v>
      </c>
      <c r="B222" s="11">
        <v>44735</v>
      </c>
      <c r="C222" s="12" t="s">
        <v>318</v>
      </c>
      <c r="D222" s="12" t="s">
        <v>71</v>
      </c>
      <c r="E222" s="13">
        <v>1.8</v>
      </c>
      <c r="F222" s="14">
        <v>981</v>
      </c>
      <c r="G222" s="15">
        <v>1.03</v>
      </c>
      <c r="H222" s="37">
        <v>1.1325000000000001</v>
      </c>
      <c r="I222" s="43">
        <v>106.59223880597015</v>
      </c>
      <c r="J222" s="44">
        <v>0.54060000000000008</v>
      </c>
      <c r="K222" s="16"/>
    </row>
    <row r="223" spans="1:11" x14ac:dyDescent="0.3">
      <c r="A223" t="str">
        <f t="shared" si="3"/>
        <v>CER-AWD_R2_t1_44735</v>
      </c>
      <c r="B223" s="27">
        <v>44735</v>
      </c>
      <c r="C223" s="28" t="s">
        <v>319</v>
      </c>
      <c r="D223" s="28" t="s">
        <v>73</v>
      </c>
      <c r="E223" s="18">
        <v>1.8</v>
      </c>
      <c r="F223" s="19">
        <v>564</v>
      </c>
      <c r="G223" s="20">
        <v>1.05</v>
      </c>
      <c r="H223" s="38">
        <v>1.1325000000000001</v>
      </c>
      <c r="I223" s="45">
        <v>61.282388059701496</v>
      </c>
      <c r="J223" s="46">
        <v>0.55332000000000003</v>
      </c>
      <c r="K223" s="21"/>
    </row>
    <row r="224" spans="1:11" x14ac:dyDescent="0.3">
      <c r="A224" t="str">
        <f t="shared" si="3"/>
        <v>CER-AWD_R2_t2_44735</v>
      </c>
      <c r="B224" s="27">
        <v>44735</v>
      </c>
      <c r="C224" s="28" t="s">
        <v>320</v>
      </c>
      <c r="D224" s="28" t="s">
        <v>75</v>
      </c>
      <c r="E224" s="18">
        <v>1.8</v>
      </c>
      <c r="F224" s="19">
        <v>400</v>
      </c>
      <c r="G224" s="20">
        <v>1.02</v>
      </c>
      <c r="H224" s="38">
        <v>1.1325000000000001</v>
      </c>
      <c r="I224" s="45">
        <v>43.462686567164177</v>
      </c>
      <c r="J224" s="46">
        <v>0.53424000000000005</v>
      </c>
      <c r="K224" s="21"/>
    </row>
    <row r="225" spans="1:11" ht="15" thickBot="1" x14ac:dyDescent="0.35">
      <c r="A225" t="str">
        <f t="shared" si="3"/>
        <v>CER-AWD_R2_t3_44735</v>
      </c>
      <c r="B225" s="29">
        <v>44735</v>
      </c>
      <c r="C225" s="30" t="s">
        <v>321</v>
      </c>
      <c r="D225" s="30" t="s">
        <v>77</v>
      </c>
      <c r="E225" s="23">
        <v>1.8</v>
      </c>
      <c r="F225" s="24">
        <v>300</v>
      </c>
      <c r="G225" s="25">
        <v>1.08</v>
      </c>
      <c r="H225" s="39">
        <v>1.1325000000000001</v>
      </c>
      <c r="I225" s="47">
        <v>32.597014925373138</v>
      </c>
      <c r="J225" s="48">
        <v>0.57240000000000013</v>
      </c>
      <c r="K225" s="26"/>
    </row>
    <row r="226" spans="1:11" x14ac:dyDescent="0.3">
      <c r="A226" t="str">
        <f t="shared" si="3"/>
        <v>CER-AWD_R3_t0_44735</v>
      </c>
      <c r="B226" s="11">
        <v>44735</v>
      </c>
      <c r="C226" s="12" t="s">
        <v>322</v>
      </c>
      <c r="D226" s="12" t="s">
        <v>79</v>
      </c>
      <c r="E226" s="13">
        <v>1.9</v>
      </c>
      <c r="F226" s="14">
        <v>800</v>
      </c>
      <c r="G226" s="15">
        <v>1.05</v>
      </c>
      <c r="H226" s="37">
        <v>1.2075</v>
      </c>
      <c r="I226" s="43">
        <v>86.925373134328353</v>
      </c>
      <c r="J226" s="44">
        <v>0.55332000000000003</v>
      </c>
      <c r="K226" s="16"/>
    </row>
    <row r="227" spans="1:11" x14ac:dyDescent="0.3">
      <c r="A227" t="str">
        <f t="shared" si="3"/>
        <v>CER-AWD_R3_t1_44735</v>
      </c>
      <c r="B227" s="27">
        <v>44735</v>
      </c>
      <c r="C227" s="28" t="s">
        <v>323</v>
      </c>
      <c r="D227" s="28" t="s">
        <v>81</v>
      </c>
      <c r="E227" s="18">
        <v>1.8</v>
      </c>
      <c r="F227" s="19">
        <v>694</v>
      </c>
      <c r="G227" s="20">
        <v>1.43</v>
      </c>
      <c r="H227" s="38">
        <v>1.1325000000000001</v>
      </c>
      <c r="I227" s="45">
        <v>75.40776119402986</v>
      </c>
      <c r="J227" s="46">
        <v>0.79500000000000004</v>
      </c>
      <c r="K227" s="21"/>
    </row>
    <row r="228" spans="1:11" x14ac:dyDescent="0.3">
      <c r="A228" t="str">
        <f t="shared" si="3"/>
        <v>CER-AWD_R3_t2_44735</v>
      </c>
      <c r="B228" s="27">
        <v>44735</v>
      </c>
      <c r="C228" s="28" t="s">
        <v>324</v>
      </c>
      <c r="D228" s="28" t="s">
        <v>83</v>
      </c>
      <c r="E228" s="18">
        <v>1.8</v>
      </c>
      <c r="F228" s="19">
        <v>600</v>
      </c>
      <c r="G228" s="20">
        <v>0.99</v>
      </c>
      <c r="H228" s="38">
        <v>1.1325000000000001</v>
      </c>
      <c r="I228" s="45">
        <v>65.194029850746276</v>
      </c>
      <c r="J228" s="46">
        <v>0.51516000000000006</v>
      </c>
      <c r="K228" s="21"/>
    </row>
    <row r="229" spans="1:11" ht="15" thickBot="1" x14ac:dyDescent="0.35">
      <c r="A229" t="str">
        <f t="shared" si="3"/>
        <v>CER-AWD_R3_t3_44735</v>
      </c>
      <c r="B229" s="29">
        <v>44735</v>
      </c>
      <c r="C229" s="30" t="s">
        <v>325</v>
      </c>
      <c r="D229" s="30" t="s">
        <v>85</v>
      </c>
      <c r="E229" s="23">
        <v>1.9</v>
      </c>
      <c r="F229" s="24">
        <v>430</v>
      </c>
      <c r="G229" s="25">
        <v>1.05</v>
      </c>
      <c r="H229" s="39">
        <v>1.2075</v>
      </c>
      <c r="I229" s="47">
        <v>46.722388059701494</v>
      </c>
      <c r="J229" s="48">
        <v>0.55332000000000003</v>
      </c>
      <c r="K229" s="26"/>
    </row>
    <row r="230" spans="1:11" x14ac:dyDescent="0.3">
      <c r="A230" t="str">
        <f t="shared" si="3"/>
        <v>CER-MSD_R1_t0_44735</v>
      </c>
      <c r="B230" s="11">
        <v>44735</v>
      </c>
      <c r="C230" s="12" t="s">
        <v>326</v>
      </c>
      <c r="D230" s="12" t="s">
        <v>87</v>
      </c>
      <c r="E230" s="13">
        <v>1.8</v>
      </c>
      <c r="F230" s="14">
        <v>875</v>
      </c>
      <c r="G230" s="15">
        <v>1.07</v>
      </c>
      <c r="H230" s="37">
        <v>1.1325000000000001</v>
      </c>
      <c r="I230" s="43">
        <v>95.074626865671647</v>
      </c>
      <c r="J230" s="44">
        <v>0.5660400000000001</v>
      </c>
      <c r="K230" s="16"/>
    </row>
    <row r="231" spans="1:11" x14ac:dyDescent="0.3">
      <c r="A231" t="str">
        <f t="shared" si="3"/>
        <v>CER-MSD_R1_t1_44735</v>
      </c>
      <c r="B231" s="27">
        <v>44735</v>
      </c>
      <c r="C231" s="28" t="s">
        <v>327</v>
      </c>
      <c r="D231" s="28" t="s">
        <v>89</v>
      </c>
      <c r="E231" s="18">
        <v>2.1</v>
      </c>
      <c r="F231" s="19">
        <v>413</v>
      </c>
      <c r="G231" s="20">
        <v>1.08</v>
      </c>
      <c r="H231" s="38">
        <v>1.3574999999999999</v>
      </c>
      <c r="I231" s="45">
        <v>44.875223880597019</v>
      </c>
      <c r="J231" s="46">
        <v>0.57240000000000013</v>
      </c>
      <c r="K231" s="21"/>
    </row>
    <row r="232" spans="1:11" x14ac:dyDescent="0.3">
      <c r="A232" t="str">
        <f t="shared" si="3"/>
        <v>CER-MSD_R1_t2_44735</v>
      </c>
      <c r="B232" s="27">
        <v>44735</v>
      </c>
      <c r="C232" s="28" t="s">
        <v>328</v>
      </c>
      <c r="D232" s="28" t="s">
        <v>91</v>
      </c>
      <c r="E232" s="18">
        <v>2.2999999999999998</v>
      </c>
      <c r="F232" s="19">
        <v>394</v>
      </c>
      <c r="G232" s="20">
        <v>1</v>
      </c>
      <c r="H232" s="38">
        <v>1.5074999999999998</v>
      </c>
      <c r="I232" s="45">
        <v>42.810746268656722</v>
      </c>
      <c r="J232" s="46">
        <v>0.52152000000000009</v>
      </c>
      <c r="K232" s="21"/>
    </row>
    <row r="233" spans="1:11" ht="15" thickBot="1" x14ac:dyDescent="0.35">
      <c r="A233" t="str">
        <f t="shared" si="3"/>
        <v>CER-MSD_R1_t3_44735</v>
      </c>
      <c r="B233" s="29">
        <v>44735</v>
      </c>
      <c r="C233" s="30" t="s">
        <v>329</v>
      </c>
      <c r="D233" s="30" t="s">
        <v>93</v>
      </c>
      <c r="E233" s="23">
        <v>3.2</v>
      </c>
      <c r="F233" s="24">
        <v>300</v>
      </c>
      <c r="G233" s="25">
        <v>0.95</v>
      </c>
      <c r="H233" s="39">
        <v>2.1825000000000001</v>
      </c>
      <c r="I233" s="47">
        <v>32.597014925373138</v>
      </c>
      <c r="J233" s="48">
        <v>0.48972000000000004</v>
      </c>
      <c r="K233" s="26"/>
    </row>
    <row r="234" spans="1:11" x14ac:dyDescent="0.3">
      <c r="A234" t="str">
        <f t="shared" si="3"/>
        <v>CER-MSD_R2_t0_44735</v>
      </c>
      <c r="B234" s="11">
        <v>44735</v>
      </c>
      <c r="C234" s="12" t="s">
        <v>330</v>
      </c>
      <c r="D234" s="12" t="s">
        <v>95</v>
      </c>
      <c r="E234" s="13">
        <v>1.9</v>
      </c>
      <c r="F234" s="14">
        <v>714</v>
      </c>
      <c r="G234" s="15">
        <v>0.99</v>
      </c>
      <c r="H234" s="37">
        <v>1.2075</v>
      </c>
      <c r="I234" s="43">
        <v>77.580895522388062</v>
      </c>
      <c r="J234" s="44">
        <v>0.51516000000000006</v>
      </c>
      <c r="K234" s="16"/>
    </row>
    <row r="235" spans="1:11" x14ac:dyDescent="0.3">
      <c r="A235" t="str">
        <f t="shared" si="3"/>
        <v>CER-MSD_R2_t1_44735</v>
      </c>
      <c r="B235" s="27">
        <v>44735</v>
      </c>
      <c r="C235" s="28" t="s">
        <v>331</v>
      </c>
      <c r="D235" s="28" t="s">
        <v>97</v>
      </c>
      <c r="E235" s="18">
        <v>2.6</v>
      </c>
      <c r="F235" s="19">
        <v>506</v>
      </c>
      <c r="G235" s="20">
        <v>1.01</v>
      </c>
      <c r="H235" s="38">
        <v>1.7324999999999999</v>
      </c>
      <c r="I235" s="45">
        <v>54.980298507462692</v>
      </c>
      <c r="J235" s="46">
        <v>0.52788000000000002</v>
      </c>
      <c r="K235" s="21"/>
    </row>
    <row r="236" spans="1:11" x14ac:dyDescent="0.3">
      <c r="A236" t="str">
        <f t="shared" si="3"/>
        <v>CER-MSD_R2_t2_44735</v>
      </c>
      <c r="B236" s="27">
        <v>44735</v>
      </c>
      <c r="C236" s="28" t="s">
        <v>332</v>
      </c>
      <c r="D236" s="28" t="s">
        <v>99</v>
      </c>
      <c r="E236" s="18">
        <v>3.3</v>
      </c>
      <c r="F236" s="19">
        <v>380</v>
      </c>
      <c r="G236" s="20">
        <v>0.98</v>
      </c>
      <c r="H236" s="38">
        <v>2.2574999999999998</v>
      </c>
      <c r="I236" s="45">
        <v>41.289552238805967</v>
      </c>
      <c r="J236" s="46">
        <v>0.50880000000000003</v>
      </c>
      <c r="K236" s="21"/>
    </row>
    <row r="237" spans="1:11" ht="15" thickBot="1" x14ac:dyDescent="0.35">
      <c r="A237" t="str">
        <f t="shared" si="3"/>
        <v>CER-MSD_R2_t3_44735</v>
      </c>
      <c r="B237" s="29">
        <v>44735</v>
      </c>
      <c r="C237" s="30" t="s">
        <v>333</v>
      </c>
      <c r="D237" s="30" t="s">
        <v>101</v>
      </c>
      <c r="E237" s="23">
        <v>3.9</v>
      </c>
      <c r="F237" s="24">
        <v>246</v>
      </c>
      <c r="G237" s="25">
        <v>1.0900000000000001</v>
      </c>
      <c r="H237" s="39">
        <v>2.7075</v>
      </c>
      <c r="I237" s="47">
        <v>26.729552238805972</v>
      </c>
      <c r="J237" s="48">
        <v>0.57876000000000005</v>
      </c>
      <c r="K237" s="26"/>
    </row>
    <row r="238" spans="1:11" x14ac:dyDescent="0.3">
      <c r="A238" t="str">
        <f t="shared" si="3"/>
        <v>CER-MSD_R3_t0_44735</v>
      </c>
      <c r="B238" s="11">
        <v>44735</v>
      </c>
      <c r="C238" s="12" t="s">
        <v>334</v>
      </c>
      <c r="D238" s="12" t="s">
        <v>103</v>
      </c>
      <c r="E238" s="13">
        <v>1.9</v>
      </c>
      <c r="F238" s="14">
        <v>700</v>
      </c>
      <c r="G238" s="15">
        <v>1.06</v>
      </c>
      <c r="H238" s="37">
        <v>1.2075</v>
      </c>
      <c r="I238" s="43">
        <v>76.059701492537314</v>
      </c>
      <c r="J238" s="44">
        <v>0.55968000000000007</v>
      </c>
      <c r="K238" s="16"/>
    </row>
    <row r="239" spans="1:11" x14ac:dyDescent="0.3">
      <c r="A239" t="str">
        <f t="shared" si="3"/>
        <v>CER-MSD_R3_t1_44735</v>
      </c>
      <c r="B239" s="27">
        <v>44735</v>
      </c>
      <c r="C239" s="28" t="s">
        <v>335</v>
      </c>
      <c r="D239" s="28" t="s">
        <v>105</v>
      </c>
      <c r="E239" s="18">
        <v>2.2999999999999998</v>
      </c>
      <c r="F239" s="19">
        <v>454</v>
      </c>
      <c r="G239" s="20">
        <v>1.05</v>
      </c>
      <c r="H239" s="38">
        <v>1.5074999999999998</v>
      </c>
      <c r="I239" s="45">
        <v>49.330149253731349</v>
      </c>
      <c r="J239" s="46">
        <v>0.55332000000000003</v>
      </c>
      <c r="K239" s="21"/>
    </row>
    <row r="240" spans="1:11" x14ac:dyDescent="0.3">
      <c r="A240" t="str">
        <f t="shared" si="3"/>
        <v>CER-MSD_R3_t2_44735</v>
      </c>
      <c r="B240" s="27">
        <v>44735</v>
      </c>
      <c r="C240" s="28" t="s">
        <v>336</v>
      </c>
      <c r="D240" s="28" t="s">
        <v>107</v>
      </c>
      <c r="E240" s="18">
        <v>2.7</v>
      </c>
      <c r="F240" s="19">
        <v>373</v>
      </c>
      <c r="G240" s="20">
        <v>0.99</v>
      </c>
      <c r="H240" s="38">
        <v>1.8075000000000001</v>
      </c>
      <c r="I240" s="45">
        <v>40.528955223880601</v>
      </c>
      <c r="J240" s="46">
        <v>0.51516000000000006</v>
      </c>
      <c r="K240" s="21"/>
    </row>
    <row r="241" spans="1:11" ht="15" thickBot="1" x14ac:dyDescent="0.35">
      <c r="A241" t="str">
        <f t="shared" si="3"/>
        <v>CER-MSD_R3_t3_44735</v>
      </c>
      <c r="B241" s="29">
        <v>44735</v>
      </c>
      <c r="C241" s="30" t="s">
        <v>337</v>
      </c>
      <c r="D241" s="30" t="s">
        <v>109</v>
      </c>
      <c r="E241" s="23">
        <v>3.1</v>
      </c>
      <c r="F241" s="24">
        <v>250</v>
      </c>
      <c r="G241" s="25">
        <v>1.2</v>
      </c>
      <c r="H241" s="39">
        <v>2.1074999999999999</v>
      </c>
      <c r="I241" s="47">
        <v>27.164179104477615</v>
      </c>
      <c r="J241" s="48">
        <v>0.64872000000000007</v>
      </c>
      <c r="K241" s="26"/>
    </row>
    <row r="242" spans="1:11" x14ac:dyDescent="0.3">
      <c r="A242" t="str">
        <f t="shared" si="3"/>
        <v>CER-CON_R1_t0_44735</v>
      </c>
      <c r="B242" s="11">
        <v>44735</v>
      </c>
      <c r="C242" s="12" t="s">
        <v>338</v>
      </c>
      <c r="D242" s="12" t="s">
        <v>111</v>
      </c>
      <c r="E242" s="13">
        <v>1.9</v>
      </c>
      <c r="F242" s="14">
        <v>784</v>
      </c>
      <c r="G242" s="15">
        <v>1.01</v>
      </c>
      <c r="H242" s="37">
        <v>1.2075</v>
      </c>
      <c r="I242" s="43">
        <v>85.186865671641783</v>
      </c>
      <c r="J242" s="44">
        <v>0.52788000000000002</v>
      </c>
      <c r="K242" s="16"/>
    </row>
    <row r="243" spans="1:11" x14ac:dyDescent="0.3">
      <c r="A243" t="str">
        <f t="shared" si="3"/>
        <v>CER-CON_R1_t1_44735</v>
      </c>
      <c r="B243" s="27">
        <v>44735</v>
      </c>
      <c r="C243" s="28" t="s">
        <v>339</v>
      </c>
      <c r="D243" s="28" t="s">
        <v>113</v>
      </c>
      <c r="E243" s="18">
        <v>2.4</v>
      </c>
      <c r="F243" s="19">
        <v>283</v>
      </c>
      <c r="G243" s="20">
        <v>1.08</v>
      </c>
      <c r="H243" s="38">
        <v>1.5825</v>
      </c>
      <c r="I243" s="45">
        <v>30.74985074626866</v>
      </c>
      <c r="J243" s="46">
        <v>0.57240000000000013</v>
      </c>
      <c r="K243" s="21"/>
    </row>
    <row r="244" spans="1:11" x14ac:dyDescent="0.3">
      <c r="A244" t="str">
        <f t="shared" si="3"/>
        <v>CER-CON_R1_t2_44735</v>
      </c>
      <c r="B244" s="27">
        <v>44735</v>
      </c>
      <c r="C244" s="28" t="s">
        <v>340</v>
      </c>
      <c r="D244" s="28" t="s">
        <v>115</v>
      </c>
      <c r="E244" s="18">
        <v>2.9</v>
      </c>
      <c r="F244" s="19">
        <v>317</v>
      </c>
      <c r="G244" s="20">
        <v>0.96</v>
      </c>
      <c r="H244" s="38">
        <v>1.9575</v>
      </c>
      <c r="I244" s="45">
        <v>34.444179104477612</v>
      </c>
      <c r="J244" s="46">
        <v>0.49608000000000002</v>
      </c>
      <c r="K244" s="21"/>
    </row>
    <row r="245" spans="1:11" ht="15" thickBot="1" x14ac:dyDescent="0.35">
      <c r="A245" t="str">
        <f t="shared" si="3"/>
        <v>CER-CON_R1_t3_44735</v>
      </c>
      <c r="B245" s="29">
        <v>44735</v>
      </c>
      <c r="C245" s="30" t="s">
        <v>341</v>
      </c>
      <c r="D245" s="30" t="s">
        <v>117</v>
      </c>
      <c r="E245" s="23">
        <v>3.3</v>
      </c>
      <c r="F245" s="24">
        <v>201</v>
      </c>
      <c r="G245" s="25">
        <v>1</v>
      </c>
      <c r="H245" s="39">
        <v>2.2574999999999998</v>
      </c>
      <c r="I245" s="47">
        <v>21.840000000000003</v>
      </c>
      <c r="J245" s="48">
        <v>0.52152000000000009</v>
      </c>
      <c r="K245" s="26"/>
    </row>
    <row r="246" spans="1:11" x14ac:dyDescent="0.3">
      <c r="A246" t="str">
        <f t="shared" si="3"/>
        <v>CER-CON_R2_t0_44735</v>
      </c>
      <c r="B246" s="11">
        <v>44735</v>
      </c>
      <c r="C246" s="12" t="s">
        <v>342</v>
      </c>
      <c r="D246" s="12" t="s">
        <v>119</v>
      </c>
      <c r="E246" s="13">
        <v>1.8</v>
      </c>
      <c r="F246" s="14">
        <v>1026</v>
      </c>
      <c r="G246" s="15">
        <v>1.05</v>
      </c>
      <c r="H246" s="37">
        <v>1.1325000000000001</v>
      </c>
      <c r="I246" s="43">
        <v>111.48179104477612</v>
      </c>
      <c r="J246" s="44">
        <v>0.55332000000000003</v>
      </c>
      <c r="K246" s="16"/>
    </row>
    <row r="247" spans="1:11" x14ac:dyDescent="0.3">
      <c r="A247" t="str">
        <f t="shared" si="3"/>
        <v>CER-CON_R2_t1_44735</v>
      </c>
      <c r="B247" s="27">
        <v>44735</v>
      </c>
      <c r="C247" s="28" t="s">
        <v>343</v>
      </c>
      <c r="D247" s="28" t="s">
        <v>121</v>
      </c>
      <c r="E247" s="18">
        <v>2.1</v>
      </c>
      <c r="F247" s="19">
        <v>521</v>
      </c>
      <c r="G247" s="20">
        <v>1.05</v>
      </c>
      <c r="H247" s="38">
        <v>1.3574999999999999</v>
      </c>
      <c r="I247" s="45">
        <v>56.610149253731343</v>
      </c>
      <c r="J247" s="46">
        <v>0.55332000000000003</v>
      </c>
      <c r="K247" s="21"/>
    </row>
    <row r="248" spans="1:11" x14ac:dyDescent="0.3">
      <c r="A248" t="str">
        <f t="shared" si="3"/>
        <v>CER-CON_R2_t2_44735</v>
      </c>
      <c r="B248" s="27">
        <v>44735</v>
      </c>
      <c r="C248" s="28" t="s">
        <v>344</v>
      </c>
      <c r="D248" s="28" t="s">
        <v>123</v>
      </c>
      <c r="E248" s="18">
        <v>2.4</v>
      </c>
      <c r="F248" s="19">
        <v>293</v>
      </c>
      <c r="G248" s="20">
        <v>0.95</v>
      </c>
      <c r="H248" s="38">
        <v>1.5825</v>
      </c>
      <c r="I248" s="45">
        <v>31.836417910447764</v>
      </c>
      <c r="J248" s="46">
        <v>0.48972000000000004</v>
      </c>
      <c r="K248" s="21"/>
    </row>
    <row r="249" spans="1:11" ht="15" thickBot="1" x14ac:dyDescent="0.35">
      <c r="A249" t="str">
        <f t="shared" si="3"/>
        <v>CER-CON_R2_t3_44735</v>
      </c>
      <c r="B249" s="29">
        <v>44735</v>
      </c>
      <c r="C249" s="30" t="s">
        <v>345</v>
      </c>
      <c r="D249" s="30" t="s">
        <v>125</v>
      </c>
      <c r="E249" s="23">
        <v>2.8</v>
      </c>
      <c r="F249" s="24">
        <v>311</v>
      </c>
      <c r="G249" s="25">
        <v>1.07</v>
      </c>
      <c r="H249" s="39">
        <v>1.8824999999999998</v>
      </c>
      <c r="I249" s="47">
        <v>33.79223880597015</v>
      </c>
      <c r="J249" s="48">
        <v>0.5660400000000001</v>
      </c>
      <c r="K249" s="26"/>
    </row>
    <row r="250" spans="1:11" x14ac:dyDescent="0.3">
      <c r="A250" t="str">
        <f t="shared" si="3"/>
        <v>CER-CON_R3_t0_44735</v>
      </c>
      <c r="B250" s="11">
        <v>44735</v>
      </c>
      <c r="C250" s="12" t="s">
        <v>346</v>
      </c>
      <c r="D250" s="12" t="s">
        <v>127</v>
      </c>
      <c r="E250" s="13">
        <v>2</v>
      </c>
      <c r="F250" s="14">
        <v>700</v>
      </c>
      <c r="G250" s="15">
        <v>1</v>
      </c>
      <c r="H250" s="37">
        <v>1.2825</v>
      </c>
      <c r="I250" s="43">
        <v>76.059701492537314</v>
      </c>
      <c r="J250" s="44">
        <v>0.52152000000000009</v>
      </c>
      <c r="K250" s="16"/>
    </row>
    <row r="251" spans="1:11" x14ac:dyDescent="0.3">
      <c r="A251" t="str">
        <f t="shared" si="3"/>
        <v>CER-CON_R3_t1_44735</v>
      </c>
      <c r="B251" s="27">
        <v>44735</v>
      </c>
      <c r="C251" s="28" t="s">
        <v>347</v>
      </c>
      <c r="D251" s="28" t="s">
        <v>129</v>
      </c>
      <c r="E251" s="18">
        <v>3.7</v>
      </c>
      <c r="F251" s="19">
        <v>358</v>
      </c>
      <c r="G251" s="20">
        <v>0.97</v>
      </c>
      <c r="H251" s="38">
        <v>2.5575000000000001</v>
      </c>
      <c r="I251" s="45">
        <v>38.899104477611942</v>
      </c>
      <c r="J251" s="46">
        <v>0.50244</v>
      </c>
      <c r="K251" s="21"/>
    </row>
    <row r="252" spans="1:11" x14ac:dyDescent="0.3">
      <c r="A252" t="str">
        <f t="shared" si="3"/>
        <v>CER-CON_R3_t2_44735</v>
      </c>
      <c r="B252" s="27">
        <v>44735</v>
      </c>
      <c r="C252" s="28" t="s">
        <v>348</v>
      </c>
      <c r="D252" s="28" t="s">
        <v>131</v>
      </c>
      <c r="E252" s="18">
        <v>5.7</v>
      </c>
      <c r="F252" s="19">
        <v>300</v>
      </c>
      <c r="G252" s="20">
        <v>0.94</v>
      </c>
      <c r="H252" s="38">
        <v>4.0575000000000001</v>
      </c>
      <c r="I252" s="45">
        <v>32.597014925373138</v>
      </c>
      <c r="J252" s="46">
        <v>0.48336000000000001</v>
      </c>
      <c r="K252" s="21"/>
    </row>
    <row r="253" spans="1:11" ht="15" thickBot="1" x14ac:dyDescent="0.35">
      <c r="A253" t="str">
        <f t="shared" si="3"/>
        <v>CER-CON_R3_t3_44735</v>
      </c>
      <c r="B253" s="29">
        <v>44735</v>
      </c>
      <c r="C253" s="30" t="s">
        <v>349</v>
      </c>
      <c r="D253" s="30" t="s">
        <v>133</v>
      </c>
      <c r="E253" s="23">
        <v>7.6</v>
      </c>
      <c r="F253" s="24">
        <v>89</v>
      </c>
      <c r="G253" s="25">
        <v>0.98</v>
      </c>
      <c r="H253" s="39">
        <v>5.4824999999999999</v>
      </c>
      <c r="I253" s="47">
        <v>9.6704477611940298</v>
      </c>
      <c r="J253" s="48">
        <v>0.50880000000000003</v>
      </c>
      <c r="K253" s="26"/>
    </row>
    <row r="254" spans="1:11" x14ac:dyDescent="0.3">
      <c r="A254" t="str">
        <f t="shared" si="3"/>
        <v>CER-AWD_R1_t0_44740</v>
      </c>
      <c r="B254" s="11">
        <v>44740</v>
      </c>
      <c r="C254" s="12" t="s">
        <v>350</v>
      </c>
      <c r="D254" s="12" t="s">
        <v>63</v>
      </c>
      <c r="E254" s="13">
        <v>1.8</v>
      </c>
      <c r="F254" s="14">
        <v>704</v>
      </c>
      <c r="G254" s="15">
        <v>0.99</v>
      </c>
      <c r="H254" s="37">
        <v>1.1325000000000001</v>
      </c>
      <c r="I254" s="43">
        <v>76.494328358208961</v>
      </c>
      <c r="J254" s="44">
        <v>0.51516000000000006</v>
      </c>
      <c r="K254" s="16"/>
    </row>
    <row r="255" spans="1:11" x14ac:dyDescent="0.3">
      <c r="A255" t="str">
        <f t="shared" si="3"/>
        <v>CER-AWD_R1_t1_44740</v>
      </c>
      <c r="B255" s="27">
        <v>44740</v>
      </c>
      <c r="C255" s="28" t="s">
        <v>351</v>
      </c>
      <c r="D255" s="28" t="s">
        <v>65</v>
      </c>
      <c r="E255" s="18">
        <v>1.8</v>
      </c>
      <c r="F255" s="19">
        <v>471</v>
      </c>
      <c r="G255" s="20">
        <v>0.98</v>
      </c>
      <c r="H255" s="38">
        <v>1.1325000000000001</v>
      </c>
      <c r="I255" s="45">
        <v>51.177313432835824</v>
      </c>
      <c r="J255" s="46">
        <v>0.50880000000000003</v>
      </c>
      <c r="K255" s="21"/>
    </row>
    <row r="256" spans="1:11" x14ac:dyDescent="0.3">
      <c r="A256" t="str">
        <f t="shared" si="3"/>
        <v>CER-AWD_R1_t2_44740</v>
      </c>
      <c r="B256" s="27">
        <v>44740</v>
      </c>
      <c r="C256" s="28" t="s">
        <v>352</v>
      </c>
      <c r="D256" s="28" t="s">
        <v>67</v>
      </c>
      <c r="E256" s="18">
        <v>1.8</v>
      </c>
      <c r="F256" s="19">
        <v>274</v>
      </c>
      <c r="G256" s="20">
        <v>1.0900000000000001</v>
      </c>
      <c r="H256" s="38">
        <v>1.1325000000000001</v>
      </c>
      <c r="I256" s="45">
        <v>29.771940298507467</v>
      </c>
      <c r="J256" s="46">
        <v>0.57876000000000005</v>
      </c>
      <c r="K256" s="21"/>
    </row>
    <row r="257" spans="1:11" ht="15" thickBot="1" x14ac:dyDescent="0.35">
      <c r="A257" t="str">
        <f t="shared" si="3"/>
        <v>CER-AWD_R1_t3_44740</v>
      </c>
      <c r="B257" s="29">
        <v>44740</v>
      </c>
      <c r="C257" s="30" t="s">
        <v>353</v>
      </c>
      <c r="D257" s="30" t="s">
        <v>69</v>
      </c>
      <c r="E257" s="23">
        <v>1.8</v>
      </c>
      <c r="F257" s="24">
        <v>86</v>
      </c>
      <c r="G257" s="25">
        <v>1</v>
      </c>
      <c r="H257" s="39">
        <v>1.1325000000000001</v>
      </c>
      <c r="I257" s="47">
        <v>9.3444776119402988</v>
      </c>
      <c r="J257" s="48">
        <v>0.52152000000000009</v>
      </c>
      <c r="K257" s="26"/>
    </row>
    <row r="258" spans="1:11" x14ac:dyDescent="0.3">
      <c r="A258" t="str">
        <f t="shared" ref="A258:A321" si="4">D258&amp;"_"&amp;B258</f>
        <v>CER-AWD_R2_t0_44740</v>
      </c>
      <c r="B258" s="11">
        <v>44740</v>
      </c>
      <c r="C258" s="12" t="s">
        <v>354</v>
      </c>
      <c r="D258" s="12" t="s">
        <v>71</v>
      </c>
      <c r="E258" s="13">
        <v>1.8</v>
      </c>
      <c r="F258" s="14">
        <v>807</v>
      </c>
      <c r="G258" s="15">
        <v>1.01</v>
      </c>
      <c r="H258" s="37">
        <v>1.1325000000000001</v>
      </c>
      <c r="I258" s="43">
        <v>87.685970149253748</v>
      </c>
      <c r="J258" s="44">
        <v>0.52788000000000002</v>
      </c>
      <c r="K258" s="16"/>
    </row>
    <row r="259" spans="1:11" x14ac:dyDescent="0.3">
      <c r="A259" t="str">
        <f t="shared" si="4"/>
        <v>CER-AWD_R2_t1_44740</v>
      </c>
      <c r="B259" s="27">
        <v>44740</v>
      </c>
      <c r="C259" s="28" t="s">
        <v>355</v>
      </c>
      <c r="D259" s="28" t="s">
        <v>73</v>
      </c>
      <c r="E259" s="18">
        <v>1.8</v>
      </c>
      <c r="F259" s="19">
        <v>471</v>
      </c>
      <c r="G259" s="20">
        <v>0.92</v>
      </c>
      <c r="H259" s="38">
        <v>1.1325000000000001</v>
      </c>
      <c r="I259" s="45">
        <v>51.177313432835824</v>
      </c>
      <c r="J259" s="46">
        <v>0.47064</v>
      </c>
      <c r="K259" s="21"/>
    </row>
    <row r="260" spans="1:11" x14ac:dyDescent="0.3">
      <c r="A260" t="str">
        <f t="shared" si="4"/>
        <v>CER-AWD_R2_t2_44740</v>
      </c>
      <c r="B260" s="27">
        <v>44740</v>
      </c>
      <c r="C260" s="28" t="s">
        <v>356</v>
      </c>
      <c r="D260" s="28" t="s">
        <v>75</v>
      </c>
      <c r="E260" s="18">
        <v>1.9</v>
      </c>
      <c r="F260" s="19">
        <v>236</v>
      </c>
      <c r="G260" s="20">
        <v>0.97</v>
      </c>
      <c r="H260" s="38">
        <v>1.2075</v>
      </c>
      <c r="I260" s="45">
        <v>25.642985074626868</v>
      </c>
      <c r="J260" s="46">
        <v>0.50244</v>
      </c>
      <c r="K260" s="21"/>
    </row>
    <row r="261" spans="1:11" ht="15" thickBot="1" x14ac:dyDescent="0.35">
      <c r="A261" t="str">
        <f t="shared" si="4"/>
        <v>CER-AWD_R2_t3_44740</v>
      </c>
      <c r="B261" s="29">
        <v>44740</v>
      </c>
      <c r="C261" s="30" t="s">
        <v>357</v>
      </c>
      <c r="D261" s="30" t="s">
        <v>77</v>
      </c>
      <c r="E261" s="23">
        <v>1.9</v>
      </c>
      <c r="F261" s="24">
        <v>37</v>
      </c>
      <c r="G261" s="25">
        <v>0.92</v>
      </c>
      <c r="H261" s="39">
        <v>1.2075</v>
      </c>
      <c r="I261" s="47">
        <v>4.0202985074626874</v>
      </c>
      <c r="J261" s="48">
        <v>0.47064</v>
      </c>
      <c r="K261" s="26"/>
    </row>
    <row r="262" spans="1:11" x14ac:dyDescent="0.3">
      <c r="A262" t="str">
        <f t="shared" si="4"/>
        <v>CER-AWD_R3_t0_44740</v>
      </c>
      <c r="B262" s="11">
        <v>44740</v>
      </c>
      <c r="C262" s="12" t="s">
        <v>358</v>
      </c>
      <c r="D262" s="12" t="s">
        <v>79</v>
      </c>
      <c r="E262" s="13">
        <v>1.9</v>
      </c>
      <c r="F262" s="14">
        <v>882</v>
      </c>
      <c r="G262" s="15">
        <v>0.97</v>
      </c>
      <c r="H262" s="37">
        <v>1.2075</v>
      </c>
      <c r="I262" s="43">
        <v>95.835223880597013</v>
      </c>
      <c r="J262" s="44">
        <v>0.50244</v>
      </c>
      <c r="K262" s="16"/>
    </row>
    <row r="263" spans="1:11" x14ac:dyDescent="0.3">
      <c r="A263" t="str">
        <f t="shared" si="4"/>
        <v>CER-AWD_R3_t1_44740</v>
      </c>
      <c r="B263" s="27">
        <v>44740</v>
      </c>
      <c r="C263" s="28" t="s">
        <v>359</v>
      </c>
      <c r="D263" s="28" t="s">
        <v>81</v>
      </c>
      <c r="E263" s="18">
        <v>1.8</v>
      </c>
      <c r="F263" s="19">
        <v>460</v>
      </c>
      <c r="G263" s="20">
        <v>1.01</v>
      </c>
      <c r="H263" s="38">
        <v>1.1325000000000001</v>
      </c>
      <c r="I263" s="45">
        <v>49.982089552238811</v>
      </c>
      <c r="J263" s="46">
        <v>0.52788000000000002</v>
      </c>
      <c r="K263" s="21"/>
    </row>
    <row r="264" spans="1:11" x14ac:dyDescent="0.3">
      <c r="A264" t="str">
        <f t="shared" si="4"/>
        <v>CER-AWD_R3_t2_44740</v>
      </c>
      <c r="B264" s="27">
        <v>44740</v>
      </c>
      <c r="C264" s="28" t="s">
        <v>360</v>
      </c>
      <c r="D264" s="28" t="s">
        <v>83</v>
      </c>
      <c r="E264" s="18">
        <v>1.9</v>
      </c>
      <c r="F264" s="19">
        <v>343</v>
      </c>
      <c r="G264" s="20">
        <v>0.93</v>
      </c>
      <c r="H264" s="38">
        <v>1.2075</v>
      </c>
      <c r="I264" s="45">
        <v>37.269253731343291</v>
      </c>
      <c r="J264" s="46">
        <v>0.47699999999999998</v>
      </c>
      <c r="K264" s="21"/>
    </row>
    <row r="265" spans="1:11" ht="15" thickBot="1" x14ac:dyDescent="0.35">
      <c r="A265" t="str">
        <f t="shared" si="4"/>
        <v>CER-AWD_R3_t3_44740</v>
      </c>
      <c r="B265" s="29">
        <v>44740</v>
      </c>
      <c r="C265" s="30" t="s">
        <v>361</v>
      </c>
      <c r="D265" s="30" t="s">
        <v>85</v>
      </c>
      <c r="E265" s="23">
        <v>1.9</v>
      </c>
      <c r="F265" s="24">
        <v>160</v>
      </c>
      <c r="G265" s="25">
        <v>1.01</v>
      </c>
      <c r="H265" s="39">
        <v>1.2075</v>
      </c>
      <c r="I265" s="47">
        <v>17.385074626865674</v>
      </c>
      <c r="J265" s="48">
        <v>0.52788000000000002</v>
      </c>
      <c r="K265" s="26"/>
    </row>
    <row r="266" spans="1:11" x14ac:dyDescent="0.3">
      <c r="A266" t="str">
        <f t="shared" si="4"/>
        <v>CER-MSD_R1_t0_44740</v>
      </c>
      <c r="B266" s="11">
        <v>44740</v>
      </c>
      <c r="C266" s="12" t="s">
        <v>362</v>
      </c>
      <c r="D266" s="12" t="s">
        <v>87</v>
      </c>
      <c r="E266" s="13">
        <v>1.9</v>
      </c>
      <c r="F266" s="14">
        <v>850</v>
      </c>
      <c r="G266" s="15">
        <v>0.95</v>
      </c>
      <c r="H266" s="37">
        <v>1.2075</v>
      </c>
      <c r="I266" s="43">
        <v>92.358208955223887</v>
      </c>
      <c r="J266" s="44">
        <v>0.48972000000000004</v>
      </c>
      <c r="K266" s="16"/>
    </row>
    <row r="267" spans="1:11" x14ac:dyDescent="0.3">
      <c r="A267" t="str">
        <f t="shared" si="4"/>
        <v>CER-MSD_R1_t1_44740</v>
      </c>
      <c r="B267" s="27">
        <v>44740</v>
      </c>
      <c r="C267" s="28" t="s">
        <v>363</v>
      </c>
      <c r="D267" s="28" t="s">
        <v>89</v>
      </c>
      <c r="E267" s="18">
        <v>2.2000000000000002</v>
      </c>
      <c r="F267" s="19">
        <v>690</v>
      </c>
      <c r="G267" s="20">
        <v>0.98</v>
      </c>
      <c r="H267" s="38">
        <v>1.4325000000000001</v>
      </c>
      <c r="I267" s="45">
        <v>74.973134328358213</v>
      </c>
      <c r="J267" s="46">
        <v>0.50880000000000003</v>
      </c>
      <c r="K267" s="21"/>
    </row>
    <row r="268" spans="1:11" x14ac:dyDescent="0.3">
      <c r="A268" t="str">
        <f t="shared" si="4"/>
        <v>CER-MSD_R1_t2_44740</v>
      </c>
      <c r="B268" s="27">
        <v>44740</v>
      </c>
      <c r="C268" s="28" t="s">
        <v>364</v>
      </c>
      <c r="D268" s="28" t="s">
        <v>91</v>
      </c>
      <c r="E268" s="18">
        <v>2.5</v>
      </c>
      <c r="F268" s="19">
        <v>249</v>
      </c>
      <c r="G268" s="20">
        <v>2.25</v>
      </c>
      <c r="H268" s="38">
        <v>1.6575</v>
      </c>
      <c r="I268" s="45">
        <v>27.055522388059703</v>
      </c>
      <c r="J268" s="46">
        <v>1.3165199999999999</v>
      </c>
      <c r="K268" s="21"/>
    </row>
    <row r="269" spans="1:11" ht="15" thickBot="1" x14ac:dyDescent="0.35">
      <c r="A269" t="str">
        <f t="shared" si="4"/>
        <v>CER-MSD_R1_t3_44740</v>
      </c>
      <c r="B269" s="29">
        <v>44740</v>
      </c>
      <c r="C269" s="30" t="s">
        <v>365</v>
      </c>
      <c r="D269" s="30" t="s">
        <v>93</v>
      </c>
      <c r="E269" s="23">
        <v>2.9</v>
      </c>
      <c r="F269" s="24">
        <v>205</v>
      </c>
      <c r="G269" s="25">
        <v>0.92</v>
      </c>
      <c r="H269" s="39">
        <v>1.9575</v>
      </c>
      <c r="I269" s="47">
        <v>22.274626865671642</v>
      </c>
      <c r="J269" s="48">
        <v>0.47064</v>
      </c>
      <c r="K269" s="26"/>
    </row>
    <row r="270" spans="1:11" x14ac:dyDescent="0.3">
      <c r="A270" t="str">
        <f t="shared" si="4"/>
        <v>CER-MSD_R2_t0_44740</v>
      </c>
      <c r="B270" s="11">
        <v>44740</v>
      </c>
      <c r="C270" s="12" t="s">
        <v>366</v>
      </c>
      <c r="D270" s="12" t="s">
        <v>95</v>
      </c>
      <c r="E270" s="13">
        <v>1.9</v>
      </c>
      <c r="F270" s="14">
        <v>813</v>
      </c>
      <c r="G270" s="15">
        <v>1.75</v>
      </c>
      <c r="H270" s="37">
        <v>1.2075</v>
      </c>
      <c r="I270" s="43">
        <v>88.337910447761203</v>
      </c>
      <c r="J270" s="44">
        <v>0.99852000000000007</v>
      </c>
      <c r="K270" s="16"/>
    </row>
    <row r="271" spans="1:11" x14ac:dyDescent="0.3">
      <c r="A271" t="str">
        <f t="shared" si="4"/>
        <v>CER-MSD_R2_t1_44740</v>
      </c>
      <c r="B271" s="27">
        <v>44740</v>
      </c>
      <c r="C271" s="28" t="s">
        <v>367</v>
      </c>
      <c r="D271" s="28" t="s">
        <v>97</v>
      </c>
      <c r="E271" s="18">
        <v>2.2999999999999998</v>
      </c>
      <c r="F271" s="19">
        <v>281</v>
      </c>
      <c r="G271" s="20">
        <v>1</v>
      </c>
      <c r="H271" s="38">
        <v>1.5074999999999998</v>
      </c>
      <c r="I271" s="45">
        <v>30.532537313432837</v>
      </c>
      <c r="J271" s="46">
        <v>0.52152000000000009</v>
      </c>
      <c r="K271" s="21"/>
    </row>
    <row r="272" spans="1:11" x14ac:dyDescent="0.3">
      <c r="A272" t="str">
        <f t="shared" si="4"/>
        <v>CER-MSD_R2_t2_44740</v>
      </c>
      <c r="B272" s="27">
        <v>44740</v>
      </c>
      <c r="C272" s="28" t="s">
        <v>368</v>
      </c>
      <c r="D272" s="28" t="s">
        <v>99</v>
      </c>
      <c r="E272" s="18">
        <v>2.7</v>
      </c>
      <c r="F272" s="19">
        <v>49</v>
      </c>
      <c r="G272" s="20">
        <v>0.9</v>
      </c>
      <c r="H272" s="38">
        <v>1.8075000000000001</v>
      </c>
      <c r="I272" s="45">
        <v>5.3241791044776114</v>
      </c>
      <c r="J272" s="46">
        <v>0.45791999999999999</v>
      </c>
      <c r="K272" s="21"/>
    </row>
    <row r="273" spans="1:11" ht="15" thickBot="1" x14ac:dyDescent="0.35">
      <c r="A273" t="str">
        <f t="shared" si="4"/>
        <v>CER-MSD_R2_t3_44740</v>
      </c>
      <c r="B273" s="29">
        <v>44740</v>
      </c>
      <c r="C273" s="30" t="s">
        <v>369</v>
      </c>
      <c r="D273" s="30" t="s">
        <v>101</v>
      </c>
      <c r="E273" s="23">
        <v>3.2</v>
      </c>
      <c r="F273" s="24">
        <v>30</v>
      </c>
      <c r="G273" s="25">
        <v>0.94</v>
      </c>
      <c r="H273" s="39">
        <v>2.1825000000000001</v>
      </c>
      <c r="I273" s="47">
        <v>3.2597014925373138</v>
      </c>
      <c r="J273" s="48">
        <v>0.48336000000000001</v>
      </c>
      <c r="K273" s="26"/>
    </row>
    <row r="274" spans="1:11" x14ac:dyDescent="0.3">
      <c r="A274" t="str">
        <f t="shared" si="4"/>
        <v>CER-MSD_R3_t0_44740</v>
      </c>
      <c r="B274" s="11">
        <v>44740</v>
      </c>
      <c r="C274" s="12" t="s">
        <v>370</v>
      </c>
      <c r="D274" s="12" t="s">
        <v>103</v>
      </c>
      <c r="E274" s="13">
        <v>1.9</v>
      </c>
      <c r="F274" s="14">
        <v>757</v>
      </c>
      <c r="G274" s="15">
        <v>0.97</v>
      </c>
      <c r="H274" s="37">
        <v>1.2075</v>
      </c>
      <c r="I274" s="43">
        <v>82.253134328358215</v>
      </c>
      <c r="J274" s="44">
        <v>0.50244</v>
      </c>
      <c r="K274" s="16"/>
    </row>
    <row r="275" spans="1:11" x14ac:dyDescent="0.3">
      <c r="A275" t="str">
        <f t="shared" si="4"/>
        <v>CER-MSD_R3_t1_44740</v>
      </c>
      <c r="B275" s="27">
        <v>44740</v>
      </c>
      <c r="C275" s="28" t="s">
        <v>371</v>
      </c>
      <c r="D275" s="28" t="s">
        <v>105</v>
      </c>
      <c r="E275" s="18">
        <v>3.2</v>
      </c>
      <c r="F275" s="19">
        <v>555</v>
      </c>
      <c r="G275" s="20">
        <v>1.02</v>
      </c>
      <c r="H275" s="38">
        <v>2.1825000000000001</v>
      </c>
      <c r="I275" s="45">
        <v>60.304477611940307</v>
      </c>
      <c r="J275" s="46">
        <v>0.53424000000000005</v>
      </c>
      <c r="K275" s="21"/>
    </row>
    <row r="276" spans="1:11" x14ac:dyDescent="0.3">
      <c r="A276" t="str">
        <f t="shared" si="4"/>
        <v>CER-MSD_R3_t2_44740</v>
      </c>
      <c r="B276" s="27">
        <v>44740</v>
      </c>
      <c r="C276" s="28" t="s">
        <v>372</v>
      </c>
      <c r="D276" s="28" t="s">
        <v>107</v>
      </c>
      <c r="E276" s="18">
        <v>4.2</v>
      </c>
      <c r="F276" s="19">
        <v>353</v>
      </c>
      <c r="G276" s="20">
        <v>1.6</v>
      </c>
      <c r="H276" s="38">
        <v>2.9325000000000001</v>
      </c>
      <c r="I276" s="45">
        <v>38.355820895522392</v>
      </c>
      <c r="J276" s="46">
        <v>0.90312000000000014</v>
      </c>
      <c r="K276" s="21"/>
    </row>
    <row r="277" spans="1:11" ht="15" thickBot="1" x14ac:dyDescent="0.35">
      <c r="A277" t="str">
        <f t="shared" si="4"/>
        <v>CER-MSD_R3_t3_44740</v>
      </c>
      <c r="B277" s="29">
        <v>44740</v>
      </c>
      <c r="C277" s="30" t="s">
        <v>373</v>
      </c>
      <c r="D277" s="30" t="s">
        <v>109</v>
      </c>
      <c r="E277" s="23">
        <v>5.5</v>
      </c>
      <c r="F277" s="24">
        <v>154</v>
      </c>
      <c r="G277" s="25">
        <v>1.01</v>
      </c>
      <c r="H277" s="39">
        <v>3.9074999999999998</v>
      </c>
      <c r="I277" s="47">
        <v>16.733134328358211</v>
      </c>
      <c r="J277" s="48">
        <v>0.52788000000000002</v>
      </c>
      <c r="K277" s="26"/>
    </row>
    <row r="278" spans="1:11" x14ac:dyDescent="0.3">
      <c r="A278" t="str">
        <f t="shared" si="4"/>
        <v>CER-CON_R1_t0_44740</v>
      </c>
      <c r="B278" s="11">
        <v>44740</v>
      </c>
      <c r="C278" s="12" t="s">
        <v>374</v>
      </c>
      <c r="D278" s="12" t="s">
        <v>111</v>
      </c>
      <c r="E278" s="13">
        <v>1.9</v>
      </c>
      <c r="F278" s="14">
        <v>902</v>
      </c>
      <c r="G278" s="15">
        <v>0.97</v>
      </c>
      <c r="H278" s="37">
        <v>1.2075</v>
      </c>
      <c r="I278" s="43">
        <v>98.008358208955229</v>
      </c>
      <c r="J278" s="44">
        <v>0.50244</v>
      </c>
      <c r="K278" s="16"/>
    </row>
    <row r="279" spans="1:11" x14ac:dyDescent="0.3">
      <c r="A279" t="str">
        <f t="shared" si="4"/>
        <v>CER-CON_R1_t1_44740</v>
      </c>
      <c r="B279" s="27">
        <v>44740</v>
      </c>
      <c r="C279" s="28" t="s">
        <v>375</v>
      </c>
      <c r="D279" s="28" t="s">
        <v>113</v>
      </c>
      <c r="E279" s="18">
        <v>2.2999999999999998</v>
      </c>
      <c r="F279" s="19">
        <v>454</v>
      </c>
      <c r="G279" s="20">
        <v>0.96</v>
      </c>
      <c r="H279" s="38">
        <v>1.5074999999999998</v>
      </c>
      <c r="I279" s="45">
        <v>49.330149253731349</v>
      </c>
      <c r="J279" s="46">
        <v>0.49608000000000002</v>
      </c>
      <c r="K279" s="21"/>
    </row>
    <row r="280" spans="1:11" x14ac:dyDescent="0.3">
      <c r="A280" t="str">
        <f t="shared" si="4"/>
        <v>CER-CON_R1_t2_44740</v>
      </c>
      <c r="B280" s="27">
        <v>44740</v>
      </c>
      <c r="C280" s="28" t="s">
        <v>376</v>
      </c>
      <c r="D280" s="28" t="s">
        <v>115</v>
      </c>
      <c r="E280" s="18">
        <v>2.6</v>
      </c>
      <c r="F280" s="19">
        <v>223</v>
      </c>
      <c r="G280" s="20">
        <v>0.91</v>
      </c>
      <c r="H280" s="38">
        <v>1.7324999999999999</v>
      </c>
      <c r="I280" s="45">
        <v>24.230447761194032</v>
      </c>
      <c r="J280" s="46">
        <v>0.46427999999999997</v>
      </c>
      <c r="K280" s="21"/>
    </row>
    <row r="281" spans="1:11" ht="15" thickBot="1" x14ac:dyDescent="0.35">
      <c r="A281" t="str">
        <f t="shared" si="4"/>
        <v>CER-CON_R1_t3_44740</v>
      </c>
      <c r="B281" s="29">
        <v>44740</v>
      </c>
      <c r="C281" s="30" t="s">
        <v>377</v>
      </c>
      <c r="D281" s="30" t="s">
        <v>117</v>
      </c>
      <c r="E281" s="23">
        <v>3</v>
      </c>
      <c r="F281" s="24">
        <v>48</v>
      </c>
      <c r="G281" s="25">
        <v>1</v>
      </c>
      <c r="H281" s="39">
        <v>2.0324999999999998</v>
      </c>
      <c r="I281" s="47">
        <v>5.2155223880597017</v>
      </c>
      <c r="J281" s="48">
        <v>0.52152000000000009</v>
      </c>
      <c r="K281" s="26"/>
    </row>
    <row r="282" spans="1:11" x14ac:dyDescent="0.3">
      <c r="A282" t="str">
        <f t="shared" si="4"/>
        <v>CER-CON_R2_t0_44740</v>
      </c>
      <c r="B282" s="11">
        <v>44740</v>
      </c>
      <c r="C282" s="12" t="s">
        <v>378</v>
      </c>
      <c r="D282" s="12" t="s">
        <v>119</v>
      </c>
      <c r="E282" s="13">
        <v>1.8</v>
      </c>
      <c r="F282" s="14">
        <v>809</v>
      </c>
      <c r="G282" s="15">
        <v>1.02</v>
      </c>
      <c r="H282" s="37">
        <v>1.1325000000000001</v>
      </c>
      <c r="I282" s="43">
        <v>87.903283582089557</v>
      </c>
      <c r="J282" s="44">
        <v>0.53424000000000005</v>
      </c>
      <c r="K282" s="16"/>
    </row>
    <row r="283" spans="1:11" x14ac:dyDescent="0.3">
      <c r="A283" t="str">
        <f t="shared" si="4"/>
        <v>CER-CON_R2_t1_44740</v>
      </c>
      <c r="B283" s="27">
        <v>44740</v>
      </c>
      <c r="C283" s="28" t="s">
        <v>379</v>
      </c>
      <c r="D283" s="28" t="s">
        <v>121</v>
      </c>
      <c r="E283" s="18">
        <v>2.2999999999999998</v>
      </c>
      <c r="F283" s="19">
        <v>410</v>
      </c>
      <c r="G283" s="20">
        <v>0.92</v>
      </c>
      <c r="H283" s="38">
        <v>1.5074999999999998</v>
      </c>
      <c r="I283" s="45">
        <v>44.549253731343285</v>
      </c>
      <c r="J283" s="46">
        <v>0.47064</v>
      </c>
      <c r="K283" s="21"/>
    </row>
    <row r="284" spans="1:11" x14ac:dyDescent="0.3">
      <c r="A284" t="str">
        <f t="shared" si="4"/>
        <v>CER-CON_R2_t2_44740</v>
      </c>
      <c r="B284" s="27">
        <v>44740</v>
      </c>
      <c r="C284" s="28" t="s">
        <v>380</v>
      </c>
      <c r="D284" s="28" t="s">
        <v>123</v>
      </c>
      <c r="E284" s="18">
        <v>2.8</v>
      </c>
      <c r="F284" s="19">
        <v>264</v>
      </c>
      <c r="G284" s="20">
        <v>0.92</v>
      </c>
      <c r="H284" s="38">
        <v>1.8824999999999998</v>
      </c>
      <c r="I284" s="45">
        <v>28.685373134328362</v>
      </c>
      <c r="J284" s="46">
        <v>0.47064</v>
      </c>
      <c r="K284" s="21"/>
    </row>
    <row r="285" spans="1:11" ht="15" thickBot="1" x14ac:dyDescent="0.35">
      <c r="A285" t="str">
        <f t="shared" si="4"/>
        <v>CER-CON_R2_t3_44740</v>
      </c>
      <c r="B285" s="29">
        <v>44740</v>
      </c>
      <c r="C285" s="30" t="s">
        <v>381</v>
      </c>
      <c r="D285" s="30" t="s">
        <v>125</v>
      </c>
      <c r="E285" s="23">
        <v>3.3</v>
      </c>
      <c r="F285" s="24">
        <v>218</v>
      </c>
      <c r="G285" s="25">
        <v>0.98</v>
      </c>
      <c r="H285" s="39">
        <v>2.2574999999999998</v>
      </c>
      <c r="I285" s="47">
        <v>23.687164179104482</v>
      </c>
      <c r="J285" s="48">
        <v>0.50880000000000003</v>
      </c>
      <c r="K285" s="26"/>
    </row>
    <row r="286" spans="1:11" x14ac:dyDescent="0.3">
      <c r="A286" t="str">
        <f t="shared" si="4"/>
        <v>CER-CON_R3_t0_44740</v>
      </c>
      <c r="B286" s="11">
        <v>44740</v>
      </c>
      <c r="C286" s="12" t="s">
        <v>382</v>
      </c>
      <c r="D286" s="12" t="s">
        <v>127</v>
      </c>
      <c r="E286" s="13">
        <v>1.9</v>
      </c>
      <c r="F286" s="14">
        <v>1003</v>
      </c>
      <c r="G286" s="15">
        <v>0.93</v>
      </c>
      <c r="H286" s="37">
        <v>1.2075</v>
      </c>
      <c r="I286" s="43">
        <v>108.98268656716418</v>
      </c>
      <c r="J286" s="44">
        <v>0.47699999999999998</v>
      </c>
      <c r="K286" s="16"/>
    </row>
    <row r="287" spans="1:11" x14ac:dyDescent="0.3">
      <c r="A287" t="str">
        <f t="shared" si="4"/>
        <v>CER-CON_R3_t1_44740</v>
      </c>
      <c r="B287" s="27">
        <v>44740</v>
      </c>
      <c r="C287" s="28" t="s">
        <v>383</v>
      </c>
      <c r="D287" s="28" t="s">
        <v>129</v>
      </c>
      <c r="E287" s="18">
        <v>3.5</v>
      </c>
      <c r="F287" s="19">
        <v>506</v>
      </c>
      <c r="G287" s="20">
        <v>1</v>
      </c>
      <c r="H287" s="38">
        <v>2.4074999999999998</v>
      </c>
      <c r="I287" s="45">
        <v>54.980298507462692</v>
      </c>
      <c r="J287" s="46">
        <v>0.52152000000000009</v>
      </c>
      <c r="K287" s="21"/>
    </row>
    <row r="288" spans="1:11" x14ac:dyDescent="0.3">
      <c r="A288" t="str">
        <f t="shared" si="4"/>
        <v>CER-CON_R3_t2_44740</v>
      </c>
      <c r="B288" s="27">
        <v>44740</v>
      </c>
      <c r="C288" s="28" t="s">
        <v>384</v>
      </c>
      <c r="D288" s="28" t="s">
        <v>131</v>
      </c>
      <c r="E288" s="18">
        <v>5.0999999999999996</v>
      </c>
      <c r="F288" s="19">
        <v>302</v>
      </c>
      <c r="G288" s="20">
        <v>0.99</v>
      </c>
      <c r="H288" s="38">
        <v>3.6074999999999999</v>
      </c>
      <c r="I288" s="45">
        <v>32.814328358208961</v>
      </c>
      <c r="J288" s="46">
        <v>0.51516000000000006</v>
      </c>
      <c r="K288" s="21"/>
    </row>
    <row r="289" spans="1:11" ht="15" thickBot="1" x14ac:dyDescent="0.35">
      <c r="A289" t="str">
        <f t="shared" si="4"/>
        <v>CER-CON_R3_t3_44740</v>
      </c>
      <c r="B289" s="29">
        <v>44740</v>
      </c>
      <c r="C289" s="30" t="s">
        <v>385</v>
      </c>
      <c r="D289" s="30" t="s">
        <v>133</v>
      </c>
      <c r="E289" s="23">
        <v>6.7</v>
      </c>
      <c r="F289" s="24">
        <v>217</v>
      </c>
      <c r="G289" s="25">
        <v>0.97</v>
      </c>
      <c r="H289" s="39">
        <v>4.8075000000000001</v>
      </c>
      <c r="I289" s="47">
        <v>23.57850746268657</v>
      </c>
      <c r="J289" s="48">
        <v>0.50244</v>
      </c>
      <c r="K289" s="26"/>
    </row>
    <row r="290" spans="1:11" x14ac:dyDescent="0.3">
      <c r="A290" t="str">
        <f t="shared" si="4"/>
        <v>CER-AWD_R1_t0_44742</v>
      </c>
      <c r="B290" s="11">
        <v>44742</v>
      </c>
      <c r="C290" s="12" t="s">
        <v>386</v>
      </c>
      <c r="D290" s="12" t="s">
        <v>63</v>
      </c>
      <c r="E290" s="13">
        <v>1.8</v>
      </c>
      <c r="F290" s="14">
        <v>856</v>
      </c>
      <c r="G290" s="15">
        <v>0.86</v>
      </c>
      <c r="H290" s="37">
        <v>1.1325000000000001</v>
      </c>
      <c r="I290" s="43">
        <v>93.010149253731356</v>
      </c>
      <c r="J290" s="44">
        <v>0.43247999999999998</v>
      </c>
      <c r="K290" s="16"/>
    </row>
    <row r="291" spans="1:11" x14ac:dyDescent="0.3">
      <c r="A291" t="str">
        <f t="shared" si="4"/>
        <v>CER-AWD_R1_t1_44742</v>
      </c>
      <c r="B291" s="27">
        <v>44742</v>
      </c>
      <c r="C291" s="28" t="s">
        <v>387</v>
      </c>
      <c r="D291" s="28" t="s">
        <v>65</v>
      </c>
      <c r="E291" s="18">
        <v>1.9</v>
      </c>
      <c r="F291" s="19">
        <v>807</v>
      </c>
      <c r="G291" s="20">
        <v>0.53</v>
      </c>
      <c r="H291" s="38">
        <v>1.2075</v>
      </c>
      <c r="I291" s="45">
        <v>87.685970149253748</v>
      </c>
      <c r="J291" s="46">
        <v>0.22260000000000002</v>
      </c>
      <c r="K291" s="21"/>
    </row>
    <row r="292" spans="1:11" x14ac:dyDescent="0.3">
      <c r="A292" t="str">
        <f t="shared" si="4"/>
        <v>CER-AWD_R1_t2_44742</v>
      </c>
      <c r="B292" s="27">
        <v>44742</v>
      </c>
      <c r="C292" s="28" t="s">
        <v>388</v>
      </c>
      <c r="D292" s="28" t="s">
        <v>67</v>
      </c>
      <c r="E292" s="18">
        <v>1.8</v>
      </c>
      <c r="F292" s="19">
        <v>747</v>
      </c>
      <c r="G292" s="20">
        <v>1.44</v>
      </c>
      <c r="H292" s="38">
        <v>1.1325000000000001</v>
      </c>
      <c r="I292" s="45">
        <v>81.166567164179114</v>
      </c>
      <c r="J292" s="46">
        <v>0.80136000000000007</v>
      </c>
      <c r="K292" s="21"/>
    </row>
    <row r="293" spans="1:11" ht="15" thickBot="1" x14ac:dyDescent="0.35">
      <c r="A293" t="str">
        <f t="shared" si="4"/>
        <v>CER-AWD_R1_t3_44742</v>
      </c>
      <c r="B293" s="29">
        <v>44742</v>
      </c>
      <c r="C293" s="30" t="s">
        <v>389</v>
      </c>
      <c r="D293" s="30" t="s">
        <v>69</v>
      </c>
      <c r="E293" s="23">
        <v>1.8</v>
      </c>
      <c r="F293" s="24">
        <v>801</v>
      </c>
      <c r="G293" s="25">
        <v>1.28</v>
      </c>
      <c r="H293" s="39">
        <v>1.1325000000000001</v>
      </c>
      <c r="I293" s="47">
        <v>87.034029850746265</v>
      </c>
      <c r="J293" s="48">
        <v>0.69960000000000011</v>
      </c>
      <c r="K293" s="26"/>
    </row>
    <row r="294" spans="1:11" x14ac:dyDescent="0.3">
      <c r="A294" t="str">
        <f t="shared" si="4"/>
        <v>CER-AWD_R2_t0_44742</v>
      </c>
      <c r="B294" s="11">
        <v>44742</v>
      </c>
      <c r="C294" s="12" t="s">
        <v>390</v>
      </c>
      <c r="D294" s="12" t="s">
        <v>71</v>
      </c>
      <c r="E294" s="13">
        <v>1.8</v>
      </c>
      <c r="F294" s="14">
        <v>775</v>
      </c>
      <c r="G294" s="15">
        <v>1.2</v>
      </c>
      <c r="H294" s="37">
        <v>1.1325000000000001</v>
      </c>
      <c r="I294" s="43">
        <v>84.208955223880608</v>
      </c>
      <c r="J294" s="44">
        <v>0.64872000000000007</v>
      </c>
      <c r="K294" s="16"/>
    </row>
    <row r="295" spans="1:11" x14ac:dyDescent="0.3">
      <c r="A295" t="str">
        <f t="shared" si="4"/>
        <v>CER-AWD_R2_t1_44742</v>
      </c>
      <c r="B295" s="27">
        <v>44742</v>
      </c>
      <c r="C295" s="28" t="s">
        <v>391</v>
      </c>
      <c r="D295" s="28" t="s">
        <v>73</v>
      </c>
      <c r="E295" s="18">
        <v>1.8</v>
      </c>
      <c r="F295" s="19">
        <v>985</v>
      </c>
      <c r="G295" s="20">
        <v>1.1100000000000001</v>
      </c>
      <c r="H295" s="38">
        <v>1.1325000000000001</v>
      </c>
      <c r="I295" s="45">
        <v>107.02686567164179</v>
      </c>
      <c r="J295" s="46">
        <v>0.59148000000000012</v>
      </c>
      <c r="K295" s="21"/>
    </row>
    <row r="296" spans="1:11" x14ac:dyDescent="0.3">
      <c r="A296" t="str">
        <f t="shared" si="4"/>
        <v>CER-AWD_R2_t2_44742</v>
      </c>
      <c r="B296" s="27">
        <v>44742</v>
      </c>
      <c r="C296" s="28" t="s">
        <v>392</v>
      </c>
      <c r="D296" s="28" t="s">
        <v>75</v>
      </c>
      <c r="E296" s="18">
        <v>1.8</v>
      </c>
      <c r="F296" s="19">
        <v>774</v>
      </c>
      <c r="G296" s="20">
        <v>1.1000000000000001</v>
      </c>
      <c r="H296" s="38">
        <v>1.1325000000000001</v>
      </c>
      <c r="I296" s="45">
        <v>84.100298507462696</v>
      </c>
      <c r="J296" s="46">
        <v>0.58512000000000008</v>
      </c>
      <c r="K296" s="21"/>
    </row>
    <row r="297" spans="1:11" ht="15" thickBot="1" x14ac:dyDescent="0.35">
      <c r="A297" t="str">
        <f t="shared" si="4"/>
        <v>CER-AWD_R2_t3_44742</v>
      </c>
      <c r="B297" s="29">
        <v>44742</v>
      </c>
      <c r="C297" s="30" t="s">
        <v>393</v>
      </c>
      <c r="D297" s="30" t="s">
        <v>77</v>
      </c>
      <c r="E297" s="23">
        <v>1.9</v>
      </c>
      <c r="F297" s="24">
        <v>893</v>
      </c>
      <c r="G297" s="25">
        <v>1.04</v>
      </c>
      <c r="H297" s="39">
        <v>1.2075</v>
      </c>
      <c r="I297" s="47">
        <v>97.03044776119404</v>
      </c>
      <c r="J297" s="48">
        <v>0.54696000000000011</v>
      </c>
      <c r="K297" s="26"/>
    </row>
    <row r="298" spans="1:11" x14ac:dyDescent="0.3">
      <c r="A298" t="str">
        <f t="shared" si="4"/>
        <v>CER-AWD_R3_t0_44742</v>
      </c>
      <c r="B298" s="11">
        <v>44742</v>
      </c>
      <c r="C298" s="12" t="s">
        <v>394</v>
      </c>
      <c r="D298" s="12" t="s">
        <v>79</v>
      </c>
      <c r="E298" s="13">
        <v>1.7</v>
      </c>
      <c r="F298" s="14">
        <v>817</v>
      </c>
      <c r="G298" s="15">
        <v>1.17</v>
      </c>
      <c r="H298" s="37">
        <v>1.0574999999999999</v>
      </c>
      <c r="I298" s="43">
        <v>88.772537313432835</v>
      </c>
      <c r="J298" s="44">
        <v>0.62963999999999998</v>
      </c>
      <c r="K298" s="16"/>
    </row>
    <row r="299" spans="1:11" x14ac:dyDescent="0.3">
      <c r="A299" t="str">
        <f t="shared" si="4"/>
        <v>CER-AWD_R3_t1_44742</v>
      </c>
      <c r="B299" s="27">
        <v>44742</v>
      </c>
      <c r="C299" s="28" t="s">
        <v>395</v>
      </c>
      <c r="D299" s="28" t="s">
        <v>81</v>
      </c>
      <c r="E299" s="18">
        <v>1.8</v>
      </c>
      <c r="F299" s="19">
        <v>752</v>
      </c>
      <c r="G299" s="20">
        <v>1</v>
      </c>
      <c r="H299" s="38">
        <v>1.1325000000000001</v>
      </c>
      <c r="I299" s="45">
        <v>81.709850746268657</v>
      </c>
      <c r="J299" s="46">
        <v>0.52152000000000009</v>
      </c>
      <c r="K299" s="21"/>
    </row>
    <row r="300" spans="1:11" x14ac:dyDescent="0.3">
      <c r="A300" t="str">
        <f t="shared" si="4"/>
        <v>CER-AWD_R3_t2_44742</v>
      </c>
      <c r="B300" s="27">
        <v>44742</v>
      </c>
      <c r="C300" s="28" t="s">
        <v>396</v>
      </c>
      <c r="D300" s="28" t="s">
        <v>83</v>
      </c>
      <c r="E300" s="18">
        <v>1.9</v>
      </c>
      <c r="F300" s="19">
        <v>843</v>
      </c>
      <c r="G300" s="20">
        <v>1.1399999999999999</v>
      </c>
      <c r="H300" s="38">
        <v>1.2075</v>
      </c>
      <c r="I300" s="45">
        <v>91.597611940298506</v>
      </c>
      <c r="J300" s="46">
        <v>0.61055999999999999</v>
      </c>
      <c r="K300" s="21"/>
    </row>
    <row r="301" spans="1:11" ht="15" thickBot="1" x14ac:dyDescent="0.35">
      <c r="A301" t="str">
        <f t="shared" si="4"/>
        <v>CER-AWD_R3_t3_44742</v>
      </c>
      <c r="B301" s="29">
        <v>44742</v>
      </c>
      <c r="C301" s="30" t="s">
        <v>397</v>
      </c>
      <c r="D301" s="30" t="s">
        <v>85</v>
      </c>
      <c r="E301" s="23">
        <v>1.8</v>
      </c>
      <c r="F301" s="24">
        <v>1028</v>
      </c>
      <c r="G301" s="25">
        <v>1</v>
      </c>
      <c r="H301" s="39">
        <v>1.1325000000000001</v>
      </c>
      <c r="I301" s="47">
        <v>111.69910447761194</v>
      </c>
      <c r="J301" s="48">
        <v>0.52152000000000009</v>
      </c>
      <c r="K301" s="26"/>
    </row>
    <row r="302" spans="1:11" x14ac:dyDescent="0.3">
      <c r="A302" t="str">
        <f t="shared" si="4"/>
        <v>CER-MSD_R1_t0_44742</v>
      </c>
      <c r="B302" s="11">
        <v>44742</v>
      </c>
      <c r="C302" s="12" t="s">
        <v>398</v>
      </c>
      <c r="D302" s="12" t="s">
        <v>87</v>
      </c>
      <c r="E302" s="13">
        <v>1.7</v>
      </c>
      <c r="F302" s="14">
        <v>879</v>
      </c>
      <c r="G302" s="15">
        <v>1.57</v>
      </c>
      <c r="H302" s="37">
        <v>1.0574999999999999</v>
      </c>
      <c r="I302" s="43">
        <v>95.509253731343293</v>
      </c>
      <c r="J302" s="44">
        <v>0.88404000000000005</v>
      </c>
      <c r="K302" s="16"/>
    </row>
    <row r="303" spans="1:11" x14ac:dyDescent="0.3">
      <c r="A303" t="str">
        <f t="shared" si="4"/>
        <v>CER-MSD_R1_t1_44742</v>
      </c>
      <c r="B303" s="27">
        <v>44742</v>
      </c>
      <c r="C303" s="28" t="s">
        <v>399</v>
      </c>
      <c r="D303" s="28" t="s">
        <v>89</v>
      </c>
      <c r="E303" s="18">
        <v>2.2000000000000002</v>
      </c>
      <c r="F303" s="19">
        <v>960</v>
      </c>
      <c r="G303" s="20">
        <v>1.01</v>
      </c>
      <c r="H303" s="38">
        <v>1.4325000000000001</v>
      </c>
      <c r="I303" s="45">
        <v>104.31044776119404</v>
      </c>
      <c r="J303" s="46">
        <v>0.52788000000000002</v>
      </c>
      <c r="K303" s="21"/>
    </row>
    <row r="304" spans="1:11" x14ac:dyDescent="0.3">
      <c r="A304" t="str">
        <f t="shared" si="4"/>
        <v>CER-MSD_R1_t2_44742</v>
      </c>
      <c r="B304" s="27">
        <v>44742</v>
      </c>
      <c r="C304" s="28" t="s">
        <v>400</v>
      </c>
      <c r="D304" s="28" t="s">
        <v>91</v>
      </c>
      <c r="E304" s="18">
        <v>2.7</v>
      </c>
      <c r="F304" s="19">
        <v>843</v>
      </c>
      <c r="G304" s="20">
        <v>1.65</v>
      </c>
      <c r="H304" s="38">
        <v>1.8075000000000001</v>
      </c>
      <c r="I304" s="45">
        <v>91.597611940298506</v>
      </c>
      <c r="J304" s="46">
        <v>0.93491999999999997</v>
      </c>
      <c r="K304" s="21"/>
    </row>
    <row r="305" spans="1:11" ht="15" thickBot="1" x14ac:dyDescent="0.35">
      <c r="A305" t="str">
        <f t="shared" si="4"/>
        <v>CER-MSD_R1_t3_44742</v>
      </c>
      <c r="B305" s="29">
        <v>44742</v>
      </c>
      <c r="C305" s="30" t="s">
        <v>401</v>
      </c>
      <c r="D305" s="30" t="s">
        <v>93</v>
      </c>
      <c r="E305" s="23">
        <v>3.2</v>
      </c>
      <c r="F305" s="24">
        <v>848</v>
      </c>
      <c r="G305" s="25">
        <v>1.07</v>
      </c>
      <c r="H305" s="39">
        <v>2.1825000000000001</v>
      </c>
      <c r="I305" s="47">
        <v>92.140895522388078</v>
      </c>
      <c r="J305" s="48">
        <v>0.5660400000000001</v>
      </c>
      <c r="K305" s="26"/>
    </row>
    <row r="306" spans="1:11" x14ac:dyDescent="0.3">
      <c r="A306" t="str">
        <f t="shared" si="4"/>
        <v>CER-MSD_R2_t0_44742</v>
      </c>
      <c r="B306" s="11">
        <v>44742</v>
      </c>
      <c r="C306" s="12" t="s">
        <v>402</v>
      </c>
      <c r="D306" s="12" t="s">
        <v>95</v>
      </c>
      <c r="E306" s="13">
        <v>1.9</v>
      </c>
      <c r="F306" s="14">
        <v>784</v>
      </c>
      <c r="G306" s="15">
        <v>0.97</v>
      </c>
      <c r="H306" s="37">
        <v>1.2075</v>
      </c>
      <c r="I306" s="43">
        <v>85.186865671641783</v>
      </c>
      <c r="J306" s="44">
        <v>0.50244</v>
      </c>
      <c r="K306" s="16"/>
    </row>
    <row r="307" spans="1:11" x14ac:dyDescent="0.3">
      <c r="A307" t="str">
        <f t="shared" si="4"/>
        <v>CER-MSD_R2_t1_44742</v>
      </c>
      <c r="B307" s="27">
        <v>44742</v>
      </c>
      <c r="C307" s="28" t="s">
        <v>403</v>
      </c>
      <c r="D307" s="28" t="s">
        <v>97</v>
      </c>
      <c r="E307" s="18">
        <v>2.7</v>
      </c>
      <c r="F307" s="19">
        <v>700</v>
      </c>
      <c r="G307" s="20">
        <v>1.08</v>
      </c>
      <c r="H307" s="38">
        <v>1.8075000000000001</v>
      </c>
      <c r="I307" s="45">
        <v>76.059701492537314</v>
      </c>
      <c r="J307" s="46">
        <v>0.57240000000000013</v>
      </c>
      <c r="K307" s="21"/>
    </row>
    <row r="308" spans="1:11" x14ac:dyDescent="0.3">
      <c r="A308" t="str">
        <f t="shared" si="4"/>
        <v>CER-MSD_R2_t2_44742</v>
      </c>
      <c r="B308" s="27">
        <v>44742</v>
      </c>
      <c r="C308" s="28" t="s">
        <v>404</v>
      </c>
      <c r="D308" s="28" t="s">
        <v>99</v>
      </c>
      <c r="E308" s="18">
        <v>3.4</v>
      </c>
      <c r="F308" s="19">
        <v>728</v>
      </c>
      <c r="G308" s="20">
        <v>1.05</v>
      </c>
      <c r="H308" s="38">
        <v>2.3325</v>
      </c>
      <c r="I308" s="45">
        <v>79.102089552238809</v>
      </c>
      <c r="J308" s="46">
        <v>0.55332000000000003</v>
      </c>
      <c r="K308" s="21"/>
    </row>
    <row r="309" spans="1:11" ht="15" thickBot="1" x14ac:dyDescent="0.35">
      <c r="A309" t="str">
        <f t="shared" si="4"/>
        <v>CER-MSD_R2_t3_44742</v>
      </c>
      <c r="B309" s="29">
        <v>44742</v>
      </c>
      <c r="C309" s="30" t="s">
        <v>405</v>
      </c>
      <c r="D309" s="30" t="s">
        <v>101</v>
      </c>
      <c r="E309" s="23">
        <v>4.3</v>
      </c>
      <c r="F309" s="24">
        <v>784</v>
      </c>
      <c r="G309" s="25">
        <v>0.99</v>
      </c>
      <c r="H309" s="39">
        <v>3.0074999999999998</v>
      </c>
      <c r="I309" s="47">
        <v>85.186865671641783</v>
      </c>
      <c r="J309" s="48">
        <v>0.51516000000000006</v>
      </c>
      <c r="K309" s="26"/>
    </row>
    <row r="310" spans="1:11" x14ac:dyDescent="0.3">
      <c r="A310" t="str">
        <f t="shared" si="4"/>
        <v>CER-MSD_R3_t0_44742</v>
      </c>
      <c r="B310" s="11">
        <v>44742</v>
      </c>
      <c r="C310" s="12" t="s">
        <v>406</v>
      </c>
      <c r="D310" s="12" t="s">
        <v>103</v>
      </c>
      <c r="E310" s="13">
        <v>2</v>
      </c>
      <c r="F310" s="14">
        <v>783</v>
      </c>
      <c r="G310" s="15">
        <v>1.05</v>
      </c>
      <c r="H310" s="37">
        <v>1.2825</v>
      </c>
      <c r="I310" s="43">
        <v>85.0782089552239</v>
      </c>
      <c r="J310" s="44">
        <v>0.55332000000000003</v>
      </c>
      <c r="K310" s="16"/>
    </row>
    <row r="311" spans="1:11" x14ac:dyDescent="0.3">
      <c r="A311" t="str">
        <f t="shared" si="4"/>
        <v>CER-MSD_R3_t1_44742</v>
      </c>
      <c r="B311" s="27">
        <v>44742</v>
      </c>
      <c r="C311" s="28" t="s">
        <v>407</v>
      </c>
      <c r="D311" s="28" t="s">
        <v>105</v>
      </c>
      <c r="E311" s="18">
        <v>3.8</v>
      </c>
      <c r="F311" s="19">
        <v>1160</v>
      </c>
      <c r="G311" s="20">
        <v>1.1000000000000001</v>
      </c>
      <c r="H311" s="38">
        <v>2.6324999999999998</v>
      </c>
      <c r="I311" s="45">
        <v>126.04179104477613</v>
      </c>
      <c r="J311" s="46">
        <v>0.58512000000000008</v>
      </c>
      <c r="K311" s="21"/>
    </row>
    <row r="312" spans="1:11" x14ac:dyDescent="0.3">
      <c r="A312" t="str">
        <f t="shared" si="4"/>
        <v>CER-MSD_R3_t2_44742</v>
      </c>
      <c r="B312" s="27">
        <v>44742</v>
      </c>
      <c r="C312" s="28" t="s">
        <v>408</v>
      </c>
      <c r="D312" s="28" t="s">
        <v>107</v>
      </c>
      <c r="E312" s="18">
        <v>5.7</v>
      </c>
      <c r="F312" s="19">
        <v>1644</v>
      </c>
      <c r="G312" s="20">
        <v>1.03</v>
      </c>
      <c r="H312" s="38">
        <v>4.0575000000000001</v>
      </c>
      <c r="I312" s="45">
        <v>178.63164179104479</v>
      </c>
      <c r="J312" s="46">
        <v>0.54060000000000008</v>
      </c>
      <c r="K312" s="21"/>
    </row>
    <row r="313" spans="1:11" ht="15" thickBot="1" x14ac:dyDescent="0.35">
      <c r="A313" t="str">
        <f t="shared" si="4"/>
        <v>CER-MSD_R3_t3_44742</v>
      </c>
      <c r="B313" s="29">
        <v>44742</v>
      </c>
      <c r="C313" s="30" t="s">
        <v>409</v>
      </c>
      <c r="D313" s="30" t="s">
        <v>109</v>
      </c>
      <c r="E313" s="23">
        <v>7.6</v>
      </c>
      <c r="F313" s="24">
        <v>1829</v>
      </c>
      <c r="G313" s="25">
        <v>1.06</v>
      </c>
      <c r="H313" s="39">
        <v>5.4824999999999999</v>
      </c>
      <c r="I313" s="47">
        <v>198.73313432835823</v>
      </c>
      <c r="J313" s="48">
        <v>0.55968000000000007</v>
      </c>
      <c r="K313" s="26"/>
    </row>
    <row r="314" spans="1:11" x14ac:dyDescent="0.3">
      <c r="A314" t="str">
        <f t="shared" si="4"/>
        <v>CER-CON_R1_t0_44742</v>
      </c>
      <c r="B314" s="11">
        <v>44742</v>
      </c>
      <c r="C314" s="12" t="s">
        <v>410</v>
      </c>
      <c r="D314" s="12" t="s">
        <v>111</v>
      </c>
      <c r="E314" s="13">
        <v>1.9</v>
      </c>
      <c r="F314" s="14">
        <v>770</v>
      </c>
      <c r="G314" s="15">
        <v>1.02</v>
      </c>
      <c r="H314" s="37">
        <v>1.2075</v>
      </c>
      <c r="I314" s="43">
        <v>83.66567164179105</v>
      </c>
      <c r="J314" s="44">
        <v>0.53424000000000005</v>
      </c>
      <c r="K314" s="16"/>
    </row>
    <row r="315" spans="1:11" x14ac:dyDescent="0.3">
      <c r="A315" t="str">
        <f t="shared" si="4"/>
        <v>CER-CON_R1_t1_44742</v>
      </c>
      <c r="B315" s="27">
        <v>44742</v>
      </c>
      <c r="C315" s="28" t="s">
        <v>411</v>
      </c>
      <c r="D315" s="28" t="s">
        <v>113</v>
      </c>
      <c r="E315" s="18">
        <v>2.8</v>
      </c>
      <c r="F315" s="19">
        <v>949</v>
      </c>
      <c r="G315" s="20">
        <v>1.08</v>
      </c>
      <c r="H315" s="38">
        <v>1.8824999999999998</v>
      </c>
      <c r="I315" s="45">
        <v>103.11522388059703</v>
      </c>
      <c r="J315" s="46">
        <v>0.57240000000000013</v>
      </c>
      <c r="K315" s="21"/>
    </row>
    <row r="316" spans="1:11" x14ac:dyDescent="0.3">
      <c r="A316" t="str">
        <f t="shared" si="4"/>
        <v>CER-CON_R1_t2_44742</v>
      </c>
      <c r="B316" s="27">
        <v>44742</v>
      </c>
      <c r="C316" s="28" t="s">
        <v>412</v>
      </c>
      <c r="D316" s="28" t="s">
        <v>115</v>
      </c>
      <c r="E316" s="18">
        <v>3.5</v>
      </c>
      <c r="F316" s="19">
        <v>1337</v>
      </c>
      <c r="G316" s="20">
        <v>0.98</v>
      </c>
      <c r="H316" s="38">
        <v>2.4074999999999998</v>
      </c>
      <c r="I316" s="45">
        <v>145.27402985074627</v>
      </c>
      <c r="J316" s="46">
        <v>0.50880000000000003</v>
      </c>
      <c r="K316" s="21"/>
    </row>
    <row r="317" spans="1:11" ht="15" thickBot="1" x14ac:dyDescent="0.35">
      <c r="A317" t="str">
        <f t="shared" si="4"/>
        <v>CER-CON_R1_t3_44742</v>
      </c>
      <c r="B317" s="29">
        <v>44742</v>
      </c>
      <c r="C317" s="30" t="s">
        <v>413</v>
      </c>
      <c r="D317" s="30" t="s">
        <v>117</v>
      </c>
      <c r="E317" s="23">
        <v>4.0999999999999996</v>
      </c>
      <c r="F317" s="24">
        <v>1393</v>
      </c>
      <c r="G317" s="25">
        <v>1.3</v>
      </c>
      <c r="H317" s="39">
        <v>2.8574999999999999</v>
      </c>
      <c r="I317" s="47">
        <v>151.35880597014926</v>
      </c>
      <c r="J317" s="48">
        <v>0.71232000000000006</v>
      </c>
      <c r="K317" s="26"/>
    </row>
    <row r="318" spans="1:11" x14ac:dyDescent="0.3">
      <c r="A318" t="str">
        <f t="shared" si="4"/>
        <v>CER-CON_R2_t0_44742</v>
      </c>
      <c r="B318" s="11">
        <v>44742</v>
      </c>
      <c r="C318" s="12" t="s">
        <v>414</v>
      </c>
      <c r="D318" s="12" t="s">
        <v>119</v>
      </c>
      <c r="E318" s="13">
        <v>1.8</v>
      </c>
      <c r="F318" s="14">
        <v>715</v>
      </c>
      <c r="G318" s="15">
        <v>1.1299999999999999</v>
      </c>
      <c r="H318" s="37">
        <v>1.1325000000000001</v>
      </c>
      <c r="I318" s="43">
        <v>77.689552238805973</v>
      </c>
      <c r="J318" s="44">
        <v>0.60419999999999996</v>
      </c>
      <c r="K318" s="16"/>
    </row>
    <row r="319" spans="1:11" x14ac:dyDescent="0.3">
      <c r="A319" t="str">
        <f t="shared" si="4"/>
        <v>CER-CON_R2_t1_44742</v>
      </c>
      <c r="B319" s="27">
        <v>44742</v>
      </c>
      <c r="C319" s="28" t="s">
        <v>415</v>
      </c>
      <c r="D319" s="28" t="s">
        <v>121</v>
      </c>
      <c r="E319" s="18">
        <v>2.5</v>
      </c>
      <c r="F319" s="19">
        <v>912</v>
      </c>
      <c r="G319" s="20">
        <v>1.1000000000000001</v>
      </c>
      <c r="H319" s="38">
        <v>1.6575</v>
      </c>
      <c r="I319" s="45">
        <v>99.094925373134345</v>
      </c>
      <c r="J319" s="46">
        <v>0.58512000000000008</v>
      </c>
      <c r="K319" s="21"/>
    </row>
    <row r="320" spans="1:11" x14ac:dyDescent="0.3">
      <c r="A320" t="str">
        <f t="shared" si="4"/>
        <v>CER-CON_R2_t2_44742</v>
      </c>
      <c r="B320" s="27">
        <v>44742</v>
      </c>
      <c r="C320" s="28" t="s">
        <v>416</v>
      </c>
      <c r="D320" s="28" t="s">
        <v>123</v>
      </c>
      <c r="E320" s="18">
        <v>3.2</v>
      </c>
      <c r="F320" s="19">
        <v>1098</v>
      </c>
      <c r="G320" s="20">
        <v>1.04</v>
      </c>
      <c r="H320" s="38">
        <v>2.1825000000000001</v>
      </c>
      <c r="I320" s="45">
        <v>119.30507462686568</v>
      </c>
      <c r="J320" s="46">
        <v>0.54696000000000011</v>
      </c>
      <c r="K320" s="21"/>
    </row>
    <row r="321" spans="1:11" ht="15" thickBot="1" x14ac:dyDescent="0.35">
      <c r="A321" t="str">
        <f t="shared" si="4"/>
        <v>CER-CON_R2_t3_44742</v>
      </c>
      <c r="B321" s="29">
        <v>44742</v>
      </c>
      <c r="C321" s="30" t="s">
        <v>417</v>
      </c>
      <c r="D321" s="30" t="s">
        <v>125</v>
      </c>
      <c r="E321" s="23">
        <v>3.8</v>
      </c>
      <c r="F321" s="24">
        <v>954</v>
      </c>
      <c r="G321" s="25">
        <v>2.15</v>
      </c>
      <c r="H321" s="39">
        <v>2.6324999999999998</v>
      </c>
      <c r="I321" s="47">
        <v>103.65850746268657</v>
      </c>
      <c r="J321" s="48">
        <v>1.25292</v>
      </c>
      <c r="K321" s="26"/>
    </row>
    <row r="322" spans="1:11" x14ac:dyDescent="0.3">
      <c r="A322" t="str">
        <f t="shared" ref="A322:A385" si="5">D322&amp;"_"&amp;B322</f>
        <v>CER-CON_R3_t0_44742</v>
      </c>
      <c r="B322" s="11">
        <v>44742</v>
      </c>
      <c r="C322" s="12" t="s">
        <v>418</v>
      </c>
      <c r="D322" s="12" t="s">
        <v>127</v>
      </c>
      <c r="E322" s="13">
        <v>1.9</v>
      </c>
      <c r="F322" s="14">
        <v>1019</v>
      </c>
      <c r="G322" s="15">
        <v>0.97</v>
      </c>
      <c r="H322" s="37">
        <v>1.2075</v>
      </c>
      <c r="I322" s="43">
        <v>110.72119402985075</v>
      </c>
      <c r="J322" s="44">
        <v>0.50244</v>
      </c>
      <c r="K322" s="16"/>
    </row>
    <row r="323" spans="1:11" x14ac:dyDescent="0.3">
      <c r="A323" t="str">
        <f t="shared" si="5"/>
        <v>CER-CON_R3_t1_44742</v>
      </c>
      <c r="B323" s="27">
        <v>44742</v>
      </c>
      <c r="C323" s="28" t="s">
        <v>419</v>
      </c>
      <c r="D323" s="28" t="s">
        <v>129</v>
      </c>
      <c r="E323" s="18">
        <v>3.3</v>
      </c>
      <c r="F323" s="19">
        <v>870</v>
      </c>
      <c r="G323" s="20">
        <v>1.28</v>
      </c>
      <c r="H323" s="38">
        <v>2.2574999999999998</v>
      </c>
      <c r="I323" s="45">
        <v>94.531343283582103</v>
      </c>
      <c r="J323" s="46">
        <v>0.69960000000000011</v>
      </c>
      <c r="K323" s="21"/>
    </row>
    <row r="324" spans="1:11" x14ac:dyDescent="0.3">
      <c r="A324" t="str">
        <f t="shared" si="5"/>
        <v>CER-CON_R3_t2_44742</v>
      </c>
      <c r="B324" s="27">
        <v>44742</v>
      </c>
      <c r="C324" s="28" t="s">
        <v>420</v>
      </c>
      <c r="D324" s="28" t="s">
        <v>131</v>
      </c>
      <c r="E324" s="18">
        <v>4.9000000000000004</v>
      </c>
      <c r="F324" s="19">
        <v>815</v>
      </c>
      <c r="G324" s="20">
        <v>1.0900000000000001</v>
      </c>
      <c r="H324" s="38">
        <v>3.4575000000000005</v>
      </c>
      <c r="I324" s="45">
        <v>88.555223880597026</v>
      </c>
      <c r="J324" s="46">
        <v>0.57876000000000005</v>
      </c>
      <c r="K324" s="21"/>
    </row>
    <row r="325" spans="1:11" ht="15" thickBot="1" x14ac:dyDescent="0.35">
      <c r="A325" t="str">
        <f t="shared" si="5"/>
        <v>CER-CON_R3_t3_44742</v>
      </c>
      <c r="B325" s="29">
        <v>44742</v>
      </c>
      <c r="C325" s="30" t="s">
        <v>421</v>
      </c>
      <c r="D325" s="30" t="s">
        <v>133</v>
      </c>
      <c r="E325" s="23">
        <v>5.7</v>
      </c>
      <c r="F325" s="24">
        <v>663</v>
      </c>
      <c r="G325" s="25">
        <v>1.99</v>
      </c>
      <c r="H325" s="39">
        <v>4.0575000000000001</v>
      </c>
      <c r="I325" s="47">
        <v>72.039402985074645</v>
      </c>
      <c r="J325" s="48">
        <v>1.15116</v>
      </c>
      <c r="K325" s="26"/>
    </row>
    <row r="326" spans="1:11" x14ac:dyDescent="0.3">
      <c r="A326" t="str">
        <f t="shared" si="5"/>
        <v>CER-AWD_R1_t0_44747</v>
      </c>
      <c r="B326" s="11">
        <v>44747</v>
      </c>
      <c r="C326" s="12" t="s">
        <v>422</v>
      </c>
      <c r="D326" s="12" t="s">
        <v>63</v>
      </c>
      <c r="E326" s="13">
        <v>1.9</v>
      </c>
      <c r="F326" s="14">
        <v>980</v>
      </c>
      <c r="G326" s="15">
        <v>1.23</v>
      </c>
      <c r="H326" s="37">
        <v>1.2075</v>
      </c>
      <c r="I326" s="43">
        <v>106.48358208955224</v>
      </c>
      <c r="J326" s="44">
        <v>0.66780000000000006</v>
      </c>
      <c r="K326" s="16"/>
    </row>
    <row r="327" spans="1:11" x14ac:dyDescent="0.3">
      <c r="A327" t="str">
        <f t="shared" si="5"/>
        <v>CER-AWD_R1_t1_44747</v>
      </c>
      <c r="B327" s="27">
        <v>44747</v>
      </c>
      <c r="C327" s="28" t="s">
        <v>423</v>
      </c>
      <c r="D327" s="28" t="s">
        <v>65</v>
      </c>
      <c r="E327" s="18">
        <v>1.9</v>
      </c>
      <c r="F327" s="19">
        <v>670</v>
      </c>
      <c r="G327" s="20">
        <v>1.1399999999999999</v>
      </c>
      <c r="H327" s="38">
        <v>1.2075</v>
      </c>
      <c r="I327" s="45">
        <v>72.800000000000011</v>
      </c>
      <c r="J327" s="46">
        <v>0.61055999999999999</v>
      </c>
      <c r="K327" s="21"/>
    </row>
    <row r="328" spans="1:11" x14ac:dyDescent="0.3">
      <c r="A328" t="str">
        <f t="shared" si="5"/>
        <v>CER-AWD_R1_t2_44747</v>
      </c>
      <c r="B328" s="27">
        <v>44747</v>
      </c>
      <c r="C328" s="28" t="s">
        <v>424</v>
      </c>
      <c r="D328" s="28" t="s">
        <v>67</v>
      </c>
      <c r="E328" s="18">
        <v>1.9</v>
      </c>
      <c r="F328" s="19">
        <v>318</v>
      </c>
      <c r="G328" s="20">
        <v>1.1399999999999999</v>
      </c>
      <c r="H328" s="38">
        <v>1.2075</v>
      </c>
      <c r="I328" s="45">
        <v>34.552835820895524</v>
      </c>
      <c r="J328" s="46">
        <v>0.61055999999999999</v>
      </c>
      <c r="K328" s="21"/>
    </row>
    <row r="329" spans="1:11" ht="15" thickBot="1" x14ac:dyDescent="0.35">
      <c r="A329" t="str">
        <f t="shared" si="5"/>
        <v>CER-AWD_R1_t3_44747</v>
      </c>
      <c r="B329" s="29">
        <v>44747</v>
      </c>
      <c r="C329" s="30" t="s">
        <v>425</v>
      </c>
      <c r="D329" s="30" t="s">
        <v>69</v>
      </c>
      <c r="E329" s="23">
        <v>1.9</v>
      </c>
      <c r="F329" s="24">
        <v>386</v>
      </c>
      <c r="G329" s="25">
        <v>1.0900000000000001</v>
      </c>
      <c r="H329" s="39">
        <v>1.2075</v>
      </c>
      <c r="I329" s="47">
        <v>41.941492537313437</v>
      </c>
      <c r="J329" s="48">
        <v>0.57876000000000005</v>
      </c>
      <c r="K329" s="26"/>
    </row>
    <row r="330" spans="1:11" x14ac:dyDescent="0.3">
      <c r="A330" t="str">
        <f t="shared" si="5"/>
        <v>CER-AWD_R2_t0_44747</v>
      </c>
      <c r="B330" s="11">
        <v>44747</v>
      </c>
      <c r="C330" s="12" t="s">
        <v>426</v>
      </c>
      <c r="D330" s="12" t="s">
        <v>71</v>
      </c>
      <c r="E330" s="13">
        <v>1.8</v>
      </c>
      <c r="F330" s="14">
        <v>729</v>
      </c>
      <c r="G330" s="15">
        <v>1.1000000000000001</v>
      </c>
      <c r="H330" s="37">
        <v>1.1325000000000001</v>
      </c>
      <c r="I330" s="43">
        <v>79.21074626865672</v>
      </c>
      <c r="J330" s="44">
        <v>0.58512000000000008</v>
      </c>
      <c r="K330" s="16"/>
    </row>
    <row r="331" spans="1:11" x14ac:dyDescent="0.3">
      <c r="A331" t="str">
        <f t="shared" si="5"/>
        <v>CER-AWD_R2_t1_44747</v>
      </c>
      <c r="B331" s="27">
        <v>44747</v>
      </c>
      <c r="C331" s="28" t="s">
        <v>427</v>
      </c>
      <c r="D331" s="28" t="s">
        <v>73</v>
      </c>
      <c r="E331" s="18">
        <v>1.9</v>
      </c>
      <c r="F331" s="19">
        <v>442</v>
      </c>
      <c r="G331" s="20">
        <v>1.0900000000000001</v>
      </c>
      <c r="H331" s="38">
        <v>1.2075</v>
      </c>
      <c r="I331" s="45">
        <v>48.026268656716418</v>
      </c>
      <c r="J331" s="46">
        <v>0.57876000000000005</v>
      </c>
      <c r="K331" s="21"/>
    </row>
    <row r="332" spans="1:11" x14ac:dyDescent="0.3">
      <c r="A332" t="str">
        <f t="shared" si="5"/>
        <v>CER-AWD_R2_t2_44747</v>
      </c>
      <c r="B332" s="27">
        <v>44747</v>
      </c>
      <c r="C332" s="28" t="s">
        <v>428</v>
      </c>
      <c r="D332" s="28" t="s">
        <v>75</v>
      </c>
      <c r="E332" s="18">
        <v>1.9</v>
      </c>
      <c r="F332" s="19">
        <v>369</v>
      </c>
      <c r="G332" s="20">
        <v>1.02</v>
      </c>
      <c r="H332" s="38">
        <v>1.2075</v>
      </c>
      <c r="I332" s="45">
        <v>40.094328358208955</v>
      </c>
      <c r="J332" s="46">
        <v>0.53424000000000005</v>
      </c>
      <c r="K332" s="21"/>
    </row>
    <row r="333" spans="1:11" ht="15" thickBot="1" x14ac:dyDescent="0.35">
      <c r="A333" t="str">
        <f t="shared" si="5"/>
        <v>CER-AWD_R2_t3_44747</v>
      </c>
      <c r="B333" s="29">
        <v>44747</v>
      </c>
      <c r="C333" s="30" t="s">
        <v>429</v>
      </c>
      <c r="D333" s="30" t="s">
        <v>77</v>
      </c>
      <c r="E333" s="23">
        <v>2</v>
      </c>
      <c r="F333" s="24">
        <v>209</v>
      </c>
      <c r="G333" s="25">
        <v>1.01</v>
      </c>
      <c r="H333" s="39">
        <v>1.2825</v>
      </c>
      <c r="I333" s="47">
        <v>22.709253731343285</v>
      </c>
      <c r="J333" s="48">
        <v>0.52788000000000002</v>
      </c>
      <c r="K333" s="26"/>
    </row>
    <row r="334" spans="1:11" x14ac:dyDescent="0.3">
      <c r="A334" t="str">
        <f t="shared" si="5"/>
        <v>CER-AWD_R3_t0_44747</v>
      </c>
      <c r="B334" s="11">
        <v>44747</v>
      </c>
      <c r="C334" s="12" t="s">
        <v>430</v>
      </c>
      <c r="D334" s="12" t="s">
        <v>79</v>
      </c>
      <c r="E334" s="13">
        <v>1.8</v>
      </c>
      <c r="F334" s="14">
        <v>841</v>
      </c>
      <c r="G334" s="15">
        <v>1.02</v>
      </c>
      <c r="H334" s="37">
        <v>1.1325000000000001</v>
      </c>
      <c r="I334" s="43">
        <v>91.380298507462683</v>
      </c>
      <c r="J334" s="44">
        <v>0.53424000000000005</v>
      </c>
      <c r="K334" s="16"/>
    </row>
    <row r="335" spans="1:11" x14ac:dyDescent="0.3">
      <c r="A335" t="str">
        <f t="shared" si="5"/>
        <v>CER-AWD_R3_t1_44747</v>
      </c>
      <c r="B335" s="27">
        <v>44747</v>
      </c>
      <c r="C335" s="28" t="s">
        <v>431</v>
      </c>
      <c r="D335" s="28" t="s">
        <v>81</v>
      </c>
      <c r="E335" s="18">
        <v>1.9</v>
      </c>
      <c r="F335" s="19">
        <v>525</v>
      </c>
      <c r="G335" s="20">
        <v>1</v>
      </c>
      <c r="H335" s="38">
        <v>1.2075</v>
      </c>
      <c r="I335" s="45">
        <v>57.044776119402989</v>
      </c>
      <c r="J335" s="46">
        <v>0.52152000000000009</v>
      </c>
      <c r="K335" s="21"/>
    </row>
    <row r="336" spans="1:11" x14ac:dyDescent="0.3">
      <c r="A336" t="str">
        <f t="shared" si="5"/>
        <v>CER-AWD_R3_t2_44747</v>
      </c>
      <c r="B336" s="27">
        <v>44747</v>
      </c>
      <c r="C336" s="28" t="s">
        <v>432</v>
      </c>
      <c r="D336" s="28" t="s">
        <v>83</v>
      </c>
      <c r="E336" s="18">
        <v>2</v>
      </c>
      <c r="F336" s="19">
        <v>381</v>
      </c>
      <c r="G336" s="20">
        <v>0.95</v>
      </c>
      <c r="H336" s="38">
        <v>1.2825</v>
      </c>
      <c r="I336" s="45">
        <v>41.398208955223879</v>
      </c>
      <c r="J336" s="46">
        <v>0.48972000000000004</v>
      </c>
      <c r="K336" s="21"/>
    </row>
    <row r="337" spans="1:11" ht="15" thickBot="1" x14ac:dyDescent="0.35">
      <c r="A337" t="str">
        <f t="shared" si="5"/>
        <v>CER-AWD_R3_t3_44747</v>
      </c>
      <c r="B337" s="29">
        <v>44747</v>
      </c>
      <c r="C337" s="30" t="s">
        <v>433</v>
      </c>
      <c r="D337" s="30" t="s">
        <v>85</v>
      </c>
      <c r="E337" s="23">
        <v>2.1</v>
      </c>
      <c r="F337" s="24">
        <v>189</v>
      </c>
      <c r="G337" s="25">
        <v>0.95</v>
      </c>
      <c r="H337" s="39">
        <v>1.3574999999999999</v>
      </c>
      <c r="I337" s="47">
        <v>20.536119402985076</v>
      </c>
      <c r="J337" s="48">
        <v>0.48972000000000004</v>
      </c>
      <c r="K337" s="26"/>
    </row>
    <row r="338" spans="1:11" x14ac:dyDescent="0.3">
      <c r="A338" t="str">
        <f t="shared" si="5"/>
        <v>CER-MSD_R1_t0_44747</v>
      </c>
      <c r="B338" s="11">
        <v>44747</v>
      </c>
      <c r="C338" s="12" t="s">
        <v>434</v>
      </c>
      <c r="D338" s="12" t="s">
        <v>87</v>
      </c>
      <c r="E338" s="13">
        <v>1.8</v>
      </c>
      <c r="F338" s="14">
        <v>837</v>
      </c>
      <c r="G338" s="15">
        <v>1</v>
      </c>
      <c r="H338" s="37">
        <v>1.1325000000000001</v>
      </c>
      <c r="I338" s="43">
        <v>90.945671641791051</v>
      </c>
      <c r="J338" s="44">
        <v>0.52152000000000009</v>
      </c>
      <c r="K338" s="16"/>
    </row>
    <row r="339" spans="1:11" x14ac:dyDescent="0.3">
      <c r="A339" t="str">
        <f t="shared" si="5"/>
        <v>CER-MSD_R1_t1_44747</v>
      </c>
      <c r="B339" s="27">
        <v>44747</v>
      </c>
      <c r="C339" s="28" t="s">
        <v>435</v>
      </c>
      <c r="D339" s="28" t="s">
        <v>89</v>
      </c>
      <c r="E339" s="18">
        <v>2.1</v>
      </c>
      <c r="F339" s="19">
        <v>453</v>
      </c>
      <c r="G339" s="20">
        <v>1.1100000000000001</v>
      </c>
      <c r="H339" s="38">
        <v>1.3574999999999999</v>
      </c>
      <c r="I339" s="45">
        <v>49.221492537313431</v>
      </c>
      <c r="J339" s="46">
        <v>0.59148000000000012</v>
      </c>
      <c r="K339" s="21"/>
    </row>
    <row r="340" spans="1:11" x14ac:dyDescent="0.3">
      <c r="A340" t="str">
        <f t="shared" si="5"/>
        <v>CER-MSD_R1_t2_44747</v>
      </c>
      <c r="B340" s="27">
        <v>44747</v>
      </c>
      <c r="C340" s="28" t="s">
        <v>436</v>
      </c>
      <c r="D340" s="28" t="s">
        <v>91</v>
      </c>
      <c r="E340" s="18">
        <v>2.2999999999999998</v>
      </c>
      <c r="F340" s="19">
        <v>357</v>
      </c>
      <c r="G340" s="20">
        <v>1.18</v>
      </c>
      <c r="H340" s="38">
        <v>1.5074999999999998</v>
      </c>
      <c r="I340" s="45">
        <v>38.790447761194031</v>
      </c>
      <c r="J340" s="46">
        <v>0.63600000000000001</v>
      </c>
      <c r="K340" s="21"/>
    </row>
    <row r="341" spans="1:11" ht="15" thickBot="1" x14ac:dyDescent="0.35">
      <c r="A341" t="str">
        <f t="shared" si="5"/>
        <v>CER-MSD_R1_t3_44747</v>
      </c>
      <c r="B341" s="29">
        <v>44747</v>
      </c>
      <c r="C341" s="30" t="s">
        <v>437</v>
      </c>
      <c r="D341" s="30" t="s">
        <v>93</v>
      </c>
      <c r="E341" s="23">
        <v>2.5</v>
      </c>
      <c r="F341" s="24">
        <v>115</v>
      </c>
      <c r="G341" s="25">
        <v>1.23</v>
      </c>
      <c r="H341" s="39">
        <v>1.6575</v>
      </c>
      <c r="I341" s="47">
        <v>12.495522388059703</v>
      </c>
      <c r="J341" s="48">
        <v>0.66780000000000006</v>
      </c>
      <c r="K341" s="26"/>
    </row>
    <row r="342" spans="1:11" x14ac:dyDescent="0.3">
      <c r="A342" t="str">
        <f t="shared" si="5"/>
        <v>CER-MSD_R2_t0_44747</v>
      </c>
      <c r="B342" s="11">
        <v>44747</v>
      </c>
      <c r="C342" s="12" t="s">
        <v>438</v>
      </c>
      <c r="D342" s="12" t="s">
        <v>95</v>
      </c>
      <c r="E342" s="13">
        <v>1.9</v>
      </c>
      <c r="F342" s="14">
        <v>706</v>
      </c>
      <c r="G342" s="15">
        <v>1.05</v>
      </c>
      <c r="H342" s="37">
        <v>1.2075</v>
      </c>
      <c r="I342" s="43">
        <v>76.711641791044784</v>
      </c>
      <c r="J342" s="44">
        <v>0.55332000000000003</v>
      </c>
      <c r="K342" s="16"/>
    </row>
    <row r="343" spans="1:11" x14ac:dyDescent="0.3">
      <c r="A343" t="str">
        <f t="shared" si="5"/>
        <v>CER-MSD_R2_t1_44747</v>
      </c>
      <c r="B343" s="27">
        <v>44747</v>
      </c>
      <c r="C343" s="28" t="s">
        <v>439</v>
      </c>
      <c r="D343" s="28" t="s">
        <v>97</v>
      </c>
      <c r="E343" s="18">
        <v>2.1</v>
      </c>
      <c r="F343" s="19">
        <v>561</v>
      </c>
      <c r="G343" s="20">
        <v>0.98</v>
      </c>
      <c r="H343" s="38">
        <v>1.3574999999999999</v>
      </c>
      <c r="I343" s="45">
        <v>60.956417910447762</v>
      </c>
      <c r="J343" s="46">
        <v>0.50880000000000003</v>
      </c>
      <c r="K343" s="21"/>
    </row>
    <row r="344" spans="1:11" x14ac:dyDescent="0.3">
      <c r="A344" t="str">
        <f t="shared" si="5"/>
        <v>CER-MSD_R2_t2_44747</v>
      </c>
      <c r="B344" s="27">
        <v>44747</v>
      </c>
      <c r="C344" s="28" t="s">
        <v>440</v>
      </c>
      <c r="D344" s="28" t="s">
        <v>99</v>
      </c>
      <c r="E344" s="18">
        <v>2.4</v>
      </c>
      <c r="F344" s="19">
        <v>453</v>
      </c>
      <c r="G344" s="20">
        <v>1.04</v>
      </c>
      <c r="H344" s="38">
        <v>1.5825</v>
      </c>
      <c r="I344" s="45">
        <v>49.221492537313431</v>
      </c>
      <c r="J344" s="46">
        <v>0.54696000000000011</v>
      </c>
      <c r="K344" s="21"/>
    </row>
    <row r="345" spans="1:11" ht="15" thickBot="1" x14ac:dyDescent="0.35">
      <c r="A345" t="str">
        <f t="shared" si="5"/>
        <v>CER-MSD_R2_t3_44747</v>
      </c>
      <c r="B345" s="29">
        <v>44747</v>
      </c>
      <c r="C345" s="30" t="s">
        <v>441</v>
      </c>
      <c r="D345" s="30" t="s">
        <v>101</v>
      </c>
      <c r="E345" s="23">
        <v>2.7</v>
      </c>
      <c r="F345" s="24">
        <v>322</v>
      </c>
      <c r="G345" s="25">
        <v>1.02</v>
      </c>
      <c r="H345" s="39">
        <v>1.8075000000000001</v>
      </c>
      <c r="I345" s="47">
        <v>34.98746268656717</v>
      </c>
      <c r="J345" s="48">
        <v>0.53424000000000005</v>
      </c>
      <c r="K345" s="26"/>
    </row>
    <row r="346" spans="1:11" x14ac:dyDescent="0.3">
      <c r="A346" t="str">
        <f t="shared" si="5"/>
        <v>CER-MSD_R3_t0_44747</v>
      </c>
      <c r="B346" s="11">
        <v>44747</v>
      </c>
      <c r="C346" s="12" t="s">
        <v>442</v>
      </c>
      <c r="D346" s="12" t="s">
        <v>103</v>
      </c>
      <c r="E346" s="13">
        <v>1.9</v>
      </c>
      <c r="F346" s="14">
        <v>770</v>
      </c>
      <c r="G346" s="15">
        <v>1.01</v>
      </c>
      <c r="H346" s="37">
        <v>1.2075</v>
      </c>
      <c r="I346" s="43">
        <v>83.66567164179105</v>
      </c>
      <c r="J346" s="44">
        <v>0.52788000000000002</v>
      </c>
      <c r="K346" s="16"/>
    </row>
    <row r="347" spans="1:11" x14ac:dyDescent="0.3">
      <c r="A347" t="str">
        <f t="shared" si="5"/>
        <v>CER-MSD_R3_t1_44747</v>
      </c>
      <c r="B347" s="27">
        <v>44747</v>
      </c>
      <c r="C347" s="28" t="s">
        <v>443</v>
      </c>
      <c r="D347" s="28" t="s">
        <v>105</v>
      </c>
      <c r="E347" s="18">
        <v>1.8</v>
      </c>
      <c r="F347" s="19">
        <v>554</v>
      </c>
      <c r="G347" s="20">
        <v>0.95</v>
      </c>
      <c r="H347" s="38">
        <v>1.1325000000000001</v>
      </c>
      <c r="I347" s="45">
        <v>60.195820895522388</v>
      </c>
      <c r="J347" s="46">
        <v>0.48972000000000004</v>
      </c>
      <c r="K347" s="21"/>
    </row>
    <row r="348" spans="1:11" x14ac:dyDescent="0.3">
      <c r="A348" t="str">
        <f t="shared" si="5"/>
        <v>CER-MSD_R3_t2_44747</v>
      </c>
      <c r="B348" s="27">
        <v>44747</v>
      </c>
      <c r="C348" s="28" t="s">
        <v>444</v>
      </c>
      <c r="D348" s="28" t="s">
        <v>107</v>
      </c>
      <c r="E348" s="18">
        <v>1.9</v>
      </c>
      <c r="F348" s="19">
        <v>527</v>
      </c>
      <c r="G348" s="20">
        <v>1.03</v>
      </c>
      <c r="H348" s="38">
        <v>1.2075</v>
      </c>
      <c r="I348" s="45">
        <v>57.262089552238812</v>
      </c>
      <c r="J348" s="46">
        <v>0.54060000000000008</v>
      </c>
      <c r="K348" s="21"/>
    </row>
    <row r="349" spans="1:11" ht="15" thickBot="1" x14ac:dyDescent="0.35">
      <c r="A349" t="str">
        <f t="shared" si="5"/>
        <v>CER-MSD_R3_t3_44747</v>
      </c>
      <c r="B349" s="29">
        <v>44747</v>
      </c>
      <c r="C349" s="30" t="s">
        <v>445</v>
      </c>
      <c r="D349" s="30" t="s">
        <v>109</v>
      </c>
      <c r="E349" s="23">
        <v>1.9</v>
      </c>
      <c r="F349" s="24">
        <v>357</v>
      </c>
      <c r="G349" s="25">
        <v>1.04</v>
      </c>
      <c r="H349" s="39">
        <v>1.2075</v>
      </c>
      <c r="I349" s="47">
        <v>38.790447761194031</v>
      </c>
      <c r="J349" s="48">
        <v>0.54696000000000011</v>
      </c>
      <c r="K349" s="26"/>
    </row>
    <row r="350" spans="1:11" x14ac:dyDescent="0.3">
      <c r="A350" t="str">
        <f t="shared" si="5"/>
        <v>CER-CON_R1_t0_44747</v>
      </c>
      <c r="B350" s="11">
        <v>44747</v>
      </c>
      <c r="C350" s="12" t="s">
        <v>446</v>
      </c>
      <c r="D350" s="12" t="s">
        <v>111</v>
      </c>
      <c r="E350" s="13">
        <v>1.9</v>
      </c>
      <c r="F350" s="14">
        <v>663</v>
      </c>
      <c r="G350" s="15">
        <v>0.98</v>
      </c>
      <c r="H350" s="37">
        <v>1.2075</v>
      </c>
      <c r="I350" s="43">
        <v>72.039402985074645</v>
      </c>
      <c r="J350" s="44">
        <v>0.50880000000000003</v>
      </c>
      <c r="K350" s="16"/>
    </row>
    <row r="351" spans="1:11" x14ac:dyDescent="0.3">
      <c r="A351" t="str">
        <f t="shared" si="5"/>
        <v>CER-CON_R1_t1_44747</v>
      </c>
      <c r="B351" s="27">
        <v>44747</v>
      </c>
      <c r="C351" s="28" t="s">
        <v>447</v>
      </c>
      <c r="D351" s="28" t="s">
        <v>113</v>
      </c>
      <c r="E351" s="18">
        <v>3.5</v>
      </c>
      <c r="F351" s="19">
        <v>457</v>
      </c>
      <c r="G351" s="20">
        <v>1.07</v>
      </c>
      <c r="H351" s="38">
        <v>2.4074999999999998</v>
      </c>
      <c r="I351" s="45">
        <v>49.656119402985077</v>
      </c>
      <c r="J351" s="46">
        <v>0.5660400000000001</v>
      </c>
      <c r="K351" s="21"/>
    </row>
    <row r="352" spans="1:11" x14ac:dyDescent="0.3">
      <c r="A352" t="str">
        <f t="shared" si="5"/>
        <v>CER-CON_R1_t2_44747</v>
      </c>
      <c r="B352" s="27">
        <v>44747</v>
      </c>
      <c r="C352" s="28" t="s">
        <v>448</v>
      </c>
      <c r="D352" s="28" t="s">
        <v>115</v>
      </c>
      <c r="E352" s="18">
        <v>5</v>
      </c>
      <c r="F352" s="19">
        <v>180</v>
      </c>
      <c r="G352" s="20">
        <v>0.95</v>
      </c>
      <c r="H352" s="38">
        <v>3.5324999999999998</v>
      </c>
      <c r="I352" s="45">
        <v>19.558208955223879</v>
      </c>
      <c r="J352" s="46">
        <v>0.48972000000000004</v>
      </c>
      <c r="K352" s="21"/>
    </row>
    <row r="353" spans="1:11" ht="15" thickBot="1" x14ac:dyDescent="0.35">
      <c r="A353" t="str">
        <f t="shared" si="5"/>
        <v>CER-CON_R1_t3_44747</v>
      </c>
      <c r="B353" s="29">
        <v>44747</v>
      </c>
      <c r="C353" s="30" t="s">
        <v>449</v>
      </c>
      <c r="D353" s="30" t="s">
        <v>117</v>
      </c>
      <c r="E353" s="23">
        <v>6.5</v>
      </c>
      <c r="F353" s="24">
        <v>28</v>
      </c>
      <c r="G353" s="25">
        <v>1.06</v>
      </c>
      <c r="H353" s="39">
        <v>4.6574999999999998</v>
      </c>
      <c r="I353" s="47">
        <v>3.042388059701493</v>
      </c>
      <c r="J353" s="48">
        <v>0.55968000000000007</v>
      </c>
      <c r="K353" s="26"/>
    </row>
    <row r="354" spans="1:11" x14ac:dyDescent="0.3">
      <c r="A354" t="str">
        <f t="shared" si="5"/>
        <v>CER-CON_R2_t0_44747</v>
      </c>
      <c r="B354" s="11">
        <v>44747</v>
      </c>
      <c r="C354" s="12" t="s">
        <v>450</v>
      </c>
      <c r="D354" s="12" t="s">
        <v>119</v>
      </c>
      <c r="E354" s="13">
        <v>2</v>
      </c>
      <c r="F354" s="14">
        <v>811</v>
      </c>
      <c r="G354" s="15">
        <v>1.05</v>
      </c>
      <c r="H354" s="37">
        <v>1.2825</v>
      </c>
      <c r="I354" s="43">
        <v>88.12059701492538</v>
      </c>
      <c r="J354" s="44">
        <v>0.55332000000000003</v>
      </c>
      <c r="K354" s="16"/>
    </row>
    <row r="355" spans="1:11" x14ac:dyDescent="0.3">
      <c r="A355" t="str">
        <f t="shared" si="5"/>
        <v>CER-CON_R2_t1_44747</v>
      </c>
      <c r="B355" s="27">
        <v>44747</v>
      </c>
      <c r="C355" s="28" t="s">
        <v>451</v>
      </c>
      <c r="D355" s="28" t="s">
        <v>121</v>
      </c>
      <c r="E355" s="18">
        <v>3.1</v>
      </c>
      <c r="F355" s="19">
        <v>250</v>
      </c>
      <c r="G355" s="20">
        <v>1.03</v>
      </c>
      <c r="H355" s="38">
        <v>2.1074999999999999</v>
      </c>
      <c r="I355" s="45">
        <v>27.164179104477615</v>
      </c>
      <c r="J355" s="46">
        <v>0.54060000000000008</v>
      </c>
      <c r="K355" s="21"/>
    </row>
    <row r="356" spans="1:11" x14ac:dyDescent="0.3">
      <c r="A356" t="str">
        <f t="shared" si="5"/>
        <v>CER-CON_R2_t2_44747</v>
      </c>
      <c r="B356" s="27">
        <v>44747</v>
      </c>
      <c r="C356" s="28" t="s">
        <v>452</v>
      </c>
      <c r="D356" s="28" t="s">
        <v>123</v>
      </c>
      <c r="E356" s="18">
        <v>4.2</v>
      </c>
      <c r="F356" s="19">
        <v>165</v>
      </c>
      <c r="G356" s="20">
        <v>1</v>
      </c>
      <c r="H356" s="38">
        <v>2.9325000000000001</v>
      </c>
      <c r="I356" s="45">
        <v>17.928358208955224</v>
      </c>
      <c r="J356" s="46">
        <v>0.52152000000000009</v>
      </c>
      <c r="K356" s="21"/>
    </row>
    <row r="357" spans="1:11" ht="15" thickBot="1" x14ac:dyDescent="0.35">
      <c r="A357" t="str">
        <f t="shared" si="5"/>
        <v>CER-CON_R2_t3_44747</v>
      </c>
      <c r="B357" s="29">
        <v>44747</v>
      </c>
      <c r="C357" s="30" t="s">
        <v>453</v>
      </c>
      <c r="D357" s="30" t="s">
        <v>125</v>
      </c>
      <c r="E357" s="23">
        <v>5.3</v>
      </c>
      <c r="F357" s="24">
        <v>40</v>
      </c>
      <c r="G357" s="25">
        <v>1.01</v>
      </c>
      <c r="H357" s="39">
        <v>3.7574999999999998</v>
      </c>
      <c r="I357" s="47">
        <v>4.3462686567164184</v>
      </c>
      <c r="J357" s="48">
        <v>0.52788000000000002</v>
      </c>
      <c r="K357" s="26"/>
    </row>
    <row r="358" spans="1:11" x14ac:dyDescent="0.3">
      <c r="A358" t="str">
        <f t="shared" si="5"/>
        <v>CER-CON_R3_t0_44747</v>
      </c>
      <c r="B358" s="11">
        <v>44747</v>
      </c>
      <c r="C358" s="12" t="s">
        <v>454</v>
      </c>
      <c r="D358" s="12" t="s">
        <v>127</v>
      </c>
      <c r="E358" s="13">
        <v>2</v>
      </c>
      <c r="F358" s="14">
        <v>995</v>
      </c>
      <c r="G358" s="15">
        <v>1.03</v>
      </c>
      <c r="H358" s="37">
        <v>1.2825</v>
      </c>
      <c r="I358" s="43">
        <v>108.1134328358209</v>
      </c>
      <c r="J358" s="44">
        <v>0.54060000000000008</v>
      </c>
      <c r="K358" s="16"/>
    </row>
    <row r="359" spans="1:11" x14ac:dyDescent="0.3">
      <c r="A359" t="str">
        <f t="shared" si="5"/>
        <v>CER-CON_R3_t1_44747</v>
      </c>
      <c r="B359" s="27">
        <v>44747</v>
      </c>
      <c r="C359" s="28" t="s">
        <v>455</v>
      </c>
      <c r="D359" s="28" t="s">
        <v>129</v>
      </c>
      <c r="E359" s="18">
        <v>4.0999999999999996</v>
      </c>
      <c r="F359" s="19">
        <v>41</v>
      </c>
      <c r="G359" s="20">
        <v>1.04</v>
      </c>
      <c r="H359" s="38">
        <v>2.8574999999999999</v>
      </c>
      <c r="I359" s="45">
        <v>4.4549253731343281</v>
      </c>
      <c r="J359" s="46">
        <v>0.54696000000000011</v>
      </c>
      <c r="K359" s="21"/>
    </row>
    <row r="360" spans="1:11" x14ac:dyDescent="0.3">
      <c r="A360" t="str">
        <f t="shared" si="5"/>
        <v>CER-CON_R3_t2_44747</v>
      </c>
      <c r="B360" s="27">
        <v>44747</v>
      </c>
      <c r="C360" s="28" t="s">
        <v>456</v>
      </c>
      <c r="D360" s="28" t="s">
        <v>131</v>
      </c>
      <c r="E360" s="18">
        <v>6</v>
      </c>
      <c r="F360" s="19">
        <v>262</v>
      </c>
      <c r="G360" s="20">
        <v>1.03</v>
      </c>
      <c r="H360" s="38">
        <v>4.2824999999999998</v>
      </c>
      <c r="I360" s="45">
        <v>28.468059701492543</v>
      </c>
      <c r="J360" s="46">
        <v>0.54060000000000008</v>
      </c>
      <c r="K360" s="21"/>
    </row>
    <row r="361" spans="1:11" ht="15" thickBot="1" x14ac:dyDescent="0.35">
      <c r="A361" t="str">
        <f t="shared" si="5"/>
        <v>CER-CON_R3_t3_44747</v>
      </c>
      <c r="B361" s="29">
        <v>44747</v>
      </c>
      <c r="C361" s="30" t="s">
        <v>457</v>
      </c>
      <c r="D361" s="30" t="s">
        <v>133</v>
      </c>
      <c r="E361" s="23">
        <v>8.1999999999999993</v>
      </c>
      <c r="F361" s="24">
        <v>73</v>
      </c>
      <c r="G361" s="25">
        <v>1.02</v>
      </c>
      <c r="H361" s="39">
        <v>5.9324999999999992</v>
      </c>
      <c r="I361" s="47">
        <v>7.9319402985074632</v>
      </c>
      <c r="J361" s="48">
        <v>0.53424000000000005</v>
      </c>
      <c r="K361" s="26"/>
    </row>
    <row r="362" spans="1:11" x14ac:dyDescent="0.3">
      <c r="A362" t="str">
        <f t="shared" si="5"/>
        <v>CER-AWD_R1_t0 D_44747</v>
      </c>
      <c r="B362" s="11">
        <v>44747</v>
      </c>
      <c r="C362" s="12" t="s">
        <v>458</v>
      </c>
      <c r="D362" s="12" t="s">
        <v>459</v>
      </c>
      <c r="E362" s="13">
        <v>1.9</v>
      </c>
      <c r="F362" s="14">
        <v>1289</v>
      </c>
      <c r="G362" s="15">
        <v>0.94</v>
      </c>
      <c r="H362" s="37">
        <v>1.2075</v>
      </c>
      <c r="I362" s="43">
        <v>140.05850746268658</v>
      </c>
      <c r="J362" s="44">
        <v>0.48336000000000001</v>
      </c>
      <c r="K362" s="16"/>
    </row>
    <row r="363" spans="1:11" x14ac:dyDescent="0.3">
      <c r="A363" t="str">
        <f t="shared" si="5"/>
        <v>CER-AWD_R1_t1 D_44747</v>
      </c>
      <c r="B363" s="27">
        <v>44747</v>
      </c>
      <c r="C363" s="28" t="s">
        <v>460</v>
      </c>
      <c r="D363" s="28" t="s">
        <v>461</v>
      </c>
      <c r="E363" s="18">
        <v>1.8</v>
      </c>
      <c r="F363" s="19">
        <v>1399</v>
      </c>
      <c r="G363" s="20">
        <v>0.98</v>
      </c>
      <c r="H363" s="38">
        <v>1.1325000000000001</v>
      </c>
      <c r="I363" s="45">
        <v>152.0107462686567</v>
      </c>
      <c r="J363" s="46">
        <v>0.50880000000000003</v>
      </c>
      <c r="K363" s="21"/>
    </row>
    <row r="364" spans="1:11" x14ac:dyDescent="0.3">
      <c r="A364" t="str">
        <f t="shared" si="5"/>
        <v>CER-AWD_R1_t2 D_44747</v>
      </c>
      <c r="B364" s="27">
        <v>44747</v>
      </c>
      <c r="C364" s="28" t="s">
        <v>462</v>
      </c>
      <c r="D364" s="28" t="s">
        <v>463</v>
      </c>
      <c r="E364" s="18">
        <v>1.9</v>
      </c>
      <c r="F364" s="19">
        <v>1954</v>
      </c>
      <c r="G364" s="20">
        <v>0.97</v>
      </c>
      <c r="H364" s="38">
        <v>1.2075</v>
      </c>
      <c r="I364" s="45">
        <v>212.31522388059702</v>
      </c>
      <c r="J364" s="46">
        <v>0.50244</v>
      </c>
      <c r="K364" s="21"/>
    </row>
    <row r="365" spans="1:11" ht="15" thickBot="1" x14ac:dyDescent="0.35">
      <c r="A365" t="str">
        <f t="shared" si="5"/>
        <v>CER-AWD_R1_t3 D_44747</v>
      </c>
      <c r="B365" s="29">
        <v>44747</v>
      </c>
      <c r="C365" s="30" t="s">
        <v>464</v>
      </c>
      <c r="D365" s="30" t="s">
        <v>465</v>
      </c>
      <c r="E365" s="23">
        <v>1.9</v>
      </c>
      <c r="F365" s="24">
        <v>2468</v>
      </c>
      <c r="G365" s="25">
        <v>1</v>
      </c>
      <c r="H365" s="39">
        <v>1.2075</v>
      </c>
      <c r="I365" s="47">
        <v>268.16477611940303</v>
      </c>
      <c r="J365" s="48">
        <v>0.52152000000000009</v>
      </c>
      <c r="K365" s="26"/>
    </row>
    <row r="366" spans="1:11" x14ac:dyDescent="0.3">
      <c r="A366" t="str">
        <f t="shared" si="5"/>
        <v>CER-AWD_R2_t0 D_44747</v>
      </c>
      <c r="B366" s="11">
        <v>44747</v>
      </c>
      <c r="C366" s="12" t="s">
        <v>466</v>
      </c>
      <c r="D366" s="12" t="s">
        <v>467</v>
      </c>
      <c r="E366" s="13">
        <v>1.8</v>
      </c>
      <c r="F366" s="14">
        <v>1169</v>
      </c>
      <c r="G366" s="15">
        <v>0.97</v>
      </c>
      <c r="H366" s="37">
        <v>1.1325000000000001</v>
      </c>
      <c r="I366" s="43">
        <v>127.01970149253732</v>
      </c>
      <c r="J366" s="44">
        <v>0.50244</v>
      </c>
      <c r="K366" s="16"/>
    </row>
    <row r="367" spans="1:11" x14ac:dyDescent="0.3">
      <c r="A367" t="str">
        <f t="shared" si="5"/>
        <v>CER-AWD_R2_t1 D_44747</v>
      </c>
      <c r="B367" s="27">
        <v>44747</v>
      </c>
      <c r="C367" s="28" t="s">
        <v>468</v>
      </c>
      <c r="D367" s="28" t="s">
        <v>469</v>
      </c>
      <c r="E367" s="18">
        <v>1.9</v>
      </c>
      <c r="F367" s="19">
        <v>1543</v>
      </c>
      <c r="G367" s="20">
        <v>1.01</v>
      </c>
      <c r="H367" s="38">
        <v>1.2075</v>
      </c>
      <c r="I367" s="45">
        <v>167.65731343283585</v>
      </c>
      <c r="J367" s="46">
        <v>0.52788000000000002</v>
      </c>
      <c r="K367" s="21"/>
    </row>
    <row r="368" spans="1:11" x14ac:dyDescent="0.3">
      <c r="A368" t="str">
        <f t="shared" si="5"/>
        <v>CER-AWD_R2_t2 D_44747</v>
      </c>
      <c r="B368" s="27">
        <v>44747</v>
      </c>
      <c r="C368" s="28" t="s">
        <v>470</v>
      </c>
      <c r="D368" s="28" t="s">
        <v>471</v>
      </c>
      <c r="E368" s="18">
        <v>1.9</v>
      </c>
      <c r="F368" s="19">
        <v>1645</v>
      </c>
      <c r="G368" s="20">
        <v>1.04</v>
      </c>
      <c r="H368" s="38">
        <v>1.2075</v>
      </c>
      <c r="I368" s="45">
        <v>178.74029850746268</v>
      </c>
      <c r="J368" s="46">
        <v>0.54696000000000011</v>
      </c>
      <c r="K368" s="21"/>
    </row>
    <row r="369" spans="1:11" ht="15" thickBot="1" x14ac:dyDescent="0.35">
      <c r="A369" t="str">
        <f t="shared" si="5"/>
        <v>CER-AWD_R2_t3 D_44747</v>
      </c>
      <c r="B369" s="29">
        <v>44747</v>
      </c>
      <c r="C369" s="30" t="s">
        <v>472</v>
      </c>
      <c r="D369" s="30" t="s">
        <v>473</v>
      </c>
      <c r="E369" s="23">
        <v>1.9</v>
      </c>
      <c r="F369" s="24">
        <v>2348</v>
      </c>
      <c r="G369" s="25">
        <v>0.98</v>
      </c>
      <c r="H369" s="39">
        <v>1.2075</v>
      </c>
      <c r="I369" s="47">
        <v>255.12597014925376</v>
      </c>
      <c r="J369" s="48">
        <v>0.50880000000000003</v>
      </c>
      <c r="K369" s="26"/>
    </row>
    <row r="370" spans="1:11" x14ac:dyDescent="0.3">
      <c r="A370" t="str">
        <f t="shared" si="5"/>
        <v>CER-AWD_R3_t0 D_44747</v>
      </c>
      <c r="B370" s="11">
        <v>44747</v>
      </c>
      <c r="C370" s="12" t="s">
        <v>474</v>
      </c>
      <c r="D370" s="12" t="s">
        <v>475</v>
      </c>
      <c r="E370" s="13">
        <v>1.8</v>
      </c>
      <c r="F370" s="14">
        <v>1149</v>
      </c>
      <c r="G370" s="15">
        <v>1.03</v>
      </c>
      <c r="H370" s="37">
        <v>1.1325000000000001</v>
      </c>
      <c r="I370" s="43">
        <v>124.84656716417911</v>
      </c>
      <c r="J370" s="44">
        <v>0.54060000000000008</v>
      </c>
      <c r="K370" s="16"/>
    </row>
    <row r="371" spans="1:11" x14ac:dyDescent="0.3">
      <c r="A371" t="str">
        <f t="shared" si="5"/>
        <v>CER-AWD_R3_t1 D_44747</v>
      </c>
      <c r="B371" s="27">
        <v>44747</v>
      </c>
      <c r="C371" s="28" t="s">
        <v>476</v>
      </c>
      <c r="D371" s="28" t="s">
        <v>477</v>
      </c>
      <c r="E371" s="18">
        <v>1.9</v>
      </c>
      <c r="F371" s="19">
        <v>1327</v>
      </c>
      <c r="G371" s="20">
        <v>1.01</v>
      </c>
      <c r="H371" s="38">
        <v>1.2075</v>
      </c>
      <c r="I371" s="45">
        <v>144.18746268656719</v>
      </c>
      <c r="J371" s="46">
        <v>0.52788000000000002</v>
      </c>
      <c r="K371" s="21"/>
    </row>
    <row r="372" spans="1:11" x14ac:dyDescent="0.3">
      <c r="A372" t="str">
        <f t="shared" si="5"/>
        <v>CER-AWD_R3_t2 D_44747</v>
      </c>
      <c r="B372" s="27">
        <v>44747</v>
      </c>
      <c r="C372" s="28" t="s">
        <v>478</v>
      </c>
      <c r="D372" s="28" t="s">
        <v>479</v>
      </c>
      <c r="E372" s="18">
        <v>2</v>
      </c>
      <c r="F372" s="19">
        <v>1779</v>
      </c>
      <c r="G372" s="20">
        <v>1</v>
      </c>
      <c r="H372" s="38">
        <v>1.2825</v>
      </c>
      <c r="I372" s="45">
        <v>193.30029850746271</v>
      </c>
      <c r="J372" s="46">
        <v>0.52152000000000009</v>
      </c>
      <c r="K372" s="21"/>
    </row>
    <row r="373" spans="1:11" ht="15" thickBot="1" x14ac:dyDescent="0.35">
      <c r="A373" t="str">
        <f t="shared" si="5"/>
        <v>CER-AWD_R3_t3 D_44747</v>
      </c>
      <c r="B373" s="29">
        <v>44747</v>
      </c>
      <c r="C373" s="30" t="s">
        <v>480</v>
      </c>
      <c r="D373" s="30" t="s">
        <v>481</v>
      </c>
      <c r="E373" s="23">
        <v>2</v>
      </c>
      <c r="F373" s="24">
        <v>2111</v>
      </c>
      <c r="G373" s="25">
        <v>1.0900000000000001</v>
      </c>
      <c r="H373" s="39">
        <v>1.2825</v>
      </c>
      <c r="I373" s="47">
        <v>229.37432835820897</v>
      </c>
      <c r="J373" s="48">
        <v>0.57876000000000005</v>
      </c>
      <c r="K373" s="26"/>
    </row>
    <row r="374" spans="1:11" x14ac:dyDescent="0.3">
      <c r="A374" t="str">
        <f t="shared" si="5"/>
        <v>CER-MSD_R1_t0 D_44747</v>
      </c>
      <c r="B374" s="11">
        <v>44747</v>
      </c>
      <c r="C374" s="12" t="s">
        <v>482</v>
      </c>
      <c r="D374" s="12" t="s">
        <v>483</v>
      </c>
      <c r="E374" s="13">
        <v>1.8</v>
      </c>
      <c r="F374" s="14">
        <v>1199</v>
      </c>
      <c r="G374" s="15">
        <v>1.01</v>
      </c>
      <c r="H374" s="37">
        <v>1.1325000000000001</v>
      </c>
      <c r="I374" s="43">
        <v>130.27940298507463</v>
      </c>
      <c r="J374" s="44">
        <v>0.52788000000000002</v>
      </c>
      <c r="K374" s="16"/>
    </row>
    <row r="375" spans="1:11" x14ac:dyDescent="0.3">
      <c r="A375" t="str">
        <f t="shared" si="5"/>
        <v>CER-MSD_R1_t1 D_44747</v>
      </c>
      <c r="B375" s="27">
        <v>44747</v>
      </c>
      <c r="C375" s="28" t="s">
        <v>484</v>
      </c>
      <c r="D375" s="28" t="s">
        <v>485</v>
      </c>
      <c r="E375" s="18">
        <v>1.9</v>
      </c>
      <c r="F375" s="19">
        <v>1357</v>
      </c>
      <c r="G375" s="20">
        <v>1.05</v>
      </c>
      <c r="H375" s="38">
        <v>1.2075</v>
      </c>
      <c r="I375" s="45">
        <v>147.44716417910448</v>
      </c>
      <c r="J375" s="46">
        <v>0.55332000000000003</v>
      </c>
      <c r="K375" s="21"/>
    </row>
    <row r="376" spans="1:11" x14ac:dyDescent="0.3">
      <c r="A376" t="str">
        <f t="shared" si="5"/>
        <v>CER-MSD_R1_t2 D_44747</v>
      </c>
      <c r="B376" s="27">
        <v>44747</v>
      </c>
      <c r="C376" s="28" t="s">
        <v>486</v>
      </c>
      <c r="D376" s="28" t="s">
        <v>487</v>
      </c>
      <c r="E376" s="18">
        <v>2</v>
      </c>
      <c r="F376" s="19">
        <v>1652</v>
      </c>
      <c r="G376" s="20">
        <v>1.1100000000000001</v>
      </c>
      <c r="H376" s="38">
        <v>1.2825</v>
      </c>
      <c r="I376" s="45">
        <v>179.50089552238808</v>
      </c>
      <c r="J376" s="46">
        <v>0.59148000000000012</v>
      </c>
      <c r="K376" s="21"/>
    </row>
    <row r="377" spans="1:11" ht="15" thickBot="1" x14ac:dyDescent="0.35">
      <c r="A377" t="str">
        <f t="shared" si="5"/>
        <v>CER-MSD_R1_t3 D_44747</v>
      </c>
      <c r="B377" s="29">
        <v>44747</v>
      </c>
      <c r="C377" s="30" t="s">
        <v>488</v>
      </c>
      <c r="D377" s="30" t="s">
        <v>489</v>
      </c>
      <c r="E377" s="23">
        <v>2.1</v>
      </c>
      <c r="F377" s="24">
        <v>2056</v>
      </c>
      <c r="G377" s="25">
        <v>1.01</v>
      </c>
      <c r="H377" s="39">
        <v>1.3574999999999999</v>
      </c>
      <c r="I377" s="47">
        <v>223.39820895522388</v>
      </c>
      <c r="J377" s="48">
        <v>0.52788000000000002</v>
      </c>
      <c r="K377" s="26"/>
    </row>
    <row r="378" spans="1:11" x14ac:dyDescent="0.3">
      <c r="A378" t="str">
        <f t="shared" si="5"/>
        <v>CER-MSD_R2_t0 D_44747</v>
      </c>
      <c r="B378" s="11">
        <v>44747</v>
      </c>
      <c r="C378" s="12" t="s">
        <v>490</v>
      </c>
      <c r="D378" s="12" t="s">
        <v>491</v>
      </c>
      <c r="E378" s="13">
        <v>1.8</v>
      </c>
      <c r="F378" s="14">
        <v>1067</v>
      </c>
      <c r="G378" s="15">
        <v>1.02</v>
      </c>
      <c r="H378" s="37">
        <v>1.1325000000000001</v>
      </c>
      <c r="I378" s="43">
        <v>115.93671641791045</v>
      </c>
      <c r="J378" s="44">
        <v>0.53424000000000005</v>
      </c>
      <c r="K378" s="16"/>
    </row>
    <row r="379" spans="1:11" x14ac:dyDescent="0.3">
      <c r="A379" t="str">
        <f t="shared" si="5"/>
        <v>CER-MSD_R2_t1 D_44747</v>
      </c>
      <c r="B379" s="27">
        <v>44747</v>
      </c>
      <c r="C379" s="28" t="s">
        <v>492</v>
      </c>
      <c r="D379" s="28" t="s">
        <v>493</v>
      </c>
      <c r="E379" s="18">
        <v>2.1</v>
      </c>
      <c r="F379" s="19">
        <v>1709</v>
      </c>
      <c r="G379" s="20">
        <v>1.0900000000000001</v>
      </c>
      <c r="H379" s="38">
        <v>1.3574999999999999</v>
      </c>
      <c r="I379" s="45">
        <v>185.69432835820896</v>
      </c>
      <c r="J379" s="46">
        <v>0.57876000000000005</v>
      </c>
      <c r="K379" s="21"/>
    </row>
    <row r="380" spans="1:11" x14ac:dyDescent="0.3">
      <c r="A380" t="str">
        <f t="shared" si="5"/>
        <v>CER-MSD_R2_t2 D_44747</v>
      </c>
      <c r="B380" s="27">
        <v>44747</v>
      </c>
      <c r="C380" s="28" t="s">
        <v>494</v>
      </c>
      <c r="D380" s="28" t="s">
        <v>495</v>
      </c>
      <c r="E380" s="18">
        <v>2.4</v>
      </c>
      <c r="F380" s="19">
        <v>2366</v>
      </c>
      <c r="G380" s="20">
        <v>1.01</v>
      </c>
      <c r="H380" s="38">
        <v>1.5825</v>
      </c>
      <c r="I380" s="45">
        <v>257.08179104477614</v>
      </c>
      <c r="J380" s="46">
        <v>0.52788000000000002</v>
      </c>
      <c r="K380" s="21"/>
    </row>
    <row r="381" spans="1:11" ht="15" thickBot="1" x14ac:dyDescent="0.35">
      <c r="A381" t="str">
        <f t="shared" si="5"/>
        <v>CER-MSD_R2_t3 D_44747</v>
      </c>
      <c r="B381" s="29">
        <v>44747</v>
      </c>
      <c r="C381" s="30" t="s">
        <v>496</v>
      </c>
      <c r="D381" s="30" t="s">
        <v>497</v>
      </c>
      <c r="E381" s="23">
        <v>2.8</v>
      </c>
      <c r="F381" s="24">
        <v>3492</v>
      </c>
      <c r="G381" s="25">
        <v>1.05</v>
      </c>
      <c r="H381" s="39">
        <v>1.8824999999999998</v>
      </c>
      <c r="I381" s="47">
        <v>379.42925373134329</v>
      </c>
      <c r="J381" s="48">
        <v>0.55332000000000003</v>
      </c>
      <c r="K381" s="26"/>
    </row>
    <row r="382" spans="1:11" x14ac:dyDescent="0.3">
      <c r="A382" t="str">
        <f t="shared" si="5"/>
        <v>CER-MSD_R3_t0 D_44747</v>
      </c>
      <c r="B382" s="11">
        <v>44747</v>
      </c>
      <c r="C382" s="12" t="s">
        <v>498</v>
      </c>
      <c r="D382" s="12" t="s">
        <v>499</v>
      </c>
      <c r="E382" s="13">
        <v>1.8</v>
      </c>
      <c r="F382" s="14">
        <v>1034</v>
      </c>
      <c r="G382" s="15">
        <v>1.01</v>
      </c>
      <c r="H382" s="37">
        <v>1.1325000000000001</v>
      </c>
      <c r="I382" s="43">
        <v>112.35104477611941</v>
      </c>
      <c r="J382" s="44">
        <v>0.52788000000000002</v>
      </c>
      <c r="K382" s="16"/>
    </row>
    <row r="383" spans="1:11" x14ac:dyDescent="0.3">
      <c r="A383" t="str">
        <f t="shared" si="5"/>
        <v>CER-MSD_R3_t1 D_44747</v>
      </c>
      <c r="B383" s="27">
        <v>44747</v>
      </c>
      <c r="C383" s="28" t="s">
        <v>500</v>
      </c>
      <c r="D383" s="28" t="s">
        <v>501</v>
      </c>
      <c r="E383" s="18">
        <v>1.8</v>
      </c>
      <c r="F383" s="19">
        <v>1423</v>
      </c>
      <c r="G383" s="20">
        <v>1.04</v>
      </c>
      <c r="H383" s="38">
        <v>1.1325000000000001</v>
      </c>
      <c r="I383" s="45">
        <v>154.61850746268658</v>
      </c>
      <c r="J383" s="46">
        <v>0.54696000000000011</v>
      </c>
      <c r="K383" s="21"/>
    </row>
    <row r="384" spans="1:11" x14ac:dyDescent="0.3">
      <c r="A384" t="str">
        <f t="shared" si="5"/>
        <v>CER-MSD_R3_t2 D_44747</v>
      </c>
      <c r="B384" s="27">
        <v>44747</v>
      </c>
      <c r="C384" s="28" t="s">
        <v>502</v>
      </c>
      <c r="D384" s="28" t="s">
        <v>503</v>
      </c>
      <c r="E384" s="18">
        <v>1.8</v>
      </c>
      <c r="F384" s="19">
        <v>2020</v>
      </c>
      <c r="G384" s="20">
        <v>1.03</v>
      </c>
      <c r="H384" s="38">
        <v>1.1325000000000001</v>
      </c>
      <c r="I384" s="45">
        <v>219.48656716417912</v>
      </c>
      <c r="J384" s="46">
        <v>0.54060000000000008</v>
      </c>
      <c r="K384" s="21"/>
    </row>
    <row r="385" spans="1:11" ht="15" thickBot="1" x14ac:dyDescent="0.35">
      <c r="A385" t="str">
        <f t="shared" si="5"/>
        <v>CER-MSD_R3_t3 D_44747</v>
      </c>
      <c r="B385" s="29">
        <v>44747</v>
      </c>
      <c r="C385" s="30" t="s">
        <v>504</v>
      </c>
      <c r="D385" s="30" t="s">
        <v>505</v>
      </c>
      <c r="E385" s="23">
        <v>1.8</v>
      </c>
      <c r="F385" s="24">
        <v>2075</v>
      </c>
      <c r="G385" s="25">
        <v>1.08</v>
      </c>
      <c r="H385" s="39">
        <v>1.1325000000000001</v>
      </c>
      <c r="I385" s="47">
        <v>225.46268656716418</v>
      </c>
      <c r="J385" s="48">
        <v>0.57240000000000013</v>
      </c>
      <c r="K385" s="26"/>
    </row>
    <row r="386" spans="1:11" x14ac:dyDescent="0.3">
      <c r="A386" t="str">
        <f t="shared" ref="A386:A449" si="6">D386&amp;"_"&amp;B386</f>
        <v>CER-CON_R1_t0 D_44747</v>
      </c>
      <c r="B386" s="11">
        <v>44747</v>
      </c>
      <c r="C386" s="12" t="s">
        <v>506</v>
      </c>
      <c r="D386" s="12" t="s">
        <v>507</v>
      </c>
      <c r="E386" s="13">
        <v>2.2000000000000002</v>
      </c>
      <c r="F386" s="14">
        <v>1172</v>
      </c>
      <c r="G386" s="15">
        <v>1.06</v>
      </c>
      <c r="H386" s="37">
        <v>1.4325000000000001</v>
      </c>
      <c r="I386" s="43">
        <v>127.34567164179106</v>
      </c>
      <c r="J386" s="44">
        <v>0.55968000000000007</v>
      </c>
      <c r="K386" s="16"/>
    </row>
    <row r="387" spans="1:11" x14ac:dyDescent="0.3">
      <c r="A387" t="str">
        <f t="shared" si="6"/>
        <v>CER-CON_R1_t1 D_44747</v>
      </c>
      <c r="B387" s="27">
        <v>44747</v>
      </c>
      <c r="C387" s="28" t="s">
        <v>508</v>
      </c>
      <c r="D387" s="28" t="s">
        <v>509</v>
      </c>
      <c r="E387" s="18">
        <v>5.9</v>
      </c>
      <c r="F387" s="19">
        <v>1595</v>
      </c>
      <c r="G387" s="20">
        <v>1.02</v>
      </c>
      <c r="H387" s="38">
        <v>4.2075000000000005</v>
      </c>
      <c r="I387" s="45">
        <v>173.30746268656716</v>
      </c>
      <c r="J387" s="46">
        <v>0.53424000000000005</v>
      </c>
      <c r="K387" s="21"/>
    </row>
    <row r="388" spans="1:11" x14ac:dyDescent="0.3">
      <c r="A388" t="str">
        <f t="shared" si="6"/>
        <v>CER-CON_R1_t2 D_44747</v>
      </c>
      <c r="B388" s="27">
        <v>44747</v>
      </c>
      <c r="C388" s="28" t="s">
        <v>510</v>
      </c>
      <c r="D388" s="28" t="s">
        <v>511</v>
      </c>
      <c r="E388" s="18">
        <v>9.8000000000000007</v>
      </c>
      <c r="F388" s="19">
        <v>1920</v>
      </c>
      <c r="G388" s="20">
        <v>1.01</v>
      </c>
      <c r="H388" s="38">
        <v>7.1325000000000012</v>
      </c>
      <c r="I388" s="45">
        <v>208.62089552238808</v>
      </c>
      <c r="J388" s="46">
        <v>0.52788000000000002</v>
      </c>
      <c r="K388" s="21"/>
    </row>
    <row r="389" spans="1:11" ht="15" thickBot="1" x14ac:dyDescent="0.35">
      <c r="A389" t="str">
        <f t="shared" si="6"/>
        <v>CER-CON_R1_t3 D_44747</v>
      </c>
      <c r="B389" s="29">
        <v>44747</v>
      </c>
      <c r="C389" s="30" t="s">
        <v>512</v>
      </c>
      <c r="D389" s="30" t="s">
        <v>513</v>
      </c>
      <c r="E389" s="23">
        <v>13.8</v>
      </c>
      <c r="F389" s="24">
        <v>2308</v>
      </c>
      <c r="G389" s="25">
        <v>1</v>
      </c>
      <c r="H389" s="39">
        <v>10.1325</v>
      </c>
      <c r="I389" s="47">
        <v>250.77970149253733</v>
      </c>
      <c r="J389" s="48">
        <v>0.52152000000000009</v>
      </c>
      <c r="K389" s="26"/>
    </row>
    <row r="390" spans="1:11" x14ac:dyDescent="0.3">
      <c r="A390" t="str">
        <f t="shared" si="6"/>
        <v>CER-CON_R2_t0 D_44747</v>
      </c>
      <c r="B390" s="11">
        <v>44747</v>
      </c>
      <c r="C390" s="12" t="s">
        <v>514</v>
      </c>
      <c r="D390" s="12" t="s">
        <v>515</v>
      </c>
      <c r="E390" s="13">
        <v>1.9</v>
      </c>
      <c r="F390" s="14">
        <v>1089</v>
      </c>
      <c r="G390" s="15">
        <v>1.05</v>
      </c>
      <c r="H390" s="37">
        <v>1.2075</v>
      </c>
      <c r="I390" s="43">
        <v>118.3271641791045</v>
      </c>
      <c r="J390" s="44">
        <v>0.55332000000000003</v>
      </c>
      <c r="K390" s="16"/>
    </row>
    <row r="391" spans="1:11" x14ac:dyDescent="0.3">
      <c r="A391" t="str">
        <f t="shared" si="6"/>
        <v>CER-CON_R2_t1 D_44747</v>
      </c>
      <c r="B391" s="27">
        <v>44747</v>
      </c>
      <c r="C391" s="28" t="s">
        <v>516</v>
      </c>
      <c r="D391" s="28" t="s">
        <v>517</v>
      </c>
      <c r="E391" s="18">
        <v>2.8</v>
      </c>
      <c r="F391" s="19">
        <v>1392</v>
      </c>
      <c r="G391" s="20">
        <v>0.95</v>
      </c>
      <c r="H391" s="38">
        <v>1.8824999999999998</v>
      </c>
      <c r="I391" s="45">
        <v>151.25014925373134</v>
      </c>
      <c r="J391" s="46">
        <v>0.48972000000000004</v>
      </c>
      <c r="K391" s="21"/>
    </row>
    <row r="392" spans="1:11" x14ac:dyDescent="0.3">
      <c r="A392" t="str">
        <f t="shared" si="6"/>
        <v>CER-CON_R2_t2 D_44747</v>
      </c>
      <c r="B392" s="27">
        <v>44747</v>
      </c>
      <c r="C392" s="28" t="s">
        <v>518</v>
      </c>
      <c r="D392" s="28" t="s">
        <v>519</v>
      </c>
      <c r="E392" s="18">
        <v>3.7</v>
      </c>
      <c r="F392" s="19">
        <v>1507</v>
      </c>
      <c r="G392" s="20">
        <v>1.04</v>
      </c>
      <c r="H392" s="38">
        <v>2.5575000000000001</v>
      </c>
      <c r="I392" s="45">
        <v>163.74567164179106</v>
      </c>
      <c r="J392" s="46">
        <v>0.54696000000000011</v>
      </c>
      <c r="K392" s="21"/>
    </row>
    <row r="393" spans="1:11" ht="15" thickBot="1" x14ac:dyDescent="0.35">
      <c r="A393" t="str">
        <f t="shared" si="6"/>
        <v>CER-CON_R2_t3 D_44747</v>
      </c>
      <c r="B393" s="29">
        <v>44747</v>
      </c>
      <c r="C393" s="30" t="s">
        <v>520</v>
      </c>
      <c r="D393" s="30" t="s">
        <v>521</v>
      </c>
      <c r="E393" s="23">
        <v>4.9000000000000004</v>
      </c>
      <c r="F393" s="24">
        <v>2074</v>
      </c>
      <c r="G393" s="25">
        <v>0.99</v>
      </c>
      <c r="H393" s="39">
        <v>3.4575000000000005</v>
      </c>
      <c r="I393" s="47">
        <v>225.35402985074629</v>
      </c>
      <c r="J393" s="48">
        <v>0.51516000000000006</v>
      </c>
      <c r="K393" s="26"/>
    </row>
    <row r="394" spans="1:11" x14ac:dyDescent="0.3">
      <c r="A394" t="str">
        <f t="shared" si="6"/>
        <v>CER-CON_R3_t0 D_44747</v>
      </c>
      <c r="B394" s="11">
        <v>44747</v>
      </c>
      <c r="C394" s="12" t="s">
        <v>522</v>
      </c>
      <c r="D394" s="12" t="s">
        <v>523</v>
      </c>
      <c r="E394" s="13">
        <v>1.9</v>
      </c>
      <c r="F394" s="14">
        <v>1053</v>
      </c>
      <c r="G394" s="15">
        <v>1.02</v>
      </c>
      <c r="H394" s="37">
        <v>1.2075</v>
      </c>
      <c r="I394" s="43">
        <v>114.41552238805971</v>
      </c>
      <c r="J394" s="44">
        <v>0.53424000000000005</v>
      </c>
      <c r="K394" s="16"/>
    </row>
    <row r="395" spans="1:11" x14ac:dyDescent="0.3">
      <c r="A395" t="str">
        <f t="shared" si="6"/>
        <v>CER-CON_R3_t1 D_44747</v>
      </c>
      <c r="B395" s="27">
        <v>44747</v>
      </c>
      <c r="C395" s="28" t="s">
        <v>524</v>
      </c>
      <c r="D395" s="28" t="s">
        <v>525</v>
      </c>
      <c r="E395" s="18">
        <v>2.7</v>
      </c>
      <c r="F395" s="19">
        <v>1466</v>
      </c>
      <c r="G395" s="20">
        <v>1</v>
      </c>
      <c r="H395" s="38">
        <v>1.8075000000000001</v>
      </c>
      <c r="I395" s="45">
        <v>159.29074626865673</v>
      </c>
      <c r="J395" s="46">
        <v>0.52152000000000009</v>
      </c>
      <c r="K395" s="21"/>
    </row>
    <row r="396" spans="1:11" x14ac:dyDescent="0.3">
      <c r="A396" t="str">
        <f t="shared" si="6"/>
        <v>CER-CON_R3_t2 D_44747</v>
      </c>
      <c r="B396" s="27">
        <v>44747</v>
      </c>
      <c r="C396" s="28" t="s">
        <v>526</v>
      </c>
      <c r="D396" s="28" t="s">
        <v>527</v>
      </c>
      <c r="E396" s="18">
        <v>3.6</v>
      </c>
      <c r="F396" s="19">
        <v>1637</v>
      </c>
      <c r="G396" s="20">
        <v>0.94</v>
      </c>
      <c r="H396" s="38">
        <v>2.4824999999999999</v>
      </c>
      <c r="I396" s="45">
        <v>177.87104477611942</v>
      </c>
      <c r="J396" s="46">
        <v>0.48336000000000001</v>
      </c>
      <c r="K396" s="21"/>
    </row>
    <row r="397" spans="1:11" ht="15" thickBot="1" x14ac:dyDescent="0.35">
      <c r="A397" t="str">
        <f t="shared" si="6"/>
        <v>CER-CON_R3_t3 D_44747</v>
      </c>
      <c r="B397" s="29">
        <v>44747</v>
      </c>
      <c r="C397" s="30" t="s">
        <v>528</v>
      </c>
      <c r="D397" s="30" t="s">
        <v>529</v>
      </c>
      <c r="E397" s="23">
        <v>4.7</v>
      </c>
      <c r="F397" s="24">
        <v>1648</v>
      </c>
      <c r="G397" s="25">
        <v>1.04</v>
      </c>
      <c r="H397" s="39">
        <v>3.3075000000000001</v>
      </c>
      <c r="I397" s="47">
        <v>179.06626865671646</v>
      </c>
      <c r="J397" s="48">
        <v>0.54696000000000011</v>
      </c>
      <c r="K397" s="26"/>
    </row>
    <row r="398" spans="1:11" x14ac:dyDescent="0.3">
      <c r="A398" t="str">
        <f t="shared" si="6"/>
        <v>CER-AWD_R1_t0_44749</v>
      </c>
      <c r="B398" s="11">
        <v>44749</v>
      </c>
      <c r="C398" s="12" t="s">
        <v>530</v>
      </c>
      <c r="D398" s="12" t="s">
        <v>63</v>
      </c>
      <c r="E398" s="13">
        <v>1.8</v>
      </c>
      <c r="F398" s="14">
        <v>1010</v>
      </c>
      <c r="G398" s="15">
        <v>1.03</v>
      </c>
      <c r="H398" s="37">
        <v>1.1325000000000001</v>
      </c>
      <c r="I398" s="43">
        <v>109.74328358208956</v>
      </c>
      <c r="J398" s="44">
        <v>0.54060000000000008</v>
      </c>
      <c r="K398" s="16"/>
    </row>
    <row r="399" spans="1:11" x14ac:dyDescent="0.3">
      <c r="A399" t="str">
        <f t="shared" si="6"/>
        <v>CER-AWD_R1_t1_44749</v>
      </c>
      <c r="B399" s="27">
        <v>44749</v>
      </c>
      <c r="C399" s="28" t="s">
        <v>531</v>
      </c>
      <c r="D399" s="28" t="s">
        <v>65</v>
      </c>
      <c r="E399" s="18">
        <v>1.8</v>
      </c>
      <c r="F399" s="19">
        <v>750</v>
      </c>
      <c r="G399" s="20">
        <v>1.1100000000000001</v>
      </c>
      <c r="H399" s="38">
        <v>1.1325000000000001</v>
      </c>
      <c r="I399" s="45">
        <v>81.492537313432848</v>
      </c>
      <c r="J399" s="46">
        <v>0.59148000000000012</v>
      </c>
      <c r="K399" s="21"/>
    </row>
    <row r="400" spans="1:11" x14ac:dyDescent="0.3">
      <c r="A400" t="str">
        <f t="shared" si="6"/>
        <v>CER-AWD_R1_t2_44749</v>
      </c>
      <c r="B400" s="27">
        <v>44749</v>
      </c>
      <c r="C400" s="28" t="s">
        <v>532</v>
      </c>
      <c r="D400" s="28" t="s">
        <v>67</v>
      </c>
      <c r="E400" s="18">
        <v>1.9</v>
      </c>
      <c r="F400" s="19">
        <v>264</v>
      </c>
      <c r="G400" s="20">
        <v>0.95</v>
      </c>
      <c r="H400" s="38">
        <v>1.2075</v>
      </c>
      <c r="I400" s="45">
        <v>28.685373134328362</v>
      </c>
      <c r="J400" s="46">
        <v>0.48972000000000004</v>
      </c>
      <c r="K400" s="21"/>
    </row>
    <row r="401" spans="1:11" ht="15" thickBot="1" x14ac:dyDescent="0.35">
      <c r="A401" t="str">
        <f t="shared" si="6"/>
        <v>CER-AWD_R1_t3_44749</v>
      </c>
      <c r="B401" s="29">
        <v>44749</v>
      </c>
      <c r="C401" s="30" t="s">
        <v>533</v>
      </c>
      <c r="D401" s="30" t="s">
        <v>69</v>
      </c>
      <c r="E401" s="23">
        <v>1.9</v>
      </c>
      <c r="F401" s="24">
        <v>255</v>
      </c>
      <c r="G401" s="25">
        <v>0.99</v>
      </c>
      <c r="H401" s="39">
        <v>1.2075</v>
      </c>
      <c r="I401" s="47">
        <v>27.707462686567165</v>
      </c>
      <c r="J401" s="48">
        <v>0.51516000000000006</v>
      </c>
      <c r="K401" s="26"/>
    </row>
    <row r="402" spans="1:11" x14ac:dyDescent="0.3">
      <c r="A402" t="str">
        <f t="shared" si="6"/>
        <v>CER-AWD_R2_t0_44749</v>
      </c>
      <c r="B402" s="11">
        <v>44749</v>
      </c>
      <c r="C402" s="12" t="s">
        <v>534</v>
      </c>
      <c r="D402" s="12" t="s">
        <v>71</v>
      </c>
      <c r="E402" s="13">
        <v>1.8</v>
      </c>
      <c r="F402" s="14">
        <v>867</v>
      </c>
      <c r="G402" s="15">
        <v>0.98</v>
      </c>
      <c r="H402" s="37">
        <v>1.1325000000000001</v>
      </c>
      <c r="I402" s="43">
        <v>94.205373134328369</v>
      </c>
      <c r="J402" s="44">
        <v>0.50880000000000003</v>
      </c>
      <c r="K402" s="16"/>
    </row>
    <row r="403" spans="1:11" x14ac:dyDescent="0.3">
      <c r="A403" t="str">
        <f t="shared" si="6"/>
        <v>CER-AWD_R2_t1_44749</v>
      </c>
      <c r="B403" s="27">
        <v>44749</v>
      </c>
      <c r="C403" s="28" t="s">
        <v>535</v>
      </c>
      <c r="D403" s="28" t="s">
        <v>73</v>
      </c>
      <c r="E403" s="18">
        <v>1.9</v>
      </c>
      <c r="F403" s="19">
        <v>713</v>
      </c>
      <c r="G403" s="20">
        <v>1.03</v>
      </c>
      <c r="H403" s="38">
        <v>1.2075</v>
      </c>
      <c r="I403" s="45">
        <v>77.47223880597015</v>
      </c>
      <c r="J403" s="46">
        <v>0.54060000000000008</v>
      </c>
      <c r="K403" s="21"/>
    </row>
    <row r="404" spans="1:11" x14ac:dyDescent="0.3">
      <c r="A404" t="str">
        <f t="shared" si="6"/>
        <v>CER-AWD_R2_t2_44749</v>
      </c>
      <c r="B404" s="27">
        <v>44749</v>
      </c>
      <c r="C404" s="28" t="s">
        <v>536</v>
      </c>
      <c r="D404" s="28" t="s">
        <v>75</v>
      </c>
      <c r="E404" s="18">
        <v>1.8</v>
      </c>
      <c r="F404" s="19">
        <v>492</v>
      </c>
      <c r="G404" s="20">
        <v>1</v>
      </c>
      <c r="H404" s="38">
        <v>1.1325000000000001</v>
      </c>
      <c r="I404" s="45">
        <v>53.459104477611945</v>
      </c>
      <c r="J404" s="46">
        <v>0.52152000000000009</v>
      </c>
      <c r="K404" s="21"/>
    </row>
    <row r="405" spans="1:11" ht="15" thickBot="1" x14ac:dyDescent="0.35">
      <c r="A405" t="str">
        <f t="shared" si="6"/>
        <v>CER-AWD_R2_t3_44749</v>
      </c>
      <c r="B405" s="29">
        <v>44749</v>
      </c>
      <c r="C405" s="30" t="s">
        <v>537</v>
      </c>
      <c r="D405" s="30" t="s">
        <v>77</v>
      </c>
      <c r="E405" s="23">
        <v>1.9</v>
      </c>
      <c r="F405" s="24">
        <v>435</v>
      </c>
      <c r="G405" s="25">
        <v>1.05</v>
      </c>
      <c r="H405" s="39">
        <v>1.2075</v>
      </c>
      <c r="I405" s="47">
        <v>47.265671641791052</v>
      </c>
      <c r="J405" s="48">
        <v>0.55332000000000003</v>
      </c>
      <c r="K405" s="26"/>
    </row>
    <row r="406" spans="1:11" x14ac:dyDescent="0.3">
      <c r="A406" t="str">
        <f t="shared" si="6"/>
        <v>CER-AWD_R3_t0_44749</v>
      </c>
      <c r="B406" s="11">
        <v>44749</v>
      </c>
      <c r="C406" s="12" t="s">
        <v>538</v>
      </c>
      <c r="D406" s="12" t="s">
        <v>79</v>
      </c>
      <c r="E406" s="13">
        <v>1.8</v>
      </c>
      <c r="F406" s="14">
        <v>1112</v>
      </c>
      <c r="G406" s="15">
        <v>0.99</v>
      </c>
      <c r="H406" s="37">
        <v>1.1325000000000001</v>
      </c>
      <c r="I406" s="43">
        <v>120.82626865671644</v>
      </c>
      <c r="J406" s="44">
        <v>0.51516000000000006</v>
      </c>
      <c r="K406" s="16"/>
    </row>
    <row r="407" spans="1:11" x14ac:dyDescent="0.3">
      <c r="A407" t="str">
        <f t="shared" si="6"/>
        <v>CER-AWD_R3_t1_44749</v>
      </c>
      <c r="B407" s="27">
        <v>44749</v>
      </c>
      <c r="C407" s="28" t="s">
        <v>539</v>
      </c>
      <c r="D407" s="28" t="s">
        <v>81</v>
      </c>
      <c r="E407" s="18">
        <v>1.8</v>
      </c>
      <c r="F407" s="19">
        <v>671</v>
      </c>
      <c r="G407" s="20">
        <v>1.06</v>
      </c>
      <c r="H407" s="38">
        <v>1.1325000000000001</v>
      </c>
      <c r="I407" s="45">
        <v>72.908656716417923</v>
      </c>
      <c r="J407" s="46">
        <v>0.55968000000000007</v>
      </c>
      <c r="K407" s="21"/>
    </row>
    <row r="408" spans="1:11" x14ac:dyDescent="0.3">
      <c r="A408" t="str">
        <f t="shared" si="6"/>
        <v>CER-AWD_R3_t2_44749</v>
      </c>
      <c r="B408" s="27">
        <v>44749</v>
      </c>
      <c r="C408" s="28" t="s">
        <v>540</v>
      </c>
      <c r="D408" s="28" t="s">
        <v>83</v>
      </c>
      <c r="E408" s="18">
        <v>1.8</v>
      </c>
      <c r="F408" s="19">
        <v>511</v>
      </c>
      <c r="G408" s="20">
        <v>1.1299999999999999</v>
      </c>
      <c r="H408" s="38">
        <v>1.1325000000000001</v>
      </c>
      <c r="I408" s="45">
        <v>55.523582089552242</v>
      </c>
      <c r="J408" s="46">
        <v>0.60419999999999996</v>
      </c>
      <c r="K408" s="21"/>
    </row>
    <row r="409" spans="1:11" ht="15" thickBot="1" x14ac:dyDescent="0.35">
      <c r="A409" t="str">
        <f t="shared" si="6"/>
        <v>CER-AWD_R3_t3_44749</v>
      </c>
      <c r="B409" s="29">
        <v>44749</v>
      </c>
      <c r="C409" s="30" t="s">
        <v>541</v>
      </c>
      <c r="D409" s="30" t="s">
        <v>85</v>
      </c>
      <c r="E409" s="23">
        <v>1.8</v>
      </c>
      <c r="F409" s="24">
        <v>592</v>
      </c>
      <c r="G409" s="25">
        <v>1.1499999999999999</v>
      </c>
      <c r="H409" s="39">
        <v>1.1325000000000001</v>
      </c>
      <c r="I409" s="47">
        <v>64.324776119402998</v>
      </c>
      <c r="J409" s="48">
        <v>0.61692000000000002</v>
      </c>
      <c r="K409" s="26"/>
    </row>
    <row r="410" spans="1:11" x14ac:dyDescent="0.3">
      <c r="A410" t="str">
        <f t="shared" si="6"/>
        <v>CER-MSD_R1_t0_44749</v>
      </c>
      <c r="B410" s="11">
        <v>44749</v>
      </c>
      <c r="C410" s="12" t="s">
        <v>542</v>
      </c>
      <c r="D410" s="12" t="s">
        <v>87</v>
      </c>
      <c r="E410" s="13">
        <v>1.8</v>
      </c>
      <c r="F410" s="14">
        <v>958</v>
      </c>
      <c r="G410" s="15">
        <v>0.96</v>
      </c>
      <c r="H410" s="37">
        <v>1.1325000000000001</v>
      </c>
      <c r="I410" s="43">
        <v>104.09313432835822</v>
      </c>
      <c r="J410" s="44">
        <v>0.49608000000000002</v>
      </c>
      <c r="K410" s="16"/>
    </row>
    <row r="411" spans="1:11" x14ac:dyDescent="0.3">
      <c r="A411" t="str">
        <f t="shared" si="6"/>
        <v>CER-MSD_R1_t1_44749</v>
      </c>
      <c r="B411" s="27">
        <v>44749</v>
      </c>
      <c r="C411" s="28" t="s">
        <v>543</v>
      </c>
      <c r="D411" s="28" t="s">
        <v>89</v>
      </c>
      <c r="E411" s="18">
        <v>2.1</v>
      </c>
      <c r="F411" s="19">
        <v>516</v>
      </c>
      <c r="G411" s="20">
        <v>1.02</v>
      </c>
      <c r="H411" s="38">
        <v>1.3574999999999999</v>
      </c>
      <c r="I411" s="45">
        <v>56.0668656716418</v>
      </c>
      <c r="J411" s="46">
        <v>0.53424000000000005</v>
      </c>
      <c r="K411" s="21"/>
    </row>
    <row r="412" spans="1:11" x14ac:dyDescent="0.3">
      <c r="A412" t="str">
        <f t="shared" si="6"/>
        <v>CER-MSD_R1_t2_44749</v>
      </c>
      <c r="B412" s="27">
        <v>44749</v>
      </c>
      <c r="C412" s="28" t="s">
        <v>544</v>
      </c>
      <c r="D412" s="28" t="s">
        <v>91</v>
      </c>
      <c r="E412" s="18">
        <v>2.2999999999999998</v>
      </c>
      <c r="F412" s="19">
        <v>520</v>
      </c>
      <c r="G412" s="20">
        <v>1.1000000000000001</v>
      </c>
      <c r="H412" s="38">
        <v>1.5074999999999998</v>
      </c>
      <c r="I412" s="45">
        <v>56.501492537313439</v>
      </c>
      <c r="J412" s="46">
        <v>0.58512000000000008</v>
      </c>
      <c r="K412" s="21"/>
    </row>
    <row r="413" spans="1:11" ht="15" thickBot="1" x14ac:dyDescent="0.35">
      <c r="A413" t="str">
        <f t="shared" si="6"/>
        <v>CER-MSD_R1_t3_44749</v>
      </c>
      <c r="B413" s="29">
        <v>44749</v>
      </c>
      <c r="C413" s="30" t="s">
        <v>545</v>
      </c>
      <c r="D413" s="30" t="s">
        <v>93</v>
      </c>
      <c r="E413" s="23">
        <v>2.5</v>
      </c>
      <c r="F413" s="24">
        <v>426</v>
      </c>
      <c r="G413" s="25">
        <v>1.1499999999999999</v>
      </c>
      <c r="H413" s="39">
        <v>1.6575</v>
      </c>
      <c r="I413" s="47">
        <v>46.287761194029855</v>
      </c>
      <c r="J413" s="48">
        <v>0.61692000000000002</v>
      </c>
      <c r="K413" s="26"/>
    </row>
    <row r="414" spans="1:11" x14ac:dyDescent="0.3">
      <c r="A414" t="str">
        <f t="shared" si="6"/>
        <v>CER-MSD_R2_t0_44749</v>
      </c>
      <c r="B414" s="11">
        <v>44749</v>
      </c>
      <c r="C414" s="12" t="s">
        <v>546</v>
      </c>
      <c r="D414" s="12" t="s">
        <v>95</v>
      </c>
      <c r="E414" s="13">
        <v>1.8</v>
      </c>
      <c r="F414" s="14">
        <v>1017</v>
      </c>
      <c r="G414" s="15">
        <v>0.94</v>
      </c>
      <c r="H414" s="37">
        <v>1.1325000000000001</v>
      </c>
      <c r="I414" s="43">
        <v>110.50388059701494</v>
      </c>
      <c r="J414" s="44">
        <v>0.48336000000000001</v>
      </c>
      <c r="K414" s="16"/>
    </row>
    <row r="415" spans="1:11" x14ac:dyDescent="0.3">
      <c r="A415" t="str">
        <f t="shared" si="6"/>
        <v>CER-MSD_R2_t1_44749</v>
      </c>
      <c r="B415" s="27">
        <v>44749</v>
      </c>
      <c r="C415" s="28" t="s">
        <v>547</v>
      </c>
      <c r="D415" s="28" t="s">
        <v>97</v>
      </c>
      <c r="E415" s="18">
        <v>2</v>
      </c>
      <c r="F415" s="19">
        <v>292</v>
      </c>
      <c r="G415" s="20">
        <v>0.95</v>
      </c>
      <c r="H415" s="38">
        <v>1.2825</v>
      </c>
      <c r="I415" s="45">
        <v>31.727761194029853</v>
      </c>
      <c r="J415" s="46">
        <v>0.48972000000000004</v>
      </c>
      <c r="K415" s="21"/>
    </row>
    <row r="416" spans="1:11" x14ac:dyDescent="0.3">
      <c r="A416" t="str">
        <f t="shared" si="6"/>
        <v>CER-MSD_R2_t2_44749</v>
      </c>
      <c r="B416" s="27">
        <v>44749</v>
      </c>
      <c r="C416" s="28" t="s">
        <v>548</v>
      </c>
      <c r="D416" s="28" t="s">
        <v>99</v>
      </c>
      <c r="E416" s="18">
        <v>2.2000000000000002</v>
      </c>
      <c r="F416" s="19">
        <v>397</v>
      </c>
      <c r="G416" s="20">
        <v>1.06</v>
      </c>
      <c r="H416" s="38">
        <v>1.4325000000000001</v>
      </c>
      <c r="I416" s="45">
        <v>43.136716417910449</v>
      </c>
      <c r="J416" s="46">
        <v>0.55968000000000007</v>
      </c>
      <c r="K416" s="21"/>
    </row>
    <row r="417" spans="1:11" ht="15" thickBot="1" x14ac:dyDescent="0.35">
      <c r="A417" t="str">
        <f t="shared" si="6"/>
        <v>CER-MSD_R2_t3_44749</v>
      </c>
      <c r="B417" s="29">
        <v>44749</v>
      </c>
      <c r="C417" s="30" t="s">
        <v>549</v>
      </c>
      <c r="D417" s="30" t="s">
        <v>101</v>
      </c>
      <c r="E417" s="23">
        <v>2.5</v>
      </c>
      <c r="F417" s="24">
        <v>423</v>
      </c>
      <c r="G417" s="25">
        <v>1.03</v>
      </c>
      <c r="H417" s="39">
        <v>1.6575</v>
      </c>
      <c r="I417" s="47">
        <v>45.961791044776128</v>
      </c>
      <c r="J417" s="48">
        <v>0.54060000000000008</v>
      </c>
      <c r="K417" s="26"/>
    </row>
    <row r="418" spans="1:11" x14ac:dyDescent="0.3">
      <c r="A418" t="str">
        <f t="shared" si="6"/>
        <v>CER-MSD_R3_t0_44749</v>
      </c>
      <c r="B418" s="11">
        <v>44749</v>
      </c>
      <c r="C418" s="12" t="s">
        <v>550</v>
      </c>
      <c r="D418" s="12" t="s">
        <v>103</v>
      </c>
      <c r="E418" s="13">
        <v>1.8</v>
      </c>
      <c r="F418" s="14">
        <v>899</v>
      </c>
      <c r="G418" s="15">
        <v>1.34</v>
      </c>
      <c r="H418" s="37">
        <v>1.1325000000000001</v>
      </c>
      <c r="I418" s="43">
        <v>97.682388059701495</v>
      </c>
      <c r="J418" s="44">
        <v>0.73776000000000008</v>
      </c>
      <c r="K418" s="16"/>
    </row>
    <row r="419" spans="1:11" x14ac:dyDescent="0.3">
      <c r="A419" t="str">
        <f t="shared" si="6"/>
        <v>CER-MSD_R3_t1_44749</v>
      </c>
      <c r="B419" s="27">
        <v>44749</v>
      </c>
      <c r="C419" s="28" t="s">
        <v>551</v>
      </c>
      <c r="D419" s="28" t="s">
        <v>105</v>
      </c>
      <c r="E419" s="18">
        <v>1.8</v>
      </c>
      <c r="F419" s="19">
        <v>733</v>
      </c>
      <c r="G419" s="20">
        <v>1.1000000000000001</v>
      </c>
      <c r="H419" s="38">
        <v>1.1325000000000001</v>
      </c>
      <c r="I419" s="45">
        <v>79.645373134328366</v>
      </c>
      <c r="J419" s="46">
        <v>0.58512000000000008</v>
      </c>
      <c r="K419" s="21"/>
    </row>
    <row r="420" spans="1:11" x14ac:dyDescent="0.3">
      <c r="A420" t="str">
        <f t="shared" si="6"/>
        <v>CER-MSD_R3_t2_44749</v>
      </c>
      <c r="B420" s="27">
        <v>44749</v>
      </c>
      <c r="C420" s="28" t="s">
        <v>552</v>
      </c>
      <c r="D420" s="28" t="s">
        <v>107</v>
      </c>
      <c r="E420" s="18">
        <v>1.9</v>
      </c>
      <c r="F420" s="19">
        <v>937</v>
      </c>
      <c r="G420" s="20">
        <v>1.08</v>
      </c>
      <c r="H420" s="38">
        <v>1.2075</v>
      </c>
      <c r="I420" s="45">
        <v>101.81134328358209</v>
      </c>
      <c r="J420" s="46">
        <v>0.57240000000000013</v>
      </c>
      <c r="K420" s="21"/>
    </row>
    <row r="421" spans="1:11" ht="15" thickBot="1" x14ac:dyDescent="0.35">
      <c r="A421" t="str">
        <f t="shared" si="6"/>
        <v>CER-MSD_R3_t3_44749</v>
      </c>
      <c r="B421" s="29">
        <v>44749</v>
      </c>
      <c r="C421" s="30" t="s">
        <v>553</v>
      </c>
      <c r="D421" s="30" t="s">
        <v>109</v>
      </c>
      <c r="E421" s="23">
        <v>1.8</v>
      </c>
      <c r="F421" s="24">
        <v>492</v>
      </c>
      <c r="G421" s="25">
        <v>1</v>
      </c>
      <c r="H421" s="39">
        <v>1.1325000000000001</v>
      </c>
      <c r="I421" s="47">
        <v>53.459104477611945</v>
      </c>
      <c r="J421" s="48">
        <v>0.52152000000000009</v>
      </c>
      <c r="K421" s="26"/>
    </row>
    <row r="422" spans="1:11" x14ac:dyDescent="0.3">
      <c r="A422" t="str">
        <f t="shared" si="6"/>
        <v>CER-CON_R1_t0_44749</v>
      </c>
      <c r="B422" s="11">
        <v>44749</v>
      </c>
      <c r="C422" s="12" t="s">
        <v>554</v>
      </c>
      <c r="D422" s="12" t="s">
        <v>111</v>
      </c>
      <c r="E422" s="13">
        <v>2.1</v>
      </c>
      <c r="F422" s="14">
        <v>948</v>
      </c>
      <c r="G422" s="15">
        <v>0.97</v>
      </c>
      <c r="H422" s="37">
        <v>1.3574999999999999</v>
      </c>
      <c r="I422" s="43">
        <v>103.00656716417912</v>
      </c>
      <c r="J422" s="44">
        <v>0.50244</v>
      </c>
      <c r="K422" s="16"/>
    </row>
    <row r="423" spans="1:11" x14ac:dyDescent="0.3">
      <c r="A423" t="str">
        <f t="shared" si="6"/>
        <v>CER-CON_R1_t1_44749</v>
      </c>
      <c r="B423" s="27">
        <v>44749</v>
      </c>
      <c r="C423" s="28" t="s">
        <v>555</v>
      </c>
      <c r="D423" s="28" t="s">
        <v>113</v>
      </c>
      <c r="E423" s="18">
        <v>4.0999999999999996</v>
      </c>
      <c r="F423" s="19">
        <v>457</v>
      </c>
      <c r="G423" s="20">
        <v>1.1599999999999999</v>
      </c>
      <c r="H423" s="38">
        <v>2.8574999999999999</v>
      </c>
      <c r="I423" s="45">
        <v>49.656119402985077</v>
      </c>
      <c r="J423" s="46">
        <v>0.62327999999999995</v>
      </c>
      <c r="K423" s="21"/>
    </row>
    <row r="424" spans="1:11" x14ac:dyDescent="0.3">
      <c r="A424" t="str">
        <f t="shared" si="6"/>
        <v>CER-CON_R1_t2_44749</v>
      </c>
      <c r="B424" s="27">
        <v>44749</v>
      </c>
      <c r="C424" s="28" t="s">
        <v>556</v>
      </c>
      <c r="D424" s="28" t="s">
        <v>115</v>
      </c>
      <c r="E424" s="18">
        <v>5.9</v>
      </c>
      <c r="F424" s="19">
        <v>445</v>
      </c>
      <c r="G424" s="20">
        <v>0.93</v>
      </c>
      <c r="H424" s="38">
        <v>4.2075000000000005</v>
      </c>
      <c r="I424" s="45">
        <v>48.352238805970153</v>
      </c>
      <c r="J424" s="46">
        <v>0.47699999999999998</v>
      </c>
      <c r="K424" s="21"/>
    </row>
    <row r="425" spans="1:11" ht="15" thickBot="1" x14ac:dyDescent="0.35">
      <c r="A425" t="str">
        <f t="shared" si="6"/>
        <v>CER-CON_R1_t3_44749</v>
      </c>
      <c r="B425" s="29">
        <v>44749</v>
      </c>
      <c r="C425" s="30" t="s">
        <v>557</v>
      </c>
      <c r="D425" s="30" t="s">
        <v>117</v>
      </c>
      <c r="E425" s="23">
        <v>7.9</v>
      </c>
      <c r="F425" s="24">
        <v>162</v>
      </c>
      <c r="G425" s="25">
        <v>0.94</v>
      </c>
      <c r="H425" s="39">
        <v>5.7075000000000005</v>
      </c>
      <c r="I425" s="47">
        <v>17.602388059701493</v>
      </c>
      <c r="J425" s="48">
        <v>0.48336000000000001</v>
      </c>
      <c r="K425" s="26"/>
    </row>
    <row r="426" spans="1:11" x14ac:dyDescent="0.3">
      <c r="A426" t="str">
        <f t="shared" si="6"/>
        <v>CER-CON_R2_t0_44749</v>
      </c>
      <c r="B426" s="11">
        <v>44749</v>
      </c>
      <c r="C426" s="12" t="s">
        <v>558</v>
      </c>
      <c r="D426" s="12" t="s">
        <v>119</v>
      </c>
      <c r="E426" s="13">
        <v>1.9</v>
      </c>
      <c r="F426" s="14">
        <v>1132</v>
      </c>
      <c r="G426" s="15">
        <v>0.94</v>
      </c>
      <c r="H426" s="37">
        <v>1.2075</v>
      </c>
      <c r="I426" s="43">
        <v>122.99940298507464</v>
      </c>
      <c r="J426" s="44">
        <v>0.48336000000000001</v>
      </c>
      <c r="K426" s="16"/>
    </row>
    <row r="427" spans="1:11" x14ac:dyDescent="0.3">
      <c r="A427" t="str">
        <f t="shared" si="6"/>
        <v>CER-CON_R2_t1_44749</v>
      </c>
      <c r="B427" s="27">
        <v>44749</v>
      </c>
      <c r="C427" s="28" t="s">
        <v>559</v>
      </c>
      <c r="D427" s="28" t="s">
        <v>121</v>
      </c>
      <c r="E427" s="18">
        <v>2.6</v>
      </c>
      <c r="F427" s="19">
        <v>383</v>
      </c>
      <c r="G427" s="20">
        <v>2.4500000000000002</v>
      </c>
      <c r="H427" s="38">
        <v>1.7324999999999999</v>
      </c>
      <c r="I427" s="45">
        <v>41.615522388059709</v>
      </c>
      <c r="J427" s="46">
        <v>1.4437200000000001</v>
      </c>
      <c r="K427" s="21"/>
    </row>
    <row r="428" spans="1:11" x14ac:dyDescent="0.3">
      <c r="A428" t="str">
        <f t="shared" si="6"/>
        <v>CER-CON_R2_t2_44749</v>
      </c>
      <c r="B428" s="27">
        <v>44749</v>
      </c>
      <c r="C428" s="28" t="s">
        <v>560</v>
      </c>
      <c r="D428" s="28" t="s">
        <v>123</v>
      </c>
      <c r="E428" s="18">
        <v>3.4</v>
      </c>
      <c r="F428" s="19">
        <v>400</v>
      </c>
      <c r="G428" s="20">
        <v>0.92</v>
      </c>
      <c r="H428" s="38">
        <v>2.3325</v>
      </c>
      <c r="I428" s="45">
        <v>43.462686567164177</v>
      </c>
      <c r="J428" s="46">
        <v>0.47064</v>
      </c>
      <c r="K428" s="21"/>
    </row>
    <row r="429" spans="1:11" ht="15" thickBot="1" x14ac:dyDescent="0.35">
      <c r="A429" t="str">
        <f t="shared" si="6"/>
        <v>CER-CON_R2_t3_44749</v>
      </c>
      <c r="B429" s="29">
        <v>44749</v>
      </c>
      <c r="C429" s="30" t="s">
        <v>561</v>
      </c>
      <c r="D429" s="30" t="s">
        <v>125</v>
      </c>
      <c r="E429" s="23">
        <v>4.3</v>
      </c>
      <c r="F429" s="24">
        <v>136</v>
      </c>
      <c r="G429" s="25">
        <v>1.07</v>
      </c>
      <c r="H429" s="39">
        <v>3.0074999999999998</v>
      </c>
      <c r="I429" s="47">
        <v>14.777313432835822</v>
      </c>
      <c r="J429" s="48">
        <v>0.5660400000000001</v>
      </c>
      <c r="K429" s="26"/>
    </row>
    <row r="430" spans="1:11" x14ac:dyDescent="0.3">
      <c r="A430" t="str">
        <f t="shared" si="6"/>
        <v>CER-CON_R3_t0_44749</v>
      </c>
      <c r="B430" s="11">
        <v>44749</v>
      </c>
      <c r="C430" s="12" t="s">
        <v>562</v>
      </c>
      <c r="D430" s="12" t="s">
        <v>127</v>
      </c>
      <c r="E430" s="13">
        <v>1.8</v>
      </c>
      <c r="F430" s="14">
        <v>1369</v>
      </c>
      <c r="G430" s="15">
        <v>0.89</v>
      </c>
      <c r="H430" s="37">
        <v>1.1325000000000001</v>
      </c>
      <c r="I430" s="43">
        <v>148.75104477611941</v>
      </c>
      <c r="J430" s="44">
        <v>0.45155999999999996</v>
      </c>
      <c r="K430" s="16"/>
    </row>
    <row r="431" spans="1:11" x14ac:dyDescent="0.3">
      <c r="A431" t="str">
        <f t="shared" si="6"/>
        <v>CER-CON_R3_t1_44749</v>
      </c>
      <c r="B431" s="27">
        <v>44749</v>
      </c>
      <c r="C431" s="28" t="s">
        <v>563</v>
      </c>
      <c r="D431" s="28" t="s">
        <v>129</v>
      </c>
      <c r="E431" s="18">
        <v>2.7</v>
      </c>
      <c r="F431" s="19">
        <v>492</v>
      </c>
      <c r="G431" s="20">
        <v>1.17</v>
      </c>
      <c r="H431" s="38">
        <v>1.8075000000000001</v>
      </c>
      <c r="I431" s="45">
        <v>53.459104477611945</v>
      </c>
      <c r="J431" s="46">
        <v>0.62963999999999998</v>
      </c>
      <c r="K431" s="21"/>
    </row>
    <row r="432" spans="1:11" x14ac:dyDescent="0.3">
      <c r="A432" t="str">
        <f t="shared" si="6"/>
        <v>CER-CON_R3_t2_44749</v>
      </c>
      <c r="B432" s="27">
        <v>44749</v>
      </c>
      <c r="C432" s="28" t="s">
        <v>564</v>
      </c>
      <c r="D432" s="28" t="s">
        <v>131</v>
      </c>
      <c r="E432" s="18">
        <v>3.7</v>
      </c>
      <c r="F432" s="19">
        <v>416</v>
      </c>
      <c r="G432" s="20">
        <v>0.9</v>
      </c>
      <c r="H432" s="38">
        <v>2.5575000000000001</v>
      </c>
      <c r="I432" s="45">
        <v>45.201194029850754</v>
      </c>
      <c r="J432" s="46">
        <v>0.45791999999999999</v>
      </c>
      <c r="K432" s="21"/>
    </row>
    <row r="433" spans="1:11" ht="15" thickBot="1" x14ac:dyDescent="0.35">
      <c r="A433" t="str">
        <f t="shared" si="6"/>
        <v>CER-CON_R3_t3_44749</v>
      </c>
      <c r="B433" s="29">
        <v>44749</v>
      </c>
      <c r="C433" s="30" t="s">
        <v>565</v>
      </c>
      <c r="D433" s="30" t="s">
        <v>133</v>
      </c>
      <c r="E433" s="23">
        <v>4.5999999999999996</v>
      </c>
      <c r="F433" s="24">
        <v>0</v>
      </c>
      <c r="G433" s="25">
        <v>0.95</v>
      </c>
      <c r="H433" s="39">
        <v>3.2324999999999999</v>
      </c>
      <c r="I433" s="47">
        <v>0</v>
      </c>
      <c r="J433" s="48">
        <v>0.48972000000000004</v>
      </c>
      <c r="K433" s="26"/>
    </row>
    <row r="434" spans="1:11" x14ac:dyDescent="0.3">
      <c r="A434" t="str">
        <f t="shared" si="6"/>
        <v>CER-AWD_R1_t0_44756</v>
      </c>
      <c r="B434" s="11">
        <v>44756</v>
      </c>
      <c r="C434" s="12" t="s">
        <v>566</v>
      </c>
      <c r="D434" s="12" t="s">
        <v>63</v>
      </c>
      <c r="E434" s="13">
        <v>2.2999999999999998</v>
      </c>
      <c r="F434" s="14">
        <v>1147</v>
      </c>
      <c r="G434" s="15">
        <v>2.06</v>
      </c>
      <c r="H434" s="37">
        <v>1.5074999999999998</v>
      </c>
      <c r="I434" s="43">
        <v>133.41755432466979</v>
      </c>
      <c r="J434" s="44">
        <v>1.1956800000000001</v>
      </c>
      <c r="K434" s="16"/>
    </row>
    <row r="435" spans="1:11" x14ac:dyDescent="0.3">
      <c r="A435" t="str">
        <f t="shared" si="6"/>
        <v>CER-AWD_R1_t1_44756</v>
      </c>
      <c r="B435" s="27">
        <v>44756</v>
      </c>
      <c r="C435" s="28" t="s">
        <v>567</v>
      </c>
      <c r="D435" s="28" t="s">
        <v>65</v>
      </c>
      <c r="E435" s="18">
        <v>2.1</v>
      </c>
      <c r="F435" s="19">
        <v>858</v>
      </c>
      <c r="G435" s="20">
        <v>1.76</v>
      </c>
      <c r="H435" s="38">
        <v>1.3574999999999999</v>
      </c>
      <c r="I435" s="45">
        <v>99.801448657861116</v>
      </c>
      <c r="J435" s="46">
        <v>1.00488</v>
      </c>
      <c r="K435" s="21"/>
    </row>
    <row r="436" spans="1:11" x14ac:dyDescent="0.3">
      <c r="A436" t="str">
        <f t="shared" si="6"/>
        <v>CER-AWD_R1_t2_44756</v>
      </c>
      <c r="B436" s="27">
        <v>44756</v>
      </c>
      <c r="C436" s="28" t="s">
        <v>568</v>
      </c>
      <c r="D436" s="28" t="s">
        <v>67</v>
      </c>
      <c r="E436" s="18">
        <v>2.1</v>
      </c>
      <c r="F436" s="19">
        <v>424</v>
      </c>
      <c r="G436" s="20">
        <v>1.8</v>
      </c>
      <c r="H436" s="38">
        <v>1.3574999999999999</v>
      </c>
      <c r="I436" s="45">
        <v>49.319130805283343</v>
      </c>
      <c r="J436" s="46">
        <v>1.0303200000000001</v>
      </c>
      <c r="K436" s="21"/>
    </row>
    <row r="437" spans="1:11" ht="15" thickBot="1" x14ac:dyDescent="0.35">
      <c r="A437" t="str">
        <f t="shared" si="6"/>
        <v>CER-AWD_R1_t3_44756</v>
      </c>
      <c r="B437" s="29">
        <v>44756</v>
      </c>
      <c r="C437" s="30" t="s">
        <v>569</v>
      </c>
      <c r="D437" s="30" t="s">
        <v>69</v>
      </c>
      <c r="E437" s="23">
        <v>2</v>
      </c>
      <c r="F437" s="24">
        <v>352</v>
      </c>
      <c r="G437" s="25">
        <v>1.83</v>
      </c>
      <c r="H437" s="39">
        <v>1.2825</v>
      </c>
      <c r="I437" s="47">
        <v>40.944184064763533</v>
      </c>
      <c r="J437" s="48">
        <v>1.0494000000000001</v>
      </c>
      <c r="K437" s="26"/>
    </row>
    <row r="438" spans="1:11" x14ac:dyDescent="0.3">
      <c r="A438" t="str">
        <f t="shared" si="6"/>
        <v>CER-AWD_R2_t0_44756</v>
      </c>
      <c r="B438" s="11">
        <v>44756</v>
      </c>
      <c r="C438" s="12" t="s">
        <v>570</v>
      </c>
      <c r="D438" s="12" t="s">
        <v>71</v>
      </c>
      <c r="E438" s="13">
        <v>1.9</v>
      </c>
      <c r="F438" s="14">
        <v>965</v>
      </c>
      <c r="G438" s="15">
        <v>1.78</v>
      </c>
      <c r="H438" s="37">
        <v>1.2075</v>
      </c>
      <c r="I438" s="43">
        <v>112.24755006391139</v>
      </c>
      <c r="J438" s="44">
        <v>1.0176000000000001</v>
      </c>
      <c r="K438" s="16"/>
    </row>
    <row r="439" spans="1:11" x14ac:dyDescent="0.3">
      <c r="A439" t="str">
        <f t="shared" si="6"/>
        <v>CER-AWD_R2_t1_44756</v>
      </c>
      <c r="B439" s="27">
        <v>44756</v>
      </c>
      <c r="C439" s="28" t="s">
        <v>571</v>
      </c>
      <c r="D439" s="28" t="s">
        <v>73</v>
      </c>
      <c r="E439" s="18">
        <v>2</v>
      </c>
      <c r="F439" s="19">
        <v>632</v>
      </c>
      <c r="G439" s="20">
        <v>1.7</v>
      </c>
      <c r="H439" s="38">
        <v>1.2825</v>
      </c>
      <c r="I439" s="45">
        <v>73.513421389007249</v>
      </c>
      <c r="J439" s="46">
        <v>0.96672000000000002</v>
      </c>
      <c r="K439" s="21"/>
    </row>
    <row r="440" spans="1:11" x14ac:dyDescent="0.3">
      <c r="A440" t="str">
        <f t="shared" si="6"/>
        <v>CER-AWD_R2_t2_44756</v>
      </c>
      <c r="B440" s="27">
        <v>44756</v>
      </c>
      <c r="C440" s="28" t="s">
        <v>572</v>
      </c>
      <c r="D440" s="28" t="s">
        <v>75</v>
      </c>
      <c r="E440" s="18">
        <v>2</v>
      </c>
      <c r="F440" s="19">
        <v>295</v>
      </c>
      <c r="G440" s="20">
        <v>1.61</v>
      </c>
      <c r="H440" s="38">
        <v>1.2825</v>
      </c>
      <c r="I440" s="45">
        <v>34.314017895185344</v>
      </c>
      <c r="J440" s="46">
        <v>0.90948000000000007</v>
      </c>
      <c r="K440" s="21"/>
    </row>
    <row r="441" spans="1:11" ht="15" thickBot="1" x14ac:dyDescent="0.35">
      <c r="A441" t="str">
        <f t="shared" si="6"/>
        <v>CER-AWD_R2_t3_44756</v>
      </c>
      <c r="B441" s="29">
        <v>44756</v>
      </c>
      <c r="C441" s="30" t="s">
        <v>573</v>
      </c>
      <c r="D441" s="30" t="s">
        <v>77</v>
      </c>
      <c r="E441" s="23">
        <v>2.1</v>
      </c>
      <c r="F441" s="24">
        <v>182</v>
      </c>
      <c r="G441" s="25">
        <v>1.66</v>
      </c>
      <c r="H441" s="39">
        <v>1.3574999999999999</v>
      </c>
      <c r="I441" s="47">
        <v>21.170004260758418</v>
      </c>
      <c r="J441" s="48">
        <v>0.94128000000000001</v>
      </c>
      <c r="K441" s="26"/>
    </row>
    <row r="442" spans="1:11" x14ac:dyDescent="0.3">
      <c r="A442" t="str">
        <f t="shared" si="6"/>
        <v>CER-AWD_R3_t0_44756</v>
      </c>
      <c r="B442" s="11">
        <v>44756</v>
      </c>
      <c r="C442" s="12" t="s">
        <v>574</v>
      </c>
      <c r="D442" s="12" t="s">
        <v>79</v>
      </c>
      <c r="E442" s="13">
        <v>2</v>
      </c>
      <c r="F442" s="14">
        <v>993</v>
      </c>
      <c r="G442" s="15">
        <v>1.57</v>
      </c>
      <c r="H442" s="37">
        <v>1.2825</v>
      </c>
      <c r="I442" s="43">
        <v>115.50447379633577</v>
      </c>
      <c r="J442" s="44">
        <v>0.88404000000000005</v>
      </c>
      <c r="K442" s="16"/>
    </row>
    <row r="443" spans="1:11" x14ac:dyDescent="0.3">
      <c r="A443" t="str">
        <f t="shared" si="6"/>
        <v>CER-AWD_R3_t1_44756</v>
      </c>
      <c r="B443" s="27">
        <v>44756</v>
      </c>
      <c r="C443" s="28" t="s">
        <v>575</v>
      </c>
      <c r="D443" s="28" t="s">
        <v>81</v>
      </c>
      <c r="E443" s="18">
        <v>2.1</v>
      </c>
      <c r="F443" s="19">
        <v>745</v>
      </c>
      <c r="G443" s="20">
        <v>1.57</v>
      </c>
      <c r="H443" s="38">
        <v>1.3574999999999999</v>
      </c>
      <c r="I443" s="45">
        <v>86.657435023434175</v>
      </c>
      <c r="J443" s="46">
        <v>0.88404000000000005</v>
      </c>
      <c r="K443" s="21"/>
    </row>
    <row r="444" spans="1:11" x14ac:dyDescent="0.3">
      <c r="A444" t="str">
        <f t="shared" si="6"/>
        <v>CER-AWD_R3_t2_44756</v>
      </c>
      <c r="B444" s="27">
        <v>44756</v>
      </c>
      <c r="C444" s="28" t="s">
        <v>576</v>
      </c>
      <c r="D444" s="28" t="s">
        <v>83</v>
      </c>
      <c r="E444" s="18">
        <v>2.1</v>
      </c>
      <c r="F444" s="19">
        <v>537</v>
      </c>
      <c r="G444" s="20">
        <v>2.79</v>
      </c>
      <c r="H444" s="38">
        <v>1.3574999999999999</v>
      </c>
      <c r="I444" s="45">
        <v>62.46314443971027</v>
      </c>
      <c r="J444" s="46">
        <v>1.6599599999999999</v>
      </c>
      <c r="K444" s="21"/>
    </row>
    <row r="445" spans="1:11" ht="15" thickBot="1" x14ac:dyDescent="0.35">
      <c r="A445" t="str">
        <f t="shared" si="6"/>
        <v>CER-AWD_R3_t3_44756</v>
      </c>
      <c r="B445" s="29">
        <v>44756</v>
      </c>
      <c r="C445" s="30" t="s">
        <v>577</v>
      </c>
      <c r="D445" s="30" t="s">
        <v>85</v>
      </c>
      <c r="E445" s="23">
        <v>2.1</v>
      </c>
      <c r="F445" s="24">
        <v>386</v>
      </c>
      <c r="G445" s="25">
        <v>1.63</v>
      </c>
      <c r="H445" s="39">
        <v>1.3574999999999999</v>
      </c>
      <c r="I445" s="47">
        <v>44.899020025564553</v>
      </c>
      <c r="J445" s="48">
        <v>0.92220000000000002</v>
      </c>
      <c r="K445" s="26"/>
    </row>
    <row r="446" spans="1:11" x14ac:dyDescent="0.3">
      <c r="A446" t="str">
        <f t="shared" si="6"/>
        <v>CER-MSD_R1_t0_44756</v>
      </c>
      <c r="B446" s="11">
        <v>44756</v>
      </c>
      <c r="C446" s="12" t="s">
        <v>578</v>
      </c>
      <c r="D446" s="12" t="s">
        <v>87</v>
      </c>
      <c r="E446" s="13">
        <v>2</v>
      </c>
      <c r="F446" s="14">
        <v>1111</v>
      </c>
      <c r="G446" s="15">
        <v>1.62</v>
      </c>
      <c r="H446" s="37">
        <v>1.2825</v>
      </c>
      <c r="I446" s="43">
        <v>129.23008095440991</v>
      </c>
      <c r="J446" s="44">
        <v>0.9158400000000001</v>
      </c>
      <c r="K446" s="16"/>
    </row>
    <row r="447" spans="1:11" x14ac:dyDescent="0.3">
      <c r="A447" t="str">
        <f t="shared" si="6"/>
        <v>CER-MSD_R1_t1_44756</v>
      </c>
      <c r="B447" s="27">
        <v>44756</v>
      </c>
      <c r="C447" s="28" t="s">
        <v>579</v>
      </c>
      <c r="D447" s="28" t="s">
        <v>89</v>
      </c>
      <c r="E447" s="18">
        <v>2.2999999999999998</v>
      </c>
      <c r="F447" s="19">
        <v>907</v>
      </c>
      <c r="G447" s="20">
        <v>1.53</v>
      </c>
      <c r="H447" s="38">
        <v>1.5074999999999998</v>
      </c>
      <c r="I447" s="45">
        <v>105.50106518960376</v>
      </c>
      <c r="J447" s="46">
        <v>0.85860000000000003</v>
      </c>
      <c r="K447" s="21"/>
    </row>
    <row r="448" spans="1:11" x14ac:dyDescent="0.3">
      <c r="A448" t="str">
        <f t="shared" si="6"/>
        <v>CER-MSD_R1_t2_44756</v>
      </c>
      <c r="B448" s="27">
        <v>44756</v>
      </c>
      <c r="C448" s="28" t="s">
        <v>580</v>
      </c>
      <c r="D448" s="28" t="s">
        <v>91</v>
      </c>
      <c r="E448" s="18">
        <v>2.6</v>
      </c>
      <c r="F448" s="19">
        <v>525</v>
      </c>
      <c r="G448" s="20">
        <v>1.54</v>
      </c>
      <c r="H448" s="38">
        <v>1.7324999999999999</v>
      </c>
      <c r="I448" s="45">
        <v>61.067319982956974</v>
      </c>
      <c r="J448" s="46">
        <v>0.86496000000000006</v>
      </c>
      <c r="K448" s="21"/>
    </row>
    <row r="449" spans="1:11" ht="15" thickBot="1" x14ac:dyDescent="0.35">
      <c r="A449" t="str">
        <f t="shared" si="6"/>
        <v>CER-MSD_R1_t3_44756</v>
      </c>
      <c r="B449" s="29">
        <v>44756</v>
      </c>
      <c r="C449" s="30" t="s">
        <v>581</v>
      </c>
      <c r="D449" s="30" t="s">
        <v>93</v>
      </c>
      <c r="E449" s="23">
        <v>2.7</v>
      </c>
      <c r="F449" s="24">
        <v>400</v>
      </c>
      <c r="G449" s="25">
        <v>1.49</v>
      </c>
      <c r="H449" s="39">
        <v>1.8075000000000001</v>
      </c>
      <c r="I449" s="47">
        <v>46.527481891776745</v>
      </c>
      <c r="J449" s="48">
        <v>0.83316000000000001</v>
      </c>
      <c r="K449" s="26"/>
    </row>
    <row r="450" spans="1:11" x14ac:dyDescent="0.3">
      <c r="A450" t="str">
        <f t="shared" ref="A450:A513" si="7">D450&amp;"_"&amp;B450</f>
        <v>CER-MSD_R2_t0_44756</v>
      </c>
      <c r="B450" s="11">
        <v>44756</v>
      </c>
      <c r="C450" s="12" t="s">
        <v>582</v>
      </c>
      <c r="D450" s="12" t="s">
        <v>95</v>
      </c>
      <c r="E450" s="13">
        <v>1.9</v>
      </c>
      <c r="F450" s="14">
        <v>1084</v>
      </c>
      <c r="G450" s="15">
        <v>1.44</v>
      </c>
      <c r="H450" s="37">
        <v>1.2075</v>
      </c>
      <c r="I450" s="43">
        <v>126.08947592671497</v>
      </c>
      <c r="J450" s="44">
        <v>0.80136000000000007</v>
      </c>
      <c r="K450" s="16"/>
    </row>
    <row r="451" spans="1:11" x14ac:dyDescent="0.3">
      <c r="A451" t="str">
        <f t="shared" si="7"/>
        <v>CER-MSD_R2_t1_44756</v>
      </c>
      <c r="B451" s="27">
        <v>44756</v>
      </c>
      <c r="C451" s="28" t="s">
        <v>583</v>
      </c>
      <c r="D451" s="28" t="s">
        <v>97</v>
      </c>
      <c r="E451" s="18">
        <v>1.9</v>
      </c>
      <c r="F451" s="19">
        <v>620</v>
      </c>
      <c r="G451" s="20">
        <v>1.45</v>
      </c>
      <c r="H451" s="38">
        <v>1.2075</v>
      </c>
      <c r="I451" s="45">
        <v>72.11759693225396</v>
      </c>
      <c r="J451" s="46">
        <v>0.80771999999999999</v>
      </c>
      <c r="K451" s="21"/>
    </row>
    <row r="452" spans="1:11" x14ac:dyDescent="0.3">
      <c r="A452" t="str">
        <f t="shared" si="7"/>
        <v>CER-MSD_R2_t2_44756</v>
      </c>
      <c r="B452" s="27">
        <v>44756</v>
      </c>
      <c r="C452" s="28" t="s">
        <v>584</v>
      </c>
      <c r="D452" s="28" t="s">
        <v>99</v>
      </c>
      <c r="E452" s="18">
        <v>2</v>
      </c>
      <c r="F452" s="19">
        <v>369</v>
      </c>
      <c r="G452" s="20">
        <v>1.91</v>
      </c>
      <c r="H452" s="38">
        <v>1.2825</v>
      </c>
      <c r="I452" s="45">
        <v>42.921602045164043</v>
      </c>
      <c r="J452" s="46">
        <v>1.1002799999999999</v>
      </c>
      <c r="K452" s="21"/>
    </row>
    <row r="453" spans="1:11" ht="15" thickBot="1" x14ac:dyDescent="0.35">
      <c r="A453" t="str">
        <f t="shared" si="7"/>
        <v>CER-MSD_R2_t3_44756</v>
      </c>
      <c r="B453" s="29">
        <v>44756</v>
      </c>
      <c r="C453" s="30" t="s">
        <v>585</v>
      </c>
      <c r="D453" s="30" t="s">
        <v>101</v>
      </c>
      <c r="E453" s="23">
        <v>2.1</v>
      </c>
      <c r="F453" s="24">
        <v>222</v>
      </c>
      <c r="G453" s="25">
        <v>1.42</v>
      </c>
      <c r="H453" s="39">
        <v>1.3574999999999999</v>
      </c>
      <c r="I453" s="47">
        <v>25.82275244993609</v>
      </c>
      <c r="J453" s="48">
        <v>0.78864000000000001</v>
      </c>
      <c r="K453" s="26"/>
    </row>
    <row r="454" spans="1:11" x14ac:dyDescent="0.3">
      <c r="A454" t="str">
        <f t="shared" si="7"/>
        <v>CER-MSD_R3_t0_44756</v>
      </c>
      <c r="B454" s="11">
        <v>44756</v>
      </c>
      <c r="C454" s="12" t="s">
        <v>586</v>
      </c>
      <c r="D454" s="12" t="s">
        <v>103</v>
      </c>
      <c r="E454" s="13">
        <v>1.9</v>
      </c>
      <c r="F454" s="14">
        <v>1265</v>
      </c>
      <c r="G454" s="15">
        <v>1.48</v>
      </c>
      <c r="H454" s="37">
        <v>1.2075</v>
      </c>
      <c r="I454" s="43">
        <v>147.14316148274395</v>
      </c>
      <c r="J454" s="44">
        <v>0.82680000000000009</v>
      </c>
      <c r="K454" s="16"/>
    </row>
    <row r="455" spans="1:11" x14ac:dyDescent="0.3">
      <c r="A455" t="str">
        <f t="shared" si="7"/>
        <v>CER-MSD_R3_t1_44756</v>
      </c>
      <c r="B455" s="27">
        <v>44756</v>
      </c>
      <c r="C455" s="28" t="s">
        <v>587</v>
      </c>
      <c r="D455" s="28" t="s">
        <v>105</v>
      </c>
      <c r="E455" s="18">
        <v>2</v>
      </c>
      <c r="F455" s="19">
        <v>961</v>
      </c>
      <c r="G455" s="20">
        <v>1.48</v>
      </c>
      <c r="H455" s="38">
        <v>1.2825</v>
      </c>
      <c r="I455" s="45">
        <v>111.78227524499361</v>
      </c>
      <c r="J455" s="46">
        <v>0.82680000000000009</v>
      </c>
      <c r="K455" s="21"/>
    </row>
    <row r="456" spans="1:11" x14ac:dyDescent="0.3">
      <c r="A456" t="str">
        <f t="shared" si="7"/>
        <v>CER-MSD_R3_t2_44756</v>
      </c>
      <c r="B456" s="27">
        <v>44756</v>
      </c>
      <c r="C456" s="28" t="s">
        <v>588</v>
      </c>
      <c r="D456" s="28" t="s">
        <v>107</v>
      </c>
      <c r="E456" s="18">
        <v>1.9</v>
      </c>
      <c r="F456" s="19">
        <v>661</v>
      </c>
      <c r="G456" s="20">
        <v>1.38</v>
      </c>
      <c r="H456" s="38">
        <v>1.2075</v>
      </c>
      <c r="I456" s="45">
        <v>76.886663826161055</v>
      </c>
      <c r="J456" s="46">
        <v>0.76319999999999999</v>
      </c>
      <c r="K456" s="21"/>
    </row>
    <row r="457" spans="1:11" ht="15" thickBot="1" x14ac:dyDescent="0.35">
      <c r="A457" t="str">
        <f t="shared" si="7"/>
        <v>CER-MSD_R3_t3_44756</v>
      </c>
      <c r="B457" s="29">
        <v>44756</v>
      </c>
      <c r="C457" s="30" t="s">
        <v>589</v>
      </c>
      <c r="D457" s="30" t="s">
        <v>109</v>
      </c>
      <c r="E457" s="23">
        <v>2</v>
      </c>
      <c r="F457" s="24">
        <v>274</v>
      </c>
      <c r="G457" s="25">
        <v>1.4</v>
      </c>
      <c r="H457" s="39">
        <v>1.2825</v>
      </c>
      <c r="I457" s="47">
        <v>31.871325095867068</v>
      </c>
      <c r="J457" s="48">
        <v>0.77591999999999994</v>
      </c>
      <c r="K457" s="26"/>
    </row>
    <row r="458" spans="1:11" x14ac:dyDescent="0.3">
      <c r="A458" t="str">
        <f t="shared" si="7"/>
        <v>CER-CON_R1_t0_44756</v>
      </c>
      <c r="B458" s="11">
        <v>44756</v>
      </c>
      <c r="C458" s="12" t="s">
        <v>590</v>
      </c>
      <c r="D458" s="12" t="s">
        <v>111</v>
      </c>
      <c r="E458" s="13">
        <v>2.4</v>
      </c>
      <c r="F458" s="14">
        <v>927</v>
      </c>
      <c r="G458" s="15">
        <v>2.7</v>
      </c>
      <c r="H458" s="37">
        <v>1.5825</v>
      </c>
      <c r="I458" s="43">
        <v>107.82743928419259</v>
      </c>
      <c r="J458" s="44">
        <v>1.6027200000000001</v>
      </c>
      <c r="K458" s="16"/>
    </row>
    <row r="459" spans="1:11" x14ac:dyDescent="0.3">
      <c r="A459" t="str">
        <f t="shared" si="7"/>
        <v>CER-CON_R1_t1_44756</v>
      </c>
      <c r="B459" s="27">
        <v>44756</v>
      </c>
      <c r="C459" s="28" t="s">
        <v>591</v>
      </c>
      <c r="D459" s="28" t="s">
        <v>113</v>
      </c>
      <c r="E459" s="18">
        <v>6.9</v>
      </c>
      <c r="F459" s="19">
        <v>1081</v>
      </c>
      <c r="G459" s="20">
        <v>1.46</v>
      </c>
      <c r="H459" s="38">
        <v>4.9575000000000005</v>
      </c>
      <c r="I459" s="45">
        <v>125.74051981252664</v>
      </c>
      <c r="J459" s="46">
        <v>0.81408000000000003</v>
      </c>
      <c r="K459" s="21"/>
    </row>
    <row r="460" spans="1:11" x14ac:dyDescent="0.3">
      <c r="A460" t="str">
        <f t="shared" si="7"/>
        <v>CER-CON_R1_t2_44756</v>
      </c>
      <c r="B460" s="27">
        <v>44756</v>
      </c>
      <c r="C460" s="28" t="s">
        <v>592</v>
      </c>
      <c r="D460" s="28" t="s">
        <v>115</v>
      </c>
      <c r="E460" s="18">
        <v>9.8000000000000007</v>
      </c>
      <c r="F460" s="19">
        <v>424</v>
      </c>
      <c r="G460" s="20">
        <v>1.46</v>
      </c>
      <c r="H460" s="38">
        <v>7.1325000000000012</v>
      </c>
      <c r="I460" s="45">
        <v>49.319130805283343</v>
      </c>
      <c r="J460" s="46">
        <v>0.81408000000000003</v>
      </c>
      <c r="K460" s="21"/>
    </row>
    <row r="461" spans="1:11" ht="15" thickBot="1" x14ac:dyDescent="0.35">
      <c r="A461" t="str">
        <f t="shared" si="7"/>
        <v>CER-CON_R1_t3_44756</v>
      </c>
      <c r="B461" s="29">
        <v>44756</v>
      </c>
      <c r="C461" s="30" t="s">
        <v>593</v>
      </c>
      <c r="D461" s="30" t="s">
        <v>117</v>
      </c>
      <c r="E461" s="23">
        <v>12.1</v>
      </c>
      <c r="F461" s="24">
        <v>313</v>
      </c>
      <c r="G461" s="25">
        <v>1.42</v>
      </c>
      <c r="H461" s="39">
        <v>8.8574999999999999</v>
      </c>
      <c r="I461" s="47">
        <v>36.407754580315299</v>
      </c>
      <c r="J461" s="48">
        <v>0.78864000000000001</v>
      </c>
      <c r="K461" s="26"/>
    </row>
    <row r="462" spans="1:11" x14ac:dyDescent="0.3">
      <c r="A462" t="str">
        <f t="shared" si="7"/>
        <v>CER-CON_R2_t0_44756</v>
      </c>
      <c r="B462" s="11">
        <v>44756</v>
      </c>
      <c r="C462" s="12" t="s">
        <v>594</v>
      </c>
      <c r="D462" s="12" t="s">
        <v>119</v>
      </c>
      <c r="E462" s="13">
        <v>2.1</v>
      </c>
      <c r="F462" s="14">
        <v>1095</v>
      </c>
      <c r="G462" s="15">
        <v>1.53</v>
      </c>
      <c r="H462" s="37">
        <v>1.3574999999999999</v>
      </c>
      <c r="I462" s="43">
        <v>127.36898167873883</v>
      </c>
      <c r="J462" s="44">
        <v>0.85860000000000003</v>
      </c>
      <c r="K462" s="16"/>
    </row>
    <row r="463" spans="1:11" x14ac:dyDescent="0.3">
      <c r="A463" t="str">
        <f t="shared" si="7"/>
        <v>CER-CON_R2_t1_44756</v>
      </c>
      <c r="B463" s="27">
        <v>44756</v>
      </c>
      <c r="C463" s="28" t="s">
        <v>595</v>
      </c>
      <c r="D463" s="28" t="s">
        <v>121</v>
      </c>
      <c r="E463" s="18">
        <v>3.4</v>
      </c>
      <c r="F463" s="19">
        <v>705</v>
      </c>
      <c r="G463" s="20">
        <v>1.44</v>
      </c>
      <c r="H463" s="38">
        <v>2.3325</v>
      </c>
      <c r="I463" s="45">
        <v>82.004686834256503</v>
      </c>
      <c r="J463" s="46">
        <v>0.80136000000000007</v>
      </c>
      <c r="K463" s="21"/>
    </row>
    <row r="464" spans="1:11" x14ac:dyDescent="0.3">
      <c r="A464" t="str">
        <f t="shared" si="7"/>
        <v>CER-CON_R2_t2_44756</v>
      </c>
      <c r="B464" s="27">
        <v>44756</v>
      </c>
      <c r="C464" s="28" t="s">
        <v>596</v>
      </c>
      <c r="D464" s="28" t="s">
        <v>123</v>
      </c>
      <c r="E464" s="18">
        <v>4.9000000000000004</v>
      </c>
      <c r="F464" s="19">
        <v>411</v>
      </c>
      <c r="G464" s="20">
        <v>1.37</v>
      </c>
      <c r="H464" s="38">
        <v>3.4575000000000005</v>
      </c>
      <c r="I464" s="45">
        <v>47.806987643800603</v>
      </c>
      <c r="J464" s="46">
        <v>0.75684000000000007</v>
      </c>
      <c r="K464" s="21"/>
    </row>
    <row r="465" spans="1:11" ht="15" thickBot="1" x14ac:dyDescent="0.35">
      <c r="A465" t="str">
        <f t="shared" si="7"/>
        <v>CER-CON_R2_t3_44756</v>
      </c>
      <c r="B465" s="29">
        <v>44756</v>
      </c>
      <c r="C465" s="30" t="s">
        <v>597</v>
      </c>
      <c r="D465" s="30" t="s">
        <v>125</v>
      </c>
      <c r="E465" s="23">
        <v>6.3</v>
      </c>
      <c r="F465" s="24">
        <v>293</v>
      </c>
      <c r="G465" s="25">
        <v>1.36</v>
      </c>
      <c r="H465" s="39">
        <v>4.5075000000000003</v>
      </c>
      <c r="I465" s="47">
        <v>34.081380485726463</v>
      </c>
      <c r="J465" s="48">
        <v>0.75048000000000015</v>
      </c>
      <c r="K465" s="26"/>
    </row>
    <row r="466" spans="1:11" x14ac:dyDescent="0.3">
      <c r="A466" t="str">
        <f t="shared" si="7"/>
        <v>CER-CON_R3_t0_44756</v>
      </c>
      <c r="B466" s="11">
        <v>44756</v>
      </c>
      <c r="C466" s="12" t="s">
        <v>598</v>
      </c>
      <c r="D466" s="12" t="s">
        <v>127</v>
      </c>
      <c r="E466" s="13">
        <v>1.9</v>
      </c>
      <c r="F466" s="14">
        <v>1117</v>
      </c>
      <c r="G466" s="15">
        <v>1.39</v>
      </c>
      <c r="H466" s="37">
        <v>1.2075</v>
      </c>
      <c r="I466" s="43">
        <v>129.92799318278657</v>
      </c>
      <c r="J466" s="44">
        <v>0.76956000000000002</v>
      </c>
      <c r="K466" s="16"/>
    </row>
    <row r="467" spans="1:11" x14ac:dyDescent="0.3">
      <c r="A467" t="str">
        <f t="shared" si="7"/>
        <v>CER-CON_R3_t1_44756</v>
      </c>
      <c r="B467" s="27">
        <v>44756</v>
      </c>
      <c r="C467" s="28" t="s">
        <v>599</v>
      </c>
      <c r="D467" s="28" t="s">
        <v>129</v>
      </c>
      <c r="E467" s="18">
        <v>3.5</v>
      </c>
      <c r="F467" s="19">
        <v>810</v>
      </c>
      <c r="G467" s="20">
        <v>1.33</v>
      </c>
      <c r="H467" s="38">
        <v>2.4074999999999998</v>
      </c>
      <c r="I467" s="45">
        <v>94.21815083084789</v>
      </c>
      <c r="J467" s="46">
        <v>0.73140000000000005</v>
      </c>
      <c r="K467" s="21"/>
    </row>
    <row r="468" spans="1:11" x14ac:dyDescent="0.3">
      <c r="A468" t="str">
        <f t="shared" si="7"/>
        <v>CER-CON_R3_t2_44756</v>
      </c>
      <c r="B468" s="27">
        <v>44756</v>
      </c>
      <c r="C468" s="28" t="s">
        <v>600</v>
      </c>
      <c r="D468" s="28" t="s">
        <v>131</v>
      </c>
      <c r="E468" s="18">
        <v>4.3</v>
      </c>
      <c r="F468" s="19">
        <v>580</v>
      </c>
      <c r="G468" s="20">
        <v>1.4</v>
      </c>
      <c r="H468" s="38">
        <v>3.0074999999999998</v>
      </c>
      <c r="I468" s="45">
        <v>67.464848743076274</v>
      </c>
      <c r="J468" s="46">
        <v>0.77591999999999994</v>
      </c>
      <c r="K468" s="21"/>
    </row>
    <row r="469" spans="1:11" x14ac:dyDescent="0.3">
      <c r="A469" t="str">
        <f t="shared" si="7"/>
        <v>CER-CON_R3_t3_44756</v>
      </c>
      <c r="B469" s="27">
        <v>44756</v>
      </c>
      <c r="C469" s="28" t="s">
        <v>601</v>
      </c>
      <c r="D469" s="28" t="s">
        <v>133</v>
      </c>
      <c r="E469" s="18">
        <v>4.9000000000000004</v>
      </c>
      <c r="F469" s="19">
        <v>406</v>
      </c>
      <c r="G469" s="20">
        <v>1.35</v>
      </c>
      <c r="H469" s="38">
        <v>3.4575000000000005</v>
      </c>
      <c r="I469" s="45">
        <v>47.225394120153389</v>
      </c>
      <c r="J469" s="46">
        <v>0.74412000000000011</v>
      </c>
      <c r="K469" s="21"/>
    </row>
    <row r="470" spans="1:11" x14ac:dyDescent="0.3">
      <c r="A470" t="str">
        <f t="shared" si="7"/>
        <v>CER-AWD_R1_t0_44761</v>
      </c>
      <c r="B470" s="27">
        <v>44761</v>
      </c>
      <c r="C470" s="28" t="s">
        <v>644</v>
      </c>
      <c r="D470" s="28" t="s">
        <v>63</v>
      </c>
      <c r="E470" s="18">
        <v>2.2000000000000002</v>
      </c>
      <c r="F470" s="19">
        <v>953</v>
      </c>
      <c r="G470" s="20">
        <v>2.8</v>
      </c>
      <c r="H470" s="38">
        <v>1.4325000000000001</v>
      </c>
      <c r="I470" s="45">
        <v>87.880087823002881</v>
      </c>
      <c r="J470" s="46">
        <v>1.6663199999999998</v>
      </c>
      <c r="K470" s="21"/>
    </row>
    <row r="471" spans="1:11" x14ac:dyDescent="0.3">
      <c r="A471" t="str">
        <f t="shared" si="7"/>
        <v>CER-AWD_R1_t1_44761</v>
      </c>
      <c r="B471" s="27">
        <v>44761</v>
      </c>
      <c r="C471" s="28" t="s">
        <v>645</v>
      </c>
      <c r="D471" s="28" t="s">
        <v>65</v>
      </c>
      <c r="E471" s="18">
        <v>2.2000000000000002</v>
      </c>
      <c r="F471" s="19">
        <v>539</v>
      </c>
      <c r="G471" s="20">
        <v>2.68</v>
      </c>
      <c r="H471" s="38">
        <v>1.4325000000000001</v>
      </c>
      <c r="I471" s="45">
        <v>49.703428474919782</v>
      </c>
      <c r="J471" s="46">
        <v>1.59</v>
      </c>
      <c r="K471" s="21"/>
    </row>
    <row r="472" spans="1:11" x14ac:dyDescent="0.3">
      <c r="A472" t="str">
        <f t="shared" si="7"/>
        <v>CER-AWD_R1_t2_44761</v>
      </c>
      <c r="B472" s="27">
        <v>44761</v>
      </c>
      <c r="C472" s="28" t="s">
        <v>646</v>
      </c>
      <c r="D472" s="28" t="s">
        <v>67</v>
      </c>
      <c r="E472" s="18">
        <v>2.2999999999999998</v>
      </c>
      <c r="F472" s="19">
        <v>353</v>
      </c>
      <c r="G472" s="20">
        <v>2.48</v>
      </c>
      <c r="H472" s="38">
        <v>1.5074999999999998</v>
      </c>
      <c r="I472" s="45">
        <v>32.551596014186792</v>
      </c>
      <c r="J472" s="46">
        <v>1.4627999999999999</v>
      </c>
      <c r="K472" s="21"/>
    </row>
    <row r="473" spans="1:11" x14ac:dyDescent="0.3">
      <c r="A473" t="str">
        <f t="shared" si="7"/>
        <v>CER-AWD_R1_t3_44761</v>
      </c>
      <c r="B473" s="27">
        <v>44761</v>
      </c>
      <c r="C473" s="28" t="s">
        <v>647</v>
      </c>
      <c r="D473" s="28" t="s">
        <v>69</v>
      </c>
      <c r="E473" s="18">
        <v>2.4</v>
      </c>
      <c r="F473" s="19">
        <v>85</v>
      </c>
      <c r="G473" s="20">
        <v>3.97</v>
      </c>
      <c r="H473" s="38">
        <v>1.5825</v>
      </c>
      <c r="I473" s="45">
        <v>7.8382030062489445</v>
      </c>
      <c r="J473" s="46">
        <v>2.4104399999999999</v>
      </c>
      <c r="K473" s="21"/>
    </row>
    <row r="474" spans="1:11" x14ac:dyDescent="0.3">
      <c r="A474" t="str">
        <f t="shared" si="7"/>
        <v>CER-AWD_R2_t0_44761</v>
      </c>
      <c r="B474" s="27">
        <v>44761</v>
      </c>
      <c r="C474" s="28" t="s">
        <v>648</v>
      </c>
      <c r="D474" s="28" t="s">
        <v>71</v>
      </c>
      <c r="E474" s="18">
        <v>2.2000000000000002</v>
      </c>
      <c r="F474" s="19">
        <v>894</v>
      </c>
      <c r="G474" s="20">
        <v>2.44</v>
      </c>
      <c r="H474" s="38">
        <v>1.4325000000000001</v>
      </c>
      <c r="I474" s="45">
        <v>82.439452795135963</v>
      </c>
      <c r="J474" s="46">
        <v>1.43736</v>
      </c>
      <c r="K474" s="21"/>
    </row>
    <row r="475" spans="1:11" x14ac:dyDescent="0.3">
      <c r="A475" t="str">
        <f t="shared" si="7"/>
        <v>CER-AWD_R2_t1_44761</v>
      </c>
      <c r="B475" s="27">
        <v>44761</v>
      </c>
      <c r="C475" s="28" t="s">
        <v>649</v>
      </c>
      <c r="D475" s="28" t="s">
        <v>73</v>
      </c>
      <c r="E475" s="18">
        <v>2.2000000000000002</v>
      </c>
      <c r="F475" s="19">
        <v>411</v>
      </c>
      <c r="G475" s="20">
        <v>2.73</v>
      </c>
      <c r="H475" s="38">
        <v>1.4325000000000001</v>
      </c>
      <c r="I475" s="45">
        <v>37.900016889039016</v>
      </c>
      <c r="J475" s="46">
        <v>1.6217999999999999</v>
      </c>
      <c r="K475" s="21"/>
    </row>
    <row r="476" spans="1:11" x14ac:dyDescent="0.3">
      <c r="A476" t="str">
        <f t="shared" si="7"/>
        <v>CER-AWD_R2_t2_44761</v>
      </c>
      <c r="B476" s="27">
        <v>44761</v>
      </c>
      <c r="C476" s="28" t="s">
        <v>650</v>
      </c>
      <c r="D476" s="28" t="s">
        <v>75</v>
      </c>
      <c r="E476" s="18">
        <v>2.2999999999999998</v>
      </c>
      <c r="F476" s="19">
        <v>340</v>
      </c>
      <c r="G476" s="20">
        <v>2.66</v>
      </c>
      <c r="H476" s="38">
        <v>1.5074999999999998</v>
      </c>
      <c r="I476" s="45">
        <v>31.352812024995778</v>
      </c>
      <c r="J476" s="46">
        <v>1.57728</v>
      </c>
      <c r="K476" s="21"/>
    </row>
    <row r="477" spans="1:11" x14ac:dyDescent="0.3">
      <c r="A477" t="str">
        <f t="shared" si="7"/>
        <v>CER-AWD_R2_t3_44761</v>
      </c>
      <c r="B477" s="27">
        <v>44761</v>
      </c>
      <c r="C477" s="28" t="s">
        <v>651</v>
      </c>
      <c r="D477" s="28" t="s">
        <v>77</v>
      </c>
      <c r="E477" s="18">
        <v>2.4</v>
      </c>
      <c r="F477" s="19">
        <v>250</v>
      </c>
      <c r="G477" s="20">
        <v>2.62</v>
      </c>
      <c r="H477" s="38">
        <v>1.5825</v>
      </c>
      <c r="I477" s="45">
        <v>23.053538253673366</v>
      </c>
      <c r="J477" s="46">
        <v>1.5518399999999999</v>
      </c>
      <c r="K477" s="21"/>
    </row>
    <row r="478" spans="1:11" x14ac:dyDescent="0.3">
      <c r="A478" t="str">
        <f t="shared" si="7"/>
        <v>CER-AWD_R3_t0_44761</v>
      </c>
      <c r="B478" s="27">
        <v>44761</v>
      </c>
      <c r="C478" s="28" t="s">
        <v>652</v>
      </c>
      <c r="D478" s="28" t="s">
        <v>79</v>
      </c>
      <c r="E478" s="18">
        <v>2.2000000000000002</v>
      </c>
      <c r="F478" s="19">
        <v>1088</v>
      </c>
      <c r="G478" s="20">
        <v>2.31</v>
      </c>
      <c r="H478" s="38">
        <v>1.4325000000000001</v>
      </c>
      <c r="I478" s="45">
        <v>100.3289984799865</v>
      </c>
      <c r="J478" s="46">
        <v>1.3546799999999999</v>
      </c>
      <c r="K478" s="21"/>
    </row>
    <row r="479" spans="1:11" x14ac:dyDescent="0.3">
      <c r="A479" t="str">
        <f t="shared" si="7"/>
        <v>CER-AWD_R3_t1_44761</v>
      </c>
      <c r="B479" s="27">
        <v>44761</v>
      </c>
      <c r="C479" s="28" t="s">
        <v>653</v>
      </c>
      <c r="D479" s="28" t="s">
        <v>81</v>
      </c>
      <c r="E479" s="18">
        <v>2.2000000000000002</v>
      </c>
      <c r="F479" s="19">
        <v>535</v>
      </c>
      <c r="G479" s="20">
        <v>2.2400000000000002</v>
      </c>
      <c r="H479" s="38">
        <v>1.4325000000000001</v>
      </c>
      <c r="I479" s="45">
        <v>49.334571862861004</v>
      </c>
      <c r="J479" s="46">
        <v>1.31016</v>
      </c>
      <c r="K479" s="21"/>
    </row>
    <row r="480" spans="1:11" x14ac:dyDescent="0.3">
      <c r="A480" t="str">
        <f t="shared" si="7"/>
        <v>CER-AWD_R3_t2_44761</v>
      </c>
      <c r="B480" s="27">
        <v>44761</v>
      </c>
      <c r="C480" s="28" t="s">
        <v>654</v>
      </c>
      <c r="D480" s="28" t="s">
        <v>83</v>
      </c>
      <c r="E480" s="18">
        <v>2.5</v>
      </c>
      <c r="F480" s="19">
        <v>336</v>
      </c>
      <c r="G480" s="20">
        <v>2.09</v>
      </c>
      <c r="H480" s="38">
        <v>1.6575</v>
      </c>
      <c r="I480" s="45">
        <v>30.983955412937004</v>
      </c>
      <c r="J480" s="46">
        <v>1.2147600000000001</v>
      </c>
      <c r="K480" s="21"/>
    </row>
    <row r="481" spans="1:11" x14ac:dyDescent="0.3">
      <c r="A481" t="str">
        <f t="shared" si="7"/>
        <v>CER-AWD_R3_t3_44761</v>
      </c>
      <c r="B481" s="27">
        <v>44761</v>
      </c>
      <c r="C481" s="28" t="s">
        <v>655</v>
      </c>
      <c r="D481" s="28" t="s">
        <v>85</v>
      </c>
      <c r="E481" s="18">
        <v>2.7</v>
      </c>
      <c r="F481" s="19">
        <v>108</v>
      </c>
      <c r="G481" s="20">
        <v>3.15</v>
      </c>
      <c r="H481" s="38">
        <v>1.8075000000000001</v>
      </c>
      <c r="I481" s="45">
        <v>9.9591285255868929</v>
      </c>
      <c r="J481" s="46">
        <v>1.8889199999999999</v>
      </c>
      <c r="K481" s="21"/>
    </row>
    <row r="482" spans="1:11" x14ac:dyDescent="0.3">
      <c r="A482" t="str">
        <f t="shared" si="7"/>
        <v>CER-CON_R1_t0_44761</v>
      </c>
      <c r="B482" s="27">
        <v>44761</v>
      </c>
      <c r="C482" s="28" t="s">
        <v>656</v>
      </c>
      <c r="D482" s="28" t="s">
        <v>111</v>
      </c>
      <c r="E482" s="18">
        <v>3.7</v>
      </c>
      <c r="F482" s="19">
        <v>982</v>
      </c>
      <c r="G482" s="20">
        <v>2.0699999999999998</v>
      </c>
      <c r="H482" s="38">
        <v>2.5575000000000001</v>
      </c>
      <c r="I482" s="45">
        <v>90.554298260428993</v>
      </c>
      <c r="J482" s="46">
        <v>1.20204</v>
      </c>
      <c r="K482" s="21"/>
    </row>
    <row r="483" spans="1:11" x14ac:dyDescent="0.3">
      <c r="A483" t="str">
        <f t="shared" si="7"/>
        <v>CER-CON_R1_t1_44761</v>
      </c>
      <c r="B483" s="27">
        <v>44761</v>
      </c>
      <c r="C483" s="28" t="s">
        <v>657</v>
      </c>
      <c r="D483" s="28" t="s">
        <v>113</v>
      </c>
      <c r="E483" s="18">
        <v>8.4</v>
      </c>
      <c r="F483" s="19">
        <v>618</v>
      </c>
      <c r="G483" s="20">
        <v>2.5499999999999998</v>
      </c>
      <c r="H483" s="38">
        <v>6.0825000000000014</v>
      </c>
      <c r="I483" s="45">
        <v>56.988346563080562</v>
      </c>
      <c r="J483" s="46">
        <v>1.5073199999999998</v>
      </c>
      <c r="K483" s="21"/>
    </row>
    <row r="484" spans="1:11" x14ac:dyDescent="0.3">
      <c r="A484" t="str">
        <f t="shared" si="7"/>
        <v>CER-CON_R1_t2_44761</v>
      </c>
      <c r="B484" s="27">
        <v>44761</v>
      </c>
      <c r="C484" s="28" t="s">
        <v>658</v>
      </c>
      <c r="D484" s="28" t="s">
        <v>115</v>
      </c>
      <c r="E484" s="18">
        <v>12.6</v>
      </c>
      <c r="F484" s="19">
        <v>392</v>
      </c>
      <c r="G484" s="20">
        <v>2.65</v>
      </c>
      <c r="H484" s="38">
        <v>9.2324999999999999</v>
      </c>
      <c r="I484" s="45">
        <v>36.147947981759835</v>
      </c>
      <c r="J484" s="46">
        <v>1.5709199999999999</v>
      </c>
      <c r="K484" s="21"/>
    </row>
    <row r="485" spans="1:11" x14ac:dyDescent="0.3">
      <c r="A485" t="str">
        <f t="shared" si="7"/>
        <v>CER-CON_R1_t3_44761</v>
      </c>
      <c r="B485" s="27">
        <v>44761</v>
      </c>
      <c r="C485" s="28" t="s">
        <v>659</v>
      </c>
      <c r="D485" s="28" t="s">
        <v>117</v>
      </c>
      <c r="E485" s="18">
        <v>16.8</v>
      </c>
      <c r="F485" s="19">
        <v>97</v>
      </c>
      <c r="G485" s="20">
        <v>2.44</v>
      </c>
      <c r="H485" s="38">
        <v>12.3825</v>
      </c>
      <c r="I485" s="45">
        <v>8.9447728424252659</v>
      </c>
      <c r="J485" s="46">
        <v>1.43736</v>
      </c>
      <c r="K485" s="21"/>
    </row>
    <row r="486" spans="1:11" x14ac:dyDescent="0.3">
      <c r="A486" t="str">
        <f t="shared" si="7"/>
        <v>CER-CON_R2_t0_44761</v>
      </c>
      <c r="B486" s="27">
        <v>44761</v>
      </c>
      <c r="C486" s="28" t="s">
        <v>660</v>
      </c>
      <c r="D486" s="28" t="s">
        <v>119</v>
      </c>
      <c r="E486" s="18">
        <v>2.5</v>
      </c>
      <c r="F486" s="19">
        <v>1020</v>
      </c>
      <c r="G486" s="20">
        <v>2.41</v>
      </c>
      <c r="H486" s="38">
        <v>1.6575</v>
      </c>
      <c r="I486" s="45">
        <v>94.058436074987341</v>
      </c>
      <c r="J486" s="46">
        <v>1.41828</v>
      </c>
      <c r="K486" s="21"/>
    </row>
    <row r="487" spans="1:11" x14ac:dyDescent="0.3">
      <c r="A487" t="str">
        <f t="shared" si="7"/>
        <v>CER-CON_R2_t1_44761</v>
      </c>
      <c r="B487" s="27">
        <v>44761</v>
      </c>
      <c r="C487" s="28" t="s">
        <v>661</v>
      </c>
      <c r="D487" s="28" t="s">
        <v>121</v>
      </c>
      <c r="E487" s="18">
        <v>4.3</v>
      </c>
      <c r="F487" s="19">
        <v>658</v>
      </c>
      <c r="G487" s="20">
        <v>2.99</v>
      </c>
      <c r="H487" s="38">
        <v>3.0074999999999998</v>
      </c>
      <c r="I487" s="45">
        <v>60.676912683668299</v>
      </c>
      <c r="J487" s="46">
        <v>1.7871600000000001</v>
      </c>
      <c r="K487" s="21"/>
    </row>
    <row r="488" spans="1:11" x14ac:dyDescent="0.3">
      <c r="A488" t="str">
        <f t="shared" si="7"/>
        <v>CER-CON_R2_t2_44761</v>
      </c>
      <c r="B488" s="27">
        <v>44761</v>
      </c>
      <c r="C488" s="28" t="s">
        <v>662</v>
      </c>
      <c r="D488" s="28" t="s">
        <v>123</v>
      </c>
      <c r="E488" s="18">
        <v>6.7</v>
      </c>
      <c r="F488" s="19">
        <v>438</v>
      </c>
      <c r="G488" s="20">
        <v>1.96</v>
      </c>
      <c r="H488" s="38">
        <v>4.8075000000000001</v>
      </c>
      <c r="I488" s="45">
        <v>40.389799020435738</v>
      </c>
      <c r="J488" s="46">
        <v>1.13208</v>
      </c>
      <c r="K488" s="21"/>
    </row>
    <row r="489" spans="1:11" x14ac:dyDescent="0.3">
      <c r="A489" t="str">
        <f t="shared" si="7"/>
        <v>CER-CON_R2_t3_44761</v>
      </c>
      <c r="B489" s="27">
        <v>44761</v>
      </c>
      <c r="C489" s="28" t="s">
        <v>663</v>
      </c>
      <c r="D489" s="28" t="s">
        <v>125</v>
      </c>
      <c r="E489" s="18">
        <v>9.5</v>
      </c>
      <c r="F489" s="19">
        <v>194</v>
      </c>
      <c r="G489" s="20">
        <v>2.42</v>
      </c>
      <c r="H489" s="38">
        <v>6.9075000000000006</v>
      </c>
      <c r="I489" s="45">
        <v>17.889545684850532</v>
      </c>
      <c r="J489" s="46">
        <v>1.4246399999999999</v>
      </c>
      <c r="K489" s="21"/>
    </row>
    <row r="490" spans="1:11" x14ac:dyDescent="0.3">
      <c r="A490" t="str">
        <f t="shared" si="7"/>
        <v>CER-CON_R3_t0_44761</v>
      </c>
      <c r="B490" s="27">
        <v>44761</v>
      </c>
      <c r="C490" s="28" t="s">
        <v>664</v>
      </c>
      <c r="D490" s="28" t="s">
        <v>127</v>
      </c>
      <c r="E490" s="18">
        <v>2.2999999999999998</v>
      </c>
      <c r="F490" s="19">
        <v>855</v>
      </c>
      <c r="G490" s="20">
        <v>2.2000000000000002</v>
      </c>
      <c r="H490" s="38">
        <v>1.5074999999999998</v>
      </c>
      <c r="I490" s="45">
        <v>78.843100827562907</v>
      </c>
      <c r="J490" s="46">
        <v>1.2847200000000001</v>
      </c>
      <c r="K490" s="21"/>
    </row>
    <row r="491" spans="1:11" x14ac:dyDescent="0.3">
      <c r="A491" t="str">
        <f t="shared" si="7"/>
        <v>CER-CON_R3_t1_44761</v>
      </c>
      <c r="B491" s="27">
        <v>44761</v>
      </c>
      <c r="C491" s="28" t="s">
        <v>665</v>
      </c>
      <c r="D491" s="28" t="s">
        <v>129</v>
      </c>
      <c r="E491" s="18">
        <v>4.3</v>
      </c>
      <c r="F491" s="19">
        <v>567</v>
      </c>
      <c r="G491" s="20">
        <v>1.79</v>
      </c>
      <c r="H491" s="38">
        <v>3.0074999999999998</v>
      </c>
      <c r="I491" s="45">
        <v>52.2854247593312</v>
      </c>
      <c r="J491" s="46">
        <v>1.02396</v>
      </c>
      <c r="K491" s="21"/>
    </row>
    <row r="492" spans="1:11" x14ac:dyDescent="0.3">
      <c r="A492" t="str">
        <f t="shared" si="7"/>
        <v>CER-CON_R3_t2_44761</v>
      </c>
      <c r="B492" s="27">
        <v>44761</v>
      </c>
      <c r="C492" s="28" t="s">
        <v>666</v>
      </c>
      <c r="D492" s="28" t="s">
        <v>131</v>
      </c>
      <c r="E492" s="18">
        <v>6.3</v>
      </c>
      <c r="F492" s="19">
        <v>459</v>
      </c>
      <c r="G492" s="20">
        <v>1.95</v>
      </c>
      <c r="H492" s="38">
        <v>4.5075000000000003</v>
      </c>
      <c r="I492" s="45">
        <v>42.326296233744301</v>
      </c>
      <c r="J492" s="46">
        <v>1.1257200000000001</v>
      </c>
      <c r="K492" s="21"/>
    </row>
    <row r="493" spans="1:11" x14ac:dyDescent="0.3">
      <c r="A493" t="str">
        <f t="shared" si="7"/>
        <v>CER-CON_R3_t3_44761</v>
      </c>
      <c r="B493" s="27">
        <v>44761</v>
      </c>
      <c r="C493" s="28" t="s">
        <v>667</v>
      </c>
      <c r="D493" s="28" t="s">
        <v>133</v>
      </c>
      <c r="E493" s="18">
        <v>8.6999999999999993</v>
      </c>
      <c r="F493" s="19">
        <v>56</v>
      </c>
      <c r="G493" s="20">
        <v>1.79</v>
      </c>
      <c r="H493" s="38">
        <v>6.3075000000000001</v>
      </c>
      <c r="I493" s="45">
        <v>5.1639925688228336</v>
      </c>
      <c r="J493" s="46">
        <v>1.02396</v>
      </c>
      <c r="K493" s="21"/>
    </row>
    <row r="494" spans="1:11" x14ac:dyDescent="0.3">
      <c r="A494" t="str">
        <f t="shared" si="7"/>
        <v>CER-MSD_R1_t0_44761</v>
      </c>
      <c r="B494" s="27">
        <v>44761</v>
      </c>
      <c r="C494" s="28" t="s">
        <v>668</v>
      </c>
      <c r="D494" s="28" t="s">
        <v>87</v>
      </c>
      <c r="E494" s="18">
        <v>2.2000000000000002</v>
      </c>
      <c r="F494" s="19">
        <v>906</v>
      </c>
      <c r="G494" s="20">
        <v>1.78</v>
      </c>
      <c r="H494" s="38">
        <v>1.4325000000000001</v>
      </c>
      <c r="I494" s="45">
        <v>83.546022631312269</v>
      </c>
      <c r="J494" s="46">
        <v>1.0176000000000001</v>
      </c>
      <c r="K494" s="21"/>
    </row>
    <row r="495" spans="1:11" x14ac:dyDescent="0.3">
      <c r="A495" t="str">
        <f t="shared" si="7"/>
        <v>CER-MSD_R1_t1_44761</v>
      </c>
      <c r="B495" s="27">
        <v>44761</v>
      </c>
      <c r="C495" s="28" t="s">
        <v>669</v>
      </c>
      <c r="D495" s="28" t="s">
        <v>89</v>
      </c>
      <c r="E495" s="18">
        <v>2.7</v>
      </c>
      <c r="F495" s="19">
        <v>418</v>
      </c>
      <c r="G495" s="20">
        <v>1.68</v>
      </c>
      <c r="H495" s="38">
        <v>1.8075000000000001</v>
      </c>
      <c r="I495" s="45">
        <v>38.545515960141863</v>
      </c>
      <c r="J495" s="46">
        <v>0.95399999999999996</v>
      </c>
      <c r="K495" s="21"/>
    </row>
    <row r="496" spans="1:11" x14ac:dyDescent="0.3">
      <c r="A496" t="str">
        <f t="shared" si="7"/>
        <v>CER-MSD_R1_t2_44761</v>
      </c>
      <c r="B496" s="27">
        <v>44761</v>
      </c>
      <c r="C496" s="28" t="s">
        <v>670</v>
      </c>
      <c r="D496" s="28" t="s">
        <v>91</v>
      </c>
      <c r="E496" s="18">
        <v>3.5</v>
      </c>
      <c r="F496" s="19">
        <v>439</v>
      </c>
      <c r="G496" s="20">
        <v>1.75</v>
      </c>
      <c r="H496" s="38">
        <v>2.4074999999999998</v>
      </c>
      <c r="I496" s="45">
        <v>40.482013173450426</v>
      </c>
      <c r="J496" s="46">
        <v>0.99852000000000007</v>
      </c>
      <c r="K496" s="21"/>
    </row>
    <row r="497" spans="1:11" x14ac:dyDescent="0.3">
      <c r="A497" t="str">
        <f t="shared" si="7"/>
        <v>CER-MSD_R1_t3_44761</v>
      </c>
      <c r="B497" s="27">
        <v>44761</v>
      </c>
      <c r="C497" s="28" t="s">
        <v>671</v>
      </c>
      <c r="D497" s="28" t="s">
        <v>93</v>
      </c>
      <c r="E497" s="18">
        <v>4.0999999999999996</v>
      </c>
      <c r="F497" s="19">
        <v>77</v>
      </c>
      <c r="G497" s="20">
        <v>1.66</v>
      </c>
      <c r="H497" s="38">
        <v>2.8574999999999999</v>
      </c>
      <c r="I497" s="45">
        <v>7.1004897821313975</v>
      </c>
      <c r="J497" s="46">
        <v>0.94128000000000001</v>
      </c>
      <c r="K497" s="21"/>
    </row>
    <row r="498" spans="1:11" x14ac:dyDescent="0.3">
      <c r="A498" t="str">
        <f t="shared" si="7"/>
        <v>CER-MSD_R2_t0_44761</v>
      </c>
      <c r="B498" s="27">
        <v>44761</v>
      </c>
      <c r="C498" s="28" t="s">
        <v>672</v>
      </c>
      <c r="D498" s="28" t="s">
        <v>95</v>
      </c>
      <c r="E498" s="18">
        <v>2.2999999999999998</v>
      </c>
      <c r="F498" s="19">
        <v>1088</v>
      </c>
      <c r="G498" s="20">
        <v>1.64</v>
      </c>
      <c r="H498" s="38">
        <v>1.5074999999999998</v>
      </c>
      <c r="I498" s="45">
        <v>100.3289984799865</v>
      </c>
      <c r="J498" s="46">
        <v>0.92855999999999994</v>
      </c>
      <c r="K498" s="21"/>
    </row>
    <row r="499" spans="1:11" x14ac:dyDescent="0.3">
      <c r="A499" t="str">
        <f t="shared" si="7"/>
        <v>CER-MSD_R2_t1_44761</v>
      </c>
      <c r="B499" s="27">
        <v>44761</v>
      </c>
      <c r="C499" s="28" t="s">
        <v>673</v>
      </c>
      <c r="D499" s="28" t="s">
        <v>97</v>
      </c>
      <c r="E499" s="18">
        <v>2.5</v>
      </c>
      <c r="F499" s="19">
        <v>762</v>
      </c>
      <c r="G499" s="20">
        <v>1.94</v>
      </c>
      <c r="H499" s="38">
        <v>1.6575</v>
      </c>
      <c r="I499" s="45">
        <v>70.267184597196419</v>
      </c>
      <c r="J499" s="46">
        <v>1.1193600000000001</v>
      </c>
      <c r="K499" s="21"/>
    </row>
    <row r="500" spans="1:11" x14ac:dyDescent="0.3">
      <c r="A500" t="str">
        <f t="shared" si="7"/>
        <v>CER-MSD_R2_t2_44761</v>
      </c>
      <c r="B500" s="27">
        <v>44761</v>
      </c>
      <c r="C500" s="28" t="s">
        <v>674</v>
      </c>
      <c r="D500" s="28" t="s">
        <v>99</v>
      </c>
      <c r="E500" s="18">
        <v>2.7</v>
      </c>
      <c r="F500" s="19">
        <v>451</v>
      </c>
      <c r="G500" s="20">
        <v>1.65</v>
      </c>
      <c r="H500" s="38">
        <v>1.8075000000000001</v>
      </c>
      <c r="I500" s="45">
        <v>41.58858300962676</v>
      </c>
      <c r="J500" s="46">
        <v>0.93491999999999997</v>
      </c>
      <c r="K500" s="21"/>
    </row>
    <row r="501" spans="1:11" x14ac:dyDescent="0.3">
      <c r="A501" t="str">
        <f t="shared" si="7"/>
        <v>CER-MSD_R2_t3_44761</v>
      </c>
      <c r="B501" s="27">
        <v>44761</v>
      </c>
      <c r="C501" s="28" t="s">
        <v>675</v>
      </c>
      <c r="D501" s="28" t="s">
        <v>101</v>
      </c>
      <c r="E501" s="18">
        <v>3</v>
      </c>
      <c r="F501" s="19">
        <v>281</v>
      </c>
      <c r="G501" s="20">
        <v>1.68</v>
      </c>
      <c r="H501" s="38">
        <v>2.0324999999999998</v>
      </c>
      <c r="I501" s="45">
        <v>25.912176997128867</v>
      </c>
      <c r="J501" s="46">
        <v>0.95399999999999996</v>
      </c>
      <c r="K501" s="21"/>
    </row>
    <row r="502" spans="1:11" x14ac:dyDescent="0.3">
      <c r="A502" t="str">
        <f t="shared" si="7"/>
        <v>CER-MSD_R3_t0_44761</v>
      </c>
      <c r="B502" s="27">
        <v>44761</v>
      </c>
      <c r="C502" s="28" t="s">
        <v>676</v>
      </c>
      <c r="D502" s="28" t="s">
        <v>103</v>
      </c>
      <c r="E502" s="18">
        <v>2.2999999999999998</v>
      </c>
      <c r="F502" s="19">
        <v>1021</v>
      </c>
      <c r="G502" s="20">
        <v>1.73</v>
      </c>
      <c r="H502" s="38">
        <v>1.5074999999999998</v>
      </c>
      <c r="I502" s="45">
        <v>94.150650228002021</v>
      </c>
      <c r="J502" s="46">
        <v>0.98580000000000001</v>
      </c>
      <c r="K502" s="21"/>
    </row>
    <row r="503" spans="1:11" x14ac:dyDescent="0.3">
      <c r="A503" t="str">
        <f t="shared" si="7"/>
        <v>CER-MSD_R3_t1_44761</v>
      </c>
      <c r="B503" s="27">
        <v>44761</v>
      </c>
      <c r="C503" s="28" t="s">
        <v>677</v>
      </c>
      <c r="D503" s="28" t="s">
        <v>105</v>
      </c>
      <c r="E503" s="18">
        <v>2.4</v>
      </c>
      <c r="F503" s="19">
        <v>390</v>
      </c>
      <c r="G503" s="20">
        <v>3.03</v>
      </c>
      <c r="H503" s="38">
        <v>1.5825</v>
      </c>
      <c r="I503" s="45">
        <v>35.963519675730453</v>
      </c>
      <c r="J503" s="46">
        <v>1.8125999999999998</v>
      </c>
      <c r="K503" s="21"/>
    </row>
    <row r="504" spans="1:11" x14ac:dyDescent="0.3">
      <c r="A504" t="str">
        <f t="shared" si="7"/>
        <v>CER-MSD_R3_t2_44761</v>
      </c>
      <c r="B504" s="27">
        <v>44761</v>
      </c>
      <c r="C504" s="28" t="s">
        <v>678</v>
      </c>
      <c r="D504" s="28" t="s">
        <v>107</v>
      </c>
      <c r="E504" s="18">
        <v>2.4</v>
      </c>
      <c r="F504" s="19">
        <v>418</v>
      </c>
      <c r="G504" s="20">
        <v>1.78</v>
      </c>
      <c r="H504" s="38">
        <v>1.5825</v>
      </c>
      <c r="I504" s="45">
        <v>38.545515960141863</v>
      </c>
      <c r="J504" s="46">
        <v>1.0176000000000001</v>
      </c>
      <c r="K504" s="21"/>
    </row>
    <row r="505" spans="1:11" x14ac:dyDescent="0.3">
      <c r="A505" t="str">
        <f t="shared" si="7"/>
        <v>CER-MSD_R3_t3_44761</v>
      </c>
      <c r="B505" s="27">
        <v>44761</v>
      </c>
      <c r="C505" s="28" t="s">
        <v>679</v>
      </c>
      <c r="D505" s="28" t="s">
        <v>109</v>
      </c>
      <c r="E505" s="18">
        <v>2.5</v>
      </c>
      <c r="F505" s="19">
        <v>334</v>
      </c>
      <c r="G505" s="20">
        <v>1.62</v>
      </c>
      <c r="H505" s="38">
        <v>1.6575</v>
      </c>
      <c r="I505" s="45">
        <v>30.799527106907618</v>
      </c>
      <c r="J505" s="46">
        <v>0.9158400000000001</v>
      </c>
      <c r="K505" s="21"/>
    </row>
    <row r="506" spans="1:11" x14ac:dyDescent="0.3">
      <c r="A506" t="str">
        <f t="shared" si="7"/>
        <v>CER-AWD_R1_t0_44763</v>
      </c>
      <c r="B506" s="27">
        <v>44763</v>
      </c>
      <c r="C506" s="28" t="s">
        <v>680</v>
      </c>
      <c r="D506" s="28" t="s">
        <v>63</v>
      </c>
      <c r="E506" s="18">
        <v>2.1</v>
      </c>
      <c r="F506" s="19">
        <v>1142</v>
      </c>
      <c r="G506" s="20">
        <v>1.61</v>
      </c>
      <c r="H506" s="38">
        <v>1.3574999999999999</v>
      </c>
      <c r="I506" s="45">
        <v>105.30856274277993</v>
      </c>
      <c r="J506" s="46">
        <v>0.90948000000000007</v>
      </c>
      <c r="K506" s="21"/>
    </row>
    <row r="507" spans="1:11" x14ac:dyDescent="0.3">
      <c r="A507" t="str">
        <f t="shared" si="7"/>
        <v>CER-AWD_R1_t1_44763</v>
      </c>
      <c r="B507" s="27">
        <v>44763</v>
      </c>
      <c r="C507" s="28" t="s">
        <v>681</v>
      </c>
      <c r="D507" s="28" t="s">
        <v>65</v>
      </c>
      <c r="E507" s="18">
        <v>2.2000000000000002</v>
      </c>
      <c r="F507" s="19">
        <v>980</v>
      </c>
      <c r="G507" s="20">
        <v>2.64</v>
      </c>
      <c r="H507" s="38">
        <v>1.4325000000000001</v>
      </c>
      <c r="I507" s="45">
        <v>90.36986995439959</v>
      </c>
      <c r="J507" s="46">
        <v>1.56456</v>
      </c>
      <c r="K507" s="21"/>
    </row>
    <row r="508" spans="1:11" x14ac:dyDescent="0.3">
      <c r="A508" t="str">
        <f t="shared" si="7"/>
        <v>CER-AWD_R1_t2_44763</v>
      </c>
      <c r="B508" s="27">
        <v>44763</v>
      </c>
      <c r="C508" s="28" t="s">
        <v>682</v>
      </c>
      <c r="D508" s="28" t="s">
        <v>67</v>
      </c>
      <c r="E508" s="18">
        <v>2.1</v>
      </c>
      <c r="F508" s="19">
        <v>420</v>
      </c>
      <c r="G508" s="20">
        <v>1.58</v>
      </c>
      <c r="H508" s="38">
        <v>1.3574999999999999</v>
      </c>
      <c r="I508" s="45">
        <v>38.729944266171252</v>
      </c>
      <c r="J508" s="46">
        <v>0.89040000000000008</v>
      </c>
      <c r="K508" s="21"/>
    </row>
    <row r="509" spans="1:11" x14ac:dyDescent="0.3">
      <c r="A509" t="str">
        <f t="shared" si="7"/>
        <v>CER-AWD_R1_t3_44763</v>
      </c>
      <c r="B509" s="27">
        <v>44763</v>
      </c>
      <c r="C509" s="28" t="s">
        <v>683</v>
      </c>
      <c r="D509" s="28" t="s">
        <v>69</v>
      </c>
      <c r="E509" s="18">
        <v>2.2000000000000002</v>
      </c>
      <c r="F509" s="19">
        <v>471</v>
      </c>
      <c r="G509" s="20">
        <v>1.72</v>
      </c>
      <c r="H509" s="38">
        <v>1.4325000000000001</v>
      </c>
      <c r="I509" s="45">
        <v>43.432866069920621</v>
      </c>
      <c r="J509" s="46">
        <v>0.97944000000000009</v>
      </c>
      <c r="K509" s="21"/>
    </row>
    <row r="510" spans="1:11" x14ac:dyDescent="0.3">
      <c r="A510" t="str">
        <f t="shared" si="7"/>
        <v>CER-AWD_R2_t0_44763</v>
      </c>
      <c r="B510" s="27">
        <v>44763</v>
      </c>
      <c r="C510" s="28" t="s">
        <v>684</v>
      </c>
      <c r="D510" s="28" t="s">
        <v>71</v>
      </c>
      <c r="E510" s="18">
        <v>2.1</v>
      </c>
      <c r="F510" s="19">
        <v>1337</v>
      </c>
      <c r="G510" s="20">
        <v>1.51</v>
      </c>
      <c r="H510" s="38">
        <v>1.3574999999999999</v>
      </c>
      <c r="I510" s="45">
        <v>123.29032258064517</v>
      </c>
      <c r="J510" s="46">
        <v>0.84588000000000008</v>
      </c>
      <c r="K510" s="21"/>
    </row>
    <row r="511" spans="1:11" x14ac:dyDescent="0.3">
      <c r="A511" t="str">
        <f t="shared" si="7"/>
        <v>CER-AWD_R2_t1_44763</v>
      </c>
      <c r="B511" s="27">
        <v>44763</v>
      </c>
      <c r="C511" s="28" t="s">
        <v>685</v>
      </c>
      <c r="D511" s="28" t="s">
        <v>73</v>
      </c>
      <c r="E511" s="18">
        <v>2.2999999999999998</v>
      </c>
      <c r="F511" s="19">
        <v>739</v>
      </c>
      <c r="G511" s="20">
        <v>1.56</v>
      </c>
      <c r="H511" s="38">
        <v>1.5074999999999998</v>
      </c>
      <c r="I511" s="45">
        <v>68.146259077858474</v>
      </c>
      <c r="J511" s="46">
        <v>0.87768000000000013</v>
      </c>
      <c r="K511" s="21"/>
    </row>
    <row r="512" spans="1:11" x14ac:dyDescent="0.3">
      <c r="A512" t="str">
        <f t="shared" si="7"/>
        <v>CER-AWD_R2_t2_44763</v>
      </c>
      <c r="B512" s="27">
        <v>44763</v>
      </c>
      <c r="C512" s="28" t="s">
        <v>686</v>
      </c>
      <c r="D512" s="28" t="s">
        <v>75</v>
      </c>
      <c r="E512" s="18">
        <v>2.4</v>
      </c>
      <c r="F512" s="19">
        <v>498</v>
      </c>
      <c r="G512" s="20">
        <v>1.59</v>
      </c>
      <c r="H512" s="38">
        <v>1.5825</v>
      </c>
      <c r="I512" s="45">
        <v>45.922648201317344</v>
      </c>
      <c r="J512" s="46">
        <v>0.89676000000000011</v>
      </c>
      <c r="K512" s="21"/>
    </row>
    <row r="513" spans="1:11" x14ac:dyDescent="0.3">
      <c r="A513" t="str">
        <f t="shared" si="7"/>
        <v>CER-AWD_R2_t3_44763</v>
      </c>
      <c r="B513" s="27">
        <v>44763</v>
      </c>
      <c r="C513" s="28" t="s">
        <v>687</v>
      </c>
      <c r="D513" s="28" t="s">
        <v>77</v>
      </c>
      <c r="E513" s="18">
        <v>2.4</v>
      </c>
      <c r="F513" s="19">
        <v>218</v>
      </c>
      <c r="G513" s="20">
        <v>1.51</v>
      </c>
      <c r="H513" s="38">
        <v>1.5825</v>
      </c>
      <c r="I513" s="45">
        <v>20.102685357203175</v>
      </c>
      <c r="J513" s="46">
        <v>0.84588000000000008</v>
      </c>
      <c r="K513" s="21"/>
    </row>
    <row r="514" spans="1:11" x14ac:dyDescent="0.3">
      <c r="A514" t="str">
        <f t="shared" ref="A514:A577" si="8">D514&amp;"_"&amp;B514</f>
        <v>CER-AWD_R3_t0_44763</v>
      </c>
      <c r="B514" s="27">
        <v>44763</v>
      </c>
      <c r="C514" s="28" t="s">
        <v>688</v>
      </c>
      <c r="D514" s="28" t="s">
        <v>79</v>
      </c>
      <c r="E514" s="18">
        <v>2.2000000000000002</v>
      </c>
      <c r="F514" s="19">
        <v>1026</v>
      </c>
      <c r="G514" s="20">
        <v>1.84</v>
      </c>
      <c r="H514" s="38">
        <v>1.4325000000000001</v>
      </c>
      <c r="I514" s="45">
        <v>94.611720993075494</v>
      </c>
      <c r="J514" s="46">
        <v>1.05576</v>
      </c>
      <c r="K514" s="21"/>
    </row>
    <row r="515" spans="1:11" x14ac:dyDescent="0.3">
      <c r="A515" t="str">
        <f t="shared" si="8"/>
        <v>CER-AWD_R3_t1_44763</v>
      </c>
      <c r="B515" s="27">
        <v>44763</v>
      </c>
      <c r="C515" s="28" t="s">
        <v>689</v>
      </c>
      <c r="D515" s="28" t="s">
        <v>81</v>
      </c>
      <c r="E515" s="18">
        <v>2.5</v>
      </c>
      <c r="F515" s="19">
        <v>916</v>
      </c>
      <c r="G515" s="20">
        <v>1.54</v>
      </c>
      <c r="H515" s="38">
        <v>1.6575</v>
      </c>
      <c r="I515" s="45">
        <v>84.468164161459228</v>
      </c>
      <c r="J515" s="46">
        <v>0.86496000000000006</v>
      </c>
      <c r="K515" s="21"/>
    </row>
    <row r="516" spans="1:11" x14ac:dyDescent="0.3">
      <c r="A516" t="str">
        <f t="shared" si="8"/>
        <v>CER-AWD_R3_t2_44763</v>
      </c>
      <c r="B516" s="27">
        <v>44763</v>
      </c>
      <c r="C516" s="28" t="s">
        <v>690</v>
      </c>
      <c r="D516" s="28" t="s">
        <v>83</v>
      </c>
      <c r="E516" s="18">
        <v>2.6</v>
      </c>
      <c r="F516" s="19">
        <v>336</v>
      </c>
      <c r="G516" s="20">
        <v>2.9</v>
      </c>
      <c r="H516" s="38">
        <v>1.7324999999999999</v>
      </c>
      <c r="I516" s="45">
        <v>30.983955412937004</v>
      </c>
      <c r="J516" s="46">
        <v>1.7299199999999999</v>
      </c>
      <c r="K516" s="21"/>
    </row>
    <row r="517" spans="1:11" x14ac:dyDescent="0.3">
      <c r="A517" t="str">
        <f t="shared" si="8"/>
        <v>CER-AWD_R3_t3_44763</v>
      </c>
      <c r="B517" s="27">
        <v>44763</v>
      </c>
      <c r="C517" s="28" t="s">
        <v>691</v>
      </c>
      <c r="D517" s="28" t="s">
        <v>85</v>
      </c>
      <c r="E517" s="18">
        <v>2.9</v>
      </c>
      <c r="F517" s="19">
        <v>96</v>
      </c>
      <c r="G517" s="20">
        <v>1.52</v>
      </c>
      <c r="H517" s="38">
        <v>1.9575</v>
      </c>
      <c r="I517" s="45">
        <v>8.8525586894105732</v>
      </c>
      <c r="J517" s="46">
        <v>0.85224000000000011</v>
      </c>
      <c r="K517" s="21"/>
    </row>
    <row r="518" spans="1:11" x14ac:dyDescent="0.3">
      <c r="A518" t="str">
        <f t="shared" si="8"/>
        <v>CER-CON_R1_t0_44763</v>
      </c>
      <c r="B518" s="27">
        <v>44763</v>
      </c>
      <c r="C518" s="28" t="s">
        <v>692</v>
      </c>
      <c r="D518" s="28" t="s">
        <v>111</v>
      </c>
      <c r="E518" s="18">
        <v>2.8</v>
      </c>
      <c r="F518" s="19">
        <v>1328</v>
      </c>
      <c r="G518" s="20">
        <v>1.4</v>
      </c>
      <c r="H518" s="38">
        <v>1.8824999999999998</v>
      </c>
      <c r="I518" s="45">
        <v>122.46039520351293</v>
      </c>
      <c r="J518" s="46">
        <v>0.77591999999999994</v>
      </c>
      <c r="K518" s="21"/>
    </row>
    <row r="519" spans="1:11" x14ac:dyDescent="0.3">
      <c r="A519" t="str">
        <f t="shared" si="8"/>
        <v>CER-CON_R1_t1_44763</v>
      </c>
      <c r="B519" s="27">
        <v>44763</v>
      </c>
      <c r="C519" s="28" t="s">
        <v>693</v>
      </c>
      <c r="D519" s="28" t="s">
        <v>113</v>
      </c>
      <c r="E519" s="18">
        <v>8.8000000000000007</v>
      </c>
      <c r="F519" s="19">
        <v>872</v>
      </c>
      <c r="G519" s="20">
        <v>2.02</v>
      </c>
      <c r="H519" s="38">
        <v>6.3825000000000012</v>
      </c>
      <c r="I519" s="45">
        <v>80.410741428812699</v>
      </c>
      <c r="J519" s="46">
        <v>1.1702400000000002</v>
      </c>
      <c r="K519" s="21"/>
    </row>
    <row r="520" spans="1:11" x14ac:dyDescent="0.3">
      <c r="A520" t="str">
        <f t="shared" si="8"/>
        <v>CER-CON_R1_t2_44763</v>
      </c>
      <c r="B520" s="27">
        <v>44763</v>
      </c>
      <c r="C520" s="28" t="s">
        <v>694</v>
      </c>
      <c r="D520" s="28" t="s">
        <v>115</v>
      </c>
      <c r="E520" s="18">
        <v>18.7</v>
      </c>
      <c r="F520" s="19">
        <v>817</v>
      </c>
      <c r="G520" s="20">
        <v>1.72</v>
      </c>
      <c r="H520" s="38">
        <v>13.807500000000001</v>
      </c>
      <c r="I520" s="45">
        <v>75.338963013004559</v>
      </c>
      <c r="J520" s="46">
        <v>0.97944000000000009</v>
      </c>
      <c r="K520" s="21"/>
    </row>
    <row r="521" spans="1:11" x14ac:dyDescent="0.3">
      <c r="A521" t="str">
        <f t="shared" si="8"/>
        <v>CER-CON_R1_t3_44763</v>
      </c>
      <c r="B521" s="27">
        <v>44763</v>
      </c>
      <c r="C521" s="28" t="s">
        <v>695</v>
      </c>
      <c r="D521" s="28" t="s">
        <v>117</v>
      </c>
      <c r="E521" s="18">
        <v>13.7</v>
      </c>
      <c r="F521" s="19">
        <v>0</v>
      </c>
      <c r="G521" s="20">
        <v>1.47</v>
      </c>
      <c r="H521" s="38">
        <v>10.057500000000001</v>
      </c>
      <c r="I521" s="45">
        <v>0</v>
      </c>
      <c r="J521" s="46">
        <v>0.82044000000000006</v>
      </c>
      <c r="K521" s="21"/>
    </row>
    <row r="522" spans="1:11" x14ac:dyDescent="0.3">
      <c r="A522" t="str">
        <f t="shared" si="8"/>
        <v>CER-CON_R2_t0_44763</v>
      </c>
      <c r="B522" s="27">
        <v>44763</v>
      </c>
      <c r="C522" s="28" t="s">
        <v>696</v>
      </c>
      <c r="D522" s="28" t="s">
        <v>119</v>
      </c>
      <c r="E522" s="18">
        <v>2.4</v>
      </c>
      <c r="F522" s="19">
        <v>1231</v>
      </c>
      <c r="G522" s="20">
        <v>1.41</v>
      </c>
      <c r="H522" s="38">
        <v>1.5825</v>
      </c>
      <c r="I522" s="45">
        <v>113.51562236108767</v>
      </c>
      <c r="J522" s="46">
        <v>0.78227999999999998</v>
      </c>
      <c r="K522" s="21"/>
    </row>
    <row r="523" spans="1:11" x14ac:dyDescent="0.3">
      <c r="A523" t="str">
        <f t="shared" si="8"/>
        <v>CER-CON_R2_t1_44763</v>
      </c>
      <c r="B523" s="27">
        <v>44763</v>
      </c>
      <c r="C523" s="28" t="s">
        <v>697</v>
      </c>
      <c r="D523" s="28" t="s">
        <v>121</v>
      </c>
      <c r="E523" s="18">
        <v>5</v>
      </c>
      <c r="F523" s="19">
        <v>331</v>
      </c>
      <c r="G523" s="20">
        <v>1.45</v>
      </c>
      <c r="H523" s="38">
        <v>3.5324999999999998</v>
      </c>
      <c r="I523" s="45">
        <v>30.522884647863538</v>
      </c>
      <c r="J523" s="46">
        <v>0.80771999999999999</v>
      </c>
      <c r="K523" s="21"/>
    </row>
    <row r="524" spans="1:11" x14ac:dyDescent="0.3">
      <c r="A524" t="str">
        <f t="shared" si="8"/>
        <v>CER-CON_R2_t2_44763</v>
      </c>
      <c r="B524" s="27">
        <v>44763</v>
      </c>
      <c r="C524" s="28" t="s">
        <v>698</v>
      </c>
      <c r="D524" s="28" t="s">
        <v>123</v>
      </c>
      <c r="E524" s="18">
        <v>7.7</v>
      </c>
      <c r="F524" s="19">
        <v>469</v>
      </c>
      <c r="G524" s="20">
        <v>1.48</v>
      </c>
      <c r="H524" s="38">
        <v>5.5575000000000001</v>
      </c>
      <c r="I524" s="45">
        <v>43.248437763891232</v>
      </c>
      <c r="J524" s="46">
        <v>0.82680000000000009</v>
      </c>
      <c r="K524" s="21"/>
    </row>
    <row r="525" spans="1:11" x14ac:dyDescent="0.3">
      <c r="A525" t="str">
        <f t="shared" si="8"/>
        <v>CER-CON_R2_t3_44763</v>
      </c>
      <c r="B525" s="27">
        <v>44763</v>
      </c>
      <c r="C525" s="28" t="s">
        <v>699</v>
      </c>
      <c r="D525" s="28" t="s">
        <v>125</v>
      </c>
      <c r="E525" s="18">
        <v>11.1</v>
      </c>
      <c r="F525" s="19">
        <v>113</v>
      </c>
      <c r="G525" s="20">
        <v>1.45</v>
      </c>
      <c r="H525" s="38">
        <v>8.1074999999999999</v>
      </c>
      <c r="I525" s="45">
        <v>10.420199290660362</v>
      </c>
      <c r="J525" s="46">
        <v>0.80771999999999999</v>
      </c>
      <c r="K525" s="21"/>
    </row>
    <row r="526" spans="1:11" x14ac:dyDescent="0.3">
      <c r="A526" t="str">
        <f t="shared" si="8"/>
        <v>CER-CON_R3_t0_44763</v>
      </c>
      <c r="B526" s="27">
        <v>44763</v>
      </c>
      <c r="C526" s="28" t="s">
        <v>700</v>
      </c>
      <c r="D526" s="28" t="s">
        <v>127</v>
      </c>
      <c r="E526" s="18">
        <v>2.2999999999999998</v>
      </c>
      <c r="F526" s="19">
        <v>1133</v>
      </c>
      <c r="G526" s="20">
        <v>1.47</v>
      </c>
      <c r="H526" s="38">
        <v>1.5074999999999998</v>
      </c>
      <c r="I526" s="45">
        <v>104.47863536564769</v>
      </c>
      <c r="J526" s="46">
        <v>0.82044000000000006</v>
      </c>
      <c r="K526" s="21"/>
    </row>
    <row r="527" spans="1:11" x14ac:dyDescent="0.3">
      <c r="A527" t="str">
        <f t="shared" si="8"/>
        <v>CER-CON_R3_t1_44763</v>
      </c>
      <c r="B527" s="27">
        <v>44763</v>
      </c>
      <c r="C527" s="28" t="s">
        <v>701</v>
      </c>
      <c r="D527" s="28" t="s">
        <v>129</v>
      </c>
      <c r="E527" s="18">
        <v>4.3</v>
      </c>
      <c r="F527" s="19">
        <v>803</v>
      </c>
      <c r="G527" s="20">
        <v>1.49</v>
      </c>
      <c r="H527" s="38">
        <v>3.0074999999999998</v>
      </c>
      <c r="I527" s="45">
        <v>74.04796487079885</v>
      </c>
      <c r="J527" s="46">
        <v>0.83316000000000001</v>
      </c>
      <c r="K527" s="21"/>
    </row>
    <row r="528" spans="1:11" x14ac:dyDescent="0.3">
      <c r="A528" t="str">
        <f t="shared" si="8"/>
        <v>CER-CON_R3_t2_44763</v>
      </c>
      <c r="B528" s="27">
        <v>44763</v>
      </c>
      <c r="C528" s="28" t="s">
        <v>702</v>
      </c>
      <c r="D528" s="28" t="s">
        <v>131</v>
      </c>
      <c r="E528" s="18">
        <v>6.8</v>
      </c>
      <c r="F528" s="19">
        <v>251</v>
      </c>
      <c r="G528" s="20">
        <v>1.45</v>
      </c>
      <c r="H528" s="38">
        <v>4.8825000000000003</v>
      </c>
      <c r="I528" s="45">
        <v>23.145752406688061</v>
      </c>
      <c r="J528" s="46">
        <v>0.80771999999999999</v>
      </c>
      <c r="K528" s="21"/>
    </row>
    <row r="529" spans="1:11" x14ac:dyDescent="0.3">
      <c r="A529" t="str">
        <f t="shared" si="8"/>
        <v>CER-CON_R3_t3_44763</v>
      </c>
      <c r="B529" s="27">
        <v>44763</v>
      </c>
      <c r="C529" s="28" t="s">
        <v>703</v>
      </c>
      <c r="D529" s="28" t="s">
        <v>133</v>
      </c>
      <c r="E529" s="18">
        <v>10.1</v>
      </c>
      <c r="F529" s="19">
        <v>10</v>
      </c>
      <c r="G529" s="20">
        <v>2.0699999999999998</v>
      </c>
      <c r="H529" s="38">
        <v>7.3574999999999999</v>
      </c>
      <c r="I529" s="45">
        <v>0.92214153014693467</v>
      </c>
      <c r="J529" s="46">
        <v>1.20204</v>
      </c>
      <c r="K529" s="21"/>
    </row>
    <row r="530" spans="1:11" x14ac:dyDescent="0.3">
      <c r="A530" t="str">
        <f t="shared" si="8"/>
        <v>CER-MSD_R1_t0_44763</v>
      </c>
      <c r="B530" s="27">
        <v>44763</v>
      </c>
      <c r="C530" s="28" t="s">
        <v>704</v>
      </c>
      <c r="D530" s="28" t="s">
        <v>87</v>
      </c>
      <c r="E530" s="18">
        <v>2</v>
      </c>
      <c r="F530" s="19">
        <v>1119</v>
      </c>
      <c r="G530" s="20">
        <v>1.64</v>
      </c>
      <c r="H530" s="38">
        <v>1.2825</v>
      </c>
      <c r="I530" s="45">
        <v>103.18763722344198</v>
      </c>
      <c r="J530" s="46">
        <v>0.92855999999999994</v>
      </c>
      <c r="K530" s="21"/>
    </row>
    <row r="531" spans="1:11" x14ac:dyDescent="0.3">
      <c r="A531" t="str">
        <f t="shared" si="8"/>
        <v>CER-MSD_R1_t1_44763</v>
      </c>
      <c r="B531" s="27">
        <v>44763</v>
      </c>
      <c r="C531" s="28" t="s">
        <v>705</v>
      </c>
      <c r="D531" s="28" t="s">
        <v>89</v>
      </c>
      <c r="E531" s="18">
        <v>3</v>
      </c>
      <c r="F531" s="19">
        <v>605</v>
      </c>
      <c r="G531" s="20">
        <v>1.57</v>
      </c>
      <c r="H531" s="38">
        <v>2.0324999999999998</v>
      </c>
      <c r="I531" s="45">
        <v>55.789562573889548</v>
      </c>
      <c r="J531" s="46">
        <v>0.88404000000000005</v>
      </c>
      <c r="K531" s="21"/>
    </row>
    <row r="532" spans="1:11" x14ac:dyDescent="0.3">
      <c r="A532" t="str">
        <f t="shared" si="8"/>
        <v>CER-MSD_R1_t2_44763</v>
      </c>
      <c r="B532" s="27">
        <v>44763</v>
      </c>
      <c r="C532" s="28" t="s">
        <v>706</v>
      </c>
      <c r="D532" s="28" t="s">
        <v>91</v>
      </c>
      <c r="E532" s="18">
        <v>4</v>
      </c>
      <c r="F532" s="19">
        <v>488</v>
      </c>
      <c r="G532" s="20">
        <v>1.49</v>
      </c>
      <c r="H532" s="38">
        <v>2.7824999999999998</v>
      </c>
      <c r="I532" s="45">
        <v>45.000506671170413</v>
      </c>
      <c r="J532" s="46">
        <v>0.83316000000000001</v>
      </c>
      <c r="K532" s="21"/>
    </row>
    <row r="533" spans="1:11" x14ac:dyDescent="0.3">
      <c r="A533" t="str">
        <f t="shared" si="8"/>
        <v>CER-MSD_R1_t3_44763</v>
      </c>
      <c r="B533" s="27">
        <v>44763</v>
      </c>
      <c r="C533" s="28" t="s">
        <v>707</v>
      </c>
      <c r="D533" s="28" t="s">
        <v>93</v>
      </c>
      <c r="E533" s="18">
        <v>5.0999999999999996</v>
      </c>
      <c r="F533" s="19">
        <v>442</v>
      </c>
      <c r="G533" s="20">
        <v>1.42</v>
      </c>
      <c r="H533" s="38">
        <v>3.6074999999999999</v>
      </c>
      <c r="I533" s="45">
        <v>40.758655632494516</v>
      </c>
      <c r="J533" s="46">
        <v>0.78864000000000001</v>
      </c>
      <c r="K533" s="21"/>
    </row>
    <row r="534" spans="1:11" x14ac:dyDescent="0.3">
      <c r="A534" t="str">
        <f t="shared" si="8"/>
        <v>CER-MSD_R2_t0_44763</v>
      </c>
      <c r="B534" s="27">
        <v>44763</v>
      </c>
      <c r="C534" s="28" t="s">
        <v>708</v>
      </c>
      <c r="D534" s="28" t="s">
        <v>95</v>
      </c>
      <c r="E534" s="18">
        <v>2.2000000000000002</v>
      </c>
      <c r="F534" s="19">
        <v>999</v>
      </c>
      <c r="G534" s="20">
        <v>1.33</v>
      </c>
      <c r="H534" s="38">
        <v>1.4325000000000001</v>
      </c>
      <c r="I534" s="45">
        <v>92.121938861678785</v>
      </c>
      <c r="J534" s="46">
        <v>0.73140000000000005</v>
      </c>
      <c r="K534" s="21"/>
    </row>
    <row r="535" spans="1:11" x14ac:dyDescent="0.3">
      <c r="A535" t="str">
        <f t="shared" si="8"/>
        <v>CER-MSD_R2_t1_44763</v>
      </c>
      <c r="B535" s="27">
        <v>44763</v>
      </c>
      <c r="C535" s="28" t="s">
        <v>709</v>
      </c>
      <c r="D535" s="28" t="s">
        <v>97</v>
      </c>
      <c r="E535" s="18">
        <v>2.2999999999999998</v>
      </c>
      <c r="F535" s="19">
        <v>414</v>
      </c>
      <c r="G535" s="20">
        <v>1.38</v>
      </c>
      <c r="H535" s="38">
        <v>1.5074999999999998</v>
      </c>
      <c r="I535" s="45">
        <v>38.176659348083099</v>
      </c>
      <c r="J535" s="46">
        <v>0.76319999999999999</v>
      </c>
      <c r="K535" s="21"/>
    </row>
    <row r="536" spans="1:11" x14ac:dyDescent="0.3">
      <c r="A536" t="str">
        <f t="shared" si="8"/>
        <v>CER-MSD_R2_t2_44763</v>
      </c>
      <c r="B536" s="27">
        <v>44763</v>
      </c>
      <c r="C536" s="28" t="s">
        <v>710</v>
      </c>
      <c r="D536" s="28" t="s">
        <v>99</v>
      </c>
      <c r="E536" s="18">
        <v>2.7</v>
      </c>
      <c r="F536" s="19">
        <v>253</v>
      </c>
      <c r="G536" s="20">
        <v>1.28</v>
      </c>
      <c r="H536" s="38">
        <v>1.8075000000000001</v>
      </c>
      <c r="I536" s="45">
        <v>23.330180712717446</v>
      </c>
      <c r="J536" s="46">
        <v>0.69960000000000011</v>
      </c>
      <c r="K536" s="21"/>
    </row>
    <row r="537" spans="1:11" x14ac:dyDescent="0.3">
      <c r="A537" t="str">
        <f t="shared" si="8"/>
        <v>CER-MSD_R2_t3_44763</v>
      </c>
      <c r="B537" s="27">
        <v>44763</v>
      </c>
      <c r="C537" s="28" t="s">
        <v>711</v>
      </c>
      <c r="D537" s="28" t="s">
        <v>101</v>
      </c>
      <c r="E537" s="18">
        <v>3</v>
      </c>
      <c r="F537" s="19">
        <v>227</v>
      </c>
      <c r="G537" s="20">
        <v>1.31</v>
      </c>
      <c r="H537" s="38">
        <v>2.0324999999999998</v>
      </c>
      <c r="I537" s="45">
        <v>20.932612734335418</v>
      </c>
      <c r="J537" s="46">
        <v>0.7186800000000001</v>
      </c>
      <c r="K537" s="21"/>
    </row>
    <row r="538" spans="1:11" x14ac:dyDescent="0.3">
      <c r="A538" t="str">
        <f t="shared" si="8"/>
        <v>CER-MSD_R3_t0_44763</v>
      </c>
      <c r="B538" s="27">
        <v>44763</v>
      </c>
      <c r="C538" s="28" t="s">
        <v>712</v>
      </c>
      <c r="D538" s="28" t="s">
        <v>103</v>
      </c>
      <c r="E538" s="18">
        <v>2.1</v>
      </c>
      <c r="F538" s="19">
        <v>1404</v>
      </c>
      <c r="G538" s="20">
        <v>1.32</v>
      </c>
      <c r="H538" s="38">
        <v>1.3574999999999999</v>
      </c>
      <c r="I538" s="45">
        <v>129.46867083262964</v>
      </c>
      <c r="J538" s="46">
        <v>0.72504000000000013</v>
      </c>
      <c r="K538" s="21"/>
    </row>
    <row r="539" spans="1:11" x14ac:dyDescent="0.3">
      <c r="A539" t="str">
        <f t="shared" si="8"/>
        <v>CER-MSD_R3_t1_44763</v>
      </c>
      <c r="B539" s="27">
        <v>44763</v>
      </c>
      <c r="C539" s="28" t="s">
        <v>713</v>
      </c>
      <c r="D539" s="28" t="s">
        <v>105</v>
      </c>
      <c r="E539" s="18">
        <v>2.2000000000000002</v>
      </c>
      <c r="F539" s="19">
        <v>765</v>
      </c>
      <c r="G539" s="20">
        <v>1.42</v>
      </c>
      <c r="H539" s="38">
        <v>1.4325000000000001</v>
      </c>
      <c r="I539" s="45">
        <v>70.543827056240502</v>
      </c>
      <c r="J539" s="46">
        <v>0.78864000000000001</v>
      </c>
      <c r="K539" s="21"/>
    </row>
    <row r="540" spans="1:11" x14ac:dyDescent="0.3">
      <c r="A540" t="str">
        <f t="shared" si="8"/>
        <v>CER-MSD_R3_t2_44763</v>
      </c>
      <c r="B540" s="27">
        <v>44763</v>
      </c>
      <c r="C540" s="28" t="s">
        <v>714</v>
      </c>
      <c r="D540" s="28" t="s">
        <v>107</v>
      </c>
      <c r="E540" s="18">
        <v>2.2999999999999998</v>
      </c>
      <c r="F540" s="19">
        <v>420</v>
      </c>
      <c r="G540" s="20">
        <v>1.3</v>
      </c>
      <c r="H540" s="38">
        <v>1.5074999999999998</v>
      </c>
      <c r="I540" s="45">
        <v>38.729944266171252</v>
      </c>
      <c r="J540" s="46">
        <v>0.71232000000000006</v>
      </c>
      <c r="K540" s="21"/>
    </row>
    <row r="541" spans="1:11" x14ac:dyDescent="0.3">
      <c r="A541" t="str">
        <f t="shared" si="8"/>
        <v>CER-MSD_R3_t3_44763</v>
      </c>
      <c r="B541" s="27">
        <v>44763</v>
      </c>
      <c r="C541" s="28" t="s">
        <v>715</v>
      </c>
      <c r="D541" s="28" t="s">
        <v>109</v>
      </c>
      <c r="E541" s="18">
        <v>2.2999999999999998</v>
      </c>
      <c r="F541" s="19">
        <v>291</v>
      </c>
      <c r="G541" s="20">
        <v>1.38</v>
      </c>
      <c r="H541" s="38">
        <v>1.5074999999999998</v>
      </c>
      <c r="I541" s="45">
        <v>26.834318527275798</v>
      </c>
      <c r="J541" s="46">
        <v>0.76319999999999999</v>
      </c>
      <c r="K541" s="21"/>
    </row>
    <row r="542" spans="1:11" x14ac:dyDescent="0.3">
      <c r="A542" t="str">
        <f t="shared" si="8"/>
        <v>CER-AWD_R1_t0_44769</v>
      </c>
      <c r="B542" s="27">
        <v>44769</v>
      </c>
      <c r="C542" s="28" t="s">
        <v>716</v>
      </c>
      <c r="D542" s="28" t="s">
        <v>63</v>
      </c>
      <c r="E542" s="18">
        <v>2.2000000000000002</v>
      </c>
      <c r="F542" s="19">
        <v>952</v>
      </c>
      <c r="G542" s="20">
        <v>2.0299999999999998</v>
      </c>
      <c r="H542" s="38">
        <v>1.4325000000000001</v>
      </c>
      <c r="I542" s="45">
        <v>87.787873669988173</v>
      </c>
      <c r="J542" s="46">
        <v>1.1765999999999999</v>
      </c>
      <c r="K542" s="21"/>
    </row>
    <row r="543" spans="1:11" x14ac:dyDescent="0.3">
      <c r="A543" t="str">
        <f t="shared" si="8"/>
        <v>CER-AWD_R1_t1_44769</v>
      </c>
      <c r="B543" s="27">
        <v>44769</v>
      </c>
      <c r="C543" s="28" t="s">
        <v>717</v>
      </c>
      <c r="D543" s="28" t="s">
        <v>65</v>
      </c>
      <c r="E543" s="18">
        <v>2.2000000000000002</v>
      </c>
      <c r="F543" s="19">
        <v>887</v>
      </c>
      <c r="G543" s="20">
        <v>2.34</v>
      </c>
      <c r="H543" s="38">
        <v>1.4325000000000001</v>
      </c>
      <c r="I543" s="45">
        <v>81.793953724033102</v>
      </c>
      <c r="J543" s="46">
        <v>1.3737599999999999</v>
      </c>
      <c r="K543" s="21"/>
    </row>
    <row r="544" spans="1:11" x14ac:dyDescent="0.3">
      <c r="A544" t="str">
        <f t="shared" si="8"/>
        <v>CER-AWD_R1_t2_44769</v>
      </c>
      <c r="B544" s="27">
        <v>44769</v>
      </c>
      <c r="C544" s="28" t="s">
        <v>718</v>
      </c>
      <c r="D544" s="28" t="s">
        <v>67</v>
      </c>
      <c r="E544" s="18">
        <v>2.2000000000000002</v>
      </c>
      <c r="F544" s="19">
        <v>733</v>
      </c>
      <c r="G544" s="20">
        <v>1.29</v>
      </c>
      <c r="H544" s="38">
        <v>1.4325000000000001</v>
      </c>
      <c r="I544" s="45">
        <v>67.592974159770307</v>
      </c>
      <c r="J544" s="46">
        <v>0.70596000000000003</v>
      </c>
      <c r="K544" s="21"/>
    </row>
    <row r="545" spans="1:11" x14ac:dyDescent="0.3">
      <c r="A545" t="str">
        <f t="shared" si="8"/>
        <v>CER-AWD_R1_t3_44769</v>
      </c>
      <c r="B545" s="27">
        <v>44769</v>
      </c>
      <c r="C545" s="28" t="s">
        <v>719</v>
      </c>
      <c r="D545" s="28" t="s">
        <v>69</v>
      </c>
      <c r="E545" s="18">
        <v>2.2999999999999998</v>
      </c>
      <c r="F545" s="19">
        <v>619</v>
      </c>
      <c r="G545" s="20">
        <v>1.36</v>
      </c>
      <c r="H545" s="38">
        <v>1.5074999999999998</v>
      </c>
      <c r="I545" s="45">
        <v>57.080560716095256</v>
      </c>
      <c r="J545" s="46">
        <v>0.75048000000000015</v>
      </c>
      <c r="K545" s="21"/>
    </row>
    <row r="546" spans="1:11" x14ac:dyDescent="0.3">
      <c r="A546" t="str">
        <f t="shared" si="8"/>
        <v>CER-AWD_R2_t0_44769</v>
      </c>
      <c r="B546" s="27">
        <v>44769</v>
      </c>
      <c r="C546" s="28" t="s">
        <v>720</v>
      </c>
      <c r="D546" s="28" t="s">
        <v>71</v>
      </c>
      <c r="E546" s="18">
        <v>2.2000000000000002</v>
      </c>
      <c r="F546" s="19">
        <v>1217</v>
      </c>
      <c r="G546" s="20">
        <v>1.35</v>
      </c>
      <c r="H546" s="38">
        <v>1.4325000000000001</v>
      </c>
      <c r="I546" s="45">
        <v>112.22462421888196</v>
      </c>
      <c r="J546" s="46">
        <v>0.74412000000000011</v>
      </c>
      <c r="K546" s="21"/>
    </row>
    <row r="547" spans="1:11" x14ac:dyDescent="0.3">
      <c r="A547" t="str">
        <f t="shared" si="8"/>
        <v>CER-AWD_R2_t1_44769</v>
      </c>
      <c r="B547" s="27">
        <v>44769</v>
      </c>
      <c r="C547" s="28" t="s">
        <v>721</v>
      </c>
      <c r="D547" s="28" t="s">
        <v>73</v>
      </c>
      <c r="E547" s="18">
        <v>2.2000000000000002</v>
      </c>
      <c r="F547" s="19">
        <v>645</v>
      </c>
      <c r="G547" s="20">
        <v>1.37</v>
      </c>
      <c r="H547" s="38">
        <v>1.4325000000000001</v>
      </c>
      <c r="I547" s="45">
        <v>59.478128694477284</v>
      </c>
      <c r="J547" s="46">
        <v>0.75684000000000007</v>
      </c>
      <c r="K547" s="21"/>
    </row>
    <row r="548" spans="1:11" x14ac:dyDescent="0.3">
      <c r="A548" t="str">
        <f t="shared" si="8"/>
        <v>CER-AWD_R2_t2_44769</v>
      </c>
      <c r="B548" s="27">
        <v>44769</v>
      </c>
      <c r="C548" s="28" t="s">
        <v>722</v>
      </c>
      <c r="D548" s="28" t="s">
        <v>75</v>
      </c>
      <c r="E548" s="18">
        <v>2.2999999999999998</v>
      </c>
      <c r="F548" s="19">
        <v>755</v>
      </c>
      <c r="G548" s="20">
        <v>1.39</v>
      </c>
      <c r="H548" s="38">
        <v>1.5074999999999998</v>
      </c>
      <c r="I548" s="45">
        <v>69.621685526093572</v>
      </c>
      <c r="J548" s="46">
        <v>0.76956000000000002</v>
      </c>
      <c r="K548" s="21"/>
    </row>
    <row r="549" spans="1:11" x14ac:dyDescent="0.3">
      <c r="A549" t="str">
        <f t="shared" si="8"/>
        <v>CER-AWD_R2_t3_44769</v>
      </c>
      <c r="B549" s="27">
        <v>44769</v>
      </c>
      <c r="C549" s="28" t="s">
        <v>723</v>
      </c>
      <c r="D549" s="28" t="s">
        <v>77</v>
      </c>
      <c r="E549" s="18">
        <v>2.2999999999999998</v>
      </c>
      <c r="F549" s="19">
        <v>760</v>
      </c>
      <c r="G549" s="20">
        <v>1.31</v>
      </c>
      <c r="H549" s="38">
        <v>1.5074999999999998</v>
      </c>
      <c r="I549" s="45">
        <v>70.08275629116703</v>
      </c>
      <c r="J549" s="46">
        <v>0.7186800000000001</v>
      </c>
      <c r="K549" s="21"/>
    </row>
    <row r="550" spans="1:11" x14ac:dyDescent="0.3">
      <c r="A550" t="str">
        <f t="shared" si="8"/>
        <v>CER-AWD_R3_t0_44769</v>
      </c>
      <c r="B550" s="27">
        <v>44769</v>
      </c>
      <c r="C550" s="28" t="s">
        <v>724</v>
      </c>
      <c r="D550" s="28" t="s">
        <v>79</v>
      </c>
      <c r="E550" s="18">
        <v>2.2000000000000002</v>
      </c>
      <c r="F550" s="19">
        <v>1147</v>
      </c>
      <c r="G550" s="20">
        <v>1.76</v>
      </c>
      <c r="H550" s="38">
        <v>1.4325000000000001</v>
      </c>
      <c r="I550" s="45">
        <v>105.76963350785341</v>
      </c>
      <c r="J550" s="46">
        <v>1.00488</v>
      </c>
      <c r="K550" s="21"/>
    </row>
    <row r="551" spans="1:11" x14ac:dyDescent="0.3">
      <c r="A551" t="str">
        <f t="shared" si="8"/>
        <v>CER-AWD_R3_t1_44769</v>
      </c>
      <c r="B551" s="27">
        <v>44769</v>
      </c>
      <c r="C551" s="28" t="s">
        <v>725</v>
      </c>
      <c r="D551" s="28" t="s">
        <v>81</v>
      </c>
      <c r="E551" s="18">
        <v>2.2999999999999998</v>
      </c>
      <c r="F551" s="19">
        <v>500</v>
      </c>
      <c r="G551" s="20">
        <v>1.32</v>
      </c>
      <c r="H551" s="38">
        <v>1.5074999999999998</v>
      </c>
      <c r="I551" s="45">
        <v>46.107076507346733</v>
      </c>
      <c r="J551" s="46">
        <v>0.72504000000000013</v>
      </c>
      <c r="K551" s="21"/>
    </row>
    <row r="552" spans="1:11" x14ac:dyDescent="0.3">
      <c r="A552" t="str">
        <f t="shared" si="8"/>
        <v>CER-AWD_R3_t2_44769</v>
      </c>
      <c r="B552" s="27">
        <v>44769</v>
      </c>
      <c r="C552" s="28" t="s">
        <v>726</v>
      </c>
      <c r="D552" s="28" t="s">
        <v>83</v>
      </c>
      <c r="E552" s="18">
        <v>2.2999999999999998</v>
      </c>
      <c r="F552" s="19">
        <v>405</v>
      </c>
      <c r="G552" s="20">
        <v>1.4</v>
      </c>
      <c r="H552" s="38">
        <v>1.5074999999999998</v>
      </c>
      <c r="I552" s="45">
        <v>37.346731970950856</v>
      </c>
      <c r="J552" s="46">
        <v>0.77591999999999994</v>
      </c>
      <c r="K552" s="21"/>
    </row>
    <row r="553" spans="1:11" x14ac:dyDescent="0.3">
      <c r="A553" t="str">
        <f t="shared" si="8"/>
        <v>CER-AWD_R3_t3_44769</v>
      </c>
      <c r="B553" s="27">
        <v>44769</v>
      </c>
      <c r="C553" s="28" t="s">
        <v>727</v>
      </c>
      <c r="D553" s="28" t="s">
        <v>85</v>
      </c>
      <c r="E553" s="18">
        <v>2.5</v>
      </c>
      <c r="F553" s="19">
        <v>311</v>
      </c>
      <c r="G553" s="20">
        <v>1.26</v>
      </c>
      <c r="H553" s="38">
        <v>1.6575</v>
      </c>
      <c r="I553" s="45">
        <v>28.678601587569666</v>
      </c>
      <c r="J553" s="46">
        <v>0.68688000000000005</v>
      </c>
      <c r="K553" s="21"/>
    </row>
    <row r="554" spans="1:11" x14ac:dyDescent="0.3">
      <c r="A554" t="str">
        <f t="shared" si="8"/>
        <v>CER-CON_R1_t0_44769</v>
      </c>
      <c r="B554" s="27">
        <v>44769</v>
      </c>
      <c r="C554" s="28" t="s">
        <v>728</v>
      </c>
      <c r="D554" s="28" t="s">
        <v>111</v>
      </c>
      <c r="E554" s="18">
        <v>5.4</v>
      </c>
      <c r="F554" s="19">
        <v>936</v>
      </c>
      <c r="G554" s="20">
        <v>1.26</v>
      </c>
      <c r="H554" s="38">
        <v>3.8325000000000005</v>
      </c>
      <c r="I554" s="45">
        <v>86.312447221753089</v>
      </c>
      <c r="J554" s="46">
        <v>0.68688000000000005</v>
      </c>
      <c r="K554" s="21"/>
    </row>
    <row r="555" spans="1:11" x14ac:dyDescent="0.3">
      <c r="A555" t="str">
        <f t="shared" si="8"/>
        <v>CER-CON_R1_t1_44769</v>
      </c>
      <c r="B555" s="27">
        <v>44769</v>
      </c>
      <c r="C555" s="28" t="s">
        <v>729</v>
      </c>
      <c r="D555" s="28" t="s">
        <v>113</v>
      </c>
      <c r="E555" s="18">
        <v>12</v>
      </c>
      <c r="F555" s="19">
        <v>1167</v>
      </c>
      <c r="G555" s="20">
        <v>1.24</v>
      </c>
      <c r="H555" s="38">
        <v>8.7825000000000006</v>
      </c>
      <c r="I555" s="45">
        <v>107.61391656814727</v>
      </c>
      <c r="J555" s="46">
        <v>0.67416000000000009</v>
      </c>
      <c r="K555" s="21"/>
    </row>
    <row r="556" spans="1:11" x14ac:dyDescent="0.3">
      <c r="A556" t="str">
        <f t="shared" si="8"/>
        <v>CER-CON_R1_t2_44769</v>
      </c>
      <c r="B556" s="27">
        <v>44769</v>
      </c>
      <c r="C556" s="28" t="s">
        <v>730</v>
      </c>
      <c r="D556" s="28" t="s">
        <v>115</v>
      </c>
      <c r="E556" s="18">
        <v>15.7</v>
      </c>
      <c r="F556" s="19">
        <v>391</v>
      </c>
      <c r="G556" s="20">
        <v>1.26</v>
      </c>
      <c r="H556" s="38">
        <v>11.557500000000001</v>
      </c>
      <c r="I556" s="45">
        <v>36.055733828745147</v>
      </c>
      <c r="J556" s="46">
        <v>0.68688000000000005</v>
      </c>
      <c r="K556" s="21"/>
    </row>
    <row r="557" spans="1:11" x14ac:dyDescent="0.3">
      <c r="A557" t="str">
        <f t="shared" si="8"/>
        <v>CER-CON_R1_t3_44769</v>
      </c>
      <c r="B557" s="27">
        <v>44769</v>
      </c>
      <c r="C557" s="28" t="s">
        <v>731</v>
      </c>
      <c r="D557" s="28" t="s">
        <v>117</v>
      </c>
      <c r="E557" s="18">
        <v>21.3</v>
      </c>
      <c r="F557" s="19">
        <v>315</v>
      </c>
      <c r="G557" s="20">
        <v>1.37</v>
      </c>
      <c r="H557" s="38">
        <v>15.7575</v>
      </c>
      <c r="I557" s="45">
        <v>29.047458199628444</v>
      </c>
      <c r="J557" s="46">
        <v>0.75684000000000007</v>
      </c>
      <c r="K557" s="21"/>
    </row>
    <row r="558" spans="1:11" x14ac:dyDescent="0.3">
      <c r="A558" t="str">
        <f t="shared" si="8"/>
        <v>CER-CON_R2_t0_44769</v>
      </c>
      <c r="B558" s="27">
        <v>44769</v>
      </c>
      <c r="C558" s="28" t="s">
        <v>732</v>
      </c>
      <c r="D558" s="28" t="s">
        <v>119</v>
      </c>
      <c r="E558" s="18">
        <v>2.7</v>
      </c>
      <c r="F558" s="19">
        <v>1014</v>
      </c>
      <c r="G558" s="20">
        <v>1.25</v>
      </c>
      <c r="H558" s="38">
        <v>1.8075000000000001</v>
      </c>
      <c r="I558" s="45">
        <v>93.505151156899174</v>
      </c>
      <c r="J558" s="46">
        <v>0.68052000000000001</v>
      </c>
      <c r="K558" s="21"/>
    </row>
    <row r="559" spans="1:11" x14ac:dyDescent="0.3">
      <c r="A559" t="str">
        <f t="shared" si="8"/>
        <v>CER-CON_R2_t1_44769</v>
      </c>
      <c r="B559" s="27">
        <v>44769</v>
      </c>
      <c r="C559" s="28" t="s">
        <v>733</v>
      </c>
      <c r="D559" s="28" t="s">
        <v>121</v>
      </c>
      <c r="E559" s="18">
        <v>5.9</v>
      </c>
      <c r="F559" s="19">
        <v>903</v>
      </c>
      <c r="G559" s="20">
        <v>1.29</v>
      </c>
      <c r="H559" s="38">
        <v>4.2075000000000005</v>
      </c>
      <c r="I559" s="45">
        <v>83.2693801722682</v>
      </c>
      <c r="J559" s="46">
        <v>0.70596000000000003</v>
      </c>
      <c r="K559" s="21"/>
    </row>
    <row r="560" spans="1:11" x14ac:dyDescent="0.3">
      <c r="A560" t="str">
        <f t="shared" si="8"/>
        <v>CER-CON_R2_t2_44769</v>
      </c>
      <c r="B560" s="27">
        <v>44769</v>
      </c>
      <c r="C560" s="28" t="s">
        <v>734</v>
      </c>
      <c r="D560" s="28" t="s">
        <v>123</v>
      </c>
      <c r="E560" s="18">
        <v>8.1999999999999993</v>
      </c>
      <c r="F560" s="19">
        <v>539</v>
      </c>
      <c r="G560" s="20">
        <v>1.43</v>
      </c>
      <c r="H560" s="38">
        <v>5.9324999999999992</v>
      </c>
      <c r="I560" s="45">
        <v>49.703428474919782</v>
      </c>
      <c r="J560" s="46">
        <v>0.79500000000000004</v>
      </c>
      <c r="K560" s="21"/>
    </row>
    <row r="561" spans="1:11" x14ac:dyDescent="0.3">
      <c r="A561" t="str">
        <f t="shared" si="8"/>
        <v>CER-CON_R2_t3_44769</v>
      </c>
      <c r="B561" s="27">
        <v>44769</v>
      </c>
      <c r="C561" s="28" t="s">
        <v>735</v>
      </c>
      <c r="D561" s="28" t="s">
        <v>125</v>
      </c>
      <c r="E561" s="18">
        <v>11.3</v>
      </c>
      <c r="F561" s="19">
        <v>158</v>
      </c>
      <c r="G561" s="20">
        <v>2.27</v>
      </c>
      <c r="H561" s="38">
        <v>8.2575000000000003</v>
      </c>
      <c r="I561" s="45">
        <v>14.569836176321568</v>
      </c>
      <c r="J561" s="46">
        <v>1.32924</v>
      </c>
      <c r="K561" s="21"/>
    </row>
    <row r="562" spans="1:11" x14ac:dyDescent="0.3">
      <c r="A562" t="str">
        <f t="shared" si="8"/>
        <v>CER-CON_R3_t0_44769</v>
      </c>
      <c r="B562" s="27">
        <v>44769</v>
      </c>
      <c r="C562" s="28" t="s">
        <v>736</v>
      </c>
      <c r="D562" s="28" t="s">
        <v>127</v>
      </c>
      <c r="E562" s="18">
        <v>8.5</v>
      </c>
      <c r="F562" s="19">
        <v>906</v>
      </c>
      <c r="G562" s="20">
        <v>1.61</v>
      </c>
      <c r="H562" s="38">
        <v>6.1575000000000006</v>
      </c>
      <c r="I562" s="45">
        <v>83.546022631312269</v>
      </c>
      <c r="J562" s="46">
        <v>0.90948000000000007</v>
      </c>
      <c r="K562" s="21"/>
    </row>
    <row r="563" spans="1:11" x14ac:dyDescent="0.3">
      <c r="A563" t="str">
        <f t="shared" si="8"/>
        <v>CER-CON_R3_t1_44769</v>
      </c>
      <c r="B563" s="27">
        <v>44769</v>
      </c>
      <c r="C563" s="28" t="s">
        <v>737</v>
      </c>
      <c r="D563" s="28" t="s">
        <v>129</v>
      </c>
      <c r="E563" s="18">
        <v>13.1</v>
      </c>
      <c r="F563" s="19">
        <v>896</v>
      </c>
      <c r="G563" s="20">
        <v>1.32</v>
      </c>
      <c r="H563" s="38">
        <v>9.6074999999999999</v>
      </c>
      <c r="I563" s="45">
        <v>82.623881101165338</v>
      </c>
      <c r="J563" s="46">
        <v>0.72504000000000013</v>
      </c>
      <c r="K563" s="21"/>
    </row>
    <row r="564" spans="1:11" x14ac:dyDescent="0.3">
      <c r="A564" t="str">
        <f t="shared" si="8"/>
        <v>CER-CON_R3_t2_44769</v>
      </c>
      <c r="B564" s="27">
        <v>44769</v>
      </c>
      <c r="C564" s="28" t="s">
        <v>738</v>
      </c>
      <c r="D564" s="28" t="s">
        <v>131</v>
      </c>
      <c r="E564" s="18">
        <v>15.7</v>
      </c>
      <c r="F564" s="19">
        <v>715</v>
      </c>
      <c r="G564" s="20">
        <v>1.27</v>
      </c>
      <c r="H564" s="38">
        <v>11.557500000000001</v>
      </c>
      <c r="I564" s="45">
        <v>65.933119405505835</v>
      </c>
      <c r="J564" s="46">
        <v>0.69324000000000008</v>
      </c>
      <c r="K564" s="21"/>
    </row>
    <row r="565" spans="1:11" x14ac:dyDescent="0.3">
      <c r="A565" t="str">
        <f t="shared" si="8"/>
        <v>CER-CON_R3_t3_44769</v>
      </c>
      <c r="B565" s="27">
        <v>44769</v>
      </c>
      <c r="C565" s="28" t="s">
        <v>739</v>
      </c>
      <c r="D565" s="28" t="s">
        <v>133</v>
      </c>
      <c r="E565" s="18">
        <v>18.2</v>
      </c>
      <c r="F565" s="19">
        <v>447</v>
      </c>
      <c r="G565" s="20">
        <v>1.24</v>
      </c>
      <c r="H565" s="38">
        <v>13.432500000000001</v>
      </c>
      <c r="I565" s="45">
        <v>41.219726397567982</v>
      </c>
      <c r="J565" s="46">
        <v>0.67416000000000009</v>
      </c>
      <c r="K565" s="21"/>
    </row>
    <row r="566" spans="1:11" x14ac:dyDescent="0.3">
      <c r="A566" t="str">
        <f t="shared" si="8"/>
        <v>CER-MSD_R1_t0_44769</v>
      </c>
      <c r="B566" s="27">
        <v>44769</v>
      </c>
      <c r="C566" s="28" t="s">
        <v>740</v>
      </c>
      <c r="D566" s="28" t="s">
        <v>87</v>
      </c>
      <c r="E566" s="18">
        <v>2.5</v>
      </c>
      <c r="F566" s="19">
        <v>1053</v>
      </c>
      <c r="G566" s="20">
        <v>1.29</v>
      </c>
      <c r="H566" s="38">
        <v>1.6575</v>
      </c>
      <c r="I566" s="45">
        <v>97.101503124472217</v>
      </c>
      <c r="J566" s="46">
        <v>0.70596000000000003</v>
      </c>
      <c r="K566" s="21"/>
    </row>
    <row r="567" spans="1:11" x14ac:dyDescent="0.3">
      <c r="A567" t="str">
        <f t="shared" si="8"/>
        <v>CER-MSD_R1_t1_44769</v>
      </c>
      <c r="B567" s="27">
        <v>44769</v>
      </c>
      <c r="C567" s="28" t="s">
        <v>741</v>
      </c>
      <c r="D567" s="28" t="s">
        <v>89</v>
      </c>
      <c r="E567" s="18">
        <v>4.2</v>
      </c>
      <c r="F567" s="19">
        <v>951</v>
      </c>
      <c r="G567" s="20">
        <v>1.19</v>
      </c>
      <c r="H567" s="38">
        <v>2.9325000000000001</v>
      </c>
      <c r="I567" s="45">
        <v>87.695659516973478</v>
      </c>
      <c r="J567" s="46">
        <v>0.64236000000000004</v>
      </c>
      <c r="K567" s="21"/>
    </row>
    <row r="568" spans="1:11" x14ac:dyDescent="0.3">
      <c r="A568" t="str">
        <f t="shared" si="8"/>
        <v>CER-MSD_R1_t2_44769</v>
      </c>
      <c r="B568" s="27">
        <v>44769</v>
      </c>
      <c r="C568" s="28" t="s">
        <v>742</v>
      </c>
      <c r="D568" s="28" t="s">
        <v>91</v>
      </c>
      <c r="E568" s="18">
        <v>6.1</v>
      </c>
      <c r="F568" s="19">
        <v>441</v>
      </c>
      <c r="G568" s="20">
        <v>1.36</v>
      </c>
      <c r="H568" s="38">
        <v>4.3574999999999999</v>
      </c>
      <c r="I568" s="45">
        <v>40.666441479479815</v>
      </c>
      <c r="J568" s="46">
        <v>0.75048000000000015</v>
      </c>
      <c r="K568" s="21"/>
    </row>
    <row r="569" spans="1:11" x14ac:dyDescent="0.3">
      <c r="A569" t="str">
        <f t="shared" si="8"/>
        <v>CER-MSD_R1_t3_44769</v>
      </c>
      <c r="B569" s="27">
        <v>44769</v>
      </c>
      <c r="C569" s="28" t="s">
        <v>743</v>
      </c>
      <c r="D569" s="28" t="s">
        <v>93</v>
      </c>
      <c r="E569" s="18">
        <v>8</v>
      </c>
      <c r="F569" s="19">
        <v>62</v>
      </c>
      <c r="G569" s="20">
        <v>1.28</v>
      </c>
      <c r="H569" s="38">
        <v>5.7824999999999998</v>
      </c>
      <c r="I569" s="45">
        <v>5.7172774869109952</v>
      </c>
      <c r="J569" s="46">
        <v>0.69960000000000011</v>
      </c>
      <c r="K569" s="21"/>
    </row>
    <row r="570" spans="1:11" x14ac:dyDescent="0.3">
      <c r="A570" t="str">
        <f t="shared" si="8"/>
        <v>CER-MSD_R2_t0_44769</v>
      </c>
      <c r="B570" s="27">
        <v>44769</v>
      </c>
      <c r="C570" s="28" t="s">
        <v>744</v>
      </c>
      <c r="D570" s="28" t="s">
        <v>95</v>
      </c>
      <c r="E570" s="18">
        <v>2.2000000000000002</v>
      </c>
      <c r="F570" s="19">
        <v>884</v>
      </c>
      <c r="G570" s="20">
        <v>1.19</v>
      </c>
      <c r="H570" s="38">
        <v>1.4325000000000001</v>
      </c>
      <c r="I570" s="45">
        <v>81.517311264989033</v>
      </c>
      <c r="J570" s="46">
        <v>0.64236000000000004</v>
      </c>
      <c r="K570" s="21"/>
    </row>
    <row r="571" spans="1:11" x14ac:dyDescent="0.3">
      <c r="A571" t="str">
        <f t="shared" si="8"/>
        <v>CER-MSD_R2_t1_44769</v>
      </c>
      <c r="B571" s="27">
        <v>44769</v>
      </c>
      <c r="C571" s="28" t="s">
        <v>745</v>
      </c>
      <c r="D571" s="28" t="s">
        <v>97</v>
      </c>
      <c r="E571" s="18">
        <v>2.9</v>
      </c>
      <c r="F571" s="19">
        <v>710</v>
      </c>
      <c r="G571" s="20">
        <v>1.22</v>
      </c>
      <c r="H571" s="38">
        <v>1.9575</v>
      </c>
      <c r="I571" s="45">
        <v>65.472048640432362</v>
      </c>
      <c r="J571" s="46">
        <v>0.66144000000000003</v>
      </c>
      <c r="K571" s="21"/>
    </row>
    <row r="572" spans="1:11" x14ac:dyDescent="0.3">
      <c r="A572" t="str">
        <f t="shared" si="8"/>
        <v>CER-MSD_R2_t2_44769</v>
      </c>
      <c r="B572" s="27">
        <v>44769</v>
      </c>
      <c r="C572" s="28" t="s">
        <v>746</v>
      </c>
      <c r="D572" s="28" t="s">
        <v>99</v>
      </c>
      <c r="E572" s="18">
        <v>3.7</v>
      </c>
      <c r="F572" s="19">
        <v>753</v>
      </c>
      <c r="G572" s="20">
        <v>1.51</v>
      </c>
      <c r="H572" s="38">
        <v>2.5575000000000001</v>
      </c>
      <c r="I572" s="45">
        <v>69.437257220064183</v>
      </c>
      <c r="J572" s="46">
        <v>0.84588000000000008</v>
      </c>
      <c r="K572" s="21"/>
    </row>
    <row r="573" spans="1:11" x14ac:dyDescent="0.3">
      <c r="A573" t="str">
        <f t="shared" si="8"/>
        <v>CER-MSD_R2_t3_44769</v>
      </c>
      <c r="B573" s="27">
        <v>44769</v>
      </c>
      <c r="C573" s="28" t="s">
        <v>747</v>
      </c>
      <c r="D573" s="28" t="s">
        <v>101</v>
      </c>
      <c r="E573" s="18">
        <v>4.3</v>
      </c>
      <c r="F573" s="19">
        <v>589</v>
      </c>
      <c r="G573" s="20">
        <v>1.34</v>
      </c>
      <c r="H573" s="38">
        <v>3.0074999999999998</v>
      </c>
      <c r="I573" s="45">
        <v>54.31413612565445</v>
      </c>
      <c r="J573" s="46">
        <v>0.73776000000000008</v>
      </c>
      <c r="K573" s="21"/>
    </row>
    <row r="574" spans="1:11" x14ac:dyDescent="0.3">
      <c r="A574" t="str">
        <f t="shared" si="8"/>
        <v>CER-MSD_R3_t0_44769</v>
      </c>
      <c r="B574" s="27">
        <v>44769</v>
      </c>
      <c r="C574" s="28" t="s">
        <v>748</v>
      </c>
      <c r="D574" s="28" t="s">
        <v>103</v>
      </c>
      <c r="E574" s="18">
        <v>2.2999999999999998</v>
      </c>
      <c r="F574" s="19">
        <v>786</v>
      </c>
      <c r="G574" s="20">
        <v>2.2000000000000002</v>
      </c>
      <c r="H574" s="38">
        <v>1.5074999999999998</v>
      </c>
      <c r="I574" s="45">
        <v>72.480324269549072</v>
      </c>
      <c r="J574" s="46">
        <v>1.2847200000000001</v>
      </c>
      <c r="K574" s="21"/>
    </row>
    <row r="575" spans="1:11" x14ac:dyDescent="0.3">
      <c r="A575" t="str">
        <f t="shared" si="8"/>
        <v>CER-MSD_R3_t1_44769</v>
      </c>
      <c r="B575" s="27">
        <v>44769</v>
      </c>
      <c r="C575" s="28" t="s">
        <v>749</v>
      </c>
      <c r="D575" s="28" t="s">
        <v>105</v>
      </c>
      <c r="E575" s="18">
        <v>2.2999999999999998</v>
      </c>
      <c r="F575" s="19">
        <v>804</v>
      </c>
      <c r="G575" s="20">
        <v>1.22</v>
      </c>
      <c r="H575" s="38">
        <v>1.5074999999999998</v>
      </c>
      <c r="I575" s="45">
        <v>74.140179023813545</v>
      </c>
      <c r="J575" s="46">
        <v>0.66144000000000003</v>
      </c>
      <c r="K575" s="21"/>
    </row>
    <row r="576" spans="1:11" x14ac:dyDescent="0.3">
      <c r="A576" t="str">
        <f t="shared" si="8"/>
        <v>CER-MSD_R3_t2_44769</v>
      </c>
      <c r="B576" s="27">
        <v>44769</v>
      </c>
      <c r="C576" s="28" t="s">
        <v>750</v>
      </c>
      <c r="D576" s="28" t="s">
        <v>107</v>
      </c>
      <c r="E576" s="18">
        <v>2.4</v>
      </c>
      <c r="F576" s="19">
        <v>374</v>
      </c>
      <c r="G576" s="20">
        <v>1.22</v>
      </c>
      <c r="H576" s="38">
        <v>1.5825</v>
      </c>
      <c r="I576" s="45">
        <v>34.488093227495355</v>
      </c>
      <c r="J576" s="46">
        <v>0.66144000000000003</v>
      </c>
      <c r="K576" s="21"/>
    </row>
    <row r="577" spans="1:11" x14ac:dyDescent="0.3">
      <c r="A577" t="str">
        <f t="shared" si="8"/>
        <v>CER-MSD_R3_t3_44769</v>
      </c>
      <c r="B577" s="27">
        <v>44769</v>
      </c>
      <c r="C577" s="28" t="s">
        <v>751</v>
      </c>
      <c r="D577" s="28" t="s">
        <v>109</v>
      </c>
      <c r="E577" s="18">
        <v>2.4</v>
      </c>
      <c r="F577" s="19">
        <v>408</v>
      </c>
      <c r="G577" s="20">
        <v>1.21</v>
      </c>
      <c r="H577" s="38">
        <v>1.5825</v>
      </c>
      <c r="I577" s="45">
        <v>37.623374429994932</v>
      </c>
      <c r="J577" s="46">
        <v>0.65508</v>
      </c>
      <c r="K577" s="21"/>
    </row>
    <row r="578" spans="1:11" x14ac:dyDescent="0.3">
      <c r="A578" t="str">
        <f t="shared" ref="A578:A641" si="9">D578&amp;"_"&amp;B578</f>
        <v>CER-AWD_R1_t0_44771</v>
      </c>
      <c r="B578" s="27">
        <v>44771</v>
      </c>
      <c r="C578" s="28" t="s">
        <v>752</v>
      </c>
      <c r="D578" s="28" t="s">
        <v>63</v>
      </c>
      <c r="E578" s="18">
        <v>2.2000000000000002</v>
      </c>
      <c r="F578" s="19">
        <v>1326</v>
      </c>
      <c r="G578" s="20">
        <v>1.26</v>
      </c>
      <c r="H578" s="38">
        <v>1.4325000000000001</v>
      </c>
      <c r="I578" s="45">
        <v>122.27596689748354</v>
      </c>
      <c r="J578" s="46">
        <v>0.68688000000000005</v>
      </c>
      <c r="K578" s="21"/>
    </row>
    <row r="579" spans="1:11" x14ac:dyDescent="0.3">
      <c r="A579" t="str">
        <f t="shared" si="9"/>
        <v>CER-AWD_R1_t1_44771</v>
      </c>
      <c r="B579" s="27">
        <v>44771</v>
      </c>
      <c r="C579" s="28" t="s">
        <v>753</v>
      </c>
      <c r="D579" s="28" t="s">
        <v>65</v>
      </c>
      <c r="E579" s="18">
        <v>2.2999999999999998</v>
      </c>
      <c r="F579" s="19">
        <v>911</v>
      </c>
      <c r="G579" s="20">
        <v>1.17</v>
      </c>
      <c r="H579" s="38">
        <v>1.5074999999999998</v>
      </c>
      <c r="I579" s="45">
        <v>84.007093396385756</v>
      </c>
      <c r="J579" s="46">
        <v>0.62963999999999998</v>
      </c>
      <c r="K579" s="21"/>
    </row>
    <row r="580" spans="1:11" x14ac:dyDescent="0.3">
      <c r="A580" t="str">
        <f t="shared" si="9"/>
        <v>CER-AWD_R1_t2_44771</v>
      </c>
      <c r="B580" s="27">
        <v>44771</v>
      </c>
      <c r="C580" s="28" t="s">
        <v>754</v>
      </c>
      <c r="D580" s="28" t="s">
        <v>67</v>
      </c>
      <c r="E580" s="18">
        <v>2.2999999999999998</v>
      </c>
      <c r="F580" s="19">
        <v>1115</v>
      </c>
      <c r="G580" s="20">
        <v>1.24</v>
      </c>
      <c r="H580" s="38">
        <v>1.5074999999999998</v>
      </c>
      <c r="I580" s="45">
        <v>102.81878061138322</v>
      </c>
      <c r="J580" s="46">
        <v>0.67416000000000009</v>
      </c>
      <c r="K580" s="21"/>
    </row>
    <row r="581" spans="1:11" x14ac:dyDescent="0.3">
      <c r="A581" t="str">
        <f t="shared" si="9"/>
        <v>CER-AWD_R1_t3_44771</v>
      </c>
      <c r="B581" s="27">
        <v>44771</v>
      </c>
      <c r="C581" s="28" t="s">
        <v>755</v>
      </c>
      <c r="D581" s="28" t="s">
        <v>69</v>
      </c>
      <c r="E581" s="18">
        <v>2.2999999999999998</v>
      </c>
      <c r="F581" s="19">
        <v>872</v>
      </c>
      <c r="G581" s="20">
        <v>1.19</v>
      </c>
      <c r="H581" s="38">
        <v>1.5074999999999998</v>
      </c>
      <c r="I581" s="45">
        <v>80.410741428812699</v>
      </c>
      <c r="J581" s="46">
        <v>0.64236000000000004</v>
      </c>
      <c r="K581" s="21"/>
    </row>
    <row r="582" spans="1:11" x14ac:dyDescent="0.3">
      <c r="A582" t="str">
        <f t="shared" si="9"/>
        <v>CER-AWD_R2_t0_44771</v>
      </c>
      <c r="B582" s="27">
        <v>44771</v>
      </c>
      <c r="C582" s="28" t="s">
        <v>756</v>
      </c>
      <c r="D582" s="28" t="s">
        <v>71</v>
      </c>
      <c r="E582" s="18">
        <v>2.2999999999999998</v>
      </c>
      <c r="F582" s="19">
        <v>1101</v>
      </c>
      <c r="G582" s="20">
        <v>1.22</v>
      </c>
      <c r="H582" s="38">
        <v>1.5074999999999998</v>
      </c>
      <c r="I582" s="45">
        <v>101.52778246917751</v>
      </c>
      <c r="J582" s="46">
        <v>0.66144000000000003</v>
      </c>
      <c r="K582" s="21"/>
    </row>
    <row r="583" spans="1:11" x14ac:dyDescent="0.3">
      <c r="A583" t="str">
        <f t="shared" si="9"/>
        <v>CER-AWD_R2_t1_44771</v>
      </c>
      <c r="B583" s="27">
        <v>44771</v>
      </c>
      <c r="C583" s="28" t="s">
        <v>757</v>
      </c>
      <c r="D583" s="28" t="s">
        <v>73</v>
      </c>
      <c r="E583" s="18">
        <v>2.2000000000000002</v>
      </c>
      <c r="F583" s="19">
        <v>907</v>
      </c>
      <c r="G583" s="20">
        <v>1.2</v>
      </c>
      <c r="H583" s="38">
        <v>1.4325000000000001</v>
      </c>
      <c r="I583" s="45">
        <v>83.638236784326978</v>
      </c>
      <c r="J583" s="46">
        <v>0.64872000000000007</v>
      </c>
      <c r="K583" s="21"/>
    </row>
    <row r="584" spans="1:11" x14ac:dyDescent="0.3">
      <c r="A584" t="str">
        <f t="shared" si="9"/>
        <v>CER-AWD_R2_t2_44771</v>
      </c>
      <c r="B584" s="27">
        <v>44771</v>
      </c>
      <c r="C584" s="28" t="s">
        <v>758</v>
      </c>
      <c r="D584" s="28" t="s">
        <v>75</v>
      </c>
      <c r="E584" s="18">
        <v>2.2000000000000002</v>
      </c>
      <c r="F584" s="19">
        <v>896</v>
      </c>
      <c r="G584" s="20">
        <v>1.33</v>
      </c>
      <c r="H584" s="38">
        <v>1.4325000000000001</v>
      </c>
      <c r="I584" s="45">
        <v>82.623881101165338</v>
      </c>
      <c r="J584" s="46">
        <v>0.73140000000000005</v>
      </c>
      <c r="K584" s="21"/>
    </row>
    <row r="585" spans="1:11" x14ac:dyDescent="0.3">
      <c r="A585" t="str">
        <f t="shared" si="9"/>
        <v>CER-AWD_R2_t3_44771</v>
      </c>
      <c r="B585" s="27">
        <v>44771</v>
      </c>
      <c r="C585" s="28" t="s">
        <v>759</v>
      </c>
      <c r="D585" s="28" t="s">
        <v>77</v>
      </c>
      <c r="E585" s="18">
        <v>2.2000000000000002</v>
      </c>
      <c r="F585" s="19">
        <v>752</v>
      </c>
      <c r="G585" s="20">
        <v>1.24</v>
      </c>
      <c r="H585" s="38">
        <v>1.4325000000000001</v>
      </c>
      <c r="I585" s="45">
        <v>69.345043067049488</v>
      </c>
      <c r="J585" s="46">
        <v>0.67416000000000009</v>
      </c>
      <c r="K585" s="21"/>
    </row>
    <row r="586" spans="1:11" x14ac:dyDescent="0.3">
      <c r="A586" t="str">
        <f t="shared" si="9"/>
        <v>CER-AWD_R3_t0_44771</v>
      </c>
      <c r="B586" s="27">
        <v>44771</v>
      </c>
      <c r="C586" s="28" t="s">
        <v>760</v>
      </c>
      <c r="D586" s="28" t="s">
        <v>79</v>
      </c>
      <c r="E586" s="18">
        <v>2.5</v>
      </c>
      <c r="F586" s="19">
        <v>1098</v>
      </c>
      <c r="G586" s="20">
        <v>1.23</v>
      </c>
      <c r="H586" s="38">
        <v>1.6575</v>
      </c>
      <c r="I586" s="45">
        <v>101.25114001013343</v>
      </c>
      <c r="J586" s="46">
        <v>0.66780000000000006</v>
      </c>
      <c r="K586" s="21"/>
    </row>
    <row r="587" spans="1:11" x14ac:dyDescent="0.3">
      <c r="A587" t="str">
        <f t="shared" si="9"/>
        <v>CER-AWD_R3_t1_44771</v>
      </c>
      <c r="B587" s="27">
        <v>44771</v>
      </c>
      <c r="C587" s="28" t="s">
        <v>761</v>
      </c>
      <c r="D587" s="28" t="s">
        <v>81</v>
      </c>
      <c r="E587" s="18">
        <v>2.6</v>
      </c>
      <c r="F587" s="19">
        <v>764</v>
      </c>
      <c r="G587" s="20">
        <v>1.28</v>
      </c>
      <c r="H587" s="38">
        <v>1.7324999999999999</v>
      </c>
      <c r="I587" s="45">
        <v>70.451612903225808</v>
      </c>
      <c r="J587" s="46">
        <v>0.69960000000000011</v>
      </c>
      <c r="K587" s="21"/>
    </row>
    <row r="588" spans="1:11" x14ac:dyDescent="0.3">
      <c r="A588" t="str">
        <f t="shared" si="9"/>
        <v>CER-AWD_R3_t2_44771</v>
      </c>
      <c r="B588" s="27">
        <v>44771</v>
      </c>
      <c r="C588" s="28" t="s">
        <v>762</v>
      </c>
      <c r="D588" s="28" t="s">
        <v>83</v>
      </c>
      <c r="E588" s="18">
        <v>2.6</v>
      </c>
      <c r="F588" s="19">
        <v>744</v>
      </c>
      <c r="G588" s="20">
        <v>1.28</v>
      </c>
      <c r="H588" s="38">
        <v>1.7324999999999999</v>
      </c>
      <c r="I588" s="45">
        <v>68.607329842931932</v>
      </c>
      <c r="J588" s="46">
        <v>0.69960000000000011</v>
      </c>
      <c r="K588" s="21"/>
    </row>
    <row r="589" spans="1:11" x14ac:dyDescent="0.3">
      <c r="A589" t="str">
        <f t="shared" si="9"/>
        <v>CER-AWD_R3_t3_44771</v>
      </c>
      <c r="B589" s="27">
        <v>44771</v>
      </c>
      <c r="C589" s="28" t="s">
        <v>763</v>
      </c>
      <c r="D589" s="28" t="s">
        <v>85</v>
      </c>
      <c r="E589" s="18">
        <v>2.6</v>
      </c>
      <c r="F589" s="19">
        <v>829</v>
      </c>
      <c r="G589" s="20">
        <v>1.21</v>
      </c>
      <c r="H589" s="38">
        <v>1.7324999999999999</v>
      </c>
      <c r="I589" s="45">
        <v>76.445532849180893</v>
      </c>
      <c r="J589" s="46">
        <v>0.65508</v>
      </c>
      <c r="K589" s="21"/>
    </row>
    <row r="590" spans="1:11" x14ac:dyDescent="0.3">
      <c r="A590" t="str">
        <f t="shared" si="9"/>
        <v>CER-CON_R1_t0_44771</v>
      </c>
      <c r="B590" s="27">
        <v>44771</v>
      </c>
      <c r="C590" s="28" t="s">
        <v>764</v>
      </c>
      <c r="D590" s="28" t="s">
        <v>111</v>
      </c>
      <c r="E590" s="18">
        <v>8.9</v>
      </c>
      <c r="F590" s="19">
        <v>1026</v>
      </c>
      <c r="G590" s="20">
        <v>1.24</v>
      </c>
      <c r="H590" s="38">
        <v>6.4575000000000014</v>
      </c>
      <c r="I590" s="45">
        <v>94.611720993075494</v>
      </c>
      <c r="J590" s="46">
        <v>0.67416000000000009</v>
      </c>
      <c r="K590" s="21"/>
    </row>
    <row r="591" spans="1:11" x14ac:dyDescent="0.3">
      <c r="A591" t="str">
        <f t="shared" si="9"/>
        <v>CER-CON_R1_t1_44771</v>
      </c>
      <c r="B591" s="27">
        <v>44771</v>
      </c>
      <c r="C591" s="28" t="s">
        <v>765</v>
      </c>
      <c r="D591" s="28" t="s">
        <v>113</v>
      </c>
      <c r="E591" s="18">
        <v>17.899999999999999</v>
      </c>
      <c r="F591" s="19">
        <v>1069</v>
      </c>
      <c r="G591" s="20">
        <v>1.21</v>
      </c>
      <c r="H591" s="38">
        <v>13.2075</v>
      </c>
      <c r="I591" s="45">
        <v>98.576929572707328</v>
      </c>
      <c r="J591" s="46">
        <v>0.65508</v>
      </c>
      <c r="K591" s="21"/>
    </row>
    <row r="592" spans="1:11" x14ac:dyDescent="0.3">
      <c r="A592" t="str">
        <f t="shared" si="9"/>
        <v>CER-CON_R1_t2_44771</v>
      </c>
      <c r="B592" s="27">
        <v>44771</v>
      </c>
      <c r="C592" s="28" t="s">
        <v>766</v>
      </c>
      <c r="D592" s="28" t="s">
        <v>115</v>
      </c>
      <c r="E592" s="18">
        <v>22.8</v>
      </c>
      <c r="F592" s="19">
        <v>869</v>
      </c>
      <c r="G592" s="20">
        <v>1.19</v>
      </c>
      <c r="H592" s="38">
        <v>16.8825</v>
      </c>
      <c r="I592" s="45">
        <v>80.13409896976863</v>
      </c>
      <c r="J592" s="46">
        <v>0.64236000000000004</v>
      </c>
      <c r="K592" s="21"/>
    </row>
    <row r="593" spans="1:11" x14ac:dyDescent="0.3">
      <c r="A593" t="str">
        <f t="shared" si="9"/>
        <v>CER-CON_R1_t3_44771</v>
      </c>
      <c r="B593" s="27">
        <v>44771</v>
      </c>
      <c r="C593" s="28" t="s">
        <v>767</v>
      </c>
      <c r="D593" s="28" t="s">
        <v>117</v>
      </c>
      <c r="E593" s="18">
        <v>28.6</v>
      </c>
      <c r="F593" s="19">
        <v>1009</v>
      </c>
      <c r="G593" s="20">
        <v>1.21</v>
      </c>
      <c r="H593" s="38">
        <v>21.232500000000002</v>
      </c>
      <c r="I593" s="45">
        <v>93.044080391825716</v>
      </c>
      <c r="J593" s="46">
        <v>0.65508</v>
      </c>
      <c r="K593" s="21"/>
    </row>
    <row r="594" spans="1:11" x14ac:dyDescent="0.3">
      <c r="A594" t="str">
        <f t="shared" si="9"/>
        <v>CER-CON_R2_t0_44771</v>
      </c>
      <c r="B594" s="27">
        <v>44771</v>
      </c>
      <c r="C594" s="28" t="s">
        <v>768</v>
      </c>
      <c r="D594" s="28" t="s">
        <v>119</v>
      </c>
      <c r="E594" s="18">
        <v>9.3000000000000007</v>
      </c>
      <c r="F594" s="19">
        <v>1285</v>
      </c>
      <c r="G594" s="20">
        <v>1.31</v>
      </c>
      <c r="H594" s="38">
        <v>6.7575000000000012</v>
      </c>
      <c r="I594" s="45">
        <v>118.4951866238811</v>
      </c>
      <c r="J594" s="46">
        <v>0.7186800000000001</v>
      </c>
      <c r="K594" s="21"/>
    </row>
    <row r="595" spans="1:11" x14ac:dyDescent="0.3">
      <c r="A595" t="str">
        <f t="shared" si="9"/>
        <v>CER-CON_R2_t1_44771</v>
      </c>
      <c r="B595" s="27">
        <v>44771</v>
      </c>
      <c r="C595" s="28" t="s">
        <v>769</v>
      </c>
      <c r="D595" s="28" t="s">
        <v>121</v>
      </c>
      <c r="E595" s="18">
        <v>8.9</v>
      </c>
      <c r="F595" s="19">
        <v>1175</v>
      </c>
      <c r="G595" s="20">
        <v>1.22</v>
      </c>
      <c r="H595" s="38">
        <v>6.4575000000000014</v>
      </c>
      <c r="I595" s="45">
        <v>108.35162979226483</v>
      </c>
      <c r="J595" s="46">
        <v>0.66144000000000003</v>
      </c>
      <c r="K595" s="21"/>
    </row>
    <row r="596" spans="1:11" x14ac:dyDescent="0.3">
      <c r="A596" t="str">
        <f t="shared" si="9"/>
        <v>CER-CON_R2_t2_44771</v>
      </c>
      <c r="B596" s="27">
        <v>44771</v>
      </c>
      <c r="C596" s="28" t="s">
        <v>770</v>
      </c>
      <c r="D596" s="28" t="s">
        <v>123</v>
      </c>
      <c r="E596" s="18">
        <v>10.7</v>
      </c>
      <c r="F596" s="19">
        <v>949</v>
      </c>
      <c r="G596" s="20">
        <v>1.21</v>
      </c>
      <c r="H596" s="38">
        <v>7.8075000000000001</v>
      </c>
      <c r="I596" s="45">
        <v>87.511231210944104</v>
      </c>
      <c r="J596" s="46">
        <v>0.65508</v>
      </c>
      <c r="K596" s="21"/>
    </row>
    <row r="597" spans="1:11" x14ac:dyDescent="0.3">
      <c r="A597" t="str">
        <f t="shared" si="9"/>
        <v>CER-CON_R2_t3_44771</v>
      </c>
      <c r="B597" s="27">
        <v>44771</v>
      </c>
      <c r="C597" s="28" t="s">
        <v>771</v>
      </c>
      <c r="D597" s="28" t="s">
        <v>125</v>
      </c>
      <c r="E597" s="18">
        <v>12.9</v>
      </c>
      <c r="F597" s="19">
        <v>835</v>
      </c>
      <c r="G597" s="20">
        <v>1.26</v>
      </c>
      <c r="H597" s="38">
        <v>9.4575000000000014</v>
      </c>
      <c r="I597" s="45">
        <v>76.998817767269045</v>
      </c>
      <c r="J597" s="46">
        <v>0.68688000000000005</v>
      </c>
      <c r="K597" s="21"/>
    </row>
    <row r="598" spans="1:11" x14ac:dyDescent="0.3">
      <c r="A598" t="str">
        <f t="shared" si="9"/>
        <v>CER-CON_R3_t0_44771</v>
      </c>
      <c r="B598" s="27">
        <v>44771</v>
      </c>
      <c r="C598" s="28" t="s">
        <v>772</v>
      </c>
      <c r="D598" s="28" t="s">
        <v>127</v>
      </c>
      <c r="E598" s="18">
        <v>7.2</v>
      </c>
      <c r="F598" s="19">
        <v>1133</v>
      </c>
      <c r="G598" s="20">
        <v>1.18</v>
      </c>
      <c r="H598" s="38">
        <v>5.1825000000000001</v>
      </c>
      <c r="I598" s="45">
        <v>104.47863536564769</v>
      </c>
      <c r="J598" s="46">
        <v>0.63600000000000001</v>
      </c>
      <c r="K598" s="21"/>
    </row>
    <row r="599" spans="1:11" x14ac:dyDescent="0.3">
      <c r="A599" t="str">
        <f t="shared" si="9"/>
        <v>CER-CON_R3_t1_44771</v>
      </c>
      <c r="B599" s="27">
        <v>44771</v>
      </c>
      <c r="C599" s="28" t="s">
        <v>773</v>
      </c>
      <c r="D599" s="28" t="s">
        <v>129</v>
      </c>
      <c r="E599" s="18">
        <v>11.1</v>
      </c>
      <c r="F599" s="19">
        <v>909</v>
      </c>
      <c r="G599" s="20">
        <v>1.1499999999999999</v>
      </c>
      <c r="H599" s="38">
        <v>8.1074999999999999</v>
      </c>
      <c r="I599" s="45">
        <v>83.822665090356367</v>
      </c>
      <c r="J599" s="46">
        <v>0.61692000000000002</v>
      </c>
      <c r="K599" s="21"/>
    </row>
    <row r="600" spans="1:11" x14ac:dyDescent="0.3">
      <c r="A600" t="str">
        <f t="shared" si="9"/>
        <v>CER-CON_R3_t2_44771</v>
      </c>
      <c r="B600" s="27">
        <v>44771</v>
      </c>
      <c r="C600" s="28" t="s">
        <v>774</v>
      </c>
      <c r="D600" s="28" t="s">
        <v>131</v>
      </c>
      <c r="E600" s="18">
        <v>13.6</v>
      </c>
      <c r="F600" s="19">
        <v>1096</v>
      </c>
      <c r="G600" s="20">
        <v>1.19</v>
      </c>
      <c r="H600" s="38">
        <v>9.9824999999999999</v>
      </c>
      <c r="I600" s="45">
        <v>101.06671170410404</v>
      </c>
      <c r="J600" s="46">
        <v>0.64236000000000004</v>
      </c>
      <c r="K600" s="21"/>
    </row>
    <row r="601" spans="1:11" x14ac:dyDescent="0.3">
      <c r="A601" t="str">
        <f t="shared" si="9"/>
        <v>CER-CON_R3_t3_44771</v>
      </c>
      <c r="B601" s="27">
        <v>44771</v>
      </c>
      <c r="C601" s="28" t="s">
        <v>775</v>
      </c>
      <c r="D601" s="28" t="s">
        <v>133</v>
      </c>
      <c r="E601" s="18">
        <v>15.7</v>
      </c>
      <c r="F601" s="19">
        <v>985</v>
      </c>
      <c r="G601" s="20">
        <v>1.19</v>
      </c>
      <c r="H601" s="38">
        <v>11.557500000000001</v>
      </c>
      <c r="I601" s="45">
        <v>90.830940719473077</v>
      </c>
      <c r="J601" s="46">
        <v>0.64236000000000004</v>
      </c>
      <c r="K601" s="21"/>
    </row>
    <row r="602" spans="1:11" x14ac:dyDescent="0.3">
      <c r="A602" t="str">
        <f t="shared" si="9"/>
        <v>CER-MSD_R1_t0_44771</v>
      </c>
      <c r="B602" s="27">
        <v>44771</v>
      </c>
      <c r="C602" s="28" t="s">
        <v>776</v>
      </c>
      <c r="D602" s="28" t="s">
        <v>87</v>
      </c>
      <c r="E602" s="18">
        <v>2.9</v>
      </c>
      <c r="F602" s="19">
        <v>1473</v>
      </c>
      <c r="G602" s="20">
        <v>1.3</v>
      </c>
      <c r="H602" s="38">
        <v>1.9575</v>
      </c>
      <c r="I602" s="45">
        <v>135.83144739064349</v>
      </c>
      <c r="J602" s="46">
        <v>0.71232000000000006</v>
      </c>
      <c r="K602" s="21"/>
    </row>
    <row r="603" spans="1:11" x14ac:dyDescent="0.3">
      <c r="A603" t="str">
        <f t="shared" si="9"/>
        <v>CER-MSD_R1_t1_44771</v>
      </c>
      <c r="B603" s="27">
        <v>44771</v>
      </c>
      <c r="C603" s="28" t="s">
        <v>777</v>
      </c>
      <c r="D603" s="28" t="s">
        <v>89</v>
      </c>
      <c r="E603" s="18">
        <v>4</v>
      </c>
      <c r="F603" s="19">
        <v>1209</v>
      </c>
      <c r="G603" s="20">
        <v>1.22</v>
      </c>
      <c r="H603" s="38">
        <v>2.7824999999999998</v>
      </c>
      <c r="I603" s="45">
        <v>111.4869109947644</v>
      </c>
      <c r="J603" s="46">
        <v>0.66144000000000003</v>
      </c>
      <c r="K603" s="21"/>
    </row>
    <row r="604" spans="1:11" x14ac:dyDescent="0.3">
      <c r="A604" t="str">
        <f t="shared" si="9"/>
        <v>CER-MSD_R1_t2_44771</v>
      </c>
      <c r="B604" s="27">
        <v>44771</v>
      </c>
      <c r="C604" s="28" t="s">
        <v>778</v>
      </c>
      <c r="D604" s="28" t="s">
        <v>91</v>
      </c>
      <c r="E604" s="18">
        <v>6.8</v>
      </c>
      <c r="F604" s="19">
        <v>874</v>
      </c>
      <c r="G604" s="20">
        <v>1.26</v>
      </c>
      <c r="H604" s="38">
        <v>4.8825000000000003</v>
      </c>
      <c r="I604" s="45">
        <v>80.595169734842102</v>
      </c>
      <c r="J604" s="46">
        <v>0.68688000000000005</v>
      </c>
      <c r="K604" s="21"/>
    </row>
    <row r="605" spans="1:11" x14ac:dyDescent="0.3">
      <c r="A605" t="str">
        <f t="shared" si="9"/>
        <v>CER-MSD_R1_t3_44771</v>
      </c>
      <c r="B605" s="27">
        <v>44771</v>
      </c>
      <c r="C605" s="28" t="s">
        <v>779</v>
      </c>
      <c r="D605" s="28" t="s">
        <v>93</v>
      </c>
      <c r="E605" s="18">
        <v>9.1</v>
      </c>
      <c r="F605" s="19">
        <v>954</v>
      </c>
      <c r="G605" s="20">
        <v>1.24</v>
      </c>
      <c r="H605" s="38">
        <v>6.6074999999999999</v>
      </c>
      <c r="I605" s="45">
        <v>87.972301976017576</v>
      </c>
      <c r="J605" s="46">
        <v>0.67416000000000009</v>
      </c>
      <c r="K605" s="21"/>
    </row>
    <row r="606" spans="1:11" x14ac:dyDescent="0.3">
      <c r="A606" t="str">
        <f t="shared" si="9"/>
        <v>CER-MSD_R2_t0_44771</v>
      </c>
      <c r="B606" s="27">
        <v>44771</v>
      </c>
      <c r="C606" s="28" t="s">
        <v>780</v>
      </c>
      <c r="D606" s="28" t="s">
        <v>95</v>
      </c>
      <c r="E606" s="18">
        <v>2.52</v>
      </c>
      <c r="F606" s="19">
        <v>1122</v>
      </c>
      <c r="G606" s="20">
        <v>1.1200000000000001</v>
      </c>
      <c r="H606" s="38">
        <v>1.6724999999999999</v>
      </c>
      <c r="I606" s="45">
        <v>103.46427968248607</v>
      </c>
      <c r="J606" s="46">
        <v>0.59784000000000015</v>
      </c>
      <c r="K606" s="21"/>
    </row>
    <row r="607" spans="1:11" x14ac:dyDescent="0.3">
      <c r="A607" t="str">
        <f t="shared" si="9"/>
        <v>CER-MSD_R2_t1_44771</v>
      </c>
      <c r="B607" s="27">
        <v>44771</v>
      </c>
      <c r="C607" s="28" t="s">
        <v>781</v>
      </c>
      <c r="D607" s="28" t="s">
        <v>97</v>
      </c>
      <c r="E607" s="18">
        <v>3.6</v>
      </c>
      <c r="F607" s="19">
        <v>981</v>
      </c>
      <c r="G607" s="20">
        <v>1.1499999999999999</v>
      </c>
      <c r="H607" s="38">
        <v>2.4824999999999999</v>
      </c>
      <c r="I607" s="45">
        <v>90.462084107414299</v>
      </c>
      <c r="J607" s="46">
        <v>0.61692000000000002</v>
      </c>
      <c r="K607" s="21"/>
    </row>
    <row r="608" spans="1:11" x14ac:dyDescent="0.3">
      <c r="A608" t="str">
        <f t="shared" si="9"/>
        <v>CER-MSD_R2_t2_44771</v>
      </c>
      <c r="B608" s="27">
        <v>44771</v>
      </c>
      <c r="C608" s="28" t="s">
        <v>782</v>
      </c>
      <c r="D608" s="28" t="s">
        <v>99</v>
      </c>
      <c r="E608" s="18">
        <v>4.5</v>
      </c>
      <c r="F608" s="19">
        <v>1045</v>
      </c>
      <c r="G608" s="20">
        <v>1.1599999999999999</v>
      </c>
      <c r="H608" s="38">
        <v>3.1574999999999998</v>
      </c>
      <c r="I608" s="45">
        <v>96.363789900354661</v>
      </c>
      <c r="J608" s="46">
        <v>0.62327999999999995</v>
      </c>
      <c r="K608" s="21"/>
    </row>
    <row r="609" spans="1:11" x14ac:dyDescent="0.3">
      <c r="A609" t="str">
        <f t="shared" si="9"/>
        <v>CER-MSD_R2_t3_44771</v>
      </c>
      <c r="B609" s="27">
        <v>44771</v>
      </c>
      <c r="C609" s="28" t="s">
        <v>783</v>
      </c>
      <c r="D609" s="28" t="s">
        <v>101</v>
      </c>
      <c r="E609" s="18">
        <v>5.3</v>
      </c>
      <c r="F609" s="19">
        <v>1058</v>
      </c>
      <c r="G609" s="20">
        <v>1.1299999999999999</v>
      </c>
      <c r="H609" s="38">
        <v>3.7574999999999998</v>
      </c>
      <c r="I609" s="45">
        <v>97.562573889545689</v>
      </c>
      <c r="J609" s="46">
        <v>0.60419999999999996</v>
      </c>
      <c r="K609" s="21"/>
    </row>
    <row r="610" spans="1:11" x14ac:dyDescent="0.3">
      <c r="A610" t="str">
        <f t="shared" si="9"/>
        <v>CER-MSD_R3_t0_44771</v>
      </c>
      <c r="B610" s="27">
        <v>44771</v>
      </c>
      <c r="C610" s="28" t="s">
        <v>784</v>
      </c>
      <c r="D610" s="28" t="s">
        <v>103</v>
      </c>
      <c r="E610" s="18">
        <v>2.2000000000000002</v>
      </c>
      <c r="F610" s="19">
        <v>1188</v>
      </c>
      <c r="G610" s="20">
        <v>1.18</v>
      </c>
      <c r="H610" s="38">
        <v>1.4325000000000001</v>
      </c>
      <c r="I610" s="45">
        <v>109.55041378145583</v>
      </c>
      <c r="J610" s="46">
        <v>0.63600000000000001</v>
      </c>
      <c r="K610" s="21"/>
    </row>
    <row r="611" spans="1:11" x14ac:dyDescent="0.3">
      <c r="A611" t="str">
        <f t="shared" si="9"/>
        <v>CER-MSD_R3_t1_44771</v>
      </c>
      <c r="B611" s="27">
        <v>44771</v>
      </c>
      <c r="C611" s="28" t="s">
        <v>785</v>
      </c>
      <c r="D611" s="28" t="s">
        <v>105</v>
      </c>
      <c r="E611" s="18">
        <v>2.2999999999999998</v>
      </c>
      <c r="F611" s="19">
        <v>1029</v>
      </c>
      <c r="G611" s="20">
        <v>1.22</v>
      </c>
      <c r="H611" s="38">
        <v>1.5074999999999998</v>
      </c>
      <c r="I611" s="45">
        <v>94.888363452119577</v>
      </c>
      <c r="J611" s="46">
        <v>0.66144000000000003</v>
      </c>
      <c r="K611" s="21"/>
    </row>
    <row r="612" spans="1:11" x14ac:dyDescent="0.3">
      <c r="A612" t="str">
        <f t="shared" si="9"/>
        <v>CER-MSD_R3_t2_44771</v>
      </c>
      <c r="B612" s="27">
        <v>44771</v>
      </c>
      <c r="C612" s="28" t="s">
        <v>786</v>
      </c>
      <c r="D612" s="28" t="s">
        <v>107</v>
      </c>
      <c r="E612" s="18">
        <v>2.2999999999999998</v>
      </c>
      <c r="F612" s="19">
        <v>1034</v>
      </c>
      <c r="G612" s="20">
        <v>1.1399999999999999</v>
      </c>
      <c r="H612" s="38">
        <v>1.5074999999999998</v>
      </c>
      <c r="I612" s="45">
        <v>95.34943421719305</v>
      </c>
      <c r="J612" s="46">
        <v>0.61055999999999999</v>
      </c>
      <c r="K612" s="21"/>
    </row>
    <row r="613" spans="1:11" x14ac:dyDescent="0.3">
      <c r="A613" t="str">
        <f t="shared" si="9"/>
        <v>CER-MSD_R3_t3_44771</v>
      </c>
      <c r="B613" s="27">
        <v>44771</v>
      </c>
      <c r="C613" s="28" t="s">
        <v>787</v>
      </c>
      <c r="D613" s="28" t="s">
        <v>109</v>
      </c>
      <c r="E613" s="18">
        <v>2.5</v>
      </c>
      <c r="F613" s="19">
        <v>1147</v>
      </c>
      <c r="G613" s="20">
        <v>1.1200000000000001</v>
      </c>
      <c r="H613" s="38">
        <v>1.6575</v>
      </c>
      <c r="I613" s="45">
        <v>105.76963350785341</v>
      </c>
      <c r="J613" s="46">
        <v>0.59784000000000015</v>
      </c>
      <c r="K613" s="21"/>
    </row>
    <row r="614" spans="1:11" x14ac:dyDescent="0.3">
      <c r="A614" t="str">
        <f t="shared" si="9"/>
        <v>CER-AWD_R1_t0_44777</v>
      </c>
      <c r="B614" s="27">
        <v>44777</v>
      </c>
      <c r="C614" s="28" t="s">
        <v>788</v>
      </c>
      <c r="D614" s="28" t="s">
        <v>63</v>
      </c>
      <c r="E614" s="18">
        <v>2.4</v>
      </c>
      <c r="F614" s="19">
        <v>990</v>
      </c>
      <c r="G614" s="20">
        <v>1.51</v>
      </c>
      <c r="H614" s="38">
        <v>1.5825</v>
      </c>
      <c r="I614" s="45">
        <v>91.292011484546535</v>
      </c>
      <c r="J614" s="46">
        <v>0.84588000000000008</v>
      </c>
      <c r="K614" s="21"/>
    </row>
    <row r="615" spans="1:11" x14ac:dyDescent="0.3">
      <c r="A615" t="str">
        <f t="shared" si="9"/>
        <v>CER-AWD_R1_t1_44777</v>
      </c>
      <c r="B615" s="27">
        <v>44777</v>
      </c>
      <c r="C615" s="28" t="s">
        <v>789</v>
      </c>
      <c r="D615" s="28" t="s">
        <v>65</v>
      </c>
      <c r="E615" s="18">
        <v>2.4</v>
      </c>
      <c r="F615" s="19">
        <v>593</v>
      </c>
      <c r="G615" s="20">
        <v>1.35</v>
      </c>
      <c r="H615" s="38">
        <v>1.5825</v>
      </c>
      <c r="I615" s="45">
        <v>54.682992737713228</v>
      </c>
      <c r="J615" s="46">
        <v>0.74412000000000011</v>
      </c>
      <c r="K615" s="21"/>
    </row>
    <row r="616" spans="1:11" x14ac:dyDescent="0.3">
      <c r="A616" t="str">
        <f t="shared" si="9"/>
        <v>CER-AWD_R1_t2_44777</v>
      </c>
      <c r="B616" s="27">
        <v>44777</v>
      </c>
      <c r="C616" s="28" t="s">
        <v>790</v>
      </c>
      <c r="D616" s="28" t="s">
        <v>67</v>
      </c>
      <c r="E616" s="18">
        <v>2.4</v>
      </c>
      <c r="F616" s="19">
        <v>595</v>
      </c>
      <c r="G616" s="20">
        <v>1.47</v>
      </c>
      <c r="H616" s="38">
        <v>1.5825</v>
      </c>
      <c r="I616" s="45">
        <v>54.867421043742617</v>
      </c>
      <c r="J616" s="46">
        <v>0.82044000000000006</v>
      </c>
      <c r="K616" s="21"/>
    </row>
    <row r="617" spans="1:11" x14ac:dyDescent="0.3">
      <c r="A617" t="str">
        <f t="shared" si="9"/>
        <v>CER-AWD_R1_t3_44777</v>
      </c>
      <c r="B617" s="27">
        <v>44777</v>
      </c>
      <c r="C617" s="28" t="s">
        <v>791</v>
      </c>
      <c r="D617" s="28" t="s">
        <v>69</v>
      </c>
      <c r="E617" s="18">
        <v>2.5</v>
      </c>
      <c r="F617" s="19">
        <v>270</v>
      </c>
      <c r="G617" s="20">
        <v>1.36</v>
      </c>
      <c r="H617" s="38">
        <v>1.6575</v>
      </c>
      <c r="I617" s="45">
        <v>24.897821313967235</v>
      </c>
      <c r="J617" s="46">
        <v>0.75048000000000015</v>
      </c>
      <c r="K617" s="21"/>
    </row>
    <row r="618" spans="1:11" x14ac:dyDescent="0.3">
      <c r="A618" t="str">
        <f t="shared" si="9"/>
        <v>CER-MSD_R1_t0_44777</v>
      </c>
      <c r="B618" s="27">
        <v>44777</v>
      </c>
      <c r="C618" s="28" t="s">
        <v>792</v>
      </c>
      <c r="D618" s="28" t="s">
        <v>87</v>
      </c>
      <c r="E618" s="18">
        <v>2.4</v>
      </c>
      <c r="F618" s="19">
        <v>899</v>
      </c>
      <c r="G618" s="20">
        <v>1.33</v>
      </c>
      <c r="H618" s="38">
        <v>1.5825</v>
      </c>
      <c r="I618" s="45">
        <v>82.900523560209422</v>
      </c>
      <c r="J618" s="46">
        <v>0.73140000000000005</v>
      </c>
      <c r="K618" s="21"/>
    </row>
    <row r="619" spans="1:11" x14ac:dyDescent="0.3">
      <c r="A619" t="str">
        <f t="shared" si="9"/>
        <v>CER-MSD_R1_t1_44777</v>
      </c>
      <c r="B619" s="27">
        <v>44777</v>
      </c>
      <c r="C619" s="28" t="s">
        <v>793</v>
      </c>
      <c r="D619" s="28" t="s">
        <v>89</v>
      </c>
      <c r="E619" s="18">
        <v>4.7</v>
      </c>
      <c r="F619" s="19">
        <v>527</v>
      </c>
      <c r="G619" s="20">
        <v>1.3</v>
      </c>
      <c r="H619" s="38">
        <v>3.3075000000000001</v>
      </c>
      <c r="I619" s="45">
        <v>48.596858638743456</v>
      </c>
      <c r="J619" s="46">
        <v>0.71232000000000006</v>
      </c>
      <c r="K619" s="21"/>
    </row>
    <row r="620" spans="1:11" x14ac:dyDescent="0.3">
      <c r="A620" t="str">
        <f t="shared" si="9"/>
        <v>CER-MSD_R1_t2_44777</v>
      </c>
      <c r="B620" s="27">
        <v>44777</v>
      </c>
      <c r="C620" s="28" t="s">
        <v>794</v>
      </c>
      <c r="D620" s="28" t="s">
        <v>91</v>
      </c>
      <c r="E620" s="18">
        <v>7.4</v>
      </c>
      <c r="F620" s="19">
        <v>499</v>
      </c>
      <c r="G620" s="20">
        <v>1.26</v>
      </c>
      <c r="H620" s="38">
        <v>5.3325000000000005</v>
      </c>
      <c r="I620" s="45">
        <v>46.014862354332038</v>
      </c>
      <c r="J620" s="46">
        <v>0.68688000000000005</v>
      </c>
      <c r="K620" s="21"/>
    </row>
    <row r="621" spans="1:11" x14ac:dyDescent="0.3">
      <c r="A621" t="str">
        <f t="shared" si="9"/>
        <v>CER-MSD_R1_t3_44777</v>
      </c>
      <c r="B621" s="27">
        <v>44777</v>
      </c>
      <c r="C621" s="28" t="s">
        <v>795</v>
      </c>
      <c r="D621" s="28" t="s">
        <v>93</v>
      </c>
      <c r="E621" s="18">
        <v>10.1</v>
      </c>
      <c r="F621" s="19">
        <v>489</v>
      </c>
      <c r="G621" s="20">
        <v>1.2</v>
      </c>
      <c r="H621" s="38">
        <v>7.3574999999999999</v>
      </c>
      <c r="I621" s="45">
        <v>45.092720824185108</v>
      </c>
      <c r="J621" s="46">
        <v>0.64872000000000007</v>
      </c>
      <c r="K621" s="21"/>
    </row>
    <row r="622" spans="1:11" x14ac:dyDescent="0.3">
      <c r="A622" t="str">
        <f t="shared" si="9"/>
        <v>CER-CON_R1_t0_44777</v>
      </c>
      <c r="B622" s="27">
        <v>44777</v>
      </c>
      <c r="C622" s="28" t="s">
        <v>796</v>
      </c>
      <c r="D622" s="28" t="s">
        <v>111</v>
      </c>
      <c r="E622" s="18">
        <v>14.8</v>
      </c>
      <c r="F622" s="19">
        <v>886</v>
      </c>
      <c r="G622" s="20">
        <v>1.17</v>
      </c>
      <c r="H622" s="38">
        <v>10.8825</v>
      </c>
      <c r="I622" s="45">
        <v>81.701739571018408</v>
      </c>
      <c r="J622" s="46">
        <v>0.62963999999999998</v>
      </c>
      <c r="K622" s="21"/>
    </row>
    <row r="623" spans="1:11" x14ac:dyDescent="0.3">
      <c r="A623" t="str">
        <f t="shared" si="9"/>
        <v>CER-CON_R1_t1_44777</v>
      </c>
      <c r="B623" s="27">
        <v>44777</v>
      </c>
      <c r="C623" s="28" t="s">
        <v>797</v>
      </c>
      <c r="D623" s="28" t="s">
        <v>113</v>
      </c>
      <c r="E623" s="18">
        <v>15.6</v>
      </c>
      <c r="F623" s="19">
        <v>818</v>
      </c>
      <c r="G623" s="20">
        <v>1.2</v>
      </c>
      <c r="H623" s="38">
        <v>11.4825</v>
      </c>
      <c r="I623" s="45">
        <v>75.431177166019268</v>
      </c>
      <c r="J623" s="46">
        <v>0.64872000000000007</v>
      </c>
      <c r="K623" s="21"/>
    </row>
    <row r="624" spans="1:11" x14ac:dyDescent="0.3">
      <c r="A624" t="str">
        <f t="shared" si="9"/>
        <v>CER-CON_R1_t2_44777</v>
      </c>
      <c r="B624" s="27">
        <v>44777</v>
      </c>
      <c r="C624" s="28" t="s">
        <v>798</v>
      </c>
      <c r="D624" s="28" t="s">
        <v>115</v>
      </c>
      <c r="E624" s="18">
        <v>21</v>
      </c>
      <c r="F624" s="19">
        <v>0</v>
      </c>
      <c r="G624" s="20">
        <v>1.28</v>
      </c>
      <c r="H624" s="38">
        <v>15.532500000000001</v>
      </c>
      <c r="I624" s="45">
        <v>0</v>
      </c>
      <c r="J624" s="46">
        <v>0.69960000000000011</v>
      </c>
      <c r="K624" s="21"/>
    </row>
    <row r="625" spans="1:11" x14ac:dyDescent="0.3">
      <c r="A625" t="str">
        <f t="shared" si="9"/>
        <v>CER-CON_R1_t3_44777</v>
      </c>
      <c r="B625" s="27">
        <v>44777</v>
      </c>
      <c r="C625" s="28" t="s">
        <v>799</v>
      </c>
      <c r="D625" s="28" t="s">
        <v>117</v>
      </c>
      <c r="E625" s="18">
        <v>27</v>
      </c>
      <c r="F625" s="19">
        <v>818</v>
      </c>
      <c r="G625" s="20">
        <v>1.21</v>
      </c>
      <c r="H625" s="38">
        <v>20.032499999999999</v>
      </c>
      <c r="I625" s="45">
        <v>75.431177166019268</v>
      </c>
      <c r="J625" s="46">
        <v>0.65508</v>
      </c>
      <c r="K625" s="21"/>
    </row>
    <row r="626" spans="1:11" x14ac:dyDescent="0.3">
      <c r="A626" t="str">
        <f t="shared" si="9"/>
        <v>CER-MSD_R2_t0_44777</v>
      </c>
      <c r="B626" s="27">
        <v>44777</v>
      </c>
      <c r="C626" s="28" t="s">
        <v>800</v>
      </c>
      <c r="D626" s="28" t="s">
        <v>95</v>
      </c>
      <c r="E626" s="18">
        <v>2.2999999999999998</v>
      </c>
      <c r="F626" s="19">
        <v>1053</v>
      </c>
      <c r="G626" s="20">
        <v>1.17</v>
      </c>
      <c r="H626" s="38">
        <v>1.5074999999999998</v>
      </c>
      <c r="I626" s="45">
        <v>97.101503124472217</v>
      </c>
      <c r="J626" s="46">
        <v>0.62963999999999998</v>
      </c>
      <c r="K626" s="21"/>
    </row>
    <row r="627" spans="1:11" x14ac:dyDescent="0.3">
      <c r="A627" t="str">
        <f t="shared" si="9"/>
        <v>CER-MSD_R2_t1_44777</v>
      </c>
      <c r="B627" s="27">
        <v>44777</v>
      </c>
      <c r="C627" s="28" t="s">
        <v>801</v>
      </c>
      <c r="D627" s="28" t="s">
        <v>97</v>
      </c>
      <c r="E627" s="18">
        <v>3.3</v>
      </c>
      <c r="F627" s="19">
        <v>777</v>
      </c>
      <c r="G627" s="20">
        <v>1.17</v>
      </c>
      <c r="H627" s="38">
        <v>2.2574999999999998</v>
      </c>
      <c r="I627" s="45">
        <v>71.650396892416836</v>
      </c>
      <c r="J627" s="46">
        <v>0.62963999999999998</v>
      </c>
      <c r="K627" s="21"/>
    </row>
    <row r="628" spans="1:11" x14ac:dyDescent="0.3">
      <c r="A628" t="str">
        <f t="shared" si="9"/>
        <v>CER-MSD_R2_t2_44777</v>
      </c>
      <c r="B628" s="27">
        <v>44777</v>
      </c>
      <c r="C628" s="28" t="s">
        <v>802</v>
      </c>
      <c r="D628" s="28" t="s">
        <v>99</v>
      </c>
      <c r="E628" s="18">
        <v>4.5999999999999996</v>
      </c>
      <c r="F628" s="19">
        <v>280</v>
      </c>
      <c r="G628" s="20">
        <v>1.18</v>
      </c>
      <c r="H628" s="38">
        <v>3.2324999999999999</v>
      </c>
      <c r="I628" s="45">
        <v>25.819962844114173</v>
      </c>
      <c r="J628" s="46">
        <v>0.63600000000000001</v>
      </c>
      <c r="K628" s="21"/>
    </row>
    <row r="629" spans="1:11" x14ac:dyDescent="0.3">
      <c r="A629" t="str">
        <f t="shared" si="9"/>
        <v>CER-MSD_R2_t3_44777</v>
      </c>
      <c r="B629" s="27">
        <v>44777</v>
      </c>
      <c r="C629" s="28" t="s">
        <v>803</v>
      </c>
      <c r="D629" s="28" t="s">
        <v>101</v>
      </c>
      <c r="E629" s="18">
        <v>5.9</v>
      </c>
      <c r="F629" s="19">
        <v>94</v>
      </c>
      <c r="G629" s="20">
        <v>1.18</v>
      </c>
      <c r="H629" s="38">
        <v>4.2075000000000005</v>
      </c>
      <c r="I629" s="45">
        <v>8.668130383381186</v>
      </c>
      <c r="J629" s="46">
        <v>0.63600000000000001</v>
      </c>
      <c r="K629" s="21"/>
    </row>
    <row r="630" spans="1:11" x14ac:dyDescent="0.3">
      <c r="A630" t="str">
        <f t="shared" si="9"/>
        <v>CER-AWD_R2_t0_44777</v>
      </c>
      <c r="B630" s="27">
        <v>44777</v>
      </c>
      <c r="C630" s="28" t="s">
        <v>804</v>
      </c>
      <c r="D630" s="28" t="s">
        <v>71</v>
      </c>
      <c r="E630" s="18">
        <v>2.5</v>
      </c>
      <c r="F630" s="19">
        <v>1177</v>
      </c>
      <c r="G630" s="20">
        <v>1.18</v>
      </c>
      <c r="H630" s="38">
        <v>1.6575</v>
      </c>
      <c r="I630" s="45">
        <v>108.53605809829421</v>
      </c>
      <c r="J630" s="46">
        <v>0.63600000000000001</v>
      </c>
      <c r="K630" s="21"/>
    </row>
    <row r="631" spans="1:11" x14ac:dyDescent="0.3">
      <c r="A631" t="str">
        <f t="shared" si="9"/>
        <v>CER-AWD_R2_t1_44777</v>
      </c>
      <c r="B631" s="27">
        <v>44777</v>
      </c>
      <c r="C631" s="28" t="s">
        <v>805</v>
      </c>
      <c r="D631" s="28" t="s">
        <v>73</v>
      </c>
      <c r="E631" s="18">
        <v>2.5</v>
      </c>
      <c r="F631" s="19">
        <v>638</v>
      </c>
      <c r="G631" s="20">
        <v>1.17</v>
      </c>
      <c r="H631" s="38">
        <v>1.6575</v>
      </c>
      <c r="I631" s="45">
        <v>58.83262962337443</v>
      </c>
      <c r="J631" s="46">
        <v>0.62963999999999998</v>
      </c>
      <c r="K631" s="21"/>
    </row>
    <row r="632" spans="1:11" x14ac:dyDescent="0.3">
      <c r="A632" t="str">
        <f t="shared" si="9"/>
        <v>CER-AWD_R2_t2_44777</v>
      </c>
      <c r="B632" s="27">
        <v>44777</v>
      </c>
      <c r="C632" s="28" t="s">
        <v>806</v>
      </c>
      <c r="D632" s="28" t="s">
        <v>75</v>
      </c>
      <c r="E632" s="18">
        <v>2.5</v>
      </c>
      <c r="F632" s="19">
        <v>420</v>
      </c>
      <c r="G632" s="20">
        <v>1.17</v>
      </c>
      <c r="H632" s="38">
        <v>1.6575</v>
      </c>
      <c r="I632" s="45">
        <v>38.729944266171252</v>
      </c>
      <c r="J632" s="46">
        <v>0.62963999999999998</v>
      </c>
      <c r="K632" s="21"/>
    </row>
    <row r="633" spans="1:11" x14ac:dyDescent="0.3">
      <c r="A633" t="str">
        <f t="shared" si="9"/>
        <v>CER-AWD_R2_t3_44777</v>
      </c>
      <c r="B633" s="27">
        <v>44777</v>
      </c>
      <c r="C633" s="28" t="s">
        <v>807</v>
      </c>
      <c r="D633" s="28" t="s">
        <v>77</v>
      </c>
      <c r="E633" s="18">
        <v>2.6</v>
      </c>
      <c r="F633" s="19">
        <v>578</v>
      </c>
      <c r="G633" s="20">
        <v>1.23</v>
      </c>
      <c r="H633" s="38">
        <v>1.7324999999999999</v>
      </c>
      <c r="I633" s="45">
        <v>53.299780442492818</v>
      </c>
      <c r="J633" s="46">
        <v>0.66780000000000006</v>
      </c>
      <c r="K633" s="21"/>
    </row>
    <row r="634" spans="1:11" x14ac:dyDescent="0.3">
      <c r="A634" t="str">
        <f t="shared" si="9"/>
        <v>CER-CON_R2_t0_44777</v>
      </c>
      <c r="B634" s="27">
        <v>44777</v>
      </c>
      <c r="C634" s="28" t="s">
        <v>808</v>
      </c>
      <c r="D634" s="28" t="s">
        <v>119</v>
      </c>
      <c r="E634" s="18">
        <v>2.2999999999999998</v>
      </c>
      <c r="F634" s="19">
        <v>1025</v>
      </c>
      <c r="G634" s="20">
        <v>1.1200000000000001</v>
      </c>
      <c r="H634" s="38">
        <v>1.5074999999999998</v>
      </c>
      <c r="I634" s="45">
        <v>94.519506840060799</v>
      </c>
      <c r="J634" s="46">
        <v>0.59784000000000015</v>
      </c>
      <c r="K634" s="21"/>
    </row>
    <row r="635" spans="1:11" x14ac:dyDescent="0.3">
      <c r="A635" t="str">
        <f t="shared" si="9"/>
        <v>CER-CON_R2_t1_44777</v>
      </c>
      <c r="B635" s="27">
        <v>44777</v>
      </c>
      <c r="C635" s="28" t="s">
        <v>809</v>
      </c>
      <c r="D635" s="28" t="s">
        <v>121</v>
      </c>
      <c r="E635" s="18">
        <v>5.0999999999999996</v>
      </c>
      <c r="F635" s="19">
        <v>688</v>
      </c>
      <c r="G635" s="20">
        <v>1.19</v>
      </c>
      <c r="H635" s="38">
        <v>3.6074999999999999</v>
      </c>
      <c r="I635" s="45">
        <v>63.443337274109105</v>
      </c>
      <c r="J635" s="46">
        <v>0.64236000000000004</v>
      </c>
      <c r="K635" s="21"/>
    </row>
    <row r="636" spans="1:11" x14ac:dyDescent="0.3">
      <c r="A636" t="str">
        <f t="shared" si="9"/>
        <v>CER-CON_R2_t2_44777</v>
      </c>
      <c r="B636" s="27">
        <v>44777</v>
      </c>
      <c r="C636" s="28" t="s">
        <v>810</v>
      </c>
      <c r="D636" s="28" t="s">
        <v>123</v>
      </c>
      <c r="E636" s="18">
        <v>8.5</v>
      </c>
      <c r="F636" s="19">
        <v>561</v>
      </c>
      <c r="G636" s="20">
        <v>1.1299999999999999</v>
      </c>
      <c r="H636" s="38">
        <v>6.1575000000000006</v>
      </c>
      <c r="I636" s="45">
        <v>51.732139841243033</v>
      </c>
      <c r="J636" s="46">
        <v>0.60419999999999996</v>
      </c>
      <c r="K636" s="21"/>
    </row>
    <row r="637" spans="1:11" x14ac:dyDescent="0.3">
      <c r="A637" t="str">
        <f t="shared" si="9"/>
        <v>CER-CON_R2_t3_44777</v>
      </c>
      <c r="B637" s="27">
        <v>44777</v>
      </c>
      <c r="C637" s="28" t="s">
        <v>811</v>
      </c>
      <c r="D637" s="28" t="s">
        <v>125</v>
      </c>
      <c r="E637" s="18">
        <v>12</v>
      </c>
      <c r="F637" s="19">
        <v>527</v>
      </c>
      <c r="G637" s="20">
        <v>1.18</v>
      </c>
      <c r="H637" s="38">
        <v>8.7825000000000006</v>
      </c>
      <c r="I637" s="45">
        <v>48.596858638743456</v>
      </c>
      <c r="J637" s="46">
        <v>0.63600000000000001</v>
      </c>
      <c r="K637" s="21"/>
    </row>
    <row r="638" spans="1:11" x14ac:dyDescent="0.3">
      <c r="A638" t="str">
        <f t="shared" si="9"/>
        <v>CER-MSD_R3_t0_44777</v>
      </c>
      <c r="B638" s="27">
        <v>44777</v>
      </c>
      <c r="C638" s="28" t="s">
        <v>812</v>
      </c>
      <c r="D638" s="28" t="s">
        <v>103</v>
      </c>
      <c r="E638" s="18">
        <v>2.4</v>
      </c>
      <c r="F638" s="19">
        <v>1115</v>
      </c>
      <c r="G638" s="20">
        <v>1.17</v>
      </c>
      <c r="H638" s="38">
        <v>1.5825</v>
      </c>
      <c r="I638" s="45">
        <v>102.81878061138322</v>
      </c>
      <c r="J638" s="46">
        <v>0.62963999999999998</v>
      </c>
      <c r="K638" s="21"/>
    </row>
    <row r="639" spans="1:11" x14ac:dyDescent="0.3">
      <c r="A639" t="str">
        <f t="shared" si="9"/>
        <v>CER-MSD_R3_t1_44777</v>
      </c>
      <c r="B639" s="27">
        <v>44777</v>
      </c>
      <c r="C639" s="28" t="s">
        <v>813</v>
      </c>
      <c r="D639" s="28" t="s">
        <v>105</v>
      </c>
      <c r="E639" s="18">
        <v>2.6</v>
      </c>
      <c r="F639" s="19">
        <v>748</v>
      </c>
      <c r="G639" s="20">
        <v>1.1100000000000001</v>
      </c>
      <c r="H639" s="38">
        <v>1.7324999999999999</v>
      </c>
      <c r="I639" s="45">
        <v>68.97618645499071</v>
      </c>
      <c r="J639" s="46">
        <v>0.59148000000000012</v>
      </c>
      <c r="K639" s="21"/>
    </row>
    <row r="640" spans="1:11" x14ac:dyDescent="0.3">
      <c r="A640" t="str">
        <f t="shared" si="9"/>
        <v>CER-MSD_R3_t2_44777</v>
      </c>
      <c r="B640" s="27">
        <v>44777</v>
      </c>
      <c r="C640" s="28" t="s">
        <v>814</v>
      </c>
      <c r="D640" s="28" t="s">
        <v>107</v>
      </c>
      <c r="E640" s="18">
        <v>2.8</v>
      </c>
      <c r="F640" s="19">
        <v>139</v>
      </c>
      <c r="G640" s="20">
        <v>1.1499999999999999</v>
      </c>
      <c r="H640" s="38">
        <v>1.8824999999999998</v>
      </c>
      <c r="I640" s="45">
        <v>12.817767269042392</v>
      </c>
      <c r="J640" s="46">
        <v>0.61692000000000002</v>
      </c>
      <c r="K640" s="21"/>
    </row>
    <row r="641" spans="1:11" x14ac:dyDescent="0.3">
      <c r="A641" t="str">
        <f t="shared" si="9"/>
        <v>CER-MSD_R3_t3_44777</v>
      </c>
      <c r="B641" s="27">
        <v>44777</v>
      </c>
      <c r="C641" s="28" t="s">
        <v>815</v>
      </c>
      <c r="D641" s="28" t="s">
        <v>109</v>
      </c>
      <c r="E641" s="18">
        <v>2.9</v>
      </c>
      <c r="F641" s="19">
        <v>67</v>
      </c>
      <c r="G641" s="20">
        <v>1.1399999999999999</v>
      </c>
      <c r="H641" s="38">
        <v>1.9575</v>
      </c>
      <c r="I641" s="45">
        <v>6.1783482519844624</v>
      </c>
      <c r="J641" s="46">
        <v>0.61055999999999999</v>
      </c>
      <c r="K641" s="21"/>
    </row>
    <row r="642" spans="1:11" x14ac:dyDescent="0.3">
      <c r="A642" t="str">
        <f t="shared" ref="A642:A705" si="10">D642&amp;"_"&amp;B642</f>
        <v>CER-CON_R3_t0_44777</v>
      </c>
      <c r="B642" s="27">
        <v>44777</v>
      </c>
      <c r="C642" s="28" t="s">
        <v>816</v>
      </c>
      <c r="D642" s="28" t="s">
        <v>127</v>
      </c>
      <c r="E642" s="18">
        <v>2.7</v>
      </c>
      <c r="F642" s="19">
        <v>1116</v>
      </c>
      <c r="G642" s="20">
        <v>1.22</v>
      </c>
      <c r="H642" s="38">
        <v>1.8075000000000001</v>
      </c>
      <c r="I642" s="45">
        <v>102.91099476439791</v>
      </c>
      <c r="J642" s="46">
        <v>0.66144000000000003</v>
      </c>
      <c r="K642" s="21"/>
    </row>
    <row r="643" spans="1:11" x14ac:dyDescent="0.3">
      <c r="A643" t="str">
        <f t="shared" si="10"/>
        <v>CER-CON_R3_t1_44777</v>
      </c>
      <c r="B643" s="27">
        <v>44777</v>
      </c>
      <c r="C643" s="28" t="s">
        <v>817</v>
      </c>
      <c r="D643" s="28" t="s">
        <v>129</v>
      </c>
      <c r="E643" s="18">
        <v>9.1</v>
      </c>
      <c r="F643" s="19">
        <v>709</v>
      </c>
      <c r="G643" s="20">
        <v>1.1299999999999999</v>
      </c>
      <c r="H643" s="38">
        <v>6.6074999999999999</v>
      </c>
      <c r="I643" s="45">
        <v>65.379834487417668</v>
      </c>
      <c r="J643" s="46">
        <v>0.60419999999999996</v>
      </c>
      <c r="K643" s="21"/>
    </row>
    <row r="644" spans="1:11" x14ac:dyDescent="0.3">
      <c r="A644" t="str">
        <f t="shared" si="10"/>
        <v>CER-CON_R3_t2_44777</v>
      </c>
      <c r="B644" s="27">
        <v>44777</v>
      </c>
      <c r="C644" s="28" t="s">
        <v>818</v>
      </c>
      <c r="D644" s="28" t="s">
        <v>131</v>
      </c>
      <c r="E644" s="18">
        <v>11.3</v>
      </c>
      <c r="F644" s="19">
        <v>482</v>
      </c>
      <c r="G644" s="20">
        <v>1.17</v>
      </c>
      <c r="H644" s="38">
        <v>8.2575000000000003</v>
      </c>
      <c r="I644" s="45">
        <v>44.447221753082253</v>
      </c>
      <c r="J644" s="46">
        <v>0.62963999999999998</v>
      </c>
      <c r="K644" s="21"/>
    </row>
    <row r="645" spans="1:11" x14ac:dyDescent="0.3">
      <c r="A645" t="str">
        <f t="shared" si="10"/>
        <v>CER-CON_R3_t3_44777</v>
      </c>
      <c r="B645" s="27">
        <v>44777</v>
      </c>
      <c r="C645" s="28" t="s">
        <v>819</v>
      </c>
      <c r="D645" s="28" t="s">
        <v>133</v>
      </c>
      <c r="E645" s="18">
        <v>13.5</v>
      </c>
      <c r="F645" s="19">
        <v>425</v>
      </c>
      <c r="G645" s="20">
        <v>1.22</v>
      </c>
      <c r="H645" s="38">
        <v>9.9075000000000006</v>
      </c>
      <c r="I645" s="45">
        <v>39.191015031244717</v>
      </c>
      <c r="J645" s="46">
        <v>0.66144000000000003</v>
      </c>
      <c r="K645" s="21"/>
    </row>
    <row r="646" spans="1:11" x14ac:dyDescent="0.3">
      <c r="A646" t="str">
        <f t="shared" si="10"/>
        <v>CER-AWD_R3_t0_44777</v>
      </c>
      <c r="B646" s="27">
        <v>44777</v>
      </c>
      <c r="C646" s="28" t="s">
        <v>820</v>
      </c>
      <c r="D646" s="28" t="s">
        <v>79</v>
      </c>
      <c r="E646" s="18">
        <v>2.8</v>
      </c>
      <c r="F646" s="19">
        <v>1017</v>
      </c>
      <c r="G646" s="20">
        <v>1.24</v>
      </c>
      <c r="H646" s="38">
        <v>1.8824999999999998</v>
      </c>
      <c r="I646" s="45">
        <v>93.781793615943243</v>
      </c>
      <c r="J646" s="46">
        <v>0.67416000000000009</v>
      </c>
      <c r="K646" s="21"/>
    </row>
    <row r="647" spans="1:11" x14ac:dyDescent="0.3">
      <c r="A647" t="str">
        <f t="shared" si="10"/>
        <v>CER-AWD_R3_t1_44777</v>
      </c>
      <c r="B647" s="27">
        <v>44777</v>
      </c>
      <c r="C647" s="28" t="s">
        <v>821</v>
      </c>
      <c r="D647" s="28" t="s">
        <v>81</v>
      </c>
      <c r="E647" s="18">
        <v>2.8</v>
      </c>
      <c r="F647" s="19">
        <v>572</v>
      </c>
      <c r="G647" s="20">
        <v>1.1599999999999999</v>
      </c>
      <c r="H647" s="38">
        <v>1.8824999999999998</v>
      </c>
      <c r="I647" s="45">
        <v>52.746495524404665</v>
      </c>
      <c r="J647" s="46">
        <v>0.62327999999999995</v>
      </c>
      <c r="K647" s="21"/>
    </row>
    <row r="648" spans="1:11" x14ac:dyDescent="0.3">
      <c r="A648" t="str">
        <f t="shared" si="10"/>
        <v>CER-AWD_R3_t2_44777</v>
      </c>
      <c r="B648" s="27">
        <v>44777</v>
      </c>
      <c r="C648" s="28" t="s">
        <v>822</v>
      </c>
      <c r="D648" s="28" t="s">
        <v>83</v>
      </c>
      <c r="E648" s="18">
        <v>3.1</v>
      </c>
      <c r="F648" s="19">
        <v>483</v>
      </c>
      <c r="G648" s="20">
        <v>1.1299999999999999</v>
      </c>
      <c r="H648" s="38">
        <v>2.1074999999999999</v>
      </c>
      <c r="I648" s="45">
        <v>44.539435906096941</v>
      </c>
      <c r="J648" s="46">
        <v>0.60419999999999996</v>
      </c>
      <c r="K648" s="21"/>
    </row>
    <row r="649" spans="1:11" x14ac:dyDescent="0.3">
      <c r="A649" t="str">
        <f t="shared" si="10"/>
        <v>CER-AWD_R3_t3_44777</v>
      </c>
      <c r="B649" s="27">
        <v>44777</v>
      </c>
      <c r="C649" s="28" t="s">
        <v>823</v>
      </c>
      <c r="D649" s="28" t="s">
        <v>85</v>
      </c>
      <c r="E649" s="18">
        <v>3.1</v>
      </c>
      <c r="F649" s="19">
        <v>294</v>
      </c>
      <c r="G649" s="20">
        <v>1.1399999999999999</v>
      </c>
      <c r="H649" s="38">
        <v>2.1074999999999999</v>
      </c>
      <c r="I649" s="45">
        <v>27.110960986319881</v>
      </c>
      <c r="J649" s="46">
        <v>0.61055999999999999</v>
      </c>
      <c r="K649" s="21"/>
    </row>
    <row r="650" spans="1:11" x14ac:dyDescent="0.3">
      <c r="A650" t="str">
        <f t="shared" si="10"/>
        <v>CER-AWD_R1_t0_44784</v>
      </c>
      <c r="B650" s="27">
        <v>44784</v>
      </c>
      <c r="C650" s="28" t="s">
        <v>824</v>
      </c>
      <c r="D650" s="28" t="s">
        <v>63</v>
      </c>
      <c r="E650" s="18">
        <v>2.6</v>
      </c>
      <c r="F650" s="19">
        <v>1005</v>
      </c>
      <c r="G650" s="20">
        <v>1.21</v>
      </c>
      <c r="H650" s="38">
        <v>1.7324999999999999</v>
      </c>
      <c r="I650" s="45">
        <v>92.675223779766938</v>
      </c>
      <c r="J650" s="46">
        <v>0.65508</v>
      </c>
      <c r="K650" s="21"/>
    </row>
    <row r="651" spans="1:11" x14ac:dyDescent="0.3">
      <c r="A651" t="str">
        <f t="shared" si="10"/>
        <v>CER-AWD_R1_t1_44784</v>
      </c>
      <c r="B651" s="27">
        <v>44784</v>
      </c>
      <c r="C651" s="28" t="s">
        <v>825</v>
      </c>
      <c r="D651" s="28" t="s">
        <v>65</v>
      </c>
      <c r="E651" s="18">
        <v>2.6</v>
      </c>
      <c r="F651" s="19">
        <v>569</v>
      </c>
      <c r="G651" s="20">
        <v>1.17</v>
      </c>
      <c r="H651" s="38">
        <v>1.7324999999999999</v>
      </c>
      <c r="I651" s="45">
        <v>52.469853065360589</v>
      </c>
      <c r="J651" s="46">
        <v>0.62963999999999998</v>
      </c>
      <c r="K651" s="21"/>
    </row>
    <row r="652" spans="1:11" x14ac:dyDescent="0.3">
      <c r="A652" t="str">
        <f t="shared" si="10"/>
        <v>CER-AWD_R1_t2_44784</v>
      </c>
      <c r="B652" s="27">
        <v>44784</v>
      </c>
      <c r="C652" s="28" t="s">
        <v>826</v>
      </c>
      <c r="D652" s="28" t="s">
        <v>67</v>
      </c>
      <c r="E652" s="18">
        <v>2.6</v>
      </c>
      <c r="F652" s="19">
        <v>477</v>
      </c>
      <c r="G652" s="20">
        <v>1.1200000000000001</v>
      </c>
      <c r="H652" s="38">
        <v>1.7324999999999999</v>
      </c>
      <c r="I652" s="45">
        <v>43.986150988008788</v>
      </c>
      <c r="J652" s="46">
        <v>0.59784000000000015</v>
      </c>
      <c r="K652" s="21"/>
    </row>
    <row r="653" spans="1:11" x14ac:dyDescent="0.3">
      <c r="A653" t="str">
        <f t="shared" si="10"/>
        <v>CER-AWD_R1_t3_44784</v>
      </c>
      <c r="B653" s="27">
        <v>44784</v>
      </c>
      <c r="C653" s="28" t="s">
        <v>827</v>
      </c>
      <c r="D653" s="28" t="s">
        <v>69</v>
      </c>
      <c r="E653" s="18">
        <v>2.7</v>
      </c>
      <c r="F653" s="19">
        <v>234</v>
      </c>
      <c r="G653" s="20">
        <v>1.1599999999999999</v>
      </c>
      <c r="H653" s="38">
        <v>1.8075000000000001</v>
      </c>
      <c r="I653" s="45">
        <v>21.578111805438272</v>
      </c>
      <c r="J653" s="46">
        <v>0.62327999999999995</v>
      </c>
      <c r="K653" s="21"/>
    </row>
    <row r="654" spans="1:11" x14ac:dyDescent="0.3">
      <c r="A654" t="str">
        <f t="shared" si="10"/>
        <v>CER-AWD_R2_t0_44784</v>
      </c>
      <c r="B654" s="27">
        <v>44784</v>
      </c>
      <c r="C654" s="28" t="s">
        <v>828</v>
      </c>
      <c r="D654" s="28" t="s">
        <v>71</v>
      </c>
      <c r="E654" s="18">
        <v>2.6</v>
      </c>
      <c r="F654" s="19">
        <v>968</v>
      </c>
      <c r="G654" s="20">
        <v>1.1100000000000001</v>
      </c>
      <c r="H654" s="38">
        <v>1.7324999999999999</v>
      </c>
      <c r="I654" s="45">
        <v>89.263300118223285</v>
      </c>
      <c r="J654" s="46">
        <v>0.59148000000000012</v>
      </c>
      <c r="K654" s="21"/>
    </row>
    <row r="655" spans="1:11" x14ac:dyDescent="0.3">
      <c r="A655" t="str">
        <f t="shared" si="10"/>
        <v>CER-AWD_R2_t1_44784</v>
      </c>
      <c r="B655" s="27">
        <v>44784</v>
      </c>
      <c r="C655" s="28" t="s">
        <v>829</v>
      </c>
      <c r="D655" s="28" t="s">
        <v>73</v>
      </c>
      <c r="E655" s="18">
        <v>2.6</v>
      </c>
      <c r="F655" s="19">
        <v>538</v>
      </c>
      <c r="G655" s="20">
        <v>1.17</v>
      </c>
      <c r="H655" s="38">
        <v>1.7324999999999999</v>
      </c>
      <c r="I655" s="45">
        <v>49.611214321905081</v>
      </c>
      <c r="J655" s="46">
        <v>0.62963999999999998</v>
      </c>
      <c r="K655" s="21"/>
    </row>
    <row r="656" spans="1:11" x14ac:dyDescent="0.3">
      <c r="A656" t="str">
        <f t="shared" si="10"/>
        <v>CER-AWD_R2_t2_44784</v>
      </c>
      <c r="B656" s="27">
        <v>44784</v>
      </c>
      <c r="C656" s="28" t="s">
        <v>830</v>
      </c>
      <c r="D656" s="28" t="s">
        <v>75</v>
      </c>
      <c r="E656" s="18">
        <v>2.7</v>
      </c>
      <c r="F656" s="19">
        <v>513</v>
      </c>
      <c r="G656" s="20">
        <v>1.1000000000000001</v>
      </c>
      <c r="H656" s="38">
        <v>1.8075000000000001</v>
      </c>
      <c r="I656" s="45">
        <v>47.305860496537747</v>
      </c>
      <c r="J656" s="46">
        <v>0.58512000000000008</v>
      </c>
      <c r="K656" s="21"/>
    </row>
    <row r="657" spans="1:11" x14ac:dyDescent="0.3">
      <c r="A657" t="str">
        <f t="shared" si="10"/>
        <v>CER-AWD_R2_t3_44784</v>
      </c>
      <c r="B657" s="27">
        <v>44784</v>
      </c>
      <c r="C657" s="28" t="s">
        <v>831</v>
      </c>
      <c r="D657" s="28" t="s">
        <v>77</v>
      </c>
      <c r="E657" s="18">
        <v>2.8</v>
      </c>
      <c r="F657" s="19">
        <v>360</v>
      </c>
      <c r="G657" s="20">
        <v>1.1499999999999999</v>
      </c>
      <c r="H657" s="38">
        <v>1.8824999999999998</v>
      </c>
      <c r="I657" s="45">
        <v>33.197095085289646</v>
      </c>
      <c r="J657" s="46">
        <v>0.61692000000000002</v>
      </c>
      <c r="K657" s="21"/>
    </row>
    <row r="658" spans="1:11" x14ac:dyDescent="0.3">
      <c r="A658" t="str">
        <f t="shared" si="10"/>
        <v>CER-AWD_R3_t0_44784</v>
      </c>
      <c r="B658" s="27">
        <v>44784</v>
      </c>
      <c r="C658" s="28" t="s">
        <v>832</v>
      </c>
      <c r="D658" s="28" t="s">
        <v>79</v>
      </c>
      <c r="E658" s="18">
        <v>4.4000000000000004</v>
      </c>
      <c r="F658" s="19">
        <v>975</v>
      </c>
      <c r="G658" s="20">
        <v>1.07</v>
      </c>
      <c r="H658" s="38">
        <v>3.0825000000000005</v>
      </c>
      <c r="I658" s="45">
        <v>89.908799189326118</v>
      </c>
      <c r="J658" s="46">
        <v>0.5660400000000001</v>
      </c>
      <c r="K658" s="21"/>
    </row>
    <row r="659" spans="1:11" x14ac:dyDescent="0.3">
      <c r="A659" t="str">
        <f t="shared" si="10"/>
        <v>CER-AWD_R3_t1_44784</v>
      </c>
      <c r="B659" s="27">
        <v>44784</v>
      </c>
      <c r="C659" s="28" t="s">
        <v>833</v>
      </c>
      <c r="D659" s="28" t="s">
        <v>81</v>
      </c>
      <c r="E659" s="18">
        <v>5.5</v>
      </c>
      <c r="F659" s="19">
        <v>598</v>
      </c>
      <c r="G659" s="20">
        <v>1.1200000000000001</v>
      </c>
      <c r="H659" s="38">
        <v>3.9074999999999998</v>
      </c>
      <c r="I659" s="45">
        <v>55.144063502786693</v>
      </c>
      <c r="J659" s="46">
        <v>0.59784000000000015</v>
      </c>
      <c r="K659" s="21"/>
    </row>
    <row r="660" spans="1:11" x14ac:dyDescent="0.3">
      <c r="A660" t="str">
        <f t="shared" si="10"/>
        <v>CER-AWD_R3_t2_44784</v>
      </c>
      <c r="B660" s="27">
        <v>44784</v>
      </c>
      <c r="C660" s="28" t="s">
        <v>834</v>
      </c>
      <c r="D660" s="28" t="s">
        <v>83</v>
      </c>
      <c r="E660" s="18">
        <v>6</v>
      </c>
      <c r="F660" s="19">
        <v>408</v>
      </c>
      <c r="G660" s="20">
        <v>1.21</v>
      </c>
      <c r="H660" s="38">
        <v>4.2824999999999998</v>
      </c>
      <c r="I660" s="45">
        <v>37.623374429994932</v>
      </c>
      <c r="J660" s="46">
        <v>0.65508</v>
      </c>
      <c r="K660" s="21"/>
    </row>
    <row r="661" spans="1:11" x14ac:dyDescent="0.3">
      <c r="A661" t="str">
        <f t="shared" si="10"/>
        <v>CER-AWD_R3_t3_44784</v>
      </c>
      <c r="B661" s="27">
        <v>44784</v>
      </c>
      <c r="C661" s="28" t="s">
        <v>835</v>
      </c>
      <c r="D661" s="28" t="s">
        <v>85</v>
      </c>
      <c r="E661" s="18">
        <v>6.5</v>
      </c>
      <c r="F661" s="19">
        <v>342</v>
      </c>
      <c r="G661" s="20">
        <v>1.07</v>
      </c>
      <c r="H661" s="38">
        <v>4.6574999999999998</v>
      </c>
      <c r="I661" s="45">
        <v>31.537240331025163</v>
      </c>
      <c r="J661" s="46">
        <v>0.5660400000000001</v>
      </c>
      <c r="K661" s="21"/>
    </row>
    <row r="662" spans="1:11" x14ac:dyDescent="0.3">
      <c r="A662" t="str">
        <f t="shared" si="10"/>
        <v>CER-CON_R1_t0_44784</v>
      </c>
      <c r="B662" s="27">
        <v>44784</v>
      </c>
      <c r="C662" s="28" t="s">
        <v>836</v>
      </c>
      <c r="D662" s="28" t="s">
        <v>111</v>
      </c>
      <c r="E662" s="18">
        <v>39.4</v>
      </c>
      <c r="F662" s="19">
        <v>1437</v>
      </c>
      <c r="G662" s="20">
        <v>1.1100000000000001</v>
      </c>
      <c r="H662" s="38">
        <v>29.3325</v>
      </c>
      <c r="I662" s="45">
        <v>132.51173788211452</v>
      </c>
      <c r="J662" s="46">
        <v>0.59148000000000012</v>
      </c>
      <c r="K662" s="21"/>
    </row>
    <row r="663" spans="1:11" x14ac:dyDescent="0.3">
      <c r="A663" t="str">
        <f t="shared" si="10"/>
        <v>CER-CON_R1_t1_44784</v>
      </c>
      <c r="B663" s="27">
        <v>44784</v>
      </c>
      <c r="C663" s="28" t="s">
        <v>837</v>
      </c>
      <c r="D663" s="28" t="s">
        <v>113</v>
      </c>
      <c r="E663" s="18">
        <v>33.6</v>
      </c>
      <c r="F663" s="19">
        <v>1081</v>
      </c>
      <c r="G663" s="20">
        <v>1.1000000000000001</v>
      </c>
      <c r="H663" s="38">
        <v>24.982500000000002</v>
      </c>
      <c r="I663" s="45">
        <v>99.683499408883634</v>
      </c>
      <c r="J663" s="46">
        <v>0.58512000000000008</v>
      </c>
      <c r="K663" s="21"/>
    </row>
    <row r="664" spans="1:11" x14ac:dyDescent="0.3">
      <c r="A664" t="str">
        <f t="shared" si="10"/>
        <v>CER-CON_R1_t2_44784</v>
      </c>
      <c r="B664" s="27">
        <v>44784</v>
      </c>
      <c r="C664" s="28" t="s">
        <v>838</v>
      </c>
      <c r="D664" s="28" t="s">
        <v>115</v>
      </c>
      <c r="E664" s="18">
        <v>38.799999999999997</v>
      </c>
      <c r="F664" s="19">
        <v>824</v>
      </c>
      <c r="G664" s="20">
        <v>1.08</v>
      </c>
      <c r="H664" s="38">
        <v>28.8825</v>
      </c>
      <c r="I664" s="45">
        <v>75.98446208410742</v>
      </c>
      <c r="J664" s="46">
        <v>0.57240000000000013</v>
      </c>
      <c r="K664" s="21"/>
    </row>
    <row r="665" spans="1:11" x14ac:dyDescent="0.3">
      <c r="A665" t="str">
        <f t="shared" si="10"/>
        <v>CER-CON_R1_t3_44784</v>
      </c>
      <c r="B665" s="27">
        <v>44784</v>
      </c>
      <c r="C665" s="28" t="s">
        <v>839</v>
      </c>
      <c r="D665" s="28" t="s">
        <v>117</v>
      </c>
      <c r="E665" s="18">
        <v>45.9</v>
      </c>
      <c r="F665" s="19">
        <v>586</v>
      </c>
      <c r="G665" s="20">
        <v>1.1399999999999999</v>
      </c>
      <c r="H665" s="38">
        <v>34.207499999999996</v>
      </c>
      <c r="I665" s="45">
        <v>54.037493666610374</v>
      </c>
      <c r="J665" s="46">
        <v>0.61055999999999999</v>
      </c>
      <c r="K665" s="21"/>
    </row>
    <row r="666" spans="1:11" x14ac:dyDescent="0.3">
      <c r="A666" t="str">
        <f t="shared" si="10"/>
        <v>CER-CON_R2_t0_44784</v>
      </c>
      <c r="B666" s="27">
        <v>44784</v>
      </c>
      <c r="C666" s="28" t="s">
        <v>840</v>
      </c>
      <c r="D666" s="28" t="s">
        <v>119</v>
      </c>
      <c r="E666" s="18">
        <v>5.2</v>
      </c>
      <c r="F666" s="19">
        <v>1200</v>
      </c>
      <c r="G666" s="20">
        <v>1.08</v>
      </c>
      <c r="H666" s="38">
        <v>3.6825000000000001</v>
      </c>
      <c r="I666" s="45">
        <v>110.65698361763216</v>
      </c>
      <c r="J666" s="46">
        <v>0.57240000000000013</v>
      </c>
      <c r="K666" s="21"/>
    </row>
    <row r="667" spans="1:11" x14ac:dyDescent="0.3">
      <c r="A667" t="str">
        <f t="shared" si="10"/>
        <v>CER-CON_R2_t1_44784</v>
      </c>
      <c r="B667" s="27">
        <v>44784</v>
      </c>
      <c r="C667" s="28" t="s">
        <v>841</v>
      </c>
      <c r="D667" s="28" t="s">
        <v>121</v>
      </c>
      <c r="E667" s="18">
        <v>13.6</v>
      </c>
      <c r="F667" s="19">
        <v>865</v>
      </c>
      <c r="G667" s="20">
        <v>1.06</v>
      </c>
      <c r="H667" s="38">
        <v>9.9824999999999999</v>
      </c>
      <c r="I667" s="45">
        <v>79.765242357709852</v>
      </c>
      <c r="J667" s="46">
        <v>0.55968000000000007</v>
      </c>
      <c r="K667" s="21"/>
    </row>
    <row r="668" spans="1:11" x14ac:dyDescent="0.3">
      <c r="A668" t="str">
        <f t="shared" si="10"/>
        <v>CER-CON_R2_t2_44784</v>
      </c>
      <c r="B668" s="27">
        <v>44784</v>
      </c>
      <c r="C668" s="28" t="s">
        <v>842</v>
      </c>
      <c r="D668" s="28" t="s">
        <v>123</v>
      </c>
      <c r="E668" s="18">
        <v>16.3</v>
      </c>
      <c r="F668" s="19">
        <v>566</v>
      </c>
      <c r="G668" s="20">
        <v>1.1299999999999999</v>
      </c>
      <c r="H668" s="38">
        <v>12.0075</v>
      </c>
      <c r="I668" s="45">
        <v>52.193210606316498</v>
      </c>
      <c r="J668" s="46">
        <v>0.60419999999999996</v>
      </c>
      <c r="K668" s="21"/>
    </row>
    <row r="669" spans="1:11" x14ac:dyDescent="0.3">
      <c r="A669" t="str">
        <f t="shared" si="10"/>
        <v>CER-CON_R2_t3_44784</v>
      </c>
      <c r="B669" s="27">
        <v>44784</v>
      </c>
      <c r="C669" s="28" t="s">
        <v>843</v>
      </c>
      <c r="D669" s="28" t="s">
        <v>125</v>
      </c>
      <c r="E669" s="18">
        <v>19.100000000000001</v>
      </c>
      <c r="F669" s="19">
        <v>524</v>
      </c>
      <c r="G669" s="20">
        <v>1.1299999999999999</v>
      </c>
      <c r="H669" s="38">
        <v>14.107500000000002</v>
      </c>
      <c r="I669" s="45">
        <v>48.320216179699379</v>
      </c>
      <c r="J669" s="46">
        <v>0.60419999999999996</v>
      </c>
      <c r="K669" s="21"/>
    </row>
    <row r="670" spans="1:11" x14ac:dyDescent="0.3">
      <c r="A670" t="str">
        <f t="shared" si="10"/>
        <v>CER-CON_R3_t0_44784</v>
      </c>
      <c r="B670" s="27">
        <v>44784</v>
      </c>
      <c r="C670" s="28" t="s">
        <v>844</v>
      </c>
      <c r="D670" s="28" t="s">
        <v>127</v>
      </c>
      <c r="E670" s="18">
        <v>4.5999999999999996</v>
      </c>
      <c r="F670" s="19">
        <v>1109</v>
      </c>
      <c r="G670" s="20">
        <v>1.1200000000000001</v>
      </c>
      <c r="H670" s="38">
        <v>3.2324999999999999</v>
      </c>
      <c r="I670" s="45">
        <v>102.26549569329505</v>
      </c>
      <c r="J670" s="46">
        <v>0.59784000000000015</v>
      </c>
      <c r="K670" s="21"/>
    </row>
    <row r="671" spans="1:11" x14ac:dyDescent="0.3">
      <c r="A671" t="str">
        <f t="shared" si="10"/>
        <v>CER-CON_R3_t1_44784</v>
      </c>
      <c r="B671" s="27">
        <v>44784</v>
      </c>
      <c r="C671" s="28" t="s">
        <v>845</v>
      </c>
      <c r="D671" s="28" t="s">
        <v>129</v>
      </c>
      <c r="E671" s="18">
        <v>8.8000000000000007</v>
      </c>
      <c r="F671" s="19">
        <v>849</v>
      </c>
      <c r="G671" s="20">
        <v>1.1299999999999999</v>
      </c>
      <c r="H671" s="38">
        <v>6.3825000000000012</v>
      </c>
      <c r="I671" s="45">
        <v>78.289815909474754</v>
      </c>
      <c r="J671" s="46">
        <v>0.60419999999999996</v>
      </c>
      <c r="K671" s="21"/>
    </row>
    <row r="672" spans="1:11" x14ac:dyDescent="0.3">
      <c r="A672" t="str">
        <f t="shared" si="10"/>
        <v>CER-CON_R3_t2_44784</v>
      </c>
      <c r="B672" s="27">
        <v>44784</v>
      </c>
      <c r="C672" s="28" t="s">
        <v>846</v>
      </c>
      <c r="D672" s="28" t="s">
        <v>131</v>
      </c>
      <c r="E672" s="18">
        <v>11.8</v>
      </c>
      <c r="F672" s="19">
        <v>593</v>
      </c>
      <c r="G672" s="20">
        <v>1.1299999999999999</v>
      </c>
      <c r="H672" s="38">
        <v>8.6325000000000003</v>
      </c>
      <c r="I672" s="45">
        <v>54.682992737713228</v>
      </c>
      <c r="J672" s="46">
        <v>0.60419999999999996</v>
      </c>
      <c r="K672" s="21"/>
    </row>
    <row r="673" spans="1:11" x14ac:dyDescent="0.3">
      <c r="A673" t="str">
        <f t="shared" si="10"/>
        <v>CER-CON_R3_t3_44784</v>
      </c>
      <c r="B673" s="27">
        <v>44784</v>
      </c>
      <c r="C673" s="28" t="s">
        <v>847</v>
      </c>
      <c r="D673" s="28" t="s">
        <v>133</v>
      </c>
      <c r="E673" s="18">
        <v>14.2</v>
      </c>
      <c r="F673" s="19">
        <v>364</v>
      </c>
      <c r="G673" s="20">
        <v>1.1000000000000001</v>
      </c>
      <c r="H673" s="38">
        <v>10.432500000000001</v>
      </c>
      <c r="I673" s="45">
        <v>33.565951697348424</v>
      </c>
      <c r="J673" s="46">
        <v>0.58512000000000008</v>
      </c>
      <c r="K673" s="21"/>
    </row>
    <row r="674" spans="1:11" x14ac:dyDescent="0.3">
      <c r="A674" t="str">
        <f t="shared" si="10"/>
        <v>CER-MSD_R1_t0_44784</v>
      </c>
      <c r="B674" s="27">
        <v>44784</v>
      </c>
      <c r="C674" s="28" t="s">
        <v>848</v>
      </c>
      <c r="D674" s="28" t="s">
        <v>87</v>
      </c>
      <c r="E674" s="18">
        <v>3.7</v>
      </c>
      <c r="F674" s="19">
        <v>1068</v>
      </c>
      <c r="G674" s="20">
        <v>1.1499999999999999</v>
      </c>
      <c r="H674" s="38">
        <v>2.5575000000000001</v>
      </c>
      <c r="I674" s="45">
        <v>98.48471541969262</v>
      </c>
      <c r="J674" s="46">
        <v>0.61692000000000002</v>
      </c>
      <c r="K674" s="21"/>
    </row>
    <row r="675" spans="1:11" x14ac:dyDescent="0.3">
      <c r="A675" t="str">
        <f t="shared" si="10"/>
        <v>CER-MSD_R1_t1_44784</v>
      </c>
      <c r="B675" s="27">
        <v>44784</v>
      </c>
      <c r="C675" s="28" t="s">
        <v>849</v>
      </c>
      <c r="D675" s="28" t="s">
        <v>89</v>
      </c>
      <c r="E675" s="18">
        <v>7.3</v>
      </c>
      <c r="F675" s="19">
        <v>833</v>
      </c>
      <c r="G675" s="20">
        <v>1.1499999999999999</v>
      </c>
      <c r="H675" s="38">
        <v>5.2575000000000003</v>
      </c>
      <c r="I675" s="45">
        <v>76.814389461239656</v>
      </c>
      <c r="J675" s="46">
        <v>0.61692000000000002</v>
      </c>
      <c r="K675" s="21"/>
    </row>
    <row r="676" spans="1:11" x14ac:dyDescent="0.3">
      <c r="A676" t="str">
        <f t="shared" si="10"/>
        <v>CER-MSD_R1_t2_44784</v>
      </c>
      <c r="B676" s="27">
        <v>44784</v>
      </c>
      <c r="C676" s="28" t="s">
        <v>850</v>
      </c>
      <c r="D676" s="28" t="s">
        <v>91</v>
      </c>
      <c r="E676" s="18">
        <v>9.3000000000000007</v>
      </c>
      <c r="F676" s="19">
        <v>715</v>
      </c>
      <c r="G676" s="20">
        <v>1.1399999999999999</v>
      </c>
      <c r="H676" s="38">
        <v>6.7575000000000012</v>
      </c>
      <c r="I676" s="45">
        <v>65.933119405505835</v>
      </c>
      <c r="J676" s="46">
        <v>0.61055999999999999</v>
      </c>
      <c r="K676" s="21"/>
    </row>
    <row r="677" spans="1:11" x14ac:dyDescent="0.3">
      <c r="A677" t="str">
        <f t="shared" si="10"/>
        <v>CER-MSD_R1_t3_44784</v>
      </c>
      <c r="B677" s="27">
        <v>44784</v>
      </c>
      <c r="C677" s="28" t="s">
        <v>851</v>
      </c>
      <c r="D677" s="28" t="s">
        <v>93</v>
      </c>
      <c r="E677" s="18">
        <v>11.5</v>
      </c>
      <c r="F677" s="19">
        <v>384</v>
      </c>
      <c r="G677" s="20">
        <v>1.1499999999999999</v>
      </c>
      <c r="H677" s="38">
        <v>8.4075000000000006</v>
      </c>
      <c r="I677" s="45">
        <v>35.410234757642293</v>
      </c>
      <c r="J677" s="46">
        <v>0.61692000000000002</v>
      </c>
      <c r="K677" s="21"/>
    </row>
    <row r="678" spans="1:11" x14ac:dyDescent="0.3">
      <c r="A678" t="str">
        <f t="shared" si="10"/>
        <v>CER-MSD_R2_t0_44784</v>
      </c>
      <c r="B678" s="27">
        <v>44784</v>
      </c>
      <c r="C678" s="28" t="s">
        <v>852</v>
      </c>
      <c r="D678" s="28" t="s">
        <v>95</v>
      </c>
      <c r="E678" s="18">
        <v>2.4</v>
      </c>
      <c r="F678" s="19">
        <v>1262</v>
      </c>
      <c r="G678" s="20">
        <v>1.1299999999999999</v>
      </c>
      <c r="H678" s="38">
        <v>1.5825</v>
      </c>
      <c r="I678" s="45">
        <v>116.37426110454315</v>
      </c>
      <c r="J678" s="46">
        <v>0.60419999999999996</v>
      </c>
      <c r="K678" s="21"/>
    </row>
    <row r="679" spans="1:11" x14ac:dyDescent="0.3">
      <c r="A679" t="str">
        <f t="shared" si="10"/>
        <v>CER-MSD_R2_t1_44784</v>
      </c>
      <c r="B679" s="27">
        <v>44784</v>
      </c>
      <c r="C679" s="28" t="s">
        <v>853</v>
      </c>
      <c r="D679" s="28" t="s">
        <v>97</v>
      </c>
      <c r="E679" s="18">
        <v>3.9</v>
      </c>
      <c r="F679" s="19">
        <v>709</v>
      </c>
      <c r="G679" s="20">
        <v>1.08</v>
      </c>
      <c r="H679" s="38">
        <v>2.7075</v>
      </c>
      <c r="I679" s="45">
        <v>65.379834487417668</v>
      </c>
      <c r="J679" s="46">
        <v>0.57240000000000013</v>
      </c>
      <c r="K679" s="21"/>
    </row>
    <row r="680" spans="1:11" x14ac:dyDescent="0.3">
      <c r="A680" t="str">
        <f t="shared" si="10"/>
        <v>CER-MSD_R2_t2_44784</v>
      </c>
      <c r="B680" s="27">
        <v>44784</v>
      </c>
      <c r="C680" s="28" t="s">
        <v>854</v>
      </c>
      <c r="D680" s="28" t="s">
        <v>99</v>
      </c>
      <c r="E680" s="18">
        <v>5.4</v>
      </c>
      <c r="F680" s="19">
        <v>847</v>
      </c>
      <c r="G680" s="20">
        <v>1.1399999999999999</v>
      </c>
      <c r="H680" s="38">
        <v>3.8325000000000005</v>
      </c>
      <c r="I680" s="45">
        <v>78.105387603445365</v>
      </c>
      <c r="J680" s="46">
        <v>0.61055999999999999</v>
      </c>
      <c r="K680" s="21"/>
    </row>
    <row r="681" spans="1:11" x14ac:dyDescent="0.3">
      <c r="A681" t="str">
        <f t="shared" si="10"/>
        <v>CER-MSD_R2_t3_44784</v>
      </c>
      <c r="B681" s="27">
        <v>44784</v>
      </c>
      <c r="C681" s="28" t="s">
        <v>855</v>
      </c>
      <c r="D681" s="28" t="s">
        <v>101</v>
      </c>
      <c r="E681" s="18">
        <v>6.9</v>
      </c>
      <c r="F681" s="19">
        <v>334</v>
      </c>
      <c r="G681" s="20">
        <v>1.05</v>
      </c>
      <c r="H681" s="38">
        <v>4.9575000000000005</v>
      </c>
      <c r="I681" s="45">
        <v>30.799527106907618</v>
      </c>
      <c r="J681" s="46">
        <v>0.55332000000000003</v>
      </c>
      <c r="K681" s="21"/>
    </row>
    <row r="682" spans="1:11" x14ac:dyDescent="0.3">
      <c r="A682" t="str">
        <f t="shared" si="10"/>
        <v>CER-MSD_R3_t0_44784</v>
      </c>
      <c r="B682" s="27">
        <v>44784</v>
      </c>
      <c r="C682" s="28" t="s">
        <v>856</v>
      </c>
      <c r="D682" s="28" t="s">
        <v>103</v>
      </c>
      <c r="E682" s="18">
        <v>2.6</v>
      </c>
      <c r="F682" s="19">
        <v>1119</v>
      </c>
      <c r="G682" s="20">
        <v>1.1599999999999999</v>
      </c>
      <c r="H682" s="38">
        <v>1.7324999999999999</v>
      </c>
      <c r="I682" s="45">
        <v>103.18763722344198</v>
      </c>
      <c r="J682" s="46">
        <v>0.62327999999999995</v>
      </c>
      <c r="K682" s="21"/>
    </row>
    <row r="683" spans="1:11" x14ac:dyDescent="0.3">
      <c r="A683" t="str">
        <f t="shared" si="10"/>
        <v>CER-MSD_R3_t1_44784</v>
      </c>
      <c r="B683" s="27">
        <v>44784</v>
      </c>
      <c r="C683" s="28" t="s">
        <v>857</v>
      </c>
      <c r="D683" s="28" t="s">
        <v>105</v>
      </c>
      <c r="E683" s="18">
        <v>3.3</v>
      </c>
      <c r="F683" s="19">
        <v>677</v>
      </c>
      <c r="G683" s="20">
        <v>1.06</v>
      </c>
      <c r="H683" s="38">
        <v>2.2574999999999998</v>
      </c>
      <c r="I683" s="45">
        <v>62.428981590947473</v>
      </c>
      <c r="J683" s="46">
        <v>0.55968000000000007</v>
      </c>
      <c r="K683" s="21"/>
    </row>
    <row r="684" spans="1:11" x14ac:dyDescent="0.3">
      <c r="A684" t="str">
        <f t="shared" si="10"/>
        <v>CER-MSD_R3_t2_44784</v>
      </c>
      <c r="B684" s="27">
        <v>44784</v>
      </c>
      <c r="C684" s="28" t="s">
        <v>858</v>
      </c>
      <c r="D684" s="28" t="s">
        <v>107</v>
      </c>
      <c r="E684" s="18">
        <v>3.7</v>
      </c>
      <c r="F684" s="19">
        <v>607</v>
      </c>
      <c r="G684" s="20">
        <v>1.07</v>
      </c>
      <c r="H684" s="38">
        <v>2.5575000000000001</v>
      </c>
      <c r="I684" s="45">
        <v>55.973990879918937</v>
      </c>
      <c r="J684" s="46">
        <v>0.5660400000000001</v>
      </c>
      <c r="K684" s="21"/>
    </row>
    <row r="685" spans="1:11" x14ac:dyDescent="0.3">
      <c r="A685" t="str">
        <f t="shared" si="10"/>
        <v>CER-MSD_R3_t3_44784</v>
      </c>
      <c r="B685" s="27">
        <v>44784</v>
      </c>
      <c r="C685" s="28" t="s">
        <v>859</v>
      </c>
      <c r="D685" s="28" t="s">
        <v>109</v>
      </c>
      <c r="E685" s="18">
        <v>4.5</v>
      </c>
      <c r="F685" s="19">
        <v>329</v>
      </c>
      <c r="G685" s="20">
        <v>1.08</v>
      </c>
      <c r="H685" s="38">
        <v>3.1574999999999998</v>
      </c>
      <c r="I685" s="45">
        <v>30.338456341834149</v>
      </c>
      <c r="J685" s="46">
        <v>0.57240000000000013</v>
      </c>
      <c r="K685" s="21"/>
    </row>
    <row r="686" spans="1:11" x14ac:dyDescent="0.3">
      <c r="A686" t="str">
        <f t="shared" si="10"/>
        <v>CER-AWD_R1_t0_44797</v>
      </c>
      <c r="B686" s="27">
        <v>44797</v>
      </c>
      <c r="C686" s="28" t="s">
        <v>860</v>
      </c>
      <c r="D686" s="28" t="s">
        <v>63</v>
      </c>
      <c r="E686" s="18">
        <v>2.4</v>
      </c>
      <c r="F686" s="19">
        <v>936</v>
      </c>
      <c r="G686" s="20">
        <v>1.1599999999999999</v>
      </c>
      <c r="H686" s="38">
        <v>1.5825</v>
      </c>
      <c r="I686" s="45">
        <v>86.312447221753089</v>
      </c>
      <c r="J686" s="46">
        <v>0.62327999999999995</v>
      </c>
      <c r="K686" s="21"/>
    </row>
    <row r="687" spans="1:11" x14ac:dyDescent="0.3">
      <c r="A687" t="str">
        <f t="shared" si="10"/>
        <v>CER-AWD_R1_t1_44797</v>
      </c>
      <c r="B687" s="27">
        <v>44797</v>
      </c>
      <c r="C687" s="28" t="s">
        <v>861</v>
      </c>
      <c r="D687" s="28" t="s">
        <v>65</v>
      </c>
      <c r="E687" s="18">
        <v>2.4</v>
      </c>
      <c r="F687" s="19">
        <v>743</v>
      </c>
      <c r="G687" s="20">
        <v>1.22</v>
      </c>
      <c r="H687" s="38">
        <v>1.5825</v>
      </c>
      <c r="I687" s="45">
        <v>68.515115689917252</v>
      </c>
      <c r="J687" s="46">
        <v>0.66144000000000003</v>
      </c>
      <c r="K687" s="21"/>
    </row>
    <row r="688" spans="1:11" x14ac:dyDescent="0.3">
      <c r="A688" t="str">
        <f t="shared" si="10"/>
        <v>CER-AWD_R1_t2_44797</v>
      </c>
      <c r="B688" s="27">
        <v>44797</v>
      </c>
      <c r="C688" s="28" t="s">
        <v>862</v>
      </c>
      <c r="D688" s="28" t="s">
        <v>67</v>
      </c>
      <c r="E688" s="18">
        <v>2.2999999999999998</v>
      </c>
      <c r="F688" s="19">
        <v>522</v>
      </c>
      <c r="G688" s="20">
        <v>1.1200000000000001</v>
      </c>
      <c r="H688" s="38">
        <v>1.5074999999999998</v>
      </c>
      <c r="I688" s="45">
        <v>48.13578787366999</v>
      </c>
      <c r="J688" s="46">
        <v>0.59784000000000015</v>
      </c>
      <c r="K688" s="21"/>
    </row>
    <row r="689" spans="1:11" x14ac:dyDescent="0.3">
      <c r="A689" t="str">
        <f t="shared" si="10"/>
        <v>CER-AWD_R1_t3_44797</v>
      </c>
      <c r="B689" s="27">
        <v>44797</v>
      </c>
      <c r="C689" s="28" t="s">
        <v>863</v>
      </c>
      <c r="D689" s="28" t="s">
        <v>69</v>
      </c>
      <c r="E689" s="18">
        <v>2.5</v>
      </c>
      <c r="F689" s="19">
        <v>545</v>
      </c>
      <c r="G689" s="20">
        <v>1.1100000000000001</v>
      </c>
      <c r="H689" s="38">
        <v>1.6575</v>
      </c>
      <c r="I689" s="45">
        <v>50.256713393007935</v>
      </c>
      <c r="J689" s="46">
        <v>0.59148000000000012</v>
      </c>
      <c r="K689" s="21"/>
    </row>
    <row r="690" spans="1:11" x14ac:dyDescent="0.3">
      <c r="A690" t="str">
        <f t="shared" si="10"/>
        <v>CER-AWD_R2_t0_44797</v>
      </c>
      <c r="B690" s="27">
        <v>44797</v>
      </c>
      <c r="C690" s="28" t="s">
        <v>864</v>
      </c>
      <c r="D690" s="28" t="s">
        <v>71</v>
      </c>
      <c r="E690" s="18">
        <v>2.2999999999999998</v>
      </c>
      <c r="F690" s="19">
        <v>1125</v>
      </c>
      <c r="G690" s="20">
        <v>1.17</v>
      </c>
      <c r="H690" s="38">
        <v>1.5074999999999998</v>
      </c>
      <c r="I690" s="45">
        <v>103.74092214153015</v>
      </c>
      <c r="J690" s="46">
        <v>0.62963999999999998</v>
      </c>
      <c r="K690" s="21"/>
    </row>
    <row r="691" spans="1:11" x14ac:dyDescent="0.3">
      <c r="A691" t="str">
        <f t="shared" si="10"/>
        <v>CER-AWD_R2_t1_44797</v>
      </c>
      <c r="B691" s="27">
        <v>44797</v>
      </c>
      <c r="C691" s="28" t="s">
        <v>865</v>
      </c>
      <c r="D691" s="28" t="s">
        <v>73</v>
      </c>
      <c r="E691" s="18">
        <v>2.4</v>
      </c>
      <c r="F691" s="19">
        <v>791</v>
      </c>
      <c r="G691" s="20">
        <v>1.1499999999999999</v>
      </c>
      <c r="H691" s="38">
        <v>1.5825</v>
      </c>
      <c r="I691" s="45">
        <v>72.941395034622531</v>
      </c>
      <c r="J691" s="46">
        <v>0.61692000000000002</v>
      </c>
      <c r="K691" s="21"/>
    </row>
    <row r="692" spans="1:11" x14ac:dyDescent="0.3">
      <c r="A692" t="str">
        <f t="shared" si="10"/>
        <v>CER-AWD_R2_t2_44797</v>
      </c>
      <c r="B692" s="27">
        <v>44797</v>
      </c>
      <c r="C692" s="28" t="s">
        <v>866</v>
      </c>
      <c r="D692" s="28" t="s">
        <v>75</v>
      </c>
      <c r="E692" s="18">
        <v>2.6</v>
      </c>
      <c r="F692" s="19">
        <v>517</v>
      </c>
      <c r="G692" s="20">
        <v>1.1200000000000001</v>
      </c>
      <c r="H692" s="38">
        <v>1.7324999999999999</v>
      </c>
      <c r="I692" s="45">
        <v>47.674717108596525</v>
      </c>
      <c r="J692" s="46">
        <v>0.59784000000000015</v>
      </c>
      <c r="K692" s="21"/>
    </row>
    <row r="693" spans="1:11" x14ac:dyDescent="0.3">
      <c r="A693" t="str">
        <f t="shared" si="10"/>
        <v>CER-AWD_R2_t3_44797</v>
      </c>
      <c r="B693" s="27">
        <v>44797</v>
      </c>
      <c r="C693" s="28" t="s">
        <v>867</v>
      </c>
      <c r="D693" s="28" t="s">
        <v>77</v>
      </c>
      <c r="E693" s="18">
        <v>2.7</v>
      </c>
      <c r="F693" s="19">
        <v>200</v>
      </c>
      <c r="G693" s="20">
        <v>1.1399999999999999</v>
      </c>
      <c r="H693" s="38">
        <v>1.8075000000000001</v>
      </c>
      <c r="I693" s="45">
        <v>18.442830602938695</v>
      </c>
      <c r="J693" s="46">
        <v>0.61055999999999999</v>
      </c>
      <c r="K693" s="21"/>
    </row>
    <row r="694" spans="1:11" x14ac:dyDescent="0.3">
      <c r="A694" t="str">
        <f t="shared" si="10"/>
        <v>CER-AWD_R3_t0_44797</v>
      </c>
      <c r="B694" s="27">
        <v>44797</v>
      </c>
      <c r="C694" s="28" t="s">
        <v>868</v>
      </c>
      <c r="D694" s="28" t="s">
        <v>79</v>
      </c>
      <c r="E694" s="18">
        <v>3.4</v>
      </c>
      <c r="F694" s="19">
        <v>1033</v>
      </c>
      <c r="G694" s="20">
        <v>1.1599999999999999</v>
      </c>
      <c r="H694" s="38">
        <v>2.3325</v>
      </c>
      <c r="I694" s="45">
        <v>95.257220064178355</v>
      </c>
      <c r="J694" s="46">
        <v>0.62327999999999995</v>
      </c>
      <c r="K694" s="21"/>
    </row>
    <row r="695" spans="1:11" x14ac:dyDescent="0.3">
      <c r="A695" t="str">
        <f t="shared" si="10"/>
        <v>CER-AWD_R3_t1_44797</v>
      </c>
      <c r="B695" s="27">
        <v>44797</v>
      </c>
      <c r="C695" s="28" t="s">
        <v>869</v>
      </c>
      <c r="D695" s="28" t="s">
        <v>81</v>
      </c>
      <c r="E695" s="18">
        <v>4.4000000000000004</v>
      </c>
      <c r="F695" s="19">
        <v>917</v>
      </c>
      <c r="G695" s="20">
        <v>1.1100000000000001</v>
      </c>
      <c r="H695" s="38">
        <v>3.0825000000000005</v>
      </c>
      <c r="I695" s="45">
        <v>84.560378314473908</v>
      </c>
      <c r="J695" s="46">
        <v>0.59148000000000012</v>
      </c>
      <c r="K695" s="21"/>
    </row>
    <row r="696" spans="1:11" x14ac:dyDescent="0.3">
      <c r="A696" t="str">
        <f t="shared" si="10"/>
        <v>CER-AWD_R3_t2_44797</v>
      </c>
      <c r="B696" s="27">
        <v>44797</v>
      </c>
      <c r="C696" s="28" t="s">
        <v>870</v>
      </c>
      <c r="D696" s="28" t="s">
        <v>83</v>
      </c>
      <c r="E696" s="18">
        <v>5.5</v>
      </c>
      <c r="F696" s="19">
        <v>284</v>
      </c>
      <c r="G696" s="20">
        <v>1.17</v>
      </c>
      <c r="H696" s="38">
        <v>3.9074999999999998</v>
      </c>
      <c r="I696" s="45">
        <v>26.188819456172943</v>
      </c>
      <c r="J696" s="46">
        <v>0.62963999999999998</v>
      </c>
      <c r="K696" s="21"/>
    </row>
    <row r="697" spans="1:11" x14ac:dyDescent="0.3">
      <c r="A697" t="str">
        <f t="shared" si="10"/>
        <v>CER-AWD_R3_t3_44797</v>
      </c>
      <c r="B697" s="27">
        <v>44797</v>
      </c>
      <c r="C697" s="28" t="s">
        <v>871</v>
      </c>
      <c r="D697" s="28" t="s">
        <v>85</v>
      </c>
      <c r="E697" s="18">
        <v>5.5</v>
      </c>
      <c r="F697" s="19">
        <v>297</v>
      </c>
      <c r="G697" s="20">
        <v>1.1399999999999999</v>
      </c>
      <c r="H697" s="38">
        <v>3.9074999999999998</v>
      </c>
      <c r="I697" s="45">
        <v>27.387603445363958</v>
      </c>
      <c r="J697" s="46">
        <v>0.61055999999999999</v>
      </c>
      <c r="K697" s="21"/>
    </row>
    <row r="698" spans="1:11" x14ac:dyDescent="0.3">
      <c r="A698" t="str">
        <f t="shared" si="10"/>
        <v>CER-CON_R1_t0_44797</v>
      </c>
      <c r="B698" s="27">
        <v>44797</v>
      </c>
      <c r="C698" s="28" t="s">
        <v>872</v>
      </c>
      <c r="D698" s="28" t="s">
        <v>111</v>
      </c>
      <c r="E698" s="18">
        <v>16.3</v>
      </c>
      <c r="F698" s="19">
        <v>953</v>
      </c>
      <c r="G698" s="20">
        <v>1.1200000000000001</v>
      </c>
      <c r="H698" s="38">
        <v>12.0075</v>
      </c>
      <c r="I698" s="45">
        <v>87.880087823002881</v>
      </c>
      <c r="J698" s="46">
        <v>0.59784000000000015</v>
      </c>
      <c r="K698" s="21"/>
    </row>
    <row r="699" spans="1:11" x14ac:dyDescent="0.3">
      <c r="A699" t="str">
        <f t="shared" si="10"/>
        <v>CER-CON_R1_t1_44797</v>
      </c>
      <c r="B699" s="27">
        <v>44797</v>
      </c>
      <c r="C699" s="28" t="s">
        <v>873</v>
      </c>
      <c r="D699" s="28" t="s">
        <v>113</v>
      </c>
      <c r="E699" s="18">
        <v>15.4</v>
      </c>
      <c r="F699" s="19">
        <v>831</v>
      </c>
      <c r="G699" s="20">
        <v>1.1000000000000001</v>
      </c>
      <c r="H699" s="38">
        <v>11.332500000000001</v>
      </c>
      <c r="I699" s="45">
        <v>76.629961155210268</v>
      </c>
      <c r="J699" s="46">
        <v>0.58512000000000008</v>
      </c>
      <c r="K699" s="21"/>
    </row>
    <row r="700" spans="1:11" x14ac:dyDescent="0.3">
      <c r="A700" t="str">
        <f t="shared" si="10"/>
        <v>CER-CON_R1_t2_44797</v>
      </c>
      <c r="B700" s="27">
        <v>44797</v>
      </c>
      <c r="C700" s="28" t="s">
        <v>874</v>
      </c>
      <c r="D700" s="28" t="s">
        <v>115</v>
      </c>
      <c r="E700" s="18">
        <v>17.8</v>
      </c>
      <c r="F700" s="19">
        <v>457</v>
      </c>
      <c r="G700" s="20">
        <v>1.06</v>
      </c>
      <c r="H700" s="38">
        <v>13.1325</v>
      </c>
      <c r="I700" s="45">
        <v>42.141867927714912</v>
      </c>
      <c r="J700" s="46">
        <v>0.55968000000000007</v>
      </c>
      <c r="K700" s="21"/>
    </row>
    <row r="701" spans="1:11" x14ac:dyDescent="0.3">
      <c r="A701" t="str">
        <f t="shared" si="10"/>
        <v>CER-CON_R1_t3_44797</v>
      </c>
      <c r="B701" s="27">
        <v>44797</v>
      </c>
      <c r="C701" s="28" t="s">
        <v>875</v>
      </c>
      <c r="D701" s="28" t="s">
        <v>117</v>
      </c>
      <c r="E701" s="18">
        <v>20.6</v>
      </c>
      <c r="F701" s="19">
        <v>332</v>
      </c>
      <c r="G701" s="20">
        <v>1.1599999999999999</v>
      </c>
      <c r="H701" s="38">
        <v>15.232500000000002</v>
      </c>
      <c r="I701" s="45">
        <v>30.615098800878233</v>
      </c>
      <c r="J701" s="46">
        <v>0.62327999999999995</v>
      </c>
      <c r="K701" s="21"/>
    </row>
    <row r="702" spans="1:11" x14ac:dyDescent="0.3">
      <c r="A702" t="str">
        <f t="shared" si="10"/>
        <v>CER-CON_R2_t0_44797</v>
      </c>
      <c r="B702" s="27">
        <v>44797</v>
      </c>
      <c r="C702" s="28" t="s">
        <v>876</v>
      </c>
      <c r="D702" s="28" t="s">
        <v>119</v>
      </c>
      <c r="E702" s="18">
        <v>2.6</v>
      </c>
      <c r="F702" s="19">
        <v>1027</v>
      </c>
      <c r="G702" s="20">
        <v>1.07</v>
      </c>
      <c r="H702" s="38">
        <v>1.7324999999999999</v>
      </c>
      <c r="I702" s="45">
        <v>94.703935146090203</v>
      </c>
      <c r="J702" s="46">
        <v>0.5660400000000001</v>
      </c>
      <c r="K702" s="21"/>
    </row>
    <row r="703" spans="1:11" x14ac:dyDescent="0.3">
      <c r="A703" t="str">
        <f t="shared" si="10"/>
        <v>CER-CON_R2_t1_44797</v>
      </c>
      <c r="B703" s="27">
        <v>44797</v>
      </c>
      <c r="C703" s="28" t="s">
        <v>877</v>
      </c>
      <c r="D703" s="28" t="s">
        <v>121</v>
      </c>
      <c r="E703" s="18">
        <v>4.3</v>
      </c>
      <c r="F703" s="19">
        <v>864</v>
      </c>
      <c r="G703" s="20">
        <v>1.1200000000000001</v>
      </c>
      <c r="H703" s="38">
        <v>3.0074999999999998</v>
      </c>
      <c r="I703" s="45">
        <v>79.673028204695143</v>
      </c>
      <c r="J703" s="46">
        <v>0.59784000000000015</v>
      </c>
      <c r="K703" s="21"/>
    </row>
    <row r="704" spans="1:11" x14ac:dyDescent="0.3">
      <c r="A704" t="str">
        <f t="shared" si="10"/>
        <v>CER-CON_R2_t2_44797</v>
      </c>
      <c r="B704" s="27">
        <v>44797</v>
      </c>
      <c r="C704" s="28" t="s">
        <v>878</v>
      </c>
      <c r="D704" s="28" t="s">
        <v>123</v>
      </c>
      <c r="E704" s="18">
        <v>5.6</v>
      </c>
      <c r="F704" s="19">
        <v>491</v>
      </c>
      <c r="G704" s="20">
        <v>1.1000000000000001</v>
      </c>
      <c r="H704" s="38">
        <v>3.9824999999999999</v>
      </c>
      <c r="I704" s="45">
        <v>45.277149130214497</v>
      </c>
      <c r="J704" s="46">
        <v>0.58512000000000008</v>
      </c>
      <c r="K704" s="21"/>
    </row>
    <row r="705" spans="1:11" x14ac:dyDescent="0.3">
      <c r="A705" t="str">
        <f t="shared" si="10"/>
        <v>CER-CON_R2_t3_44797</v>
      </c>
      <c r="B705" s="27">
        <v>44797</v>
      </c>
      <c r="C705" s="28" t="s">
        <v>879</v>
      </c>
      <c r="D705" s="28" t="s">
        <v>125</v>
      </c>
      <c r="E705" s="18">
        <v>7.3</v>
      </c>
      <c r="F705" s="19">
        <v>228</v>
      </c>
      <c r="G705" s="20">
        <v>1.1200000000000001</v>
      </c>
      <c r="H705" s="38">
        <v>5.2575000000000003</v>
      </c>
      <c r="I705" s="45">
        <v>21.024826887350113</v>
      </c>
      <c r="J705" s="46">
        <v>0.59784000000000015</v>
      </c>
      <c r="K705" s="21"/>
    </row>
    <row r="706" spans="1:11" x14ac:dyDescent="0.3">
      <c r="A706" t="str">
        <f t="shared" ref="A706:A769" si="11">D706&amp;"_"&amp;B706</f>
        <v>CER-CON_R3_t0_44797</v>
      </c>
      <c r="B706" s="27">
        <v>44797</v>
      </c>
      <c r="C706" s="28" t="s">
        <v>880</v>
      </c>
      <c r="D706" s="28" t="s">
        <v>127</v>
      </c>
      <c r="E706" s="18">
        <v>2.6</v>
      </c>
      <c r="F706" s="19">
        <v>1181</v>
      </c>
      <c r="G706" s="20">
        <v>1.1100000000000001</v>
      </c>
      <c r="H706" s="38">
        <v>1.7324999999999999</v>
      </c>
      <c r="I706" s="45">
        <v>108.90491471035298</v>
      </c>
      <c r="J706" s="46">
        <v>0.59148000000000012</v>
      </c>
      <c r="K706" s="21"/>
    </row>
    <row r="707" spans="1:11" x14ac:dyDescent="0.3">
      <c r="A707" t="str">
        <f t="shared" si="11"/>
        <v>CER-CON_R3_t1_44797</v>
      </c>
      <c r="B707" s="27">
        <v>44797</v>
      </c>
      <c r="C707" s="28" t="s">
        <v>881</v>
      </c>
      <c r="D707" s="28" t="s">
        <v>129</v>
      </c>
      <c r="E707" s="18">
        <v>3.7</v>
      </c>
      <c r="F707" s="19">
        <v>940</v>
      </c>
      <c r="G707" s="20">
        <v>1.1399999999999999</v>
      </c>
      <c r="H707" s="38">
        <v>2.5575000000000001</v>
      </c>
      <c r="I707" s="45">
        <v>86.681303833811867</v>
      </c>
      <c r="J707" s="46">
        <v>0.61055999999999999</v>
      </c>
      <c r="K707" s="21"/>
    </row>
    <row r="708" spans="1:11" x14ac:dyDescent="0.3">
      <c r="A708" t="str">
        <f t="shared" si="11"/>
        <v>CER-CON_R3_t2_44797</v>
      </c>
      <c r="B708" s="27">
        <v>44797</v>
      </c>
      <c r="C708" s="28" t="s">
        <v>882</v>
      </c>
      <c r="D708" s="28" t="s">
        <v>131</v>
      </c>
      <c r="E708" s="18">
        <v>4.5</v>
      </c>
      <c r="F708" s="19">
        <v>731</v>
      </c>
      <c r="G708" s="20">
        <v>1.1299999999999999</v>
      </c>
      <c r="H708" s="38">
        <v>3.1574999999999998</v>
      </c>
      <c r="I708" s="45">
        <v>67.408545853740918</v>
      </c>
      <c r="J708" s="46">
        <v>0.60419999999999996</v>
      </c>
      <c r="K708" s="21"/>
    </row>
    <row r="709" spans="1:11" x14ac:dyDescent="0.3">
      <c r="A709" t="str">
        <f t="shared" si="11"/>
        <v>CER-CON_R3_t3_44797</v>
      </c>
      <c r="B709" s="27">
        <v>44797</v>
      </c>
      <c r="C709" s="28" t="s">
        <v>883</v>
      </c>
      <c r="D709" s="28" t="s">
        <v>133</v>
      </c>
      <c r="E709" s="18">
        <v>5.0999999999999996</v>
      </c>
      <c r="F709" s="19">
        <v>451</v>
      </c>
      <c r="G709" s="20">
        <v>1.1299999999999999</v>
      </c>
      <c r="H709" s="38">
        <v>3.6074999999999999</v>
      </c>
      <c r="I709" s="45">
        <v>41.58858300962676</v>
      </c>
      <c r="J709" s="46">
        <v>0.60419999999999996</v>
      </c>
      <c r="K709" s="21"/>
    </row>
    <row r="710" spans="1:11" x14ac:dyDescent="0.3">
      <c r="A710" t="str">
        <f t="shared" si="11"/>
        <v>CER-MSD_R1_t0_44797</v>
      </c>
      <c r="B710" s="27">
        <v>44797</v>
      </c>
      <c r="C710" s="28" t="s">
        <v>884</v>
      </c>
      <c r="D710" s="28" t="s">
        <v>87</v>
      </c>
      <c r="E710" s="18">
        <v>2.2999999999999998</v>
      </c>
      <c r="F710" s="19">
        <v>1167</v>
      </c>
      <c r="G710" s="20">
        <v>1.07</v>
      </c>
      <c r="H710" s="38">
        <v>1.5074999999999998</v>
      </c>
      <c r="I710" s="45">
        <v>107.61391656814727</v>
      </c>
      <c r="J710" s="46">
        <v>0.5660400000000001</v>
      </c>
      <c r="K710" s="21"/>
    </row>
    <row r="711" spans="1:11" x14ac:dyDescent="0.3">
      <c r="A711" t="str">
        <f t="shared" si="11"/>
        <v>CER-MSD_R1_t1_44797</v>
      </c>
      <c r="B711" s="27">
        <v>44797</v>
      </c>
      <c r="C711" s="28" t="s">
        <v>885</v>
      </c>
      <c r="D711" s="28" t="s">
        <v>89</v>
      </c>
      <c r="E711" s="18">
        <v>3.3</v>
      </c>
      <c r="F711" s="19">
        <v>737</v>
      </c>
      <c r="G711" s="20">
        <v>1.05</v>
      </c>
      <c r="H711" s="38">
        <v>2.2574999999999998</v>
      </c>
      <c r="I711" s="45">
        <v>67.961830771829085</v>
      </c>
      <c r="J711" s="46">
        <v>0.55332000000000003</v>
      </c>
      <c r="K711" s="21"/>
    </row>
    <row r="712" spans="1:11" x14ac:dyDescent="0.3">
      <c r="A712" t="str">
        <f t="shared" si="11"/>
        <v>CER-MSD_R1_t2_44797</v>
      </c>
      <c r="B712" s="27">
        <v>44797</v>
      </c>
      <c r="C712" s="28" t="s">
        <v>886</v>
      </c>
      <c r="D712" s="28" t="s">
        <v>91</v>
      </c>
      <c r="E712" s="18">
        <v>4.7</v>
      </c>
      <c r="F712" s="19">
        <v>764</v>
      </c>
      <c r="G712" s="20">
        <v>1.04</v>
      </c>
      <c r="H712" s="38">
        <v>3.3075000000000001</v>
      </c>
      <c r="I712" s="45">
        <v>70.451612903225808</v>
      </c>
      <c r="J712" s="46">
        <v>0.54696000000000011</v>
      </c>
      <c r="K712" s="21"/>
    </row>
    <row r="713" spans="1:11" x14ac:dyDescent="0.3">
      <c r="A713" t="str">
        <f t="shared" si="11"/>
        <v>CER-MSD_R1_t3_44797</v>
      </c>
      <c r="B713" s="27">
        <v>44797</v>
      </c>
      <c r="C713" s="28" t="s">
        <v>887</v>
      </c>
      <c r="D713" s="28" t="s">
        <v>93</v>
      </c>
      <c r="E713" s="18">
        <v>5.9</v>
      </c>
      <c r="F713" s="19">
        <v>579</v>
      </c>
      <c r="G713" s="20">
        <v>1.1399999999999999</v>
      </c>
      <c r="H713" s="38">
        <v>4.2075000000000005</v>
      </c>
      <c r="I713" s="45">
        <v>53.391994595507519</v>
      </c>
      <c r="J713" s="46">
        <v>0.61055999999999999</v>
      </c>
      <c r="K713" s="21"/>
    </row>
    <row r="714" spans="1:11" x14ac:dyDescent="0.3">
      <c r="A714" t="str">
        <f t="shared" si="11"/>
        <v>CER-MSD_R2_t0_44797</v>
      </c>
      <c r="B714" s="27">
        <v>44797</v>
      </c>
      <c r="C714" s="28" t="s">
        <v>888</v>
      </c>
      <c r="D714" s="28" t="s">
        <v>95</v>
      </c>
      <c r="E714" s="18">
        <v>2.8</v>
      </c>
      <c r="F714" s="19">
        <v>966</v>
      </c>
      <c r="G714" s="20">
        <v>1.05</v>
      </c>
      <c r="H714" s="38">
        <v>1.8824999999999998</v>
      </c>
      <c r="I714" s="45">
        <v>89.078871812193881</v>
      </c>
      <c r="J714" s="46">
        <v>0.55332000000000003</v>
      </c>
      <c r="K714" s="21"/>
    </row>
    <row r="715" spans="1:11" x14ac:dyDescent="0.3">
      <c r="A715" t="str">
        <f t="shared" si="11"/>
        <v>CER-MSD_R2_t1_44797</v>
      </c>
      <c r="B715" s="27">
        <v>44797</v>
      </c>
      <c r="C715" s="28" t="s">
        <v>889</v>
      </c>
      <c r="D715" s="28" t="s">
        <v>97</v>
      </c>
      <c r="E715" s="18">
        <v>3.4</v>
      </c>
      <c r="F715" s="19">
        <v>904</v>
      </c>
      <c r="G715" s="20">
        <v>1.1000000000000001</v>
      </c>
      <c r="H715" s="38">
        <v>2.3325</v>
      </c>
      <c r="I715" s="45">
        <v>83.361594325282894</v>
      </c>
      <c r="J715" s="46">
        <v>0.58512000000000008</v>
      </c>
      <c r="K715" s="21"/>
    </row>
    <row r="716" spans="1:11" x14ac:dyDescent="0.3">
      <c r="A716" t="str">
        <f t="shared" si="11"/>
        <v>CER-MSD_R2_t2_44797</v>
      </c>
      <c r="B716" s="27">
        <v>44797</v>
      </c>
      <c r="C716" s="28" t="s">
        <v>890</v>
      </c>
      <c r="D716" s="28" t="s">
        <v>99</v>
      </c>
      <c r="E716" s="18">
        <v>4.0999999999999996</v>
      </c>
      <c r="F716" s="19">
        <v>600</v>
      </c>
      <c r="G716" s="20">
        <v>1.1599999999999999</v>
      </c>
      <c r="H716" s="38">
        <v>2.8574999999999999</v>
      </c>
      <c r="I716" s="45">
        <v>55.328491808816082</v>
      </c>
      <c r="J716" s="46">
        <v>0.62327999999999995</v>
      </c>
      <c r="K716" s="21"/>
    </row>
    <row r="717" spans="1:11" x14ac:dyDescent="0.3">
      <c r="A717" t="str">
        <f t="shared" si="11"/>
        <v>CER-MSD_R2_t3_44797</v>
      </c>
      <c r="B717" s="27">
        <v>44797</v>
      </c>
      <c r="C717" s="28" t="s">
        <v>891</v>
      </c>
      <c r="D717" s="28" t="s">
        <v>101</v>
      </c>
      <c r="E717" s="18">
        <v>4.8</v>
      </c>
      <c r="F717" s="19">
        <v>329</v>
      </c>
      <c r="G717" s="20">
        <v>1.1000000000000001</v>
      </c>
      <c r="H717" s="38">
        <v>3.3824999999999998</v>
      </c>
      <c r="I717" s="45">
        <v>30.338456341834149</v>
      </c>
      <c r="J717" s="46">
        <v>0.58512000000000008</v>
      </c>
      <c r="K717" s="21"/>
    </row>
    <row r="718" spans="1:11" x14ac:dyDescent="0.3">
      <c r="A718" t="str">
        <f t="shared" si="11"/>
        <v>CER-MSD_R3_t0_44797</v>
      </c>
      <c r="B718" s="27">
        <v>44797</v>
      </c>
      <c r="C718" s="28" t="s">
        <v>892</v>
      </c>
      <c r="D718" s="28" t="s">
        <v>103</v>
      </c>
      <c r="E718" s="18">
        <v>2.4</v>
      </c>
      <c r="F718" s="19">
        <v>1202</v>
      </c>
      <c r="G718" s="20">
        <v>1.04</v>
      </c>
      <c r="H718" s="38">
        <v>1.5825</v>
      </c>
      <c r="I718" s="45">
        <v>110.84141192366154</v>
      </c>
      <c r="J718" s="46">
        <v>0.54696000000000011</v>
      </c>
      <c r="K718" s="21"/>
    </row>
    <row r="719" spans="1:11" x14ac:dyDescent="0.3">
      <c r="A719" t="str">
        <f t="shared" si="11"/>
        <v>CER-MSD_R3_t1_44797</v>
      </c>
      <c r="B719" s="27">
        <v>44797</v>
      </c>
      <c r="C719" s="28" t="s">
        <v>893</v>
      </c>
      <c r="D719" s="28" t="s">
        <v>105</v>
      </c>
      <c r="E719" s="18">
        <v>2.8</v>
      </c>
      <c r="F719" s="19">
        <v>1108</v>
      </c>
      <c r="G719" s="20">
        <v>1.0900000000000001</v>
      </c>
      <c r="H719" s="38">
        <v>1.8824999999999998</v>
      </c>
      <c r="I719" s="45">
        <v>102.17328154028036</v>
      </c>
      <c r="J719" s="46">
        <v>0.57876000000000005</v>
      </c>
      <c r="K719" s="21"/>
    </row>
    <row r="720" spans="1:11" x14ac:dyDescent="0.3">
      <c r="A720" t="str">
        <f t="shared" si="11"/>
        <v>CER-MSD_R3_t2_44797</v>
      </c>
      <c r="B720" s="27">
        <v>44797</v>
      </c>
      <c r="C720" s="28" t="s">
        <v>894</v>
      </c>
      <c r="D720" s="28" t="s">
        <v>107</v>
      </c>
      <c r="E720" s="18">
        <v>3.1</v>
      </c>
      <c r="F720" s="19">
        <v>495</v>
      </c>
      <c r="G720" s="20">
        <v>1.1200000000000001</v>
      </c>
      <c r="H720" s="38">
        <v>2.1074999999999999</v>
      </c>
      <c r="I720" s="45">
        <v>45.646005742273267</v>
      </c>
      <c r="J720" s="46">
        <v>0.59784000000000015</v>
      </c>
      <c r="K720" s="21"/>
    </row>
    <row r="721" spans="1:11" x14ac:dyDescent="0.3">
      <c r="A721" t="str">
        <f t="shared" si="11"/>
        <v>CER-MSD_R3_t3_44797</v>
      </c>
      <c r="B721" s="27">
        <v>44797</v>
      </c>
      <c r="C721" s="28" t="s">
        <v>895</v>
      </c>
      <c r="D721" s="28" t="s">
        <v>109</v>
      </c>
      <c r="E721" s="18">
        <v>3.5</v>
      </c>
      <c r="F721" s="19">
        <v>442</v>
      </c>
      <c r="G721" s="20">
        <v>1.05</v>
      </c>
      <c r="H721" s="38">
        <v>2.4074999999999998</v>
      </c>
      <c r="I721" s="45">
        <v>40.758655632494516</v>
      </c>
      <c r="J721" s="46">
        <v>0.55332000000000003</v>
      </c>
      <c r="K721" s="21"/>
    </row>
    <row r="722" spans="1:11" x14ac:dyDescent="0.3">
      <c r="A722" t="str">
        <f t="shared" si="11"/>
        <v>CER-AWD_R1_t0_44805</v>
      </c>
      <c r="B722" s="27">
        <v>44805</v>
      </c>
      <c r="C722" s="28" t="s">
        <v>896</v>
      </c>
      <c r="D722" s="28" t="s">
        <v>63</v>
      </c>
      <c r="E722" s="18">
        <v>2.2000000000000002</v>
      </c>
      <c r="F722" s="19">
        <v>1093</v>
      </c>
      <c r="G722" s="20">
        <v>1.1000000000000001</v>
      </c>
      <c r="H722" s="38">
        <v>1.4325000000000001</v>
      </c>
      <c r="I722" s="45">
        <v>100.79006924505997</v>
      </c>
      <c r="J722" s="46">
        <v>0.58512000000000008</v>
      </c>
      <c r="K722" s="21"/>
    </row>
    <row r="723" spans="1:11" x14ac:dyDescent="0.3">
      <c r="A723" t="str">
        <f t="shared" si="11"/>
        <v>CER-AWD_R1_t1_44805</v>
      </c>
      <c r="B723" s="27">
        <v>44805</v>
      </c>
      <c r="C723" s="28" t="s">
        <v>897</v>
      </c>
      <c r="D723" s="28" t="s">
        <v>65</v>
      </c>
      <c r="E723" s="18">
        <v>2.1</v>
      </c>
      <c r="F723" s="19">
        <v>947</v>
      </c>
      <c r="G723" s="20">
        <v>1.1299999999999999</v>
      </c>
      <c r="H723" s="38">
        <v>1.3574999999999999</v>
      </c>
      <c r="I723" s="45">
        <v>87.326802904914715</v>
      </c>
      <c r="J723" s="46">
        <v>0.60419999999999996</v>
      </c>
      <c r="K723" s="21"/>
    </row>
    <row r="724" spans="1:11" x14ac:dyDescent="0.3">
      <c r="A724" t="str">
        <f t="shared" si="11"/>
        <v>CER-AWD_R1_t2_44805</v>
      </c>
      <c r="B724" s="27">
        <v>44805</v>
      </c>
      <c r="C724" s="28" t="s">
        <v>898</v>
      </c>
      <c r="D724" s="28" t="s">
        <v>67</v>
      </c>
      <c r="E724" s="18">
        <v>2.1</v>
      </c>
      <c r="F724" s="19">
        <v>524</v>
      </c>
      <c r="G724" s="20">
        <v>1.1399999999999999</v>
      </c>
      <c r="H724" s="38">
        <v>1.3574999999999999</v>
      </c>
      <c r="I724" s="45">
        <v>48.320216179699379</v>
      </c>
      <c r="J724" s="46">
        <v>0.61055999999999999</v>
      </c>
      <c r="K724" s="21"/>
    </row>
    <row r="725" spans="1:11" x14ac:dyDescent="0.3">
      <c r="A725" t="str">
        <f t="shared" si="11"/>
        <v>CER-AWD_R1_t3_44805</v>
      </c>
      <c r="B725" s="27">
        <v>44805</v>
      </c>
      <c r="C725" s="28" t="s">
        <v>899</v>
      </c>
      <c r="D725" s="28" t="s">
        <v>69</v>
      </c>
      <c r="E725" s="18">
        <v>2.2000000000000002</v>
      </c>
      <c r="F725" s="19">
        <v>473</v>
      </c>
      <c r="G725" s="20">
        <v>1.1599999999999999</v>
      </c>
      <c r="H725" s="38">
        <v>1.4325000000000001</v>
      </c>
      <c r="I725" s="45">
        <v>43.61729437595001</v>
      </c>
      <c r="J725" s="46">
        <v>0.62327999999999995</v>
      </c>
      <c r="K725" s="21"/>
    </row>
    <row r="726" spans="1:11" x14ac:dyDescent="0.3">
      <c r="A726" t="str">
        <f t="shared" si="11"/>
        <v>CER-AWD_R2_t0_44805</v>
      </c>
      <c r="B726" s="27">
        <v>44805</v>
      </c>
      <c r="C726" s="28" t="s">
        <v>900</v>
      </c>
      <c r="D726" s="28" t="s">
        <v>71</v>
      </c>
      <c r="E726" s="18">
        <v>2.1</v>
      </c>
      <c r="F726" s="19">
        <v>1206</v>
      </c>
      <c r="G726" s="20">
        <v>1.1499999999999999</v>
      </c>
      <c r="H726" s="38">
        <v>1.3574999999999999</v>
      </c>
      <c r="I726" s="45">
        <v>111.21026853572032</v>
      </c>
      <c r="J726" s="46">
        <v>0.61692000000000002</v>
      </c>
      <c r="K726" s="21"/>
    </row>
    <row r="727" spans="1:11" x14ac:dyDescent="0.3">
      <c r="A727" t="str">
        <f t="shared" si="11"/>
        <v>CER-AWD_R2_t1_44805</v>
      </c>
      <c r="B727" s="27">
        <v>44805</v>
      </c>
      <c r="C727" s="28" t="s">
        <v>901</v>
      </c>
      <c r="D727" s="28" t="s">
        <v>73</v>
      </c>
      <c r="E727" s="18">
        <v>2.2999999999999998</v>
      </c>
      <c r="F727" s="19">
        <v>832</v>
      </c>
      <c r="G727" s="20">
        <v>1.1100000000000001</v>
      </c>
      <c r="H727" s="38">
        <v>1.5074999999999998</v>
      </c>
      <c r="I727" s="45">
        <v>76.722175308224976</v>
      </c>
      <c r="J727" s="46">
        <v>0.59148000000000012</v>
      </c>
      <c r="K727" s="21"/>
    </row>
    <row r="728" spans="1:11" x14ac:dyDescent="0.3">
      <c r="A728" t="str">
        <f t="shared" si="11"/>
        <v>CER-AWD_R2_t2_44805</v>
      </c>
      <c r="B728" s="27">
        <v>44805</v>
      </c>
      <c r="C728" s="28" t="s">
        <v>902</v>
      </c>
      <c r="D728" s="28" t="s">
        <v>75</v>
      </c>
      <c r="E728" s="18">
        <v>2.5</v>
      </c>
      <c r="F728" s="19">
        <v>552</v>
      </c>
      <c r="G728" s="20">
        <v>1.05</v>
      </c>
      <c r="H728" s="38">
        <v>1.6575</v>
      </c>
      <c r="I728" s="45">
        <v>50.902212464110789</v>
      </c>
      <c r="J728" s="46">
        <v>0.55332000000000003</v>
      </c>
      <c r="K728" s="21"/>
    </row>
    <row r="729" spans="1:11" x14ac:dyDescent="0.3">
      <c r="A729" t="str">
        <f t="shared" si="11"/>
        <v>CER-AWD_R2_t3_44805</v>
      </c>
      <c r="B729" s="27">
        <v>44805</v>
      </c>
      <c r="C729" s="28" t="s">
        <v>903</v>
      </c>
      <c r="D729" s="28" t="s">
        <v>77</v>
      </c>
      <c r="E729" s="18">
        <v>2.7</v>
      </c>
      <c r="F729" s="19">
        <v>192</v>
      </c>
      <c r="G729" s="20">
        <v>1.06</v>
      </c>
      <c r="H729" s="38">
        <v>1.8075000000000001</v>
      </c>
      <c r="I729" s="45">
        <v>17.705117378821146</v>
      </c>
      <c r="J729" s="46">
        <v>0.55968000000000007</v>
      </c>
      <c r="K729" s="21"/>
    </row>
    <row r="730" spans="1:11" x14ac:dyDescent="0.3">
      <c r="A730" t="str">
        <f t="shared" si="11"/>
        <v>CER-AWD_R3_t0_44805</v>
      </c>
      <c r="B730" s="27">
        <v>44805</v>
      </c>
      <c r="C730" s="28" t="s">
        <v>904</v>
      </c>
      <c r="D730" s="28" t="s">
        <v>79</v>
      </c>
      <c r="E730" s="18">
        <v>4.9000000000000004</v>
      </c>
      <c r="F730" s="19">
        <v>1238</v>
      </c>
      <c r="G730" s="20">
        <v>1.1499999999999999</v>
      </c>
      <c r="H730" s="38">
        <v>3.4575000000000005</v>
      </c>
      <c r="I730" s="45">
        <v>114.16112143219051</v>
      </c>
      <c r="J730" s="46">
        <v>0.61692000000000002</v>
      </c>
      <c r="K730" s="21"/>
    </row>
    <row r="731" spans="1:11" x14ac:dyDescent="0.3">
      <c r="A731" t="str">
        <f t="shared" si="11"/>
        <v>CER-AWD_R3_t1_44805</v>
      </c>
      <c r="B731" s="27">
        <v>44805</v>
      </c>
      <c r="C731" s="28" t="s">
        <v>905</v>
      </c>
      <c r="D731" s="28" t="s">
        <v>81</v>
      </c>
      <c r="E731" s="18">
        <v>5.3</v>
      </c>
      <c r="F731" s="19">
        <v>800</v>
      </c>
      <c r="G731" s="20">
        <v>1.1399999999999999</v>
      </c>
      <c r="H731" s="38">
        <v>3.7574999999999998</v>
      </c>
      <c r="I731" s="45">
        <v>73.771322411754781</v>
      </c>
      <c r="J731" s="46">
        <v>0.61055999999999999</v>
      </c>
      <c r="K731" s="21"/>
    </row>
    <row r="732" spans="1:11" x14ac:dyDescent="0.3">
      <c r="A732" t="str">
        <f t="shared" si="11"/>
        <v>CER-AWD_R3_t2_44805</v>
      </c>
      <c r="B732" s="27">
        <v>44805</v>
      </c>
      <c r="C732" s="28" t="s">
        <v>906</v>
      </c>
      <c r="D732" s="28" t="s">
        <v>83</v>
      </c>
      <c r="E732" s="18">
        <v>5.8</v>
      </c>
      <c r="F732" s="19">
        <v>549</v>
      </c>
      <c r="G732" s="20">
        <v>1.08</v>
      </c>
      <c r="H732" s="38">
        <v>4.1325000000000003</v>
      </c>
      <c r="I732" s="45">
        <v>50.625570005066713</v>
      </c>
      <c r="J732" s="46">
        <v>0.57240000000000013</v>
      </c>
      <c r="K732" s="21"/>
    </row>
    <row r="733" spans="1:11" x14ac:dyDescent="0.3">
      <c r="A733" t="str">
        <f t="shared" si="11"/>
        <v>CER-AWD_R3_t3_44805</v>
      </c>
      <c r="B733" s="27">
        <v>44805</v>
      </c>
      <c r="C733" s="28" t="s">
        <v>907</v>
      </c>
      <c r="D733" s="28" t="s">
        <v>85</v>
      </c>
      <c r="E733" s="18">
        <v>6.4</v>
      </c>
      <c r="F733" s="19">
        <v>364</v>
      </c>
      <c r="G733" s="20">
        <v>1.08</v>
      </c>
      <c r="H733" s="38">
        <v>4.5825000000000005</v>
      </c>
      <c r="I733" s="45">
        <v>33.565951697348424</v>
      </c>
      <c r="J733" s="46">
        <v>0.57240000000000013</v>
      </c>
      <c r="K733" s="21"/>
    </row>
    <row r="734" spans="1:11" x14ac:dyDescent="0.3">
      <c r="A734" t="str">
        <f t="shared" si="11"/>
        <v>CER-CON_R1_t0_44805</v>
      </c>
      <c r="B734" s="27">
        <v>44805</v>
      </c>
      <c r="C734" s="28" t="s">
        <v>908</v>
      </c>
      <c r="D734" s="28" t="s">
        <v>111</v>
      </c>
      <c r="E734" s="18">
        <v>14.5</v>
      </c>
      <c r="F734" s="19">
        <v>993</v>
      </c>
      <c r="G734" s="20">
        <v>1.04</v>
      </c>
      <c r="H734" s="38">
        <v>10.657500000000001</v>
      </c>
      <c r="I734" s="45">
        <v>91.568653943590604</v>
      </c>
      <c r="J734" s="46">
        <v>0.54696000000000011</v>
      </c>
      <c r="K734" s="21"/>
    </row>
    <row r="735" spans="1:11" x14ac:dyDescent="0.3">
      <c r="A735" t="str">
        <f t="shared" si="11"/>
        <v>CER-CON_R1_t1_44805</v>
      </c>
      <c r="B735" s="27">
        <v>44805</v>
      </c>
      <c r="C735" s="28" t="s">
        <v>909</v>
      </c>
      <c r="D735" s="28" t="s">
        <v>113</v>
      </c>
      <c r="E735" s="18">
        <v>14.1</v>
      </c>
      <c r="F735" s="19">
        <v>677</v>
      </c>
      <c r="G735" s="20">
        <v>1.05</v>
      </c>
      <c r="H735" s="38">
        <v>10.3575</v>
      </c>
      <c r="I735" s="45">
        <v>62.428981590947473</v>
      </c>
      <c r="J735" s="46">
        <v>0.55332000000000003</v>
      </c>
      <c r="K735" s="21"/>
    </row>
    <row r="736" spans="1:11" x14ac:dyDescent="0.3">
      <c r="A736" t="str">
        <f t="shared" si="11"/>
        <v>CER-CON_R1_t2_44805</v>
      </c>
      <c r="B736" s="27">
        <v>44805</v>
      </c>
      <c r="C736" s="28" t="s">
        <v>910</v>
      </c>
      <c r="D736" s="28" t="s">
        <v>115</v>
      </c>
      <c r="E736" s="18">
        <v>16.7</v>
      </c>
      <c r="F736" s="19">
        <v>596</v>
      </c>
      <c r="G736" s="20">
        <v>1.1200000000000001</v>
      </c>
      <c r="H736" s="38">
        <v>12.307500000000001</v>
      </c>
      <c r="I736" s="45">
        <v>54.959635196757304</v>
      </c>
      <c r="J736" s="46">
        <v>0.59784000000000015</v>
      </c>
      <c r="K736" s="21"/>
    </row>
    <row r="737" spans="1:11" x14ac:dyDescent="0.3">
      <c r="A737" t="str">
        <f t="shared" si="11"/>
        <v>CER-CON_R1_t3_44805</v>
      </c>
      <c r="B737" s="27">
        <v>44805</v>
      </c>
      <c r="C737" s="28" t="s">
        <v>911</v>
      </c>
      <c r="D737" s="28" t="s">
        <v>117</v>
      </c>
      <c r="E737" s="18">
        <v>19.2</v>
      </c>
      <c r="F737" s="19">
        <v>223</v>
      </c>
      <c r="G737" s="20">
        <v>1.0900000000000001</v>
      </c>
      <c r="H737" s="38">
        <v>14.182500000000001</v>
      </c>
      <c r="I737" s="45">
        <v>20.56375612227664</v>
      </c>
      <c r="J737" s="46">
        <v>0.57876000000000005</v>
      </c>
      <c r="K737" s="21"/>
    </row>
    <row r="738" spans="1:11" x14ac:dyDescent="0.3">
      <c r="A738" t="str">
        <f t="shared" si="11"/>
        <v>CER-CON_R2_t0_44805</v>
      </c>
      <c r="B738" s="27">
        <v>44805</v>
      </c>
      <c r="C738" s="28" t="s">
        <v>912</v>
      </c>
      <c r="D738" s="28" t="s">
        <v>119</v>
      </c>
      <c r="E738" s="18">
        <v>2.2000000000000002</v>
      </c>
      <c r="F738" s="19">
        <v>1169</v>
      </c>
      <c r="G738" s="20">
        <v>1.1200000000000001</v>
      </c>
      <c r="H738" s="38">
        <v>1.4325000000000001</v>
      </c>
      <c r="I738" s="45">
        <v>107.79834487417666</v>
      </c>
      <c r="J738" s="46">
        <v>0.59784000000000015</v>
      </c>
      <c r="K738" s="21"/>
    </row>
    <row r="739" spans="1:11" x14ac:dyDescent="0.3">
      <c r="A739" t="str">
        <f t="shared" si="11"/>
        <v>CER-CON_R2_t1_44805</v>
      </c>
      <c r="B739" s="27">
        <v>44805</v>
      </c>
      <c r="C739" s="28" t="s">
        <v>913</v>
      </c>
      <c r="D739" s="28" t="s">
        <v>121</v>
      </c>
      <c r="E739" s="18">
        <v>2.9</v>
      </c>
      <c r="F739" s="19">
        <v>762</v>
      </c>
      <c r="G739" s="20">
        <v>1.1399999999999999</v>
      </c>
      <c r="H739" s="38">
        <v>1.9575</v>
      </c>
      <c r="I739" s="45">
        <v>70.267184597196419</v>
      </c>
      <c r="J739" s="46">
        <v>0.61055999999999999</v>
      </c>
      <c r="K739" s="21"/>
    </row>
    <row r="740" spans="1:11" x14ac:dyDescent="0.3">
      <c r="A740" t="str">
        <f t="shared" si="11"/>
        <v>CER-CON_R2_t2_44805</v>
      </c>
      <c r="B740" s="27">
        <v>44805</v>
      </c>
      <c r="C740" s="28" t="s">
        <v>914</v>
      </c>
      <c r="D740" s="28" t="s">
        <v>123</v>
      </c>
      <c r="E740" s="18">
        <v>3.7</v>
      </c>
      <c r="F740" s="19">
        <v>669</v>
      </c>
      <c r="G740" s="20">
        <v>1.03</v>
      </c>
      <c r="H740" s="38">
        <v>2.5575000000000001</v>
      </c>
      <c r="I740" s="45">
        <v>61.691268366829931</v>
      </c>
      <c r="J740" s="46">
        <v>0.54060000000000008</v>
      </c>
      <c r="K740" s="21"/>
    </row>
    <row r="741" spans="1:11" x14ac:dyDescent="0.3">
      <c r="A741" t="str">
        <f t="shared" si="11"/>
        <v>CER-CON_R2_t3_44805</v>
      </c>
      <c r="B741" s="27">
        <v>44805</v>
      </c>
      <c r="C741" s="28" t="s">
        <v>915</v>
      </c>
      <c r="D741" s="28" t="s">
        <v>125</v>
      </c>
      <c r="E741" s="18">
        <v>4.3</v>
      </c>
      <c r="F741" s="19">
        <v>282</v>
      </c>
      <c r="G741" s="20">
        <v>1.19</v>
      </c>
      <c r="H741" s="38">
        <v>3.0074999999999998</v>
      </c>
      <c r="I741" s="45">
        <v>26.004391150143555</v>
      </c>
      <c r="J741" s="46">
        <v>0.64236000000000004</v>
      </c>
      <c r="K741" s="21"/>
    </row>
    <row r="742" spans="1:11" x14ac:dyDescent="0.3">
      <c r="A742" t="str">
        <f t="shared" si="11"/>
        <v>CER-CON_R3_t0_44805</v>
      </c>
      <c r="B742" s="27">
        <v>44805</v>
      </c>
      <c r="C742" s="28" t="s">
        <v>916</v>
      </c>
      <c r="D742" s="28" t="s">
        <v>127</v>
      </c>
      <c r="E742" s="18">
        <v>2.1</v>
      </c>
      <c r="F742" s="19">
        <v>1039</v>
      </c>
      <c r="G742" s="20">
        <v>1.1200000000000001</v>
      </c>
      <c r="H742" s="38">
        <v>1.3574999999999999</v>
      </c>
      <c r="I742" s="45">
        <v>95.810504982266508</v>
      </c>
      <c r="J742" s="46">
        <v>0.59784000000000015</v>
      </c>
      <c r="K742" s="21"/>
    </row>
    <row r="743" spans="1:11" x14ac:dyDescent="0.3">
      <c r="A743" t="str">
        <f t="shared" si="11"/>
        <v>CER-CON_R3_t1_44805</v>
      </c>
      <c r="B743" s="27">
        <v>44805</v>
      </c>
      <c r="C743" s="28" t="s">
        <v>917</v>
      </c>
      <c r="D743" s="28" t="s">
        <v>129</v>
      </c>
      <c r="E743" s="18">
        <v>2.6</v>
      </c>
      <c r="F743" s="19">
        <v>804</v>
      </c>
      <c r="G743" s="20">
        <v>1.1499999999999999</v>
      </c>
      <c r="H743" s="38">
        <v>1.7324999999999999</v>
      </c>
      <c r="I743" s="45">
        <v>74.140179023813545</v>
      </c>
      <c r="J743" s="46">
        <v>0.61692000000000002</v>
      </c>
      <c r="K743" s="21"/>
    </row>
    <row r="744" spans="1:11" x14ac:dyDescent="0.3">
      <c r="A744" t="str">
        <f t="shared" si="11"/>
        <v>CER-CON_R3_t2_44805</v>
      </c>
      <c r="B744" s="27">
        <v>44805</v>
      </c>
      <c r="C744" s="28" t="s">
        <v>918</v>
      </c>
      <c r="D744" s="28" t="s">
        <v>131</v>
      </c>
      <c r="E744" s="18">
        <v>3.1</v>
      </c>
      <c r="F744" s="19">
        <v>423</v>
      </c>
      <c r="G744" s="20">
        <v>1.08</v>
      </c>
      <c r="H744" s="38">
        <v>2.1074999999999999</v>
      </c>
      <c r="I744" s="45">
        <v>39.006586725215342</v>
      </c>
      <c r="J744" s="46">
        <v>0.57240000000000013</v>
      </c>
      <c r="K744" s="21"/>
    </row>
    <row r="745" spans="1:11" x14ac:dyDescent="0.3">
      <c r="A745" t="str">
        <f t="shared" si="11"/>
        <v>CER-CON_R3_t3_44805</v>
      </c>
      <c r="B745" s="27">
        <v>44805</v>
      </c>
      <c r="C745" s="28" t="s">
        <v>919</v>
      </c>
      <c r="D745" s="28" t="s">
        <v>133</v>
      </c>
      <c r="E745" s="18">
        <v>3.59</v>
      </c>
      <c r="F745" s="19">
        <v>364</v>
      </c>
      <c r="G745" s="20">
        <v>1.0900000000000001</v>
      </c>
      <c r="H745" s="38">
        <v>2.4749999999999996</v>
      </c>
      <c r="I745" s="45">
        <v>33.565951697348424</v>
      </c>
      <c r="J745" s="46">
        <v>0.57876000000000005</v>
      </c>
      <c r="K745" s="21"/>
    </row>
    <row r="746" spans="1:11" x14ac:dyDescent="0.3">
      <c r="A746" t="str">
        <f t="shared" si="11"/>
        <v>CER-MSD_R1_t0_44805</v>
      </c>
      <c r="B746" s="27">
        <v>44805</v>
      </c>
      <c r="C746" s="28" t="s">
        <v>920</v>
      </c>
      <c r="D746" s="28" t="s">
        <v>87</v>
      </c>
      <c r="E746" s="18">
        <v>2.2000000000000002</v>
      </c>
      <c r="F746" s="19">
        <v>1122</v>
      </c>
      <c r="G746" s="20">
        <v>1.03</v>
      </c>
      <c r="H746" s="38">
        <v>1.4325000000000001</v>
      </c>
      <c r="I746" s="45">
        <v>103.46427968248607</v>
      </c>
      <c r="J746" s="46">
        <v>0.54060000000000008</v>
      </c>
      <c r="K746" s="21"/>
    </row>
    <row r="747" spans="1:11" x14ac:dyDescent="0.3">
      <c r="A747" t="str">
        <f t="shared" si="11"/>
        <v>CER-MSD_R1_t1_44805</v>
      </c>
      <c r="B747" s="27">
        <v>44805</v>
      </c>
      <c r="C747" s="28" t="s">
        <v>921</v>
      </c>
      <c r="D747" s="28" t="s">
        <v>89</v>
      </c>
      <c r="E747" s="18">
        <v>3.2</v>
      </c>
      <c r="F747" s="19">
        <v>839</v>
      </c>
      <c r="G747" s="20">
        <v>1.07</v>
      </c>
      <c r="H747" s="38">
        <v>2.1825000000000001</v>
      </c>
      <c r="I747" s="45">
        <v>77.367674379327823</v>
      </c>
      <c r="J747" s="46">
        <v>0.5660400000000001</v>
      </c>
      <c r="K747" s="21"/>
    </row>
    <row r="748" spans="1:11" x14ac:dyDescent="0.3">
      <c r="A748" t="str">
        <f t="shared" si="11"/>
        <v>CER-MSD_R1_t2_44805</v>
      </c>
      <c r="B748" s="27">
        <v>44805</v>
      </c>
      <c r="C748" s="28" t="s">
        <v>922</v>
      </c>
      <c r="D748" s="28" t="s">
        <v>91</v>
      </c>
      <c r="E748" s="18">
        <v>4</v>
      </c>
      <c r="F748" s="19">
        <v>655</v>
      </c>
      <c r="G748" s="20">
        <v>1.03</v>
      </c>
      <c r="H748" s="38">
        <v>2.7824999999999998</v>
      </c>
      <c r="I748" s="45">
        <v>60.400270224624222</v>
      </c>
      <c r="J748" s="46">
        <v>0.54060000000000008</v>
      </c>
      <c r="K748" s="21"/>
    </row>
    <row r="749" spans="1:11" x14ac:dyDescent="0.3">
      <c r="A749" t="str">
        <f t="shared" si="11"/>
        <v>CER-MSD_R1_t3_44805</v>
      </c>
      <c r="B749" s="27">
        <v>44805</v>
      </c>
      <c r="C749" s="28" t="s">
        <v>923</v>
      </c>
      <c r="D749" s="28" t="s">
        <v>93</v>
      </c>
      <c r="E749" s="18">
        <v>5</v>
      </c>
      <c r="F749" s="19">
        <v>394</v>
      </c>
      <c r="G749" s="20">
        <v>1.08</v>
      </c>
      <c r="H749" s="38">
        <v>3.5324999999999998</v>
      </c>
      <c r="I749" s="45">
        <v>36.332376287789224</v>
      </c>
      <c r="J749" s="46">
        <v>0.57240000000000013</v>
      </c>
      <c r="K749" s="21"/>
    </row>
    <row r="750" spans="1:11" x14ac:dyDescent="0.3">
      <c r="A750" t="str">
        <f t="shared" si="11"/>
        <v>CER-MSD_R2_t0_44805</v>
      </c>
      <c r="B750" s="27">
        <v>44805</v>
      </c>
      <c r="C750" s="28" t="s">
        <v>924</v>
      </c>
      <c r="D750" s="28" t="s">
        <v>95</v>
      </c>
      <c r="E750" s="18">
        <v>2.2000000000000002</v>
      </c>
      <c r="F750" s="19">
        <v>1286</v>
      </c>
      <c r="G750" s="20">
        <v>1.1000000000000001</v>
      </c>
      <c r="H750" s="38">
        <v>1.4325000000000001</v>
      </c>
      <c r="I750" s="45">
        <v>118.58740077689579</v>
      </c>
      <c r="J750" s="46">
        <v>0.58512000000000008</v>
      </c>
      <c r="K750" s="21"/>
    </row>
    <row r="751" spans="1:11" x14ac:dyDescent="0.3">
      <c r="A751" t="str">
        <f t="shared" si="11"/>
        <v>CER-MSD_R2_t1_44805</v>
      </c>
      <c r="B751" s="27">
        <v>44805</v>
      </c>
      <c r="C751" s="28" t="s">
        <v>925</v>
      </c>
      <c r="D751" s="28" t="s">
        <v>97</v>
      </c>
      <c r="E751" s="18">
        <v>2.6</v>
      </c>
      <c r="F751" s="19">
        <v>886</v>
      </c>
      <c r="G751" s="20">
        <v>1.03</v>
      </c>
      <c r="H751" s="38">
        <v>1.7324999999999999</v>
      </c>
      <c r="I751" s="45">
        <v>81.701739571018408</v>
      </c>
      <c r="J751" s="46">
        <v>0.54060000000000008</v>
      </c>
      <c r="K751" s="21"/>
    </row>
    <row r="752" spans="1:11" x14ac:dyDescent="0.3">
      <c r="A752" t="str">
        <f t="shared" si="11"/>
        <v>CER-MSD_R2_t2_44805</v>
      </c>
      <c r="B752" s="27">
        <v>44805</v>
      </c>
      <c r="C752" s="28" t="s">
        <v>926</v>
      </c>
      <c r="D752" s="28" t="s">
        <v>99</v>
      </c>
      <c r="E752" s="18">
        <v>3.3</v>
      </c>
      <c r="F752" s="19">
        <v>535</v>
      </c>
      <c r="G752" s="20">
        <v>1.01</v>
      </c>
      <c r="H752" s="38">
        <v>2.2574999999999998</v>
      </c>
      <c r="I752" s="45">
        <v>49.334571862861004</v>
      </c>
      <c r="J752" s="46">
        <v>0.52788000000000002</v>
      </c>
      <c r="K752" s="21"/>
    </row>
    <row r="753" spans="1:11" x14ac:dyDescent="0.3">
      <c r="A753" t="str">
        <f t="shared" si="11"/>
        <v>CER-MSD_R2_t3_44805</v>
      </c>
      <c r="B753" s="27">
        <v>44805</v>
      </c>
      <c r="C753" s="28" t="s">
        <v>927</v>
      </c>
      <c r="D753" s="28" t="s">
        <v>101</v>
      </c>
      <c r="E753" s="18">
        <v>3.8</v>
      </c>
      <c r="F753" s="19">
        <v>449</v>
      </c>
      <c r="G753" s="20">
        <v>1.1100000000000001</v>
      </c>
      <c r="H753" s="38">
        <v>2.6324999999999998</v>
      </c>
      <c r="I753" s="45">
        <v>41.404154703597371</v>
      </c>
      <c r="J753" s="46">
        <v>0.59148000000000012</v>
      </c>
      <c r="K753" s="21"/>
    </row>
    <row r="754" spans="1:11" x14ac:dyDescent="0.3">
      <c r="A754" t="str">
        <f t="shared" si="11"/>
        <v>CER-MSD_R3_t0_44805</v>
      </c>
      <c r="B754" s="27">
        <v>44805</v>
      </c>
      <c r="C754" s="28" t="s">
        <v>928</v>
      </c>
      <c r="D754" s="28" t="s">
        <v>103</v>
      </c>
      <c r="E754" s="18">
        <v>2.1</v>
      </c>
      <c r="F754" s="19">
        <v>1023</v>
      </c>
      <c r="G754" s="20">
        <v>1.05</v>
      </c>
      <c r="H754" s="38">
        <v>1.3574999999999999</v>
      </c>
      <c r="I754" s="45">
        <v>94.335078534031425</v>
      </c>
      <c r="J754" s="46">
        <v>0.55332000000000003</v>
      </c>
      <c r="K754" s="21"/>
    </row>
    <row r="755" spans="1:11" x14ac:dyDescent="0.3">
      <c r="A755" t="str">
        <f t="shared" si="11"/>
        <v>CER-MSD_R3_t1_44805</v>
      </c>
      <c r="B755" s="27">
        <v>44805</v>
      </c>
      <c r="C755" s="28" t="s">
        <v>929</v>
      </c>
      <c r="D755" s="28" t="s">
        <v>105</v>
      </c>
      <c r="E755" s="18">
        <v>2.5</v>
      </c>
      <c r="F755" s="19">
        <v>626</v>
      </c>
      <c r="G755" s="20">
        <v>1.06</v>
      </c>
      <c r="H755" s="38">
        <v>1.6575</v>
      </c>
      <c r="I755" s="45">
        <v>57.72605978719811</v>
      </c>
      <c r="J755" s="46">
        <v>0.55968000000000007</v>
      </c>
      <c r="K755" s="21"/>
    </row>
    <row r="756" spans="1:11" x14ac:dyDescent="0.3">
      <c r="A756" t="str">
        <f t="shared" si="11"/>
        <v>CER-MSD_R3_t2_44805</v>
      </c>
      <c r="B756" s="27">
        <v>44805</v>
      </c>
      <c r="C756" s="28" t="s">
        <v>930</v>
      </c>
      <c r="D756" s="28" t="s">
        <v>107</v>
      </c>
      <c r="E756" s="18">
        <v>2.9</v>
      </c>
      <c r="F756" s="19">
        <v>545</v>
      </c>
      <c r="G756" s="20">
        <v>1.18</v>
      </c>
      <c r="H756" s="38">
        <v>1.9575</v>
      </c>
      <c r="I756" s="45">
        <v>50.256713393007935</v>
      </c>
      <c r="J756" s="46">
        <v>0.63600000000000001</v>
      </c>
      <c r="K756" s="21"/>
    </row>
    <row r="757" spans="1:11" x14ac:dyDescent="0.3">
      <c r="A757" t="str">
        <f t="shared" si="11"/>
        <v>CER-MSD_R3_t3_44805</v>
      </c>
      <c r="B757" s="27">
        <v>44805</v>
      </c>
      <c r="C757" s="28" t="s">
        <v>931</v>
      </c>
      <c r="D757" s="28" t="s">
        <v>109</v>
      </c>
      <c r="E757" s="18">
        <v>3.2</v>
      </c>
      <c r="F757" s="19">
        <v>250</v>
      </c>
      <c r="G757" s="20">
        <v>1.0900000000000001</v>
      </c>
      <c r="H757" s="38">
        <v>2.1825000000000001</v>
      </c>
      <c r="I757" s="45">
        <v>23.053538253673366</v>
      </c>
      <c r="J757" s="46">
        <v>0.57876000000000005</v>
      </c>
      <c r="K757" s="21"/>
    </row>
    <row r="758" spans="1:11" x14ac:dyDescent="0.3">
      <c r="A758" t="str">
        <f t="shared" si="11"/>
        <v>CER-AWD_R1_t0_44813</v>
      </c>
      <c r="B758" s="27">
        <v>44813</v>
      </c>
      <c r="C758" s="28" t="s">
        <v>932</v>
      </c>
      <c r="D758" s="28" t="s">
        <v>63</v>
      </c>
      <c r="E758" s="18">
        <v>11.3</v>
      </c>
      <c r="F758" s="19">
        <v>1228</v>
      </c>
      <c r="G758" s="20">
        <v>1.1599999999999999</v>
      </c>
      <c r="H758" s="38">
        <v>8.2575000000000003</v>
      </c>
      <c r="I758" s="45">
        <v>113.23897990204358</v>
      </c>
      <c r="J758" s="46">
        <v>0.62327999999999995</v>
      </c>
      <c r="K758" s="21"/>
    </row>
    <row r="759" spans="1:11" x14ac:dyDescent="0.3">
      <c r="A759" t="str">
        <f t="shared" si="11"/>
        <v>CER-AWD_R1_t1_44813</v>
      </c>
      <c r="B759" s="27">
        <v>44813</v>
      </c>
      <c r="C759" s="28" t="s">
        <v>933</v>
      </c>
      <c r="D759" s="28" t="s">
        <v>65</v>
      </c>
      <c r="E759" s="18">
        <v>11.1</v>
      </c>
      <c r="F759" s="19">
        <v>928</v>
      </c>
      <c r="G759" s="20">
        <v>1.06</v>
      </c>
      <c r="H759" s="38">
        <v>8.1074999999999999</v>
      </c>
      <c r="I759" s="45">
        <v>85.574733997635533</v>
      </c>
      <c r="J759" s="46">
        <v>0.55968000000000007</v>
      </c>
      <c r="K759" s="21"/>
    </row>
    <row r="760" spans="1:11" x14ac:dyDescent="0.3">
      <c r="A760" t="str">
        <f t="shared" si="11"/>
        <v>CER-AWD_R1_t2_44813</v>
      </c>
      <c r="B760" s="27">
        <v>44813</v>
      </c>
      <c r="C760" s="28" t="s">
        <v>934</v>
      </c>
      <c r="D760" s="28" t="s">
        <v>67</v>
      </c>
      <c r="E760" s="18">
        <v>11.1</v>
      </c>
      <c r="F760" s="19">
        <v>570</v>
      </c>
      <c r="G760" s="20">
        <v>1.1000000000000001</v>
      </c>
      <c r="H760" s="38">
        <v>8.1074999999999999</v>
      </c>
      <c r="I760" s="45">
        <v>52.562067218375276</v>
      </c>
      <c r="J760" s="46">
        <v>0.58512000000000008</v>
      </c>
      <c r="K760" s="21"/>
    </row>
    <row r="761" spans="1:11" x14ac:dyDescent="0.3">
      <c r="A761" t="str">
        <f t="shared" si="11"/>
        <v>CER-AWD_R1_t3_44813</v>
      </c>
      <c r="B761" s="27">
        <v>44813</v>
      </c>
      <c r="C761" s="28" t="s">
        <v>935</v>
      </c>
      <c r="D761" s="28" t="s">
        <v>69</v>
      </c>
      <c r="E761" s="18">
        <v>11.2</v>
      </c>
      <c r="F761" s="19">
        <v>405</v>
      </c>
      <c r="G761" s="20">
        <v>1.02</v>
      </c>
      <c r="H761" s="38">
        <v>8.182500000000001</v>
      </c>
      <c r="I761" s="45">
        <v>37.346731970950856</v>
      </c>
      <c r="J761" s="46">
        <v>0.53424000000000005</v>
      </c>
      <c r="K761" s="21"/>
    </row>
    <row r="762" spans="1:11" x14ac:dyDescent="0.3">
      <c r="A762" t="str">
        <f t="shared" si="11"/>
        <v>CER-AWD_R2_t0_44813</v>
      </c>
      <c r="B762" s="27">
        <v>44813</v>
      </c>
      <c r="C762" s="28" t="s">
        <v>936</v>
      </c>
      <c r="D762" s="28" t="s">
        <v>71</v>
      </c>
      <c r="E762" s="18">
        <v>3.2</v>
      </c>
      <c r="F762" s="19">
        <v>1135</v>
      </c>
      <c r="G762" s="20">
        <v>1.1000000000000001</v>
      </c>
      <c r="H762" s="38">
        <v>2.1825000000000001</v>
      </c>
      <c r="I762" s="45">
        <v>104.66306367167709</v>
      </c>
      <c r="J762" s="46">
        <v>0.58512000000000008</v>
      </c>
      <c r="K762" s="21"/>
    </row>
    <row r="763" spans="1:11" x14ac:dyDescent="0.3">
      <c r="A763" t="str">
        <f t="shared" si="11"/>
        <v>CER-AWD_R2_t1_44813</v>
      </c>
      <c r="B763" s="27">
        <v>44813</v>
      </c>
      <c r="C763" s="28" t="s">
        <v>937</v>
      </c>
      <c r="D763" s="28" t="s">
        <v>73</v>
      </c>
      <c r="E763" s="18">
        <v>3.3</v>
      </c>
      <c r="F763" s="19">
        <v>598</v>
      </c>
      <c r="G763" s="20">
        <v>1.1200000000000001</v>
      </c>
      <c r="H763" s="38">
        <v>2.2574999999999998</v>
      </c>
      <c r="I763" s="45">
        <v>55.144063502786693</v>
      </c>
      <c r="J763" s="46">
        <v>0.59784000000000015</v>
      </c>
      <c r="K763" s="21"/>
    </row>
    <row r="764" spans="1:11" x14ac:dyDescent="0.3">
      <c r="A764" t="str">
        <f t="shared" si="11"/>
        <v>CER-AWD_R2_t2_44813</v>
      </c>
      <c r="B764" s="27">
        <v>44813</v>
      </c>
      <c r="C764" s="28" t="s">
        <v>938</v>
      </c>
      <c r="D764" s="28" t="s">
        <v>75</v>
      </c>
      <c r="E764" s="18">
        <v>3.5</v>
      </c>
      <c r="F764" s="19">
        <v>392</v>
      </c>
      <c r="G764" s="20">
        <v>1.08</v>
      </c>
      <c r="H764" s="38">
        <v>2.4074999999999998</v>
      </c>
      <c r="I764" s="45">
        <v>36.147947981759835</v>
      </c>
      <c r="J764" s="46">
        <v>0.57240000000000013</v>
      </c>
      <c r="K764" s="21"/>
    </row>
    <row r="765" spans="1:11" x14ac:dyDescent="0.3">
      <c r="A765" t="str">
        <f t="shared" si="11"/>
        <v>CER-AWD_R2_t3_44813</v>
      </c>
      <c r="B765" s="27">
        <v>44813</v>
      </c>
      <c r="C765" s="28" t="s">
        <v>939</v>
      </c>
      <c r="D765" s="28" t="s">
        <v>77</v>
      </c>
      <c r="E765" s="18">
        <v>3.6</v>
      </c>
      <c r="F765" s="19">
        <v>200</v>
      </c>
      <c r="G765" s="20">
        <v>1.0900000000000001</v>
      </c>
      <c r="H765" s="38">
        <v>2.4824999999999999</v>
      </c>
      <c r="I765" s="45">
        <v>18.442830602938695</v>
      </c>
      <c r="J765" s="46">
        <v>0.57876000000000005</v>
      </c>
      <c r="K765" s="21"/>
    </row>
    <row r="766" spans="1:11" x14ac:dyDescent="0.3">
      <c r="A766" t="str">
        <f t="shared" si="11"/>
        <v>CER-AWD_R3_t0_44813</v>
      </c>
      <c r="B766" s="27">
        <v>44813</v>
      </c>
      <c r="C766" s="28" t="s">
        <v>940</v>
      </c>
      <c r="D766" s="28" t="s">
        <v>79</v>
      </c>
      <c r="E766" s="18">
        <v>3.1</v>
      </c>
      <c r="F766" s="19">
        <v>1020</v>
      </c>
      <c r="G766" s="20">
        <v>1.02</v>
      </c>
      <c r="H766" s="38">
        <v>2.1074999999999999</v>
      </c>
      <c r="I766" s="45">
        <v>94.058436074987341</v>
      </c>
      <c r="J766" s="46">
        <v>0.53424000000000005</v>
      </c>
      <c r="K766" s="21"/>
    </row>
    <row r="767" spans="1:11" x14ac:dyDescent="0.3">
      <c r="A767" t="str">
        <f t="shared" si="11"/>
        <v>CER-AWD_R3_t1_44813</v>
      </c>
      <c r="B767" s="27">
        <v>44813</v>
      </c>
      <c r="C767" s="28" t="s">
        <v>941</v>
      </c>
      <c r="D767" s="28" t="s">
        <v>81</v>
      </c>
      <c r="E767" s="18">
        <v>3.4</v>
      </c>
      <c r="F767" s="19">
        <v>909</v>
      </c>
      <c r="G767" s="20">
        <v>1.03</v>
      </c>
      <c r="H767" s="38">
        <v>2.3325</v>
      </c>
      <c r="I767" s="45">
        <v>83.822665090356367</v>
      </c>
      <c r="J767" s="46">
        <v>0.54060000000000008</v>
      </c>
      <c r="K767" s="21"/>
    </row>
    <row r="768" spans="1:11" x14ac:dyDescent="0.3">
      <c r="A768" t="str">
        <f t="shared" si="11"/>
        <v>CER-AWD_R3_t2_44813</v>
      </c>
      <c r="B768" s="27">
        <v>44813</v>
      </c>
      <c r="C768" s="28" t="s">
        <v>942</v>
      </c>
      <c r="D768" s="28" t="s">
        <v>83</v>
      </c>
      <c r="E768" s="18">
        <v>3.8</v>
      </c>
      <c r="F768" s="19">
        <v>542</v>
      </c>
      <c r="G768" s="20">
        <v>1.0900000000000001</v>
      </c>
      <c r="H768" s="38">
        <v>2.6324999999999998</v>
      </c>
      <c r="I768" s="45">
        <v>49.980070933963859</v>
      </c>
      <c r="J768" s="46">
        <v>0.57876000000000005</v>
      </c>
      <c r="K768" s="21"/>
    </row>
    <row r="769" spans="1:11" x14ac:dyDescent="0.3">
      <c r="A769" t="str">
        <f t="shared" si="11"/>
        <v>CER-AWD_R3_t3_44813</v>
      </c>
      <c r="B769" s="27">
        <v>44813</v>
      </c>
      <c r="C769" s="28" t="s">
        <v>943</v>
      </c>
      <c r="D769" s="28" t="s">
        <v>85</v>
      </c>
      <c r="E769" s="18">
        <v>4.0999999999999996</v>
      </c>
      <c r="F769" s="19">
        <v>260</v>
      </c>
      <c r="G769" s="20">
        <v>1.1100000000000001</v>
      </c>
      <c r="H769" s="38">
        <v>2.8574999999999999</v>
      </c>
      <c r="I769" s="45">
        <v>23.975679783820301</v>
      </c>
      <c r="J769" s="46">
        <v>0.59148000000000012</v>
      </c>
      <c r="K769" s="21"/>
    </row>
    <row r="770" spans="1:11" x14ac:dyDescent="0.3">
      <c r="A770" t="str">
        <f t="shared" ref="A770:A833" si="12">D770&amp;"_"&amp;B770</f>
        <v>CER-CON_R1_t0_44813</v>
      </c>
      <c r="B770" s="27">
        <v>44813</v>
      </c>
      <c r="C770" s="28" t="s">
        <v>944</v>
      </c>
      <c r="D770" s="28" t="s">
        <v>111</v>
      </c>
      <c r="E770" s="18">
        <v>5.5</v>
      </c>
      <c r="F770" s="19">
        <v>1161</v>
      </c>
      <c r="G770" s="20">
        <v>1.06</v>
      </c>
      <c r="H770" s="38">
        <v>3.9074999999999998</v>
      </c>
      <c r="I770" s="45">
        <v>107.06063165005912</v>
      </c>
      <c r="J770" s="46">
        <v>0.55968000000000007</v>
      </c>
      <c r="K770" s="21"/>
    </row>
    <row r="771" spans="1:11" x14ac:dyDescent="0.3">
      <c r="A771" t="str">
        <f t="shared" si="12"/>
        <v>CER-CON_R1_t1_44813</v>
      </c>
      <c r="B771" s="27">
        <v>44813</v>
      </c>
      <c r="C771" s="28" t="s">
        <v>945</v>
      </c>
      <c r="D771" s="28" t="s">
        <v>113</v>
      </c>
      <c r="E771" s="18">
        <v>6.9</v>
      </c>
      <c r="F771" s="19">
        <v>1064</v>
      </c>
      <c r="G771" s="20">
        <v>1.07</v>
      </c>
      <c r="H771" s="38">
        <v>4.9575000000000005</v>
      </c>
      <c r="I771" s="45">
        <v>98.115858807633856</v>
      </c>
      <c r="J771" s="46">
        <v>0.5660400000000001</v>
      </c>
      <c r="K771" s="21"/>
    </row>
    <row r="772" spans="1:11" x14ac:dyDescent="0.3">
      <c r="A772" t="str">
        <f t="shared" si="12"/>
        <v>CER-CON_R1_t2_44813</v>
      </c>
      <c r="B772" s="27">
        <v>44813</v>
      </c>
      <c r="C772" s="28" t="s">
        <v>946</v>
      </c>
      <c r="D772" s="28" t="s">
        <v>115</v>
      </c>
      <c r="E772" s="18">
        <v>8.3000000000000007</v>
      </c>
      <c r="F772" s="19">
        <v>714</v>
      </c>
      <c r="G772" s="20">
        <v>1.02</v>
      </c>
      <c r="H772" s="38">
        <v>6.0075000000000012</v>
      </c>
      <c r="I772" s="45">
        <v>65.84090525249114</v>
      </c>
      <c r="J772" s="46">
        <v>0.53424000000000005</v>
      </c>
      <c r="K772" s="21"/>
    </row>
    <row r="773" spans="1:11" x14ac:dyDescent="0.3">
      <c r="A773" t="str">
        <f t="shared" si="12"/>
        <v>CER-CON_R1_t3_44813</v>
      </c>
      <c r="B773" s="27">
        <v>44813</v>
      </c>
      <c r="C773" s="28" t="s">
        <v>947</v>
      </c>
      <c r="D773" s="28" t="s">
        <v>117</v>
      </c>
      <c r="E773" s="18">
        <v>9.8000000000000007</v>
      </c>
      <c r="F773" s="19">
        <v>587</v>
      </c>
      <c r="G773" s="20">
        <v>1</v>
      </c>
      <c r="H773" s="38">
        <v>7.1325000000000012</v>
      </c>
      <c r="I773" s="45">
        <v>54.129707819625061</v>
      </c>
      <c r="J773" s="46">
        <v>0.52152000000000009</v>
      </c>
      <c r="K773" s="21"/>
    </row>
    <row r="774" spans="1:11" x14ac:dyDescent="0.3">
      <c r="A774" t="str">
        <f t="shared" si="12"/>
        <v>CER-CON_R2_t0_44813</v>
      </c>
      <c r="B774" s="27">
        <v>44813</v>
      </c>
      <c r="C774" s="28" t="s">
        <v>948</v>
      </c>
      <c r="D774" s="28" t="s">
        <v>119</v>
      </c>
      <c r="E774" s="18">
        <v>2.2000000000000002</v>
      </c>
      <c r="F774" s="19">
        <v>1151</v>
      </c>
      <c r="G774" s="20">
        <v>1.18</v>
      </c>
      <c r="H774" s="38">
        <v>1.4325000000000001</v>
      </c>
      <c r="I774" s="45">
        <v>106.13849011991218</v>
      </c>
      <c r="J774" s="46">
        <v>0.63600000000000001</v>
      </c>
      <c r="K774" s="21"/>
    </row>
    <row r="775" spans="1:11" x14ac:dyDescent="0.3">
      <c r="A775" t="str">
        <f t="shared" si="12"/>
        <v>CER-CON_R2_t1_44813</v>
      </c>
      <c r="B775" s="27">
        <v>44813</v>
      </c>
      <c r="C775" s="28" t="s">
        <v>949</v>
      </c>
      <c r="D775" s="28" t="s">
        <v>121</v>
      </c>
      <c r="E775" s="18">
        <v>2.2999999999999998</v>
      </c>
      <c r="F775" s="19">
        <v>607</v>
      </c>
      <c r="G775" s="20">
        <v>1.08</v>
      </c>
      <c r="H775" s="38">
        <v>1.5074999999999998</v>
      </c>
      <c r="I775" s="45">
        <v>55.973990879918937</v>
      </c>
      <c r="J775" s="46">
        <v>0.57240000000000013</v>
      </c>
      <c r="K775" s="21"/>
    </row>
    <row r="776" spans="1:11" x14ac:dyDescent="0.3">
      <c r="A776" t="str">
        <f t="shared" si="12"/>
        <v>CER-CON_R2_t2_44813</v>
      </c>
      <c r="B776" s="27">
        <v>44813</v>
      </c>
      <c r="C776" s="28" t="s">
        <v>950</v>
      </c>
      <c r="D776" s="28" t="s">
        <v>123</v>
      </c>
      <c r="E776" s="18">
        <v>2.4</v>
      </c>
      <c r="F776" s="19">
        <v>445</v>
      </c>
      <c r="G776" s="20">
        <v>1.04</v>
      </c>
      <c r="H776" s="38">
        <v>1.5825</v>
      </c>
      <c r="I776" s="45">
        <v>41.035298091538593</v>
      </c>
      <c r="J776" s="46">
        <v>0.54696000000000011</v>
      </c>
      <c r="K776" s="21"/>
    </row>
    <row r="777" spans="1:11" x14ac:dyDescent="0.3">
      <c r="A777" t="str">
        <f t="shared" si="12"/>
        <v>CER-CON_R2_t3_44813</v>
      </c>
      <c r="B777" s="27">
        <v>44813</v>
      </c>
      <c r="C777" s="28" t="s">
        <v>951</v>
      </c>
      <c r="D777" s="28" t="s">
        <v>125</v>
      </c>
      <c r="E777" s="18">
        <v>2.6</v>
      </c>
      <c r="F777" s="19">
        <v>278</v>
      </c>
      <c r="G777" s="20">
        <v>1.1100000000000001</v>
      </c>
      <c r="H777" s="38">
        <v>1.7324999999999999</v>
      </c>
      <c r="I777" s="45">
        <v>25.635534538084784</v>
      </c>
      <c r="J777" s="46">
        <v>0.59148000000000012</v>
      </c>
      <c r="K777" s="21"/>
    </row>
    <row r="778" spans="1:11" x14ac:dyDescent="0.3">
      <c r="A778" t="str">
        <f t="shared" si="12"/>
        <v>CER-CON_R3_t0_44813</v>
      </c>
      <c r="B778" s="27">
        <v>44813</v>
      </c>
      <c r="C778" s="28" t="s">
        <v>952</v>
      </c>
      <c r="D778" s="28" t="s">
        <v>127</v>
      </c>
      <c r="E778" s="18">
        <v>2.2999999999999998</v>
      </c>
      <c r="F778" s="19">
        <v>1090</v>
      </c>
      <c r="G778" s="20">
        <v>1.1100000000000001</v>
      </c>
      <c r="H778" s="38">
        <v>1.5074999999999998</v>
      </c>
      <c r="I778" s="45">
        <v>100.51342678601587</v>
      </c>
      <c r="J778" s="46">
        <v>0.59148000000000012</v>
      </c>
      <c r="K778" s="21"/>
    </row>
    <row r="779" spans="1:11" x14ac:dyDescent="0.3">
      <c r="A779" t="str">
        <f t="shared" si="12"/>
        <v>CER-CON_R3_t1_44813</v>
      </c>
      <c r="B779" s="27">
        <v>44813</v>
      </c>
      <c r="C779" s="28" t="s">
        <v>953</v>
      </c>
      <c r="D779" s="28" t="s">
        <v>129</v>
      </c>
      <c r="E779" s="18">
        <v>2.5</v>
      </c>
      <c r="F779" s="19">
        <v>769</v>
      </c>
      <c r="G779" s="20">
        <v>1.5</v>
      </c>
      <c r="H779" s="38">
        <v>1.6575</v>
      </c>
      <c r="I779" s="45">
        <v>70.91268366829928</v>
      </c>
      <c r="J779" s="46">
        <v>0.83952000000000004</v>
      </c>
      <c r="K779" s="21"/>
    </row>
    <row r="780" spans="1:11" x14ac:dyDescent="0.3">
      <c r="A780" t="str">
        <f t="shared" si="12"/>
        <v>CER-CON_R3_t2_44813</v>
      </c>
      <c r="B780" s="27">
        <v>44813</v>
      </c>
      <c r="C780" s="28" t="s">
        <v>954</v>
      </c>
      <c r="D780" s="28" t="s">
        <v>131</v>
      </c>
      <c r="E780" s="18">
        <v>2.8</v>
      </c>
      <c r="F780" s="19">
        <v>482</v>
      </c>
      <c r="G780" s="20">
        <v>1.29</v>
      </c>
      <c r="H780" s="38">
        <v>1.8824999999999998</v>
      </c>
      <c r="I780" s="45">
        <v>44.447221753082253</v>
      </c>
      <c r="J780" s="46">
        <v>0.70596000000000003</v>
      </c>
      <c r="K780" s="21"/>
    </row>
    <row r="781" spans="1:11" x14ac:dyDescent="0.3">
      <c r="A781" t="str">
        <f t="shared" si="12"/>
        <v>CER-CON_R3_t3_44813</v>
      </c>
      <c r="B781" s="27">
        <v>44813</v>
      </c>
      <c r="C781" s="28" t="s">
        <v>955</v>
      </c>
      <c r="D781" s="28" t="s">
        <v>133</v>
      </c>
      <c r="E781" s="18">
        <v>3.1</v>
      </c>
      <c r="F781" s="19">
        <v>269</v>
      </c>
      <c r="G781" s="20">
        <v>1.64</v>
      </c>
      <c r="H781" s="38">
        <v>2.1074999999999999</v>
      </c>
      <c r="I781" s="45">
        <v>24.80560716095254</v>
      </c>
      <c r="J781" s="46">
        <v>0.92855999999999994</v>
      </c>
      <c r="K781" s="21"/>
    </row>
    <row r="782" spans="1:11" x14ac:dyDescent="0.3">
      <c r="A782" t="str">
        <f t="shared" si="12"/>
        <v>CER-MSD_R1_t0_44813</v>
      </c>
      <c r="B782" s="27">
        <v>44813</v>
      </c>
      <c r="C782" s="28" t="s">
        <v>956</v>
      </c>
      <c r="D782" s="28" t="s">
        <v>87</v>
      </c>
      <c r="E782" s="18">
        <v>6.9</v>
      </c>
      <c r="F782" s="19">
        <v>1071</v>
      </c>
      <c r="G782" s="20">
        <v>1.55</v>
      </c>
      <c r="H782" s="38">
        <v>4.9575000000000005</v>
      </c>
      <c r="I782" s="45">
        <v>98.761357878736703</v>
      </c>
      <c r="J782" s="46">
        <v>0.87132000000000009</v>
      </c>
      <c r="K782" s="21"/>
    </row>
    <row r="783" spans="1:11" x14ac:dyDescent="0.3">
      <c r="A783" t="str">
        <f t="shared" si="12"/>
        <v>CER-MSD_R1_t1_44813</v>
      </c>
      <c r="B783" s="27">
        <v>44813</v>
      </c>
      <c r="C783" s="28" t="s">
        <v>957</v>
      </c>
      <c r="D783" s="28" t="s">
        <v>89</v>
      </c>
      <c r="E783" s="18">
        <v>7.6</v>
      </c>
      <c r="F783" s="19">
        <v>929</v>
      </c>
      <c r="G783" s="20">
        <v>1.1299999999999999</v>
      </c>
      <c r="H783" s="38">
        <v>5.4824999999999999</v>
      </c>
      <c r="I783" s="45">
        <v>85.666948150650228</v>
      </c>
      <c r="J783" s="46">
        <v>0.60419999999999996</v>
      </c>
      <c r="K783" s="21"/>
    </row>
    <row r="784" spans="1:11" x14ac:dyDescent="0.3">
      <c r="A784" t="str">
        <f t="shared" si="12"/>
        <v>CER-MSD_R1_t2_44813</v>
      </c>
      <c r="B784" s="27">
        <v>44813</v>
      </c>
      <c r="C784" s="28" t="s">
        <v>958</v>
      </c>
      <c r="D784" s="28" t="s">
        <v>91</v>
      </c>
      <c r="E784" s="18">
        <v>7.7</v>
      </c>
      <c r="F784" s="19">
        <v>526</v>
      </c>
      <c r="G784" s="20">
        <v>1</v>
      </c>
      <c r="H784" s="38">
        <v>5.5575000000000001</v>
      </c>
      <c r="I784" s="45">
        <v>48.504644485728761</v>
      </c>
      <c r="J784" s="46">
        <v>0.52152000000000009</v>
      </c>
      <c r="K784" s="21"/>
    </row>
    <row r="785" spans="1:11" x14ac:dyDescent="0.3">
      <c r="A785" t="str">
        <f t="shared" si="12"/>
        <v>CER-MSD_R1_t3_44813</v>
      </c>
      <c r="B785" s="27">
        <v>44813</v>
      </c>
      <c r="C785" s="28" t="s">
        <v>959</v>
      </c>
      <c r="D785" s="28" t="s">
        <v>93</v>
      </c>
      <c r="E785" s="18">
        <v>8</v>
      </c>
      <c r="F785" s="19">
        <v>396</v>
      </c>
      <c r="G785" s="20">
        <v>1.06</v>
      </c>
      <c r="H785" s="38">
        <v>5.7824999999999998</v>
      </c>
      <c r="I785" s="45">
        <v>36.516804593818613</v>
      </c>
      <c r="J785" s="46">
        <v>0.55968000000000007</v>
      </c>
      <c r="K785" s="21"/>
    </row>
    <row r="786" spans="1:11" x14ac:dyDescent="0.3">
      <c r="A786" t="str">
        <f t="shared" si="12"/>
        <v>CER-MSD_R2_t0_44813</v>
      </c>
      <c r="B786" s="27">
        <v>44813</v>
      </c>
      <c r="C786" s="28" t="s">
        <v>960</v>
      </c>
      <c r="D786" s="28" t="s">
        <v>95</v>
      </c>
      <c r="E786" s="18">
        <v>2.2000000000000002</v>
      </c>
      <c r="F786" s="19">
        <v>1214</v>
      </c>
      <c r="G786" s="20">
        <v>1.1299999999999999</v>
      </c>
      <c r="H786" s="38">
        <v>1.4325000000000001</v>
      </c>
      <c r="I786" s="45">
        <v>111.94798175983787</v>
      </c>
      <c r="J786" s="46">
        <v>0.60419999999999996</v>
      </c>
      <c r="K786" s="21"/>
    </row>
    <row r="787" spans="1:11" x14ac:dyDescent="0.3">
      <c r="A787" t="str">
        <f t="shared" si="12"/>
        <v>CER-MSD_R2_t1_44813</v>
      </c>
      <c r="B787" s="27">
        <v>44813</v>
      </c>
      <c r="C787" s="28" t="s">
        <v>961</v>
      </c>
      <c r="D787" s="28" t="s">
        <v>97</v>
      </c>
      <c r="E787" s="18">
        <v>2.4</v>
      </c>
      <c r="F787" s="19">
        <v>991</v>
      </c>
      <c r="G787" s="20">
        <v>1.03</v>
      </c>
      <c r="H787" s="38">
        <v>1.5825</v>
      </c>
      <c r="I787" s="45">
        <v>91.384225637561229</v>
      </c>
      <c r="J787" s="46">
        <v>0.54060000000000008</v>
      </c>
      <c r="K787" s="21"/>
    </row>
    <row r="788" spans="1:11" x14ac:dyDescent="0.3">
      <c r="A788" t="str">
        <f t="shared" si="12"/>
        <v>CER-MSD_R2_t2_44813</v>
      </c>
      <c r="B788" s="27">
        <v>44813</v>
      </c>
      <c r="C788" s="28" t="s">
        <v>962</v>
      </c>
      <c r="D788" s="28" t="s">
        <v>99</v>
      </c>
      <c r="E788" s="18">
        <v>2.8</v>
      </c>
      <c r="F788" s="19">
        <v>893</v>
      </c>
      <c r="G788" s="20">
        <v>1.1299999999999999</v>
      </c>
      <c r="H788" s="38">
        <v>1.8824999999999998</v>
      </c>
      <c r="I788" s="45">
        <v>82.347238642121269</v>
      </c>
      <c r="J788" s="46">
        <v>0.60419999999999996</v>
      </c>
      <c r="K788" s="21"/>
    </row>
    <row r="789" spans="1:11" x14ac:dyDescent="0.3">
      <c r="A789" t="str">
        <f t="shared" si="12"/>
        <v>CER-MSD_R2_t3_44813</v>
      </c>
      <c r="B789" s="27">
        <v>44813</v>
      </c>
      <c r="C789" s="28" t="s">
        <v>963</v>
      </c>
      <c r="D789" s="28" t="s">
        <v>101</v>
      </c>
      <c r="E789" s="18">
        <v>2.9</v>
      </c>
      <c r="F789" s="19">
        <v>662</v>
      </c>
      <c r="G789" s="20">
        <v>1.04</v>
      </c>
      <c r="H789" s="38">
        <v>1.9575</v>
      </c>
      <c r="I789" s="45">
        <v>61.045769295727077</v>
      </c>
      <c r="J789" s="46">
        <v>0.54696000000000011</v>
      </c>
      <c r="K789" s="21"/>
    </row>
    <row r="790" spans="1:11" x14ac:dyDescent="0.3">
      <c r="A790" t="str">
        <f t="shared" si="12"/>
        <v>CER-MSD_R3_t0_44813</v>
      </c>
      <c r="B790" s="27">
        <v>44813</v>
      </c>
      <c r="C790" s="28" t="s">
        <v>964</v>
      </c>
      <c r="D790" s="28" t="s">
        <v>103</v>
      </c>
      <c r="E790" s="18">
        <v>2.8</v>
      </c>
      <c r="F790" s="19">
        <v>1230</v>
      </c>
      <c r="G790" s="20">
        <v>1.05</v>
      </c>
      <c r="H790" s="38">
        <v>1.8824999999999998</v>
      </c>
      <c r="I790" s="45">
        <v>113.42340820807296</v>
      </c>
      <c r="J790" s="46">
        <v>0.55332000000000003</v>
      </c>
      <c r="K790" s="21"/>
    </row>
    <row r="791" spans="1:11" x14ac:dyDescent="0.3">
      <c r="A791" t="str">
        <f t="shared" si="12"/>
        <v>CER-MSD_R3_t1_44813</v>
      </c>
      <c r="B791" s="27">
        <v>44813</v>
      </c>
      <c r="C791" s="28" t="s">
        <v>965</v>
      </c>
      <c r="D791" s="28" t="s">
        <v>105</v>
      </c>
      <c r="E791" s="18">
        <v>2.8</v>
      </c>
      <c r="F791" s="19">
        <v>944</v>
      </c>
      <c r="G791" s="20">
        <v>1.2</v>
      </c>
      <c r="H791" s="38">
        <v>1.8824999999999998</v>
      </c>
      <c r="I791" s="45">
        <v>87.050160445870631</v>
      </c>
      <c r="J791" s="46">
        <v>0.64872000000000007</v>
      </c>
      <c r="K791" s="21"/>
    </row>
    <row r="792" spans="1:11" x14ac:dyDescent="0.3">
      <c r="A792" t="str">
        <f t="shared" si="12"/>
        <v>CER-MSD_R3_t2_44813</v>
      </c>
      <c r="B792" s="27">
        <v>44813</v>
      </c>
      <c r="C792" s="28" t="s">
        <v>966</v>
      </c>
      <c r="D792" s="28" t="s">
        <v>107</v>
      </c>
      <c r="E792" s="18">
        <v>3</v>
      </c>
      <c r="F792" s="19">
        <v>505</v>
      </c>
      <c r="G792" s="20">
        <v>1.26</v>
      </c>
      <c r="H792" s="38">
        <v>2.0324999999999998</v>
      </c>
      <c r="I792" s="45">
        <v>46.568147272420198</v>
      </c>
      <c r="J792" s="46">
        <v>0.68688000000000005</v>
      </c>
      <c r="K792" s="21"/>
    </row>
    <row r="793" spans="1:11" x14ac:dyDescent="0.3">
      <c r="A793" t="str">
        <f t="shared" si="12"/>
        <v>CER-MSD_R3_t3_44813</v>
      </c>
      <c r="B793" s="27">
        <v>44813</v>
      </c>
      <c r="C793" s="28" t="s">
        <v>967</v>
      </c>
      <c r="D793" s="28" t="s">
        <v>109</v>
      </c>
      <c r="E793" s="18">
        <v>3.1</v>
      </c>
      <c r="F793" s="19">
        <v>345</v>
      </c>
      <c r="G793" s="20">
        <v>1.46</v>
      </c>
      <c r="H793" s="38">
        <v>2.1074999999999999</v>
      </c>
      <c r="I793" s="45">
        <v>31.813882790069247</v>
      </c>
      <c r="J793" s="46">
        <v>0.81408000000000003</v>
      </c>
      <c r="K793" s="21"/>
    </row>
    <row r="794" spans="1:11" x14ac:dyDescent="0.3">
      <c r="A794" t="str">
        <f t="shared" si="12"/>
        <v>CER-AWD_R1_t0_44819</v>
      </c>
      <c r="B794" s="27">
        <v>44819</v>
      </c>
      <c r="C794" s="28" t="s">
        <v>968</v>
      </c>
      <c r="D794" s="28" t="s">
        <v>63</v>
      </c>
      <c r="E794" s="18">
        <v>2.2000000000000002</v>
      </c>
      <c r="F794" s="19">
        <v>793</v>
      </c>
      <c r="G794" s="20">
        <v>2.2000000000000002</v>
      </c>
      <c r="H794" s="38">
        <v>1.4325000000000001</v>
      </c>
      <c r="I794" s="45">
        <v>82.77155419613841</v>
      </c>
      <c r="J794" s="46">
        <v>1.2847200000000001</v>
      </c>
      <c r="K794" s="21"/>
    </row>
    <row r="795" spans="1:11" x14ac:dyDescent="0.3">
      <c r="A795" t="str">
        <f t="shared" si="12"/>
        <v>CER-AWD_R1_t1_44819</v>
      </c>
      <c r="B795" s="27">
        <v>44819</v>
      </c>
      <c r="C795" s="28" t="s">
        <v>969</v>
      </c>
      <c r="D795" s="28" t="s">
        <v>65</v>
      </c>
      <c r="E795" s="18">
        <v>2.2000000000000002</v>
      </c>
      <c r="F795" s="19">
        <v>708</v>
      </c>
      <c r="G795" s="20">
        <v>2.04</v>
      </c>
      <c r="H795" s="38">
        <v>1.4325000000000001</v>
      </c>
      <c r="I795" s="45">
        <v>73.899445612693555</v>
      </c>
      <c r="J795" s="46">
        <v>1.18296</v>
      </c>
      <c r="K795" s="21"/>
    </row>
    <row r="796" spans="1:11" x14ac:dyDescent="0.3">
      <c r="A796" t="str">
        <f t="shared" si="12"/>
        <v>CER-AWD_R1_t2_44819</v>
      </c>
      <c r="B796" s="27">
        <v>44819</v>
      </c>
      <c r="C796" s="28" t="s">
        <v>970</v>
      </c>
      <c r="D796" s="28" t="s">
        <v>67</v>
      </c>
      <c r="E796" s="18">
        <v>2.2999999999999998</v>
      </c>
      <c r="F796" s="19">
        <v>512</v>
      </c>
      <c r="G796" s="20">
        <v>1.98</v>
      </c>
      <c r="H796" s="38">
        <v>1.5074999999999998</v>
      </c>
      <c r="I796" s="45">
        <v>53.441406996750146</v>
      </c>
      <c r="J796" s="46">
        <v>1.1448</v>
      </c>
      <c r="K796" s="21"/>
    </row>
    <row r="797" spans="1:11" x14ac:dyDescent="0.3">
      <c r="A797" t="str">
        <f t="shared" si="12"/>
        <v>CER-AWD_R1_t3_44819</v>
      </c>
      <c r="B797" s="27">
        <v>44819</v>
      </c>
      <c r="C797" s="28" t="s">
        <v>971</v>
      </c>
      <c r="D797" s="28" t="s">
        <v>69</v>
      </c>
      <c r="E797" s="18">
        <v>2.2999999999999998</v>
      </c>
      <c r="F797" s="19">
        <v>284</v>
      </c>
      <c r="G797" s="20">
        <v>2.5099999999999998</v>
      </c>
      <c r="H797" s="38">
        <v>1.5074999999999998</v>
      </c>
      <c r="I797" s="45">
        <v>29.643280443509845</v>
      </c>
      <c r="J797" s="46">
        <v>1.4818799999999999</v>
      </c>
      <c r="K797" s="21"/>
    </row>
    <row r="798" spans="1:11" x14ac:dyDescent="0.3">
      <c r="A798" t="str">
        <f t="shared" si="12"/>
        <v>CER-AWD_R2_t0_44819</v>
      </c>
      <c r="B798" s="27">
        <v>44819</v>
      </c>
      <c r="C798" s="28" t="s">
        <v>972</v>
      </c>
      <c r="D798" s="28" t="s">
        <v>71</v>
      </c>
      <c r="E798" s="18">
        <v>2.2000000000000002</v>
      </c>
      <c r="F798" s="19">
        <v>761</v>
      </c>
      <c r="G798" s="20">
        <v>1.89</v>
      </c>
      <c r="H798" s="38">
        <v>1.4325000000000001</v>
      </c>
      <c r="I798" s="45">
        <v>79.431466258841525</v>
      </c>
      <c r="J798" s="46">
        <v>1.0875600000000001</v>
      </c>
      <c r="K798" s="21"/>
    </row>
    <row r="799" spans="1:11" x14ac:dyDescent="0.3">
      <c r="A799" t="str">
        <f t="shared" si="12"/>
        <v>CER-AWD_R2_t1_44819</v>
      </c>
      <c r="B799" s="27">
        <v>44819</v>
      </c>
      <c r="C799" s="28" t="s">
        <v>973</v>
      </c>
      <c r="D799" s="28" t="s">
        <v>73</v>
      </c>
      <c r="E799" s="18">
        <v>2.5</v>
      </c>
      <c r="F799" s="19">
        <v>623</v>
      </c>
      <c r="G799" s="20">
        <v>1.9</v>
      </c>
      <c r="H799" s="38">
        <v>1.6575</v>
      </c>
      <c r="I799" s="45">
        <v>65.027337029248713</v>
      </c>
      <c r="J799" s="46">
        <v>1.09392</v>
      </c>
      <c r="K799" s="21"/>
    </row>
    <row r="800" spans="1:11" x14ac:dyDescent="0.3">
      <c r="A800" t="str">
        <f t="shared" si="12"/>
        <v>CER-AWD_R2_t2_44819</v>
      </c>
      <c r="B800" s="27">
        <v>44819</v>
      </c>
      <c r="C800" s="28" t="s">
        <v>974</v>
      </c>
      <c r="D800" s="28" t="s">
        <v>75</v>
      </c>
      <c r="E800" s="18">
        <v>3.1</v>
      </c>
      <c r="F800" s="19">
        <v>521</v>
      </c>
      <c r="G800" s="20">
        <v>1.95</v>
      </c>
      <c r="H800" s="38">
        <v>2.1074999999999999</v>
      </c>
      <c r="I800" s="45">
        <v>54.380806729114894</v>
      </c>
      <c r="J800" s="46">
        <v>1.1257200000000001</v>
      </c>
      <c r="K800" s="21"/>
    </row>
    <row r="801" spans="1:11" x14ac:dyDescent="0.3">
      <c r="A801" t="str">
        <f t="shared" si="12"/>
        <v>CER-AWD_R2_t3_44819</v>
      </c>
      <c r="B801" s="27">
        <v>44819</v>
      </c>
      <c r="C801" s="28" t="s">
        <v>975</v>
      </c>
      <c r="D801" s="28" t="s">
        <v>77</v>
      </c>
      <c r="E801" s="18">
        <v>3.1</v>
      </c>
      <c r="F801" s="19">
        <v>374</v>
      </c>
      <c r="G801" s="20">
        <v>1.7</v>
      </c>
      <c r="H801" s="38">
        <v>2.1074999999999999</v>
      </c>
      <c r="I801" s="45">
        <v>39.037277767157327</v>
      </c>
      <c r="J801" s="46">
        <v>0.96672000000000002</v>
      </c>
      <c r="K801" s="21"/>
    </row>
    <row r="802" spans="1:11" x14ac:dyDescent="0.3">
      <c r="A802" t="str">
        <f t="shared" si="12"/>
        <v>CER-AWD_R3_t0_44819</v>
      </c>
      <c r="B802" s="27">
        <v>44819</v>
      </c>
      <c r="C802" s="28" t="s">
        <v>976</v>
      </c>
      <c r="D802" s="28" t="s">
        <v>79</v>
      </c>
      <c r="E802" s="18">
        <v>9.3000000000000007</v>
      </c>
      <c r="F802" s="19">
        <v>785</v>
      </c>
      <c r="G802" s="20">
        <v>3.02</v>
      </c>
      <c r="H802" s="38">
        <v>6.7575000000000012</v>
      </c>
      <c r="I802" s="45">
        <v>81.936532211814196</v>
      </c>
      <c r="J802" s="46">
        <v>1.8062399999999998</v>
      </c>
      <c r="K802" s="21"/>
    </row>
    <row r="803" spans="1:11" x14ac:dyDescent="0.3">
      <c r="A803" t="str">
        <f t="shared" si="12"/>
        <v>CER-AWD_R3_t1_44819</v>
      </c>
      <c r="B803" s="27">
        <v>44819</v>
      </c>
      <c r="C803" s="28" t="s">
        <v>977</v>
      </c>
      <c r="D803" s="28" t="s">
        <v>81</v>
      </c>
      <c r="E803" s="18">
        <v>12.2</v>
      </c>
      <c r="F803" s="19">
        <v>400</v>
      </c>
      <c r="G803" s="20">
        <v>1.77</v>
      </c>
      <c r="H803" s="38">
        <v>8.932500000000001</v>
      </c>
      <c r="I803" s="45">
        <v>41.751099216211053</v>
      </c>
      <c r="J803" s="46">
        <v>1.0112400000000001</v>
      </c>
      <c r="K803" s="21"/>
    </row>
    <row r="804" spans="1:11" x14ac:dyDescent="0.3">
      <c r="A804" t="str">
        <f t="shared" si="12"/>
        <v>CER-AWD_R3_t2_44819</v>
      </c>
      <c r="B804" s="27">
        <v>44819</v>
      </c>
      <c r="C804" s="28" t="s">
        <v>978</v>
      </c>
      <c r="D804" s="28" t="s">
        <v>83</v>
      </c>
      <c r="E804" s="18">
        <v>12.7</v>
      </c>
      <c r="F804" s="19">
        <v>465</v>
      </c>
      <c r="G804" s="20">
        <v>1.84</v>
      </c>
      <c r="H804" s="38">
        <v>9.307500000000001</v>
      </c>
      <c r="I804" s="45">
        <v>48.535652838845344</v>
      </c>
      <c r="J804" s="46">
        <v>1.05576</v>
      </c>
      <c r="K804" s="21"/>
    </row>
    <row r="805" spans="1:11" x14ac:dyDescent="0.3">
      <c r="A805" t="str">
        <f t="shared" si="12"/>
        <v>CER-AWD_R3_t3_44819</v>
      </c>
      <c r="B805" s="27">
        <v>44819</v>
      </c>
      <c r="C805" s="28" t="s">
        <v>979</v>
      </c>
      <c r="D805" s="28" t="s">
        <v>85</v>
      </c>
      <c r="E805" s="18">
        <v>13.2</v>
      </c>
      <c r="F805" s="19">
        <v>296</v>
      </c>
      <c r="G805" s="20">
        <v>1.68</v>
      </c>
      <c r="H805" s="38">
        <v>9.682500000000001</v>
      </c>
      <c r="I805" s="45">
        <v>30.895813419996177</v>
      </c>
      <c r="J805" s="46">
        <v>0.95399999999999996</v>
      </c>
      <c r="K805" s="21"/>
    </row>
    <row r="806" spans="1:11" x14ac:dyDescent="0.3">
      <c r="A806" t="str">
        <f t="shared" si="12"/>
        <v>CER-CON_R1_t0_44819</v>
      </c>
      <c r="B806" s="27">
        <v>44819</v>
      </c>
      <c r="C806" s="28" t="s">
        <v>980</v>
      </c>
      <c r="D806" s="28" t="s">
        <v>111</v>
      </c>
      <c r="E806" s="18">
        <v>46.9</v>
      </c>
      <c r="F806" s="19">
        <v>1124</v>
      </c>
      <c r="G806" s="20">
        <v>1.73</v>
      </c>
      <c r="H806" s="38">
        <v>34.957499999999996</v>
      </c>
      <c r="I806" s="45">
        <v>117.32058879755306</v>
      </c>
      <c r="J806" s="46">
        <v>0.98580000000000001</v>
      </c>
      <c r="K806" s="21"/>
    </row>
    <row r="807" spans="1:11" x14ac:dyDescent="0.3">
      <c r="A807" t="str">
        <f t="shared" si="12"/>
        <v>CER-CON_R1_t1_44819</v>
      </c>
      <c r="B807" s="27">
        <v>44819</v>
      </c>
      <c r="C807" s="28" t="s">
        <v>981</v>
      </c>
      <c r="D807" s="28" t="s">
        <v>113</v>
      </c>
      <c r="E807" s="18">
        <v>26.4</v>
      </c>
      <c r="F807" s="19">
        <v>810</v>
      </c>
      <c r="G807" s="20">
        <v>1.65</v>
      </c>
      <c r="H807" s="38">
        <v>19.5825</v>
      </c>
      <c r="I807" s="45">
        <v>84.545975912827373</v>
      </c>
      <c r="J807" s="46">
        <v>0.93491999999999997</v>
      </c>
      <c r="K807" s="21"/>
    </row>
    <row r="808" spans="1:11" x14ac:dyDescent="0.3">
      <c r="A808" t="str">
        <f t="shared" si="12"/>
        <v>CER-CON_R1_t2_44819</v>
      </c>
      <c r="B808" s="27">
        <v>44819</v>
      </c>
      <c r="C808" s="28" t="s">
        <v>982</v>
      </c>
      <c r="D808" s="28" t="s">
        <v>115</v>
      </c>
      <c r="E808" s="18">
        <v>27.2</v>
      </c>
      <c r="F808" s="19">
        <v>615</v>
      </c>
      <c r="G808" s="20">
        <v>1.66</v>
      </c>
      <c r="H808" s="38">
        <v>20.182500000000001</v>
      </c>
      <c r="I808" s="45">
        <v>64.192315044924484</v>
      </c>
      <c r="J808" s="46">
        <v>0.94128000000000001</v>
      </c>
      <c r="K808" s="21"/>
    </row>
    <row r="809" spans="1:11" x14ac:dyDescent="0.3">
      <c r="A809" t="str">
        <f t="shared" si="12"/>
        <v>CER-CON_R1_t3_44819</v>
      </c>
      <c r="B809" s="27">
        <v>44819</v>
      </c>
      <c r="C809" s="28" t="s">
        <v>983</v>
      </c>
      <c r="D809" s="28" t="s">
        <v>117</v>
      </c>
      <c r="E809" s="18">
        <v>27.9</v>
      </c>
      <c r="F809" s="19">
        <v>623</v>
      </c>
      <c r="G809" s="20">
        <v>1.75</v>
      </c>
      <c r="H809" s="38">
        <v>20.7075</v>
      </c>
      <c r="I809" s="45">
        <v>65.027337029248713</v>
      </c>
      <c r="J809" s="46">
        <v>0.99852000000000007</v>
      </c>
      <c r="K809" s="21"/>
    </row>
    <row r="810" spans="1:11" x14ac:dyDescent="0.3">
      <c r="A810" t="str">
        <f t="shared" si="12"/>
        <v>CER-CON_R2_t0_44819</v>
      </c>
      <c r="B810" s="27">
        <v>44819</v>
      </c>
      <c r="C810" s="28" t="s">
        <v>984</v>
      </c>
      <c r="D810" s="28" t="s">
        <v>119</v>
      </c>
      <c r="E810" s="18">
        <v>2.2000000000000002</v>
      </c>
      <c r="F810" s="19">
        <v>1148</v>
      </c>
      <c r="G810" s="20">
        <v>1.59</v>
      </c>
      <c r="H810" s="38">
        <v>1.4325000000000001</v>
      </c>
      <c r="I810" s="45">
        <v>119.82565475052571</v>
      </c>
      <c r="J810" s="46">
        <v>0.89676000000000011</v>
      </c>
      <c r="K810" s="21"/>
    </row>
    <row r="811" spans="1:11" x14ac:dyDescent="0.3">
      <c r="A811" t="str">
        <f t="shared" si="12"/>
        <v>CER-CON_R2_t1_44819</v>
      </c>
      <c r="B811" s="27">
        <v>44819</v>
      </c>
      <c r="C811" s="28" t="s">
        <v>985</v>
      </c>
      <c r="D811" s="28" t="s">
        <v>121</v>
      </c>
      <c r="E811" s="18">
        <v>2.8</v>
      </c>
      <c r="F811" s="19">
        <v>1051</v>
      </c>
      <c r="G811" s="20">
        <v>1.68</v>
      </c>
      <c r="H811" s="38">
        <v>1.8824999999999998</v>
      </c>
      <c r="I811" s="45">
        <v>109.70101319059454</v>
      </c>
      <c r="J811" s="46">
        <v>0.95399999999999996</v>
      </c>
      <c r="K811" s="21"/>
    </row>
    <row r="812" spans="1:11" x14ac:dyDescent="0.3">
      <c r="A812" t="str">
        <f t="shared" si="12"/>
        <v>CER-CON_R2_t2_44819</v>
      </c>
      <c r="B812" s="27">
        <v>44819</v>
      </c>
      <c r="C812" s="28" t="s">
        <v>986</v>
      </c>
      <c r="D812" s="28" t="s">
        <v>123</v>
      </c>
      <c r="E812" s="18">
        <v>3.1</v>
      </c>
      <c r="F812" s="19">
        <v>590</v>
      </c>
      <c r="G812" s="20">
        <v>1.62</v>
      </c>
      <c r="H812" s="38">
        <v>2.1074999999999999</v>
      </c>
      <c r="I812" s="45">
        <v>61.5828713439113</v>
      </c>
      <c r="J812" s="46">
        <v>0.9158400000000001</v>
      </c>
      <c r="K812" s="21"/>
    </row>
    <row r="813" spans="1:11" x14ac:dyDescent="0.3">
      <c r="A813" t="str">
        <f t="shared" si="12"/>
        <v>CER-CON_R2_t3_44819</v>
      </c>
      <c r="B813" s="27">
        <v>44819</v>
      </c>
      <c r="C813" s="28" t="s">
        <v>987</v>
      </c>
      <c r="D813" s="28" t="s">
        <v>125</v>
      </c>
      <c r="E813" s="18">
        <v>3.3</v>
      </c>
      <c r="F813" s="19">
        <v>488</v>
      </c>
      <c r="G813" s="20">
        <v>1.57</v>
      </c>
      <c r="H813" s="38">
        <v>2.2574999999999998</v>
      </c>
      <c r="I813" s="45">
        <v>50.936341043777482</v>
      </c>
      <c r="J813" s="46">
        <v>0.88404000000000005</v>
      </c>
      <c r="K813" s="21"/>
    </row>
    <row r="814" spans="1:11" x14ac:dyDescent="0.3">
      <c r="A814" t="str">
        <f t="shared" si="12"/>
        <v>CER-CON_R3_t0_44819</v>
      </c>
      <c r="B814" s="27">
        <v>44819</v>
      </c>
      <c r="C814" s="28" t="s">
        <v>988</v>
      </c>
      <c r="D814" s="28" t="s">
        <v>127</v>
      </c>
      <c r="E814" s="18">
        <v>3.6</v>
      </c>
      <c r="F814" s="19">
        <v>784</v>
      </c>
      <c r="G814" s="20">
        <v>1.63</v>
      </c>
      <c r="H814" s="38">
        <v>2.4824999999999999</v>
      </c>
      <c r="I814" s="45">
        <v>81.832154463773648</v>
      </c>
      <c r="J814" s="46">
        <v>0.92220000000000002</v>
      </c>
      <c r="K814" s="21"/>
    </row>
    <row r="815" spans="1:11" x14ac:dyDescent="0.3">
      <c r="A815" t="str">
        <f t="shared" si="12"/>
        <v>CER-CON_R3_t1_44819</v>
      </c>
      <c r="B815" s="27">
        <v>44819</v>
      </c>
      <c r="C815" s="28" t="s">
        <v>989</v>
      </c>
      <c r="D815" s="28" t="s">
        <v>129</v>
      </c>
      <c r="E815" s="18">
        <v>6.6</v>
      </c>
      <c r="F815" s="19">
        <v>506</v>
      </c>
      <c r="G815" s="20">
        <v>1.51</v>
      </c>
      <c r="H815" s="38">
        <v>4.7324999999999999</v>
      </c>
      <c r="I815" s="45">
        <v>52.815140508506978</v>
      </c>
      <c r="J815" s="46">
        <v>0.84588000000000008</v>
      </c>
      <c r="K815" s="21"/>
    </row>
    <row r="816" spans="1:11" x14ac:dyDescent="0.3">
      <c r="A816" t="str">
        <f t="shared" si="12"/>
        <v>CER-CON_R3_t2_44819</v>
      </c>
      <c r="B816" s="27">
        <v>44819</v>
      </c>
      <c r="C816" s="28" t="s">
        <v>990</v>
      </c>
      <c r="D816" s="28" t="s">
        <v>131</v>
      </c>
      <c r="E816" s="18">
        <v>7.2</v>
      </c>
      <c r="F816" s="19">
        <v>465</v>
      </c>
      <c r="G816" s="20">
        <v>1.62</v>
      </c>
      <c r="H816" s="38">
        <v>5.1825000000000001</v>
      </c>
      <c r="I816" s="45">
        <v>48.535652838845344</v>
      </c>
      <c r="J816" s="46">
        <v>0.9158400000000001</v>
      </c>
      <c r="K816" s="21"/>
    </row>
    <row r="817" spans="1:11" x14ac:dyDescent="0.3">
      <c r="A817" t="str">
        <f t="shared" si="12"/>
        <v>CER-CON_R3_t3_44819</v>
      </c>
      <c r="B817" s="27">
        <v>44819</v>
      </c>
      <c r="C817" s="28" t="s">
        <v>991</v>
      </c>
      <c r="D817" s="28" t="s">
        <v>133</v>
      </c>
      <c r="E817" s="18">
        <v>7.4</v>
      </c>
      <c r="F817" s="19">
        <v>339</v>
      </c>
      <c r="G817" s="20">
        <v>1.59</v>
      </c>
      <c r="H817" s="38">
        <v>5.3325000000000005</v>
      </c>
      <c r="I817" s="45">
        <v>35.384056585738861</v>
      </c>
      <c r="J817" s="46">
        <v>0.89676000000000011</v>
      </c>
      <c r="K817" s="21"/>
    </row>
    <row r="818" spans="1:11" x14ac:dyDescent="0.3">
      <c r="A818" t="str">
        <f t="shared" si="12"/>
        <v>CER-MSD_R1_t0_44819</v>
      </c>
      <c r="B818" s="27">
        <v>44819</v>
      </c>
      <c r="C818" s="28" t="s">
        <v>992</v>
      </c>
      <c r="D818" s="28" t="s">
        <v>87</v>
      </c>
      <c r="E818" s="18">
        <v>2.2000000000000002</v>
      </c>
      <c r="F818" s="19">
        <v>830</v>
      </c>
      <c r="G818" s="20">
        <v>1.55</v>
      </c>
      <c r="H818" s="38">
        <v>1.4325000000000001</v>
      </c>
      <c r="I818" s="45">
        <v>86.633530873637937</v>
      </c>
      <c r="J818" s="46">
        <v>0.87132000000000009</v>
      </c>
      <c r="K818" s="21"/>
    </row>
    <row r="819" spans="1:11" x14ac:dyDescent="0.3">
      <c r="A819" t="str">
        <f t="shared" si="12"/>
        <v>CER-MSD_R1_t1_44819</v>
      </c>
      <c r="B819" s="27">
        <v>44819</v>
      </c>
      <c r="C819" s="28" t="s">
        <v>993</v>
      </c>
      <c r="D819" s="28" t="s">
        <v>89</v>
      </c>
      <c r="E819" s="18">
        <v>2.6</v>
      </c>
      <c r="F819" s="19">
        <v>602</v>
      </c>
      <c r="G819" s="20">
        <v>1.52</v>
      </c>
      <c r="H819" s="38">
        <v>1.7324999999999999</v>
      </c>
      <c r="I819" s="45">
        <v>62.835404320397636</v>
      </c>
      <c r="J819" s="46">
        <v>0.85224000000000011</v>
      </c>
      <c r="K819" s="21"/>
    </row>
    <row r="820" spans="1:11" x14ac:dyDescent="0.3">
      <c r="A820" t="str">
        <f t="shared" si="12"/>
        <v>CER-MSD_R1_t2_44819</v>
      </c>
      <c r="B820" s="27">
        <v>44819</v>
      </c>
      <c r="C820" s="28" t="s">
        <v>994</v>
      </c>
      <c r="D820" s="28" t="s">
        <v>91</v>
      </c>
      <c r="E820" s="18">
        <v>2.8</v>
      </c>
      <c r="F820" s="19">
        <v>467</v>
      </c>
      <c r="G820" s="20">
        <v>1.51</v>
      </c>
      <c r="H820" s="38">
        <v>1.8824999999999998</v>
      </c>
      <c r="I820" s="45">
        <v>48.744408334926405</v>
      </c>
      <c r="J820" s="46">
        <v>0.84588000000000008</v>
      </c>
      <c r="K820" s="21"/>
    </row>
    <row r="821" spans="1:11" x14ac:dyDescent="0.3">
      <c r="A821" t="str">
        <f t="shared" si="12"/>
        <v>CER-MSD_R1_t3_44819</v>
      </c>
      <c r="B821" s="27">
        <v>44819</v>
      </c>
      <c r="C821" s="28" t="s">
        <v>995</v>
      </c>
      <c r="D821" s="28" t="s">
        <v>93</v>
      </c>
      <c r="E821" s="18">
        <v>3</v>
      </c>
      <c r="F821" s="19">
        <v>282</v>
      </c>
      <c r="G821" s="20">
        <v>1.47</v>
      </c>
      <c r="H821" s="38">
        <v>2.0324999999999998</v>
      </c>
      <c r="I821" s="45">
        <v>29.434524947428791</v>
      </c>
      <c r="J821" s="46">
        <v>0.82044000000000006</v>
      </c>
      <c r="K821" s="21"/>
    </row>
    <row r="822" spans="1:11" x14ac:dyDescent="0.3">
      <c r="A822" t="str">
        <f t="shared" si="12"/>
        <v>CER-MSD_R2_t0_44819</v>
      </c>
      <c r="B822" s="27">
        <v>44819</v>
      </c>
      <c r="C822" s="28" t="s">
        <v>996</v>
      </c>
      <c r="D822" s="28" t="s">
        <v>95</v>
      </c>
      <c r="E822" s="18">
        <v>2.1</v>
      </c>
      <c r="F822" s="19">
        <v>937</v>
      </c>
      <c r="G822" s="20">
        <v>1.43</v>
      </c>
      <c r="H822" s="38">
        <v>1.3574999999999999</v>
      </c>
      <c r="I822" s="45">
        <v>97.801949913974383</v>
      </c>
      <c r="J822" s="46">
        <v>0.79500000000000004</v>
      </c>
      <c r="K822" s="21"/>
    </row>
    <row r="823" spans="1:11" x14ac:dyDescent="0.3">
      <c r="A823" t="str">
        <f t="shared" si="12"/>
        <v>CER-MSD_R2_t1_44819</v>
      </c>
      <c r="B823" s="27">
        <v>44819</v>
      </c>
      <c r="C823" s="28" t="s">
        <v>997</v>
      </c>
      <c r="D823" s="28" t="s">
        <v>97</v>
      </c>
      <c r="E823" s="18">
        <v>2.5</v>
      </c>
      <c r="F823" s="19">
        <v>971</v>
      </c>
      <c r="G823" s="20">
        <v>1.78</v>
      </c>
      <c r="H823" s="38">
        <v>1.6575</v>
      </c>
      <c r="I823" s="45">
        <v>101.35079334735234</v>
      </c>
      <c r="J823" s="46">
        <v>1.0176000000000001</v>
      </c>
      <c r="K823" s="21"/>
    </row>
    <row r="824" spans="1:11" x14ac:dyDescent="0.3">
      <c r="A824" t="str">
        <f t="shared" si="12"/>
        <v>CER-MSD_R2_t2_44819</v>
      </c>
      <c r="B824" s="27">
        <v>44819</v>
      </c>
      <c r="C824" s="28" t="s">
        <v>998</v>
      </c>
      <c r="D824" s="28" t="s">
        <v>99</v>
      </c>
      <c r="E824" s="18">
        <v>2.7</v>
      </c>
      <c r="F824" s="19">
        <v>743</v>
      </c>
      <c r="G824" s="20">
        <v>1.65</v>
      </c>
      <c r="H824" s="38">
        <v>1.8075000000000001</v>
      </c>
      <c r="I824" s="45">
        <v>77.552666794112028</v>
      </c>
      <c r="J824" s="46">
        <v>0.93491999999999997</v>
      </c>
      <c r="K824" s="21"/>
    </row>
    <row r="825" spans="1:11" x14ac:dyDescent="0.3">
      <c r="A825" t="str">
        <f t="shared" si="12"/>
        <v>CER-MSD_R2_t3_44819</v>
      </c>
      <c r="B825" s="27">
        <v>44819</v>
      </c>
      <c r="C825" s="28" t="s">
        <v>999</v>
      </c>
      <c r="D825" s="28" t="s">
        <v>101</v>
      </c>
      <c r="E825" s="18">
        <v>2.9</v>
      </c>
      <c r="F825" s="19">
        <v>298</v>
      </c>
      <c r="G825" s="20">
        <v>3.17</v>
      </c>
      <c r="H825" s="38">
        <v>1.9575</v>
      </c>
      <c r="I825" s="45">
        <v>31.104568916077231</v>
      </c>
      <c r="J825" s="46">
        <v>1.9016399999999998</v>
      </c>
      <c r="K825" s="21"/>
    </row>
    <row r="826" spans="1:11" x14ac:dyDescent="0.3">
      <c r="A826" t="str">
        <f t="shared" si="12"/>
        <v>CER-MSD_R3_t0_44819</v>
      </c>
      <c r="B826" s="27">
        <v>44819</v>
      </c>
      <c r="C826" s="28" t="s">
        <v>1000</v>
      </c>
      <c r="D826" s="28" t="s">
        <v>103</v>
      </c>
      <c r="E826" s="18">
        <v>7.2</v>
      </c>
      <c r="F826" s="19">
        <v>1018</v>
      </c>
      <c r="G826" s="20">
        <v>2.08</v>
      </c>
      <c r="H826" s="38">
        <v>5.1825000000000001</v>
      </c>
      <c r="I826" s="45">
        <v>106.25654750525713</v>
      </c>
      <c r="J826" s="46">
        <v>1.2084000000000001</v>
      </c>
      <c r="K826" s="21"/>
    </row>
    <row r="827" spans="1:11" x14ac:dyDescent="0.3">
      <c r="A827" t="str">
        <f t="shared" si="12"/>
        <v>CER-MSD_R3_t1_44819</v>
      </c>
      <c r="B827" s="27">
        <v>44819</v>
      </c>
      <c r="C827" s="28" t="s">
        <v>1001</v>
      </c>
      <c r="D827" s="28" t="s">
        <v>105</v>
      </c>
      <c r="E827" s="18">
        <v>10.4</v>
      </c>
      <c r="F827" s="19">
        <v>765</v>
      </c>
      <c r="G827" s="20">
        <v>1.53</v>
      </c>
      <c r="H827" s="38">
        <v>7.5825000000000014</v>
      </c>
      <c r="I827" s="45">
        <v>79.848977251003632</v>
      </c>
      <c r="J827" s="46">
        <v>0.85860000000000003</v>
      </c>
      <c r="K827" s="21"/>
    </row>
    <row r="828" spans="1:11" x14ac:dyDescent="0.3">
      <c r="A828" t="str">
        <f t="shared" si="12"/>
        <v>CER-MSD_R3_t2_44819</v>
      </c>
      <c r="B828" s="27">
        <v>44819</v>
      </c>
      <c r="C828" s="28" t="s">
        <v>1002</v>
      </c>
      <c r="D828" s="28" t="s">
        <v>107</v>
      </c>
      <c r="E828" s="18">
        <v>10.7</v>
      </c>
      <c r="F828" s="19">
        <v>461</v>
      </c>
      <c r="G828" s="20">
        <v>1.84</v>
      </c>
      <c r="H828" s="38">
        <v>7.8075000000000001</v>
      </c>
      <c r="I828" s="45">
        <v>48.118141846683237</v>
      </c>
      <c r="J828" s="46">
        <v>1.05576</v>
      </c>
      <c r="K828" s="21"/>
    </row>
    <row r="829" spans="1:11" x14ac:dyDescent="0.3">
      <c r="A829" t="str">
        <f t="shared" si="12"/>
        <v>CER-MSD_R3_t3_44819</v>
      </c>
      <c r="B829" s="27">
        <v>44819</v>
      </c>
      <c r="C829" s="28" t="s">
        <v>1003</v>
      </c>
      <c r="D829" s="28" t="s">
        <v>109</v>
      </c>
      <c r="E829" s="18">
        <v>11.3</v>
      </c>
      <c r="F829" s="19">
        <v>321</v>
      </c>
      <c r="G829" s="20">
        <v>2.04</v>
      </c>
      <c r="H829" s="38">
        <v>8.2575000000000003</v>
      </c>
      <c r="I829" s="45">
        <v>33.505257121009365</v>
      </c>
      <c r="J829" s="46">
        <v>1.18296</v>
      </c>
      <c r="K829" s="21"/>
    </row>
    <row r="830" spans="1:11" x14ac:dyDescent="0.3">
      <c r="A830" t="str">
        <f t="shared" si="12"/>
        <v>CER-AWD_R1_t0_44826</v>
      </c>
      <c r="B830" s="27">
        <v>44826</v>
      </c>
      <c r="C830" s="28" t="s">
        <v>1004</v>
      </c>
      <c r="D830" s="28" t="s">
        <v>63</v>
      </c>
      <c r="E830" s="18">
        <v>2</v>
      </c>
      <c r="F830" s="19">
        <v>927</v>
      </c>
      <c r="G830" s="20">
        <v>1.46</v>
      </c>
      <c r="H830" s="38">
        <v>1.2825</v>
      </c>
      <c r="I830" s="45">
        <v>96.758172433569115</v>
      </c>
      <c r="J830" s="46">
        <v>0.81408000000000003</v>
      </c>
      <c r="K830" s="21"/>
    </row>
    <row r="831" spans="1:11" x14ac:dyDescent="0.3">
      <c r="A831" t="str">
        <f t="shared" si="12"/>
        <v>CER-AWD_R1_t1_44826</v>
      </c>
      <c r="B831" s="27">
        <v>44826</v>
      </c>
      <c r="C831" s="28" t="s">
        <v>1005</v>
      </c>
      <c r="D831" s="28" t="s">
        <v>65</v>
      </c>
      <c r="E831" s="18">
        <v>2.1</v>
      </c>
      <c r="F831" s="19">
        <v>805</v>
      </c>
      <c r="G831" s="20">
        <v>1.45</v>
      </c>
      <c r="H831" s="38">
        <v>1.3574999999999999</v>
      </c>
      <c r="I831" s="45">
        <v>84.024087172624732</v>
      </c>
      <c r="J831" s="46">
        <v>0.80771999999999999</v>
      </c>
      <c r="K831" s="21"/>
    </row>
    <row r="832" spans="1:11" x14ac:dyDescent="0.3">
      <c r="A832" t="str">
        <f t="shared" si="12"/>
        <v>CER-AWD_R1_t2_44826</v>
      </c>
      <c r="B832" s="27">
        <v>44826</v>
      </c>
      <c r="C832" s="28" t="s">
        <v>1006</v>
      </c>
      <c r="D832" s="28" t="s">
        <v>67</v>
      </c>
      <c r="E832" s="18">
        <v>2.1</v>
      </c>
      <c r="F832" s="19">
        <v>711</v>
      </c>
      <c r="G832" s="20">
        <v>1.42</v>
      </c>
      <c r="H832" s="38">
        <v>1.3574999999999999</v>
      </c>
      <c r="I832" s="45">
        <v>74.212578856815142</v>
      </c>
      <c r="J832" s="46">
        <v>0.78864000000000001</v>
      </c>
      <c r="K832" s="21"/>
    </row>
    <row r="833" spans="1:11" x14ac:dyDescent="0.3">
      <c r="A833" t="str">
        <f t="shared" si="12"/>
        <v>CER-AWD_R1_t3_44826</v>
      </c>
      <c r="B833" s="27">
        <v>44826</v>
      </c>
      <c r="C833" s="28" t="s">
        <v>1007</v>
      </c>
      <c r="D833" s="28" t="s">
        <v>69</v>
      </c>
      <c r="E833" s="18">
        <v>2</v>
      </c>
      <c r="F833" s="19">
        <v>583</v>
      </c>
      <c r="G833" s="20">
        <v>2.19</v>
      </c>
      <c r="H833" s="38">
        <v>1.2825</v>
      </c>
      <c r="I833" s="45">
        <v>60.852227107627606</v>
      </c>
      <c r="J833" s="46">
        <v>1.2783599999999999</v>
      </c>
      <c r="K833" s="21"/>
    </row>
    <row r="834" spans="1:11" x14ac:dyDescent="0.3">
      <c r="A834" t="str">
        <f t="shared" ref="A834:A865" si="13">D834&amp;"_"&amp;B834</f>
        <v>CER-AWD_R2_t0_44826</v>
      </c>
      <c r="B834" s="27">
        <v>44826</v>
      </c>
      <c r="C834" s="28" t="s">
        <v>1008</v>
      </c>
      <c r="D834" s="28" t="s">
        <v>71</v>
      </c>
      <c r="E834" s="18">
        <v>2</v>
      </c>
      <c r="F834" s="19">
        <v>945</v>
      </c>
      <c r="G834" s="20">
        <v>1.42</v>
      </c>
      <c r="H834" s="38">
        <v>1.2825</v>
      </c>
      <c r="I834" s="45">
        <v>98.636971898298611</v>
      </c>
      <c r="J834" s="46">
        <v>0.78864000000000001</v>
      </c>
      <c r="K834" s="21"/>
    </row>
    <row r="835" spans="1:11" x14ac:dyDescent="0.3">
      <c r="A835" t="str">
        <f t="shared" si="13"/>
        <v>CER-AWD_R2_t1_44826</v>
      </c>
      <c r="B835" s="27">
        <v>44826</v>
      </c>
      <c r="C835" s="28" t="s">
        <v>1009</v>
      </c>
      <c r="D835" s="28" t="s">
        <v>73</v>
      </c>
      <c r="E835" s="18">
        <v>2.1</v>
      </c>
      <c r="F835" s="19">
        <v>873</v>
      </c>
      <c r="G835" s="20">
        <v>2.62</v>
      </c>
      <c r="H835" s="38">
        <v>1.3574999999999999</v>
      </c>
      <c r="I835" s="45">
        <v>91.121774039380625</v>
      </c>
      <c r="J835" s="46">
        <v>1.5518399999999999</v>
      </c>
      <c r="K835" s="21"/>
    </row>
    <row r="836" spans="1:11" x14ac:dyDescent="0.3">
      <c r="A836" t="str">
        <f t="shared" si="13"/>
        <v>CER-AWD_R2_t2_44826</v>
      </c>
      <c r="B836" s="27">
        <v>44826</v>
      </c>
      <c r="C836" s="28" t="s">
        <v>1010</v>
      </c>
      <c r="D836" s="28" t="s">
        <v>75</v>
      </c>
      <c r="E836" s="18">
        <v>2.1</v>
      </c>
      <c r="F836" s="19">
        <v>783</v>
      </c>
      <c r="G836" s="20">
        <v>1.99</v>
      </c>
      <c r="H836" s="38">
        <v>1.3574999999999999</v>
      </c>
      <c r="I836" s="45">
        <v>81.727776715733128</v>
      </c>
      <c r="J836" s="46">
        <v>1.15116</v>
      </c>
      <c r="K836" s="21"/>
    </row>
    <row r="837" spans="1:11" x14ac:dyDescent="0.3">
      <c r="A837" t="str">
        <f t="shared" si="13"/>
        <v>CER-AWD_R2_t3_44826</v>
      </c>
      <c r="B837" s="27">
        <v>44826</v>
      </c>
      <c r="C837" s="28" t="s">
        <v>1011</v>
      </c>
      <c r="D837" s="28" t="s">
        <v>77</v>
      </c>
      <c r="E837" s="18">
        <v>2</v>
      </c>
      <c r="F837" s="19">
        <v>999</v>
      </c>
      <c r="G837" s="20">
        <v>1.84</v>
      </c>
      <c r="H837" s="38">
        <v>1.2825</v>
      </c>
      <c r="I837" s="45">
        <v>104.27337029248709</v>
      </c>
      <c r="J837" s="46">
        <v>1.05576</v>
      </c>
      <c r="K837" s="21"/>
    </row>
    <row r="838" spans="1:11" x14ac:dyDescent="0.3">
      <c r="A838" t="str">
        <f t="shared" si="13"/>
        <v>CER-AWD_R3_t0_44826</v>
      </c>
      <c r="B838" s="27">
        <v>44826</v>
      </c>
      <c r="C838" s="28" t="s">
        <v>1012</v>
      </c>
      <c r="D838" s="28" t="s">
        <v>79</v>
      </c>
      <c r="E838" s="18">
        <v>2</v>
      </c>
      <c r="F838" s="19">
        <v>829</v>
      </c>
      <c r="G838" s="20">
        <v>1.44</v>
      </c>
      <c r="H838" s="38">
        <v>1.2825</v>
      </c>
      <c r="I838" s="45">
        <v>86.529153125597404</v>
      </c>
      <c r="J838" s="46">
        <v>0.80136000000000007</v>
      </c>
      <c r="K838" s="21"/>
    </row>
    <row r="839" spans="1:11" x14ac:dyDescent="0.3">
      <c r="A839" t="str">
        <f t="shared" si="13"/>
        <v>CER-AWD_R3_t1_44826</v>
      </c>
      <c r="B839" s="27">
        <v>44826</v>
      </c>
      <c r="C839" s="28" t="s">
        <v>1013</v>
      </c>
      <c r="D839" s="28" t="s">
        <v>81</v>
      </c>
      <c r="E839" s="18">
        <v>2.1</v>
      </c>
      <c r="F839" s="19">
        <v>940</v>
      </c>
      <c r="G839" s="20">
        <v>1.42</v>
      </c>
      <c r="H839" s="38">
        <v>1.3574999999999999</v>
      </c>
      <c r="I839" s="45">
        <v>98.11508315809597</v>
      </c>
      <c r="J839" s="46">
        <v>0.78864000000000001</v>
      </c>
      <c r="K839" s="21"/>
    </row>
    <row r="840" spans="1:11" x14ac:dyDescent="0.3">
      <c r="A840" t="str">
        <f t="shared" si="13"/>
        <v>CER-AWD_R3_t2_44826</v>
      </c>
      <c r="B840" s="27">
        <v>44826</v>
      </c>
      <c r="C840" s="28" t="s">
        <v>1014</v>
      </c>
      <c r="D840" s="28" t="s">
        <v>83</v>
      </c>
      <c r="E840" s="18">
        <v>2.1</v>
      </c>
      <c r="F840" s="19">
        <v>815</v>
      </c>
      <c r="G840" s="20">
        <v>1.42</v>
      </c>
      <c r="H840" s="38">
        <v>1.3574999999999999</v>
      </c>
      <c r="I840" s="45">
        <v>85.067864653030014</v>
      </c>
      <c r="J840" s="46">
        <v>0.78864000000000001</v>
      </c>
      <c r="K840" s="21"/>
    </row>
    <row r="841" spans="1:11" x14ac:dyDescent="0.3">
      <c r="A841" t="str">
        <f t="shared" si="13"/>
        <v>CER-AWD_R3_t3_44826</v>
      </c>
      <c r="B841" s="27">
        <v>44826</v>
      </c>
      <c r="C841" s="28" t="s">
        <v>1015</v>
      </c>
      <c r="D841" s="28" t="s">
        <v>85</v>
      </c>
      <c r="E841" s="18">
        <v>2.1</v>
      </c>
      <c r="F841" s="19">
        <v>690</v>
      </c>
      <c r="G841" s="20">
        <v>1.42</v>
      </c>
      <c r="H841" s="38">
        <v>1.3574999999999999</v>
      </c>
      <c r="I841" s="45">
        <v>72.020646147964072</v>
      </c>
      <c r="J841" s="46">
        <v>0.78864000000000001</v>
      </c>
      <c r="K841" s="21"/>
    </row>
    <row r="842" spans="1:11" x14ac:dyDescent="0.3">
      <c r="A842" t="str">
        <f t="shared" si="13"/>
        <v>CER-CON_R1_t0_44826</v>
      </c>
      <c r="B842" s="27">
        <v>44826</v>
      </c>
      <c r="C842" s="28" t="s">
        <v>1016</v>
      </c>
      <c r="D842" s="28" t="s">
        <v>111</v>
      </c>
      <c r="E842" s="18">
        <v>2</v>
      </c>
      <c r="F842" s="19">
        <v>1020</v>
      </c>
      <c r="G842" s="20">
        <v>1.35</v>
      </c>
      <c r="H842" s="38">
        <v>1.2825</v>
      </c>
      <c r="I842" s="45">
        <v>106.46530300133817</v>
      </c>
      <c r="J842" s="46">
        <v>0.74412000000000011</v>
      </c>
      <c r="K842" s="21"/>
    </row>
    <row r="843" spans="1:11" x14ac:dyDescent="0.3">
      <c r="A843" t="str">
        <f t="shared" si="13"/>
        <v>CER-CON_R1_t1_44826</v>
      </c>
      <c r="B843" s="27">
        <v>44826</v>
      </c>
      <c r="C843" s="28" t="s">
        <v>1017</v>
      </c>
      <c r="D843" s="28" t="s">
        <v>113</v>
      </c>
      <c r="E843" s="18">
        <v>2.1</v>
      </c>
      <c r="F843" s="19">
        <v>1002</v>
      </c>
      <c r="G843" s="20">
        <v>1.37</v>
      </c>
      <c r="H843" s="38">
        <v>1.3574999999999999</v>
      </c>
      <c r="I843" s="45">
        <v>104.58650353660867</v>
      </c>
      <c r="J843" s="46">
        <v>0.75684000000000007</v>
      </c>
      <c r="K843" s="21"/>
    </row>
    <row r="844" spans="1:11" x14ac:dyDescent="0.3">
      <c r="A844" t="str">
        <f t="shared" si="13"/>
        <v>CER-CON_R1_t2_44826</v>
      </c>
      <c r="B844" s="27">
        <v>44826</v>
      </c>
      <c r="C844" s="28" t="s">
        <v>1018</v>
      </c>
      <c r="D844" s="28" t="s">
        <v>115</v>
      </c>
      <c r="E844" s="18">
        <v>2.2000000000000002</v>
      </c>
      <c r="F844" s="19">
        <v>726</v>
      </c>
      <c r="G844" s="20">
        <v>1.35</v>
      </c>
      <c r="H844" s="38">
        <v>1.4325000000000001</v>
      </c>
      <c r="I844" s="45">
        <v>75.778245077423051</v>
      </c>
      <c r="J844" s="46">
        <v>0.74412000000000011</v>
      </c>
      <c r="K844" s="21"/>
    </row>
    <row r="845" spans="1:11" x14ac:dyDescent="0.3">
      <c r="A845" t="str">
        <f t="shared" si="13"/>
        <v>CER-CON_R1_t3_44826</v>
      </c>
      <c r="B845" s="27">
        <v>44826</v>
      </c>
      <c r="C845" s="28" t="s">
        <v>1019</v>
      </c>
      <c r="D845" s="28" t="s">
        <v>117</v>
      </c>
      <c r="E845" s="18">
        <v>2</v>
      </c>
      <c r="F845" s="19">
        <v>669</v>
      </c>
      <c r="G845" s="20">
        <v>1.31</v>
      </c>
      <c r="H845" s="38">
        <v>1.2825</v>
      </c>
      <c r="I845" s="45">
        <v>69.828713439112988</v>
      </c>
      <c r="J845" s="46">
        <v>0.7186800000000001</v>
      </c>
      <c r="K845" s="21"/>
    </row>
    <row r="846" spans="1:11" x14ac:dyDescent="0.3">
      <c r="A846" t="str">
        <f t="shared" si="13"/>
        <v>CER-CON_R2_t0_44826</v>
      </c>
      <c r="B846" s="27">
        <v>44826</v>
      </c>
      <c r="C846" s="28" t="s">
        <v>1020</v>
      </c>
      <c r="D846" s="28" t="s">
        <v>119</v>
      </c>
      <c r="E846" s="18">
        <v>1.9</v>
      </c>
      <c r="F846" s="19">
        <v>884</v>
      </c>
      <c r="G846" s="20">
        <v>1.39</v>
      </c>
      <c r="H846" s="38">
        <v>1.2075</v>
      </c>
      <c r="I846" s="45">
        <v>92.269929267826427</v>
      </c>
      <c r="J846" s="46">
        <v>0.76956000000000002</v>
      </c>
      <c r="K846" s="21"/>
    </row>
    <row r="847" spans="1:11" x14ac:dyDescent="0.3">
      <c r="A847" t="str">
        <f t="shared" si="13"/>
        <v>CER-CON_R2_t1_44826</v>
      </c>
      <c r="B847" s="27">
        <v>44826</v>
      </c>
      <c r="C847" s="28" t="s">
        <v>1021</v>
      </c>
      <c r="D847" s="28" t="s">
        <v>121</v>
      </c>
      <c r="E847" s="18">
        <v>2</v>
      </c>
      <c r="F847" s="19">
        <v>864</v>
      </c>
      <c r="G847" s="20">
        <v>1.46</v>
      </c>
      <c r="H847" s="38">
        <v>1.2825</v>
      </c>
      <c r="I847" s="45">
        <v>90.182374307015863</v>
      </c>
      <c r="J847" s="46">
        <v>0.81408000000000003</v>
      </c>
      <c r="K847" s="21"/>
    </row>
    <row r="848" spans="1:11" x14ac:dyDescent="0.3">
      <c r="A848" t="str">
        <f t="shared" si="13"/>
        <v>CER-CON_R2_t2_44826</v>
      </c>
      <c r="B848" s="27">
        <v>44826</v>
      </c>
      <c r="C848" s="28" t="s">
        <v>1022</v>
      </c>
      <c r="D848" s="28" t="s">
        <v>123</v>
      </c>
      <c r="E848" s="18">
        <v>2</v>
      </c>
      <c r="F848" s="19">
        <v>774</v>
      </c>
      <c r="G848" s="20">
        <v>1.31</v>
      </c>
      <c r="H848" s="38">
        <v>1.2825</v>
      </c>
      <c r="I848" s="45">
        <v>80.788376983368394</v>
      </c>
      <c r="J848" s="46">
        <v>0.7186800000000001</v>
      </c>
      <c r="K848" s="21"/>
    </row>
    <row r="849" spans="1:11" x14ac:dyDescent="0.3">
      <c r="A849" t="str">
        <f t="shared" si="13"/>
        <v>CER-CON_R2_t3_44826</v>
      </c>
      <c r="B849" s="27">
        <v>44826</v>
      </c>
      <c r="C849" s="28" t="s">
        <v>1023</v>
      </c>
      <c r="D849" s="28" t="s">
        <v>125</v>
      </c>
      <c r="E849" s="18">
        <v>2</v>
      </c>
      <c r="F849" s="19">
        <v>810</v>
      </c>
      <c r="G849" s="20">
        <v>1.3</v>
      </c>
      <c r="H849" s="38">
        <v>1.2825</v>
      </c>
      <c r="I849" s="45">
        <v>84.545975912827373</v>
      </c>
      <c r="J849" s="46">
        <v>0.71232000000000006</v>
      </c>
      <c r="K849" s="21"/>
    </row>
    <row r="850" spans="1:11" x14ac:dyDescent="0.3">
      <c r="A850" t="str">
        <f t="shared" si="13"/>
        <v>CER-CON_R3_t0_44826</v>
      </c>
      <c r="B850" s="27">
        <v>44826</v>
      </c>
      <c r="C850" s="28" t="s">
        <v>1024</v>
      </c>
      <c r="D850" s="28" t="s">
        <v>127</v>
      </c>
      <c r="E850" s="18">
        <v>2</v>
      </c>
      <c r="F850" s="19">
        <v>934</v>
      </c>
      <c r="G850" s="20">
        <v>1.32</v>
      </c>
      <c r="H850" s="38">
        <v>1.2825</v>
      </c>
      <c r="I850" s="45">
        <v>97.48881666985281</v>
      </c>
      <c r="J850" s="46">
        <v>0.72504000000000013</v>
      </c>
      <c r="K850" s="21"/>
    </row>
    <row r="851" spans="1:11" x14ac:dyDescent="0.3">
      <c r="A851" t="str">
        <f t="shared" si="13"/>
        <v>CER-CON_R3_t1_44826</v>
      </c>
      <c r="B851" s="27">
        <v>44826</v>
      </c>
      <c r="C851" s="28" t="s">
        <v>1025</v>
      </c>
      <c r="D851" s="28" t="s">
        <v>129</v>
      </c>
      <c r="E851" s="18">
        <v>2</v>
      </c>
      <c r="F851" s="19">
        <v>876</v>
      </c>
      <c r="G851" s="20">
        <v>1.34</v>
      </c>
      <c r="H851" s="38">
        <v>1.2825</v>
      </c>
      <c r="I851" s="45">
        <v>91.434907283502213</v>
      </c>
      <c r="J851" s="46">
        <v>0.73776000000000008</v>
      </c>
      <c r="K851" s="21"/>
    </row>
    <row r="852" spans="1:11" x14ac:dyDescent="0.3">
      <c r="A852" t="str">
        <f t="shared" si="13"/>
        <v>CER-CON_R3_t2_44826</v>
      </c>
      <c r="B852" s="27">
        <v>44826</v>
      </c>
      <c r="C852" s="28" t="s">
        <v>1026</v>
      </c>
      <c r="D852" s="28" t="s">
        <v>131</v>
      </c>
      <c r="E852" s="18">
        <v>2</v>
      </c>
      <c r="F852" s="19">
        <v>912</v>
      </c>
      <c r="G852" s="20">
        <v>1.31</v>
      </c>
      <c r="H852" s="38">
        <v>1.2825</v>
      </c>
      <c r="I852" s="45">
        <v>95.192506212961206</v>
      </c>
      <c r="J852" s="46">
        <v>0.7186800000000001</v>
      </c>
      <c r="K852" s="21"/>
    </row>
    <row r="853" spans="1:11" x14ac:dyDescent="0.3">
      <c r="A853" t="str">
        <f t="shared" si="13"/>
        <v>CER-CON_R3_t3_44826</v>
      </c>
      <c r="B853" s="27">
        <v>44826</v>
      </c>
      <c r="C853" s="28" t="s">
        <v>1027</v>
      </c>
      <c r="D853" s="28" t="s">
        <v>133</v>
      </c>
      <c r="E853" s="18">
        <v>1.9</v>
      </c>
      <c r="F853" s="19">
        <v>743</v>
      </c>
      <c r="G853" s="20">
        <v>1.32</v>
      </c>
      <c r="H853" s="38">
        <v>1.2075</v>
      </c>
      <c r="I853" s="45">
        <v>77.552666794112028</v>
      </c>
      <c r="J853" s="46">
        <v>0.72504000000000013</v>
      </c>
      <c r="K853" s="21"/>
    </row>
    <row r="854" spans="1:11" x14ac:dyDescent="0.3">
      <c r="A854" t="str">
        <f t="shared" si="13"/>
        <v>CER-MSD_R1_t0_44826</v>
      </c>
      <c r="B854" s="27">
        <v>44826</v>
      </c>
      <c r="C854" s="28" t="s">
        <v>1028</v>
      </c>
      <c r="D854" s="28" t="s">
        <v>87</v>
      </c>
      <c r="E854" s="18">
        <v>2</v>
      </c>
      <c r="F854" s="19">
        <v>937</v>
      </c>
      <c r="G854" s="20">
        <v>1.27</v>
      </c>
      <c r="H854" s="38">
        <v>1.2825</v>
      </c>
      <c r="I854" s="45">
        <v>97.801949913974383</v>
      </c>
      <c r="J854" s="46">
        <v>0.69324000000000008</v>
      </c>
      <c r="K854" s="21"/>
    </row>
    <row r="855" spans="1:11" x14ac:dyDescent="0.3">
      <c r="A855" t="str">
        <f t="shared" si="13"/>
        <v>CER-MSD_R1_t1_44826</v>
      </c>
      <c r="B855" s="27">
        <v>44826</v>
      </c>
      <c r="C855" s="28" t="s">
        <v>1029</v>
      </c>
      <c r="D855" s="28" t="s">
        <v>89</v>
      </c>
      <c r="E855" s="18">
        <v>2</v>
      </c>
      <c r="F855" s="19">
        <v>752</v>
      </c>
      <c r="G855" s="20">
        <v>1.36</v>
      </c>
      <c r="H855" s="38">
        <v>1.2825</v>
      </c>
      <c r="I855" s="45">
        <v>78.492066526476776</v>
      </c>
      <c r="J855" s="46">
        <v>0.75048000000000015</v>
      </c>
      <c r="K855" s="21"/>
    </row>
    <row r="856" spans="1:11" x14ac:dyDescent="0.3">
      <c r="A856" t="str">
        <f t="shared" si="13"/>
        <v>CER-MSD_R1_t2_44826</v>
      </c>
      <c r="B856" s="27">
        <v>44826</v>
      </c>
      <c r="C856" s="28" t="s">
        <v>1030</v>
      </c>
      <c r="D856" s="28" t="s">
        <v>91</v>
      </c>
      <c r="E856" s="18">
        <v>2.1</v>
      </c>
      <c r="F856" s="19">
        <v>729</v>
      </c>
      <c r="G856" s="20">
        <v>1.29</v>
      </c>
      <c r="H856" s="38">
        <v>1.3574999999999999</v>
      </c>
      <c r="I856" s="45">
        <v>76.091378321544639</v>
      </c>
      <c r="J856" s="46">
        <v>0.70596000000000003</v>
      </c>
      <c r="K856" s="21"/>
    </row>
    <row r="857" spans="1:11" x14ac:dyDescent="0.3">
      <c r="A857" t="str">
        <f t="shared" si="13"/>
        <v>CER-MSD_R1_t3_44826</v>
      </c>
      <c r="B857" s="27">
        <v>44826</v>
      </c>
      <c r="C857" s="28" t="s">
        <v>1031</v>
      </c>
      <c r="D857" s="28" t="s">
        <v>93</v>
      </c>
      <c r="E857" s="18">
        <v>2</v>
      </c>
      <c r="F857" s="19">
        <v>829</v>
      </c>
      <c r="G857" s="20">
        <v>1.31</v>
      </c>
      <c r="H857" s="38">
        <v>1.2825</v>
      </c>
      <c r="I857" s="45">
        <v>86.529153125597404</v>
      </c>
      <c r="J857" s="46">
        <v>0.7186800000000001</v>
      </c>
      <c r="K857" s="21"/>
    </row>
    <row r="858" spans="1:11" x14ac:dyDescent="0.3">
      <c r="A858" t="str">
        <f t="shared" si="13"/>
        <v>CER-MSD_R2_t0_44826</v>
      </c>
      <c r="B858" s="27">
        <v>44826</v>
      </c>
      <c r="C858" s="28" t="s">
        <v>1032</v>
      </c>
      <c r="D858" s="28" t="s">
        <v>95</v>
      </c>
      <c r="E858" s="18">
        <v>2</v>
      </c>
      <c r="F858" s="19">
        <v>865</v>
      </c>
      <c r="G858" s="20">
        <v>1.28</v>
      </c>
      <c r="H858" s="38">
        <v>1.2825</v>
      </c>
      <c r="I858" s="45">
        <v>90.286752055056397</v>
      </c>
      <c r="J858" s="46">
        <v>0.69960000000000011</v>
      </c>
      <c r="K858" s="21"/>
    </row>
    <row r="859" spans="1:11" x14ac:dyDescent="0.3">
      <c r="A859" t="str">
        <f t="shared" si="13"/>
        <v>CER-MSD_R2_t1_44826</v>
      </c>
      <c r="B859" s="27">
        <v>44826</v>
      </c>
      <c r="C859" s="28" t="s">
        <v>1033</v>
      </c>
      <c r="D859" s="28" t="s">
        <v>97</v>
      </c>
      <c r="E859" s="18">
        <v>2</v>
      </c>
      <c r="F859" s="19">
        <v>968</v>
      </c>
      <c r="G859" s="20">
        <v>1.26</v>
      </c>
      <c r="H859" s="38">
        <v>1.2825</v>
      </c>
      <c r="I859" s="45">
        <v>101.03766010323075</v>
      </c>
      <c r="J859" s="46">
        <v>0.68688000000000005</v>
      </c>
      <c r="K859" s="21"/>
    </row>
    <row r="860" spans="1:11" x14ac:dyDescent="0.3">
      <c r="A860" t="str">
        <f t="shared" si="13"/>
        <v>CER-MSD_R2_t2_44826</v>
      </c>
      <c r="B860" s="27">
        <v>44826</v>
      </c>
      <c r="C860" s="28" t="s">
        <v>1034</v>
      </c>
      <c r="D860" s="28" t="s">
        <v>99</v>
      </c>
      <c r="E860" s="18">
        <v>1.9</v>
      </c>
      <c r="F860" s="19">
        <v>681</v>
      </c>
      <c r="G860" s="20">
        <v>1.22</v>
      </c>
      <c r="H860" s="38">
        <v>1.2075</v>
      </c>
      <c r="I860" s="45">
        <v>71.08124641559931</v>
      </c>
      <c r="J860" s="46">
        <v>0.66144000000000003</v>
      </c>
      <c r="K860" s="21"/>
    </row>
    <row r="861" spans="1:11" x14ac:dyDescent="0.3">
      <c r="A861" t="str">
        <f t="shared" si="13"/>
        <v>CER-MSD_R2_t3_44826</v>
      </c>
      <c r="B861" s="27">
        <v>44826</v>
      </c>
      <c r="C861" s="28" t="s">
        <v>1035</v>
      </c>
      <c r="D861" s="28" t="s">
        <v>101</v>
      </c>
      <c r="E861" s="18">
        <v>2</v>
      </c>
      <c r="F861" s="19">
        <v>820</v>
      </c>
      <c r="G861" s="20">
        <v>1.24</v>
      </c>
      <c r="H861" s="38">
        <v>1.2825</v>
      </c>
      <c r="I861" s="45">
        <v>85.589753393232655</v>
      </c>
      <c r="J861" s="46">
        <v>0.67416000000000009</v>
      </c>
      <c r="K861" s="21"/>
    </row>
    <row r="862" spans="1:11" x14ac:dyDescent="0.3">
      <c r="A862" t="str">
        <f t="shared" si="13"/>
        <v>CER-MSD_R3_t0_44826</v>
      </c>
      <c r="B862" s="27">
        <v>44826</v>
      </c>
      <c r="C862" s="28" t="s">
        <v>1036</v>
      </c>
      <c r="D862" s="28" t="s">
        <v>103</v>
      </c>
      <c r="E862" s="18">
        <v>2</v>
      </c>
      <c r="F862" s="19">
        <v>871</v>
      </c>
      <c r="G862" s="20">
        <v>1.31</v>
      </c>
      <c r="H862" s="38">
        <v>1.2825</v>
      </c>
      <c r="I862" s="45">
        <v>90.913018543299557</v>
      </c>
      <c r="J862" s="46">
        <v>0.7186800000000001</v>
      </c>
      <c r="K862" s="21"/>
    </row>
    <row r="863" spans="1:11" x14ac:dyDescent="0.3">
      <c r="A863" t="str">
        <f t="shared" si="13"/>
        <v>CER-MSD_R3_t1_44826</v>
      </c>
      <c r="B863" s="27">
        <v>44826</v>
      </c>
      <c r="C863" s="28" t="s">
        <v>1037</v>
      </c>
      <c r="D863" s="28" t="s">
        <v>105</v>
      </c>
      <c r="E863" s="18">
        <v>2.2000000000000002</v>
      </c>
      <c r="F863" s="19">
        <v>750</v>
      </c>
      <c r="G863" s="20">
        <v>1.37</v>
      </c>
      <c r="H863" s="38">
        <v>1.4325000000000001</v>
      </c>
      <c r="I863" s="45">
        <v>78.283311030395723</v>
      </c>
      <c r="J863" s="46">
        <v>0.75684000000000007</v>
      </c>
      <c r="K863" s="21"/>
    </row>
    <row r="864" spans="1:11" x14ac:dyDescent="0.3">
      <c r="A864" t="str">
        <f t="shared" si="13"/>
        <v>CER-MSD_R3_t2_44826</v>
      </c>
      <c r="B864" s="27">
        <v>44826</v>
      </c>
      <c r="C864" s="28" t="s">
        <v>1038</v>
      </c>
      <c r="D864" s="28" t="s">
        <v>107</v>
      </c>
      <c r="E864" s="18">
        <v>2.1</v>
      </c>
      <c r="F864" s="19">
        <v>800</v>
      </c>
      <c r="G864" s="20">
        <v>1.22</v>
      </c>
      <c r="H864" s="38">
        <v>1.3574999999999999</v>
      </c>
      <c r="I864" s="45">
        <v>83.502198432422105</v>
      </c>
      <c r="J864" s="46">
        <v>0.66144000000000003</v>
      </c>
      <c r="K864" s="21"/>
    </row>
    <row r="865" spans="1:11" x14ac:dyDescent="0.3">
      <c r="A865" t="str">
        <f t="shared" si="13"/>
        <v>CER-MSD_R3_t3_44826</v>
      </c>
      <c r="B865" s="27">
        <v>44826</v>
      </c>
      <c r="C865" s="28" t="s">
        <v>1039</v>
      </c>
      <c r="D865" s="28" t="s">
        <v>109</v>
      </c>
      <c r="E865" s="18">
        <v>2.1</v>
      </c>
      <c r="F865" s="19">
        <v>835</v>
      </c>
      <c r="G865" s="20">
        <v>1.25</v>
      </c>
      <c r="H865" s="38">
        <v>1.3574999999999999</v>
      </c>
      <c r="I865" s="45">
        <v>87.155419613840564</v>
      </c>
      <c r="J865" s="46">
        <v>0.68052000000000001</v>
      </c>
      <c r="K865" s="2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464B-CE7E-4B1A-9437-39A837D92902}">
  <dimension ref="A1:C9"/>
  <sheetViews>
    <sheetView workbookViewId="0">
      <selection activeCell="T7" sqref="T7"/>
    </sheetView>
  </sheetViews>
  <sheetFormatPr defaultRowHeight="14.4" x14ac:dyDescent="0.3"/>
  <cols>
    <col min="1" max="1" width="9.44140625" customWidth="1"/>
  </cols>
  <sheetData>
    <row r="1" spans="1:3" x14ac:dyDescent="0.3">
      <c r="A1" t="s">
        <v>21</v>
      </c>
      <c r="B1" t="s">
        <v>50</v>
      </c>
      <c r="C1">
        <v>1</v>
      </c>
    </row>
    <row r="2" spans="1:3" x14ac:dyDescent="0.3">
      <c r="A2" t="s">
        <v>22</v>
      </c>
      <c r="B2" t="s">
        <v>49</v>
      </c>
      <c r="C2">
        <v>1</v>
      </c>
    </row>
    <row r="3" spans="1:3" x14ac:dyDescent="0.3">
      <c r="A3" t="s">
        <v>39</v>
      </c>
      <c r="B3" t="s">
        <v>48</v>
      </c>
      <c r="C3">
        <v>1</v>
      </c>
    </row>
    <row r="4" spans="1:3" x14ac:dyDescent="0.3">
      <c r="A4" t="s">
        <v>34</v>
      </c>
      <c r="B4" t="s">
        <v>49</v>
      </c>
      <c r="C4">
        <v>2</v>
      </c>
    </row>
    <row r="5" spans="1:3" x14ac:dyDescent="0.3">
      <c r="A5" t="s">
        <v>37</v>
      </c>
      <c r="B5" t="s">
        <v>50</v>
      </c>
      <c r="C5">
        <v>2</v>
      </c>
    </row>
    <row r="6" spans="1:3" x14ac:dyDescent="0.3">
      <c r="A6" t="s">
        <v>40</v>
      </c>
      <c r="B6" t="s">
        <v>48</v>
      </c>
      <c r="C6">
        <v>2</v>
      </c>
    </row>
    <row r="7" spans="1:3" x14ac:dyDescent="0.3">
      <c r="A7" t="s">
        <v>35</v>
      </c>
      <c r="B7" t="s">
        <v>49</v>
      </c>
      <c r="C7">
        <v>3</v>
      </c>
    </row>
    <row r="8" spans="1:3" x14ac:dyDescent="0.3">
      <c r="A8" t="s">
        <v>33</v>
      </c>
      <c r="B8" t="s">
        <v>48</v>
      </c>
      <c r="C8">
        <v>3</v>
      </c>
    </row>
    <row r="9" spans="1:3" x14ac:dyDescent="0.3">
      <c r="A9" t="s">
        <v>38</v>
      </c>
      <c r="B9" t="s">
        <v>50</v>
      </c>
      <c r="C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</vt:lpstr>
      <vt:lpstr>Rates</vt:lpstr>
      <vt:lpstr>JN</vt:lpstr>
      <vt:lpstr>Treats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2023-06-19T07:46:55Z</dcterms:created>
  <dcterms:modified xsi:type="dcterms:W3CDTF">2023-12-04T14:58:05Z</dcterms:modified>
</cp:coreProperties>
</file>