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HEVERRIA\R_git\Thesis_Gasera\outputs\CERESTRES_results\Chromat_results\"/>
    </mc:Choice>
  </mc:AlternateContent>
  <xr:revisionPtr revIDLastSave="0" documentId="13_ncr:1_{58C0081A-2851-4CDC-BF3F-358573781C7E}" xr6:coauthVersionLast="47" xr6:coauthVersionMax="47" xr10:uidLastSave="{00000000-0000-0000-0000-000000000000}"/>
  <bookViews>
    <workbookView xWindow="-108" yWindow="-108" windowWidth="23256" windowHeight="12576" activeTab="1" xr2:uid="{19863B03-C1B7-4268-BAB8-E79112D149BE}"/>
  </bookViews>
  <sheets>
    <sheet name="GS" sheetId="4" r:id="rId1"/>
    <sheet name="PH" sheetId="3" r:id="rId2"/>
    <sheet name="TO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5" l="1"/>
  <c r="M6" i="5"/>
  <c r="F12" i="5"/>
  <c r="E12" i="5"/>
  <c r="E11" i="5"/>
  <c r="F11" i="5"/>
  <c r="D12" i="5"/>
  <c r="D11" i="5"/>
  <c r="C12" i="5"/>
  <c r="C11" i="5"/>
  <c r="K7" i="4"/>
  <c r="K6" i="4"/>
  <c r="J7" i="4"/>
  <c r="J4" i="4"/>
  <c r="J3" i="4"/>
  <c r="J6" i="4" s="1"/>
  <c r="K7" i="3"/>
  <c r="K6" i="3"/>
  <c r="J7" i="3"/>
  <c r="J3" i="3"/>
  <c r="J2" i="3"/>
  <c r="J6" i="3" s="1"/>
</calcChain>
</file>

<file path=xl/sharedStrings.xml><?xml version="1.0" encoding="utf-8"?>
<sst xmlns="http://schemas.openxmlformats.org/spreadsheetml/2006/main" count="69" uniqueCount="23">
  <si>
    <t>Treat</t>
  </si>
  <si>
    <t>mean_GWP</t>
  </si>
  <si>
    <t>se_GWP</t>
  </si>
  <si>
    <t>mean_CH4_kgha_tot</t>
  </si>
  <si>
    <t>se_CH4_kgha_tot</t>
  </si>
  <si>
    <t>mean_N2O_kgha_tot</t>
  </si>
  <si>
    <t>se_N2O_kgha_tot</t>
  </si>
  <si>
    <t>mean_CCH4_kgha_tot</t>
  </si>
  <si>
    <t>se_CCH4_kgha_tot</t>
  </si>
  <si>
    <t>mean_NN2O_kgha_tot</t>
  </si>
  <si>
    <t>se_NN2O_kgha_tot</t>
  </si>
  <si>
    <t>CON</t>
  </si>
  <si>
    <t>MSD</t>
  </si>
  <si>
    <t>AWD</t>
  </si>
  <si>
    <t>mean_Yield_Mgha_14perc</t>
  </si>
  <si>
    <t>se_Yield_Mgha_14perc</t>
  </si>
  <si>
    <t>mean_GWPY</t>
  </si>
  <si>
    <t>se_GWPY</t>
  </si>
  <si>
    <t>% diff. Vs AWD</t>
  </si>
  <si>
    <t>PH</t>
  </si>
  <si>
    <t>GS</t>
  </si>
  <si>
    <t>contribution:</t>
  </si>
  <si>
    <t>AWD yield decrease: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</si>
</sst>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7"/>
      <color rgb="FFFFFFFF"/>
      <name val="Segoe UI"/>
      <family val="2"/>
    </font>
    <font>
      <sz val="7"/>
      <color rgb="FFFFFFFF"/>
      <name val="Segoe UI"/>
      <family val="2"/>
    </font>
    <font>
      <sz val="7"/>
      <color theme="1"/>
      <name val="Segoe UI"/>
      <family val="2"/>
    </font>
    <font>
      <b/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0AF4-838D-4ECC-A2C2-6A7ECF528D83}">
  <dimension ref="A1:Q8"/>
  <sheetViews>
    <sheetView workbookViewId="0">
      <selection activeCell="C2" sqref="C2"/>
    </sheetView>
  </sheetViews>
  <sheetFormatPr defaultRowHeight="14.4" x14ac:dyDescent="0.3"/>
  <cols>
    <col min="3" max="3" width="7.88671875" bestFit="1" customWidth="1"/>
    <col min="4" max="4" width="6.77734375" bestFit="1" customWidth="1"/>
    <col min="5" max="5" width="13.44140625" bestFit="1" customWidth="1"/>
    <col min="6" max="6" width="11.21875" bestFit="1" customWidth="1"/>
    <col min="7" max="7" width="13.6640625" bestFit="1" customWidth="1"/>
    <col min="8" max="8" width="11.44140625" bestFit="1" customWidth="1"/>
    <col min="9" max="9" width="14.21875" bestFit="1" customWidth="1"/>
    <col min="10" max="11" width="12" bestFit="1" customWidth="1"/>
    <col min="12" max="12" width="14.6640625" bestFit="1" customWidth="1"/>
    <col min="13" max="13" width="12.44140625" bestFit="1" customWidth="1"/>
    <col min="14" max="14" width="16.77734375" bestFit="1" customWidth="1"/>
    <col min="15" max="15" width="14.6640625" bestFit="1" customWidth="1"/>
    <col min="16" max="16" width="8.6640625" bestFit="1" customWidth="1"/>
    <col min="17" max="17" width="6.77734375" bestFit="1" customWidth="1"/>
  </cols>
  <sheetData>
    <row r="1" spans="1:17" ht="15" thickBot="1" x14ac:dyDescent="0.35">
      <c r="B1" s="2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/>
      <c r="K1" s="6" t="s">
        <v>8</v>
      </c>
      <c r="L1" s="6" t="s">
        <v>9</v>
      </c>
      <c r="M1" s="6" t="s">
        <v>10</v>
      </c>
      <c r="N1" s="6" t="s">
        <v>14</v>
      </c>
      <c r="O1" s="6" t="s">
        <v>15</v>
      </c>
      <c r="P1" s="6" t="s">
        <v>16</v>
      </c>
      <c r="Q1" s="6" t="s">
        <v>17</v>
      </c>
    </row>
    <row r="2" spans="1:17" ht="15" thickBot="1" x14ac:dyDescent="0.35">
      <c r="A2" s="3">
        <v>1</v>
      </c>
      <c r="B2" s="4" t="s">
        <v>11</v>
      </c>
      <c r="C2" s="5">
        <v>4584.4534999999996</v>
      </c>
      <c r="D2" s="5">
        <v>1481.0281</v>
      </c>
      <c r="E2" s="5">
        <v>93.334370000000007</v>
      </c>
      <c r="F2" s="5">
        <v>11.050223000000001</v>
      </c>
      <c r="G2" s="5">
        <v>7.5540079999999996</v>
      </c>
      <c r="H2" s="5">
        <v>4.1118329999999998</v>
      </c>
      <c r="I2" s="5">
        <v>52.500580999999997</v>
      </c>
      <c r="J2" s="7"/>
      <c r="K2" s="5">
        <v>6.215751</v>
      </c>
      <c r="L2" s="5">
        <v>1.529531</v>
      </c>
      <c r="M2" s="5">
        <v>0.8325612</v>
      </c>
      <c r="N2" s="5">
        <v>7.6680580000000003</v>
      </c>
      <c r="O2" s="5">
        <v>0.21091186000000001</v>
      </c>
      <c r="P2" s="5">
        <v>606.08180000000004</v>
      </c>
      <c r="Q2" s="5">
        <v>205.03062</v>
      </c>
    </row>
    <row r="3" spans="1:17" ht="15" thickBot="1" x14ac:dyDescent="0.35">
      <c r="A3" s="3">
        <v>2</v>
      </c>
      <c r="B3" s="4" t="s">
        <v>12</v>
      </c>
      <c r="C3" s="5">
        <v>927.66390000000001</v>
      </c>
      <c r="D3" s="5">
        <v>228.9941</v>
      </c>
      <c r="E3" s="5">
        <v>13.452680000000001</v>
      </c>
      <c r="F3" s="5">
        <v>6.9447179999999999</v>
      </c>
      <c r="G3" s="5">
        <v>1.9843850000000001</v>
      </c>
      <c r="H3" s="5">
        <v>1.118924</v>
      </c>
      <c r="I3" s="5">
        <v>7.5671340000000002</v>
      </c>
      <c r="J3" s="1">
        <f>($I$2-I3)/$I$2</f>
        <v>0.85586570937186379</v>
      </c>
      <c r="K3" s="5">
        <v>3.9064040000000002</v>
      </c>
      <c r="L3" s="5">
        <v>0.40179700000000002</v>
      </c>
      <c r="M3" s="5">
        <v>0.22655900000000001</v>
      </c>
      <c r="N3" s="5">
        <v>7.8213600000000003</v>
      </c>
      <c r="O3" s="5">
        <v>0.21394432999999999</v>
      </c>
      <c r="P3" s="5">
        <v>117.3699</v>
      </c>
      <c r="Q3" s="5">
        <v>26.032430000000002</v>
      </c>
    </row>
    <row r="4" spans="1:17" ht="15" thickBot="1" x14ac:dyDescent="0.35">
      <c r="A4" s="3">
        <v>3</v>
      </c>
      <c r="B4" s="4" t="s">
        <v>13</v>
      </c>
      <c r="C4" s="5">
        <v>4287.5397000000003</v>
      </c>
      <c r="D4" s="5">
        <v>1581.1078</v>
      </c>
      <c r="E4" s="5">
        <v>12.00193</v>
      </c>
      <c r="F4" s="5">
        <v>10.134895999999999</v>
      </c>
      <c r="G4" s="5">
        <v>13.380844</v>
      </c>
      <c r="H4" s="5">
        <v>4.5536190000000003</v>
      </c>
      <c r="I4" s="5">
        <v>6.7510849999999998</v>
      </c>
      <c r="J4" s="1">
        <f>($I$2-I4)/$I$2</f>
        <v>0.87140932783200997</v>
      </c>
      <c r="K4" s="5">
        <v>5.7008789999999996</v>
      </c>
      <c r="L4" s="5">
        <v>2.7093440000000002</v>
      </c>
      <c r="M4" s="5">
        <v>0.92201379999999999</v>
      </c>
      <c r="N4" s="5">
        <v>5.8402750000000001</v>
      </c>
      <c r="O4" s="5">
        <v>5.9364430000000003E-2</v>
      </c>
      <c r="P4" s="5">
        <v>738.26080000000002</v>
      </c>
      <c r="Q4" s="5">
        <v>278.62617</v>
      </c>
    </row>
    <row r="5" spans="1:17" x14ac:dyDescent="0.3">
      <c r="J5" s="1"/>
    </row>
    <row r="6" spans="1:17" x14ac:dyDescent="0.3">
      <c r="J6" s="1">
        <f>J3*I2</f>
        <v>44.933446999999994</v>
      </c>
      <c r="K6" s="1">
        <f>I2-J6</f>
        <v>7.5671340000000029</v>
      </c>
    </row>
    <row r="7" spans="1:17" x14ac:dyDescent="0.3">
      <c r="J7" s="1">
        <f>J4*I2</f>
        <v>45.749495999999994</v>
      </c>
      <c r="K7" s="1">
        <f>I2-J7</f>
        <v>6.7510850000000033</v>
      </c>
    </row>
    <row r="8" spans="1:17" x14ac:dyDescent="0.3">
      <c r="K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177C-FCB0-4BEC-B08D-A54F0F9DD06B}">
  <dimension ref="A1:Q7"/>
  <sheetViews>
    <sheetView tabSelected="1" workbookViewId="0">
      <selection activeCell="K16" sqref="K16"/>
    </sheetView>
  </sheetViews>
  <sheetFormatPr defaultRowHeight="14.4" x14ac:dyDescent="0.3"/>
  <cols>
    <col min="2" max="2" width="4.109375" bestFit="1" customWidth="1"/>
    <col min="3" max="3" width="7.88671875" bestFit="1" customWidth="1"/>
    <col min="4" max="4" width="6.109375" bestFit="1" customWidth="1"/>
    <col min="5" max="5" width="13.44140625" bestFit="1" customWidth="1"/>
    <col min="6" max="6" width="11.21875" bestFit="1" customWidth="1"/>
    <col min="7" max="7" width="13.6640625" bestFit="1" customWidth="1"/>
    <col min="8" max="8" width="11.44140625" bestFit="1" customWidth="1"/>
    <col min="9" max="9" width="14.21875" bestFit="1" customWidth="1"/>
    <col min="10" max="10" width="18.77734375" style="1" customWidth="1"/>
    <col min="11" max="11" width="12" bestFit="1" customWidth="1"/>
    <col min="12" max="12" width="14.6640625" bestFit="1" customWidth="1"/>
    <col min="13" max="13" width="12.44140625" bestFit="1" customWidth="1"/>
    <col min="14" max="14" width="16.77734375" bestFit="1" customWidth="1"/>
    <col min="15" max="15" width="14.6640625" bestFit="1" customWidth="1"/>
    <col min="16" max="16" width="8.6640625" bestFit="1" customWidth="1"/>
  </cols>
  <sheetData>
    <row r="1" spans="1:17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18</v>
      </c>
      <c r="K1" s="2" t="s">
        <v>8</v>
      </c>
      <c r="L1" s="2" t="s">
        <v>9</v>
      </c>
      <c r="M1" s="2" t="s">
        <v>10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ht="15" thickBot="1" x14ac:dyDescent="0.35">
      <c r="A2" s="3">
        <v>1</v>
      </c>
      <c r="B2" s="4" t="s">
        <v>11</v>
      </c>
      <c r="C2" s="5">
        <v>6399.2820000000002</v>
      </c>
      <c r="D2" s="5">
        <v>3015.4369999999999</v>
      </c>
      <c r="E2" s="5">
        <v>259.01639999999998</v>
      </c>
      <c r="F2" s="5">
        <v>91.055530000000005</v>
      </c>
      <c r="G2" s="5">
        <v>-0.25546459999999999</v>
      </c>
      <c r="H2" s="5">
        <v>3.7570283999999998</v>
      </c>
      <c r="I2" s="5">
        <v>145.69669999999999</v>
      </c>
      <c r="J2" s="1">
        <f>($I$4-I2)/$I$4</f>
        <v>0.28951763640521916</v>
      </c>
      <c r="K2" s="5">
        <v>51.218739999999997</v>
      </c>
      <c r="L2" s="5">
        <v>-5.1726309999999998E-2</v>
      </c>
      <c r="M2" s="5">
        <v>0.76072059999999997</v>
      </c>
      <c r="N2" s="5">
        <v>7.6680580000000003</v>
      </c>
      <c r="O2" s="5">
        <v>0.21091186000000001</v>
      </c>
      <c r="P2" s="5">
        <v>829.06809999999996</v>
      </c>
      <c r="Q2" s="5">
        <v>377.79390000000001</v>
      </c>
    </row>
    <row r="3" spans="1:17" ht="15" thickBot="1" x14ac:dyDescent="0.35">
      <c r="A3" s="3">
        <v>2</v>
      </c>
      <c r="B3" s="4" t="s">
        <v>12</v>
      </c>
      <c r="C3" s="5">
        <v>6681.4089999999997</v>
      </c>
      <c r="D3" s="5">
        <v>1997.8119999999999</v>
      </c>
      <c r="E3" s="5">
        <v>230.8784</v>
      </c>
      <c r="F3" s="5">
        <v>78.579269999999994</v>
      </c>
      <c r="G3" s="5">
        <v>3.0518434999999999</v>
      </c>
      <c r="H3" s="5">
        <v>0.84042090000000003</v>
      </c>
      <c r="I3" s="5">
        <v>129.8691</v>
      </c>
      <c r="J3" s="1">
        <f>($I$4-I3)/$I$4</f>
        <v>0.36670010284428572</v>
      </c>
      <c r="K3" s="5">
        <v>44.200839999999999</v>
      </c>
      <c r="L3" s="5">
        <v>0.61793525999999999</v>
      </c>
      <c r="M3" s="5">
        <v>0.17016790000000001</v>
      </c>
      <c r="N3" s="5">
        <v>7.8213600000000003</v>
      </c>
      <c r="O3" s="5">
        <v>0.21394432999999999</v>
      </c>
      <c r="P3" s="5">
        <v>842.13800000000003</v>
      </c>
      <c r="Q3" s="5">
        <v>227.21340000000001</v>
      </c>
    </row>
    <row r="4" spans="1:17" ht="15" thickBot="1" x14ac:dyDescent="0.35">
      <c r="A4" s="3">
        <v>3</v>
      </c>
      <c r="B4" s="4" t="s">
        <v>13</v>
      </c>
      <c r="C4" s="5">
        <v>9712.4670000000006</v>
      </c>
      <c r="D4" s="5">
        <v>2754.114</v>
      </c>
      <c r="E4" s="5">
        <v>364.5641</v>
      </c>
      <c r="F4" s="5">
        <v>86.622219999999999</v>
      </c>
      <c r="G4" s="5">
        <v>2.0079300999999998</v>
      </c>
      <c r="H4" s="5">
        <v>1.9815469999999999</v>
      </c>
      <c r="I4" s="5">
        <v>205.06729999999999</v>
      </c>
      <c r="K4" s="5">
        <v>48.725000000000001</v>
      </c>
      <c r="L4" s="5">
        <v>0.40656437000000001</v>
      </c>
      <c r="M4" s="5">
        <v>0.40122229999999998</v>
      </c>
      <c r="N4" s="5">
        <v>5.8402750000000001</v>
      </c>
      <c r="O4" s="5">
        <v>5.9364430000000003E-2</v>
      </c>
      <c r="P4" s="5">
        <v>1656.492</v>
      </c>
      <c r="Q4" s="5">
        <v>455.63440000000003</v>
      </c>
    </row>
    <row r="6" spans="1:17" x14ac:dyDescent="0.3">
      <c r="J6" s="1">
        <f>J2*I4</f>
        <v>59.370599999999996</v>
      </c>
      <c r="K6" s="1">
        <f>I4-J6</f>
        <v>145.69669999999999</v>
      </c>
    </row>
    <row r="7" spans="1:17" x14ac:dyDescent="0.3">
      <c r="J7" s="1">
        <f>J3*I4</f>
        <v>75.198199999999986</v>
      </c>
      <c r="K7" s="1">
        <f>I4-J7</f>
        <v>129.8691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078E-3D0C-4E0A-A6FB-FDC7D0DD4A19}">
  <dimension ref="A1:P12"/>
  <sheetViews>
    <sheetView showGridLines="0" workbookViewId="0">
      <selection activeCell="O3" sqref="O3"/>
    </sheetView>
  </sheetViews>
  <sheetFormatPr defaultRowHeight="14.4" x14ac:dyDescent="0.3"/>
  <cols>
    <col min="3" max="4" width="14.21875" bestFit="1" customWidth="1"/>
    <col min="5" max="5" width="13.44140625" bestFit="1" customWidth="1"/>
    <col min="9" max="9" width="14.21875" bestFit="1" customWidth="1"/>
    <col min="11" max="11" width="14.6640625" bestFit="1" customWidth="1"/>
    <col min="12" max="12" width="12.44140625" bestFit="1" customWidth="1"/>
    <col min="13" max="13" width="16.77734375" bestFit="1" customWidth="1"/>
  </cols>
  <sheetData>
    <row r="1" spans="1:16" ht="15" thickBot="1" x14ac:dyDescent="0.35">
      <c r="B1" s="2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14</v>
      </c>
      <c r="N1" s="6" t="s">
        <v>15</v>
      </c>
      <c r="O1" s="6" t="s">
        <v>16</v>
      </c>
      <c r="P1" s="6" t="s">
        <v>17</v>
      </c>
    </row>
    <row r="2" spans="1:16" ht="15" thickBot="1" x14ac:dyDescent="0.35">
      <c r="A2" s="3">
        <v>1</v>
      </c>
      <c r="B2" s="4" t="s">
        <v>11</v>
      </c>
      <c r="C2" s="5">
        <v>11005.875</v>
      </c>
      <c r="D2" s="5">
        <v>3969.1019999999999</v>
      </c>
      <c r="E2" s="5">
        <v>353.7217</v>
      </c>
      <c r="F2" s="5">
        <v>89.526049999999998</v>
      </c>
      <c r="G2" s="5">
        <v>7.2578319999999996</v>
      </c>
      <c r="H2" s="5">
        <v>7.7828108</v>
      </c>
      <c r="I2" s="5">
        <v>198.9684</v>
      </c>
      <c r="J2" s="5">
        <v>50.358400000000003</v>
      </c>
      <c r="K2" s="5">
        <v>1.4695611</v>
      </c>
      <c r="L2" s="5">
        <v>1.5758584</v>
      </c>
      <c r="M2" s="5">
        <v>7.6680580000000003</v>
      </c>
      <c r="N2" s="5">
        <v>0.21091186000000001</v>
      </c>
      <c r="O2" s="5">
        <v>1438.3403000000001</v>
      </c>
      <c r="P2" s="5">
        <v>506.66320000000002</v>
      </c>
    </row>
    <row r="3" spans="1:16" ht="15" thickBot="1" x14ac:dyDescent="0.35">
      <c r="A3" s="3">
        <v>2</v>
      </c>
      <c r="B3" s="4" t="s">
        <v>12</v>
      </c>
      <c r="C3" s="5">
        <v>7691.393</v>
      </c>
      <c r="D3" s="5">
        <v>2066.7159999999999</v>
      </c>
      <c r="E3" s="5">
        <v>250.87200000000001</v>
      </c>
      <c r="F3" s="5">
        <v>72.234219999999993</v>
      </c>
      <c r="G3" s="5">
        <v>4.763738</v>
      </c>
      <c r="H3" s="5">
        <v>0.92364869999999999</v>
      </c>
      <c r="I3" s="5">
        <v>141.1155</v>
      </c>
      <c r="J3" s="5">
        <v>40.631749999999997</v>
      </c>
      <c r="K3" s="5">
        <v>0.96455849999999999</v>
      </c>
      <c r="L3" s="5">
        <v>0.18701980000000001</v>
      </c>
      <c r="M3" s="5">
        <v>7.8213600000000003</v>
      </c>
      <c r="N3" s="5">
        <v>0.21394432999999999</v>
      </c>
      <c r="O3" s="5">
        <v>971.19359999999995</v>
      </c>
      <c r="P3" s="5">
        <v>233.27930000000001</v>
      </c>
    </row>
    <row r="4" spans="1:16" ht="15" thickBot="1" x14ac:dyDescent="0.35">
      <c r="A4" s="3">
        <v>3</v>
      </c>
      <c r="B4" s="4" t="s">
        <v>13</v>
      </c>
      <c r="C4" s="5">
        <v>14254.962</v>
      </c>
      <c r="D4" s="5">
        <v>3142.2469999999998</v>
      </c>
      <c r="E4" s="5">
        <v>382.14940000000001</v>
      </c>
      <c r="F4" s="5">
        <v>81.005939999999995</v>
      </c>
      <c r="G4" s="5">
        <v>15.775935</v>
      </c>
      <c r="H4" s="5">
        <v>5.0587122000000004</v>
      </c>
      <c r="I4" s="5">
        <v>214.959</v>
      </c>
      <c r="J4" s="5">
        <v>45.565840000000001</v>
      </c>
      <c r="K4" s="5">
        <v>3.1943009</v>
      </c>
      <c r="L4" s="5">
        <v>1.0242846999999999</v>
      </c>
      <c r="M4" s="5">
        <v>5.8402750000000001</v>
      </c>
      <c r="N4" s="5">
        <v>5.9364430000000003E-2</v>
      </c>
      <c r="O4" s="5">
        <v>2439.1541999999999</v>
      </c>
      <c r="P4" s="5">
        <v>529.45219999999995</v>
      </c>
    </row>
    <row r="6" spans="1:16" x14ac:dyDescent="0.3">
      <c r="C6" s="8" t="s">
        <v>19</v>
      </c>
      <c r="D6" s="8" t="s">
        <v>20</v>
      </c>
      <c r="E6" s="8" t="s">
        <v>19</v>
      </c>
      <c r="F6" s="8" t="s">
        <v>20</v>
      </c>
      <c r="L6" s="9" t="s">
        <v>22</v>
      </c>
      <c r="M6">
        <f>(M2-M4)/M2</f>
        <v>0.23836322051815467</v>
      </c>
    </row>
    <row r="7" spans="1:16" ht="15" thickBot="1" x14ac:dyDescent="0.35">
      <c r="B7" s="2" t="s">
        <v>0</v>
      </c>
      <c r="C7" s="2" t="s">
        <v>7</v>
      </c>
      <c r="D7" s="6" t="s">
        <v>7</v>
      </c>
      <c r="E7" s="2" t="s">
        <v>9</v>
      </c>
      <c r="F7" s="6" t="s">
        <v>9</v>
      </c>
      <c r="M7">
        <f>(M2-(M2*M6))</f>
        <v>5.8402750000000001</v>
      </c>
    </row>
    <row r="8" spans="1:16" ht="15" thickBot="1" x14ac:dyDescent="0.35">
      <c r="B8" s="4" t="s">
        <v>11</v>
      </c>
      <c r="C8" s="5">
        <v>145.69669999999999</v>
      </c>
      <c r="D8" s="5">
        <v>52.500580999999997</v>
      </c>
      <c r="E8" s="5">
        <v>-5.1726309999999998E-2</v>
      </c>
      <c r="F8" s="5">
        <v>1.529531</v>
      </c>
    </row>
    <row r="9" spans="1:16" ht="15" thickBot="1" x14ac:dyDescent="0.35">
      <c r="B9" s="4" t="s">
        <v>12</v>
      </c>
      <c r="C9" s="5">
        <v>129.8691</v>
      </c>
      <c r="D9" s="5">
        <v>7.5671340000000002</v>
      </c>
      <c r="E9" s="5">
        <v>0.61793525999999999</v>
      </c>
      <c r="F9" s="5">
        <v>0.40179700000000002</v>
      </c>
    </row>
    <row r="10" spans="1:16" ht="15" thickBot="1" x14ac:dyDescent="0.35">
      <c r="B10" s="4" t="s">
        <v>13</v>
      </c>
      <c r="C10" s="5">
        <v>205.06729999999999</v>
      </c>
      <c r="D10" s="5">
        <v>6.7510849999999998</v>
      </c>
      <c r="E10" s="5">
        <v>0.40656437000000001</v>
      </c>
      <c r="F10" s="5">
        <v>2.7093440000000002</v>
      </c>
    </row>
    <row r="11" spans="1:16" x14ac:dyDescent="0.3">
      <c r="C11">
        <f>SUM(C8:C10)</f>
        <v>480.63309999999996</v>
      </c>
      <c r="D11">
        <f>SUM(D8:D10)</f>
        <v>66.818799999999996</v>
      </c>
      <c r="E11">
        <f>SUM(E8:E10)</f>
        <v>0.97277332000000005</v>
      </c>
      <c r="F11">
        <f t="shared" ref="E11:F11" si="0">SUM(F8:F10)</f>
        <v>4.6406720000000004</v>
      </c>
    </row>
    <row r="12" spans="1:16" x14ac:dyDescent="0.3">
      <c r="B12" s="9" t="s">
        <v>21</v>
      </c>
      <c r="C12">
        <f>C11/SUM(I2:I4)</f>
        <v>0.86593865086824828</v>
      </c>
      <c r="D12">
        <f>D11/SUM(I2:I4)</f>
        <v>0.12038492880460232</v>
      </c>
      <c r="E12">
        <f>E11/SUM(K2:K4)</f>
        <v>0.17283238166018336</v>
      </c>
      <c r="F12">
        <f>F11/SUM(K2:K4)</f>
        <v>0.82450698202097739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</vt:lpstr>
      <vt:lpstr>PH</vt:lpstr>
      <vt:lpstr>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2024-07-10T20:51:45Z</dcterms:created>
  <dcterms:modified xsi:type="dcterms:W3CDTF">2024-07-11T18:14:09Z</dcterms:modified>
</cp:coreProperties>
</file>