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tacat-my.sharepoint.com/personal/sebastian_echeverria_irta_cat/Documents/R/Thesis_Paper_1/data/"/>
    </mc:Choice>
  </mc:AlternateContent>
  <xr:revisionPtr revIDLastSave="88" documentId="8_{3BAB96A4-5F43-455D-961B-1DE9BF594FF3}" xr6:coauthVersionLast="47" xr6:coauthVersionMax="47" xr10:uidLastSave="{3237DEBC-94A2-434A-9884-07C986BB02E9}"/>
  <bookViews>
    <workbookView xWindow="-28920" yWindow="-7950" windowWidth="29040" windowHeight="15840" xr2:uid="{89EBC154-EAB1-4BEB-9BCC-1DB78A924654}"/>
  </bookViews>
  <sheets>
    <sheet name="Sheet1" sheetId="1" r:id="rId1"/>
  </sheets>
  <definedNames>
    <definedName name="_xlnm._FilterDatabase" localSheetId="0" hidden="1">Sheet1!$A$1:$N$46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6" i="1"/>
  <c r="H46" i="1"/>
  <c r="K46" i="1" s="1"/>
  <c r="L45" i="1"/>
  <c r="H45" i="1"/>
  <c r="K45" i="1" s="1"/>
  <c r="L44" i="1"/>
  <c r="I44" i="1"/>
  <c r="K44" i="1" s="1"/>
  <c r="M44" i="1" s="1"/>
  <c r="H44" i="1"/>
  <c r="L43" i="1"/>
  <c r="H43" i="1"/>
  <c r="K43" i="1" s="1"/>
  <c r="L42" i="1"/>
  <c r="K42" i="1"/>
  <c r="L41" i="1"/>
  <c r="I41" i="1"/>
  <c r="H41" i="1"/>
  <c r="K41" i="1" s="1"/>
  <c r="L40" i="1"/>
  <c r="H40" i="1"/>
  <c r="K40" i="1" s="1"/>
  <c r="L39" i="1"/>
  <c r="H39" i="1"/>
  <c r="K39" i="1" s="1"/>
  <c r="L38" i="1"/>
  <c r="I38" i="1"/>
  <c r="K38" i="1" s="1"/>
  <c r="H38" i="1"/>
  <c r="L37" i="1"/>
  <c r="H37" i="1"/>
  <c r="K37" i="1" s="1"/>
  <c r="M37" i="1" s="1"/>
  <c r="L36" i="1"/>
  <c r="K36" i="1"/>
  <c r="L35" i="1"/>
  <c r="I35" i="1"/>
  <c r="H35" i="1"/>
  <c r="L34" i="1"/>
  <c r="H34" i="1"/>
  <c r="K34" i="1" s="1"/>
  <c r="L33" i="1"/>
  <c r="H33" i="1"/>
  <c r="K33" i="1" s="1"/>
  <c r="L32" i="1"/>
  <c r="I32" i="1"/>
  <c r="H32" i="1"/>
  <c r="K32" i="1" s="1"/>
  <c r="L31" i="1"/>
  <c r="K31" i="1"/>
  <c r="H31" i="1"/>
  <c r="L30" i="1"/>
  <c r="K30" i="1"/>
  <c r="L29" i="1"/>
  <c r="K29" i="1"/>
  <c r="I29" i="1"/>
  <c r="H29" i="1"/>
  <c r="L28" i="1"/>
  <c r="H28" i="1"/>
  <c r="K28" i="1" s="1"/>
  <c r="L27" i="1"/>
  <c r="K27" i="1"/>
  <c r="H27" i="1"/>
  <c r="L26" i="1"/>
  <c r="I26" i="1"/>
  <c r="K26" i="1" s="1"/>
  <c r="H26" i="1"/>
  <c r="L25" i="1"/>
  <c r="H25" i="1"/>
  <c r="K25" i="1" s="1"/>
  <c r="L24" i="1"/>
  <c r="K24" i="1"/>
  <c r="L23" i="1"/>
  <c r="K23" i="1"/>
  <c r="I23" i="1"/>
  <c r="H23" i="1"/>
  <c r="L22" i="1"/>
  <c r="H22" i="1"/>
  <c r="K22" i="1" s="1"/>
  <c r="M22" i="1" s="1"/>
  <c r="L21" i="1"/>
  <c r="H21" i="1"/>
  <c r="K21" i="1" s="1"/>
  <c r="L20" i="1"/>
  <c r="I20" i="1"/>
  <c r="H20" i="1"/>
  <c r="L19" i="1"/>
  <c r="K19" i="1"/>
  <c r="H19" i="1"/>
  <c r="L18" i="1"/>
  <c r="K18" i="1"/>
  <c r="L17" i="1"/>
  <c r="I17" i="1"/>
  <c r="K17" i="1" s="1"/>
  <c r="H17" i="1"/>
  <c r="L16" i="1"/>
  <c r="H16" i="1"/>
  <c r="K16" i="1" s="1"/>
  <c r="L15" i="1"/>
  <c r="K15" i="1"/>
  <c r="M15" i="1" s="1"/>
  <c r="H15" i="1"/>
  <c r="L14" i="1"/>
  <c r="I14" i="1"/>
  <c r="K14" i="1" s="1"/>
  <c r="H14" i="1"/>
  <c r="L13" i="1"/>
  <c r="H13" i="1"/>
  <c r="K13" i="1" s="1"/>
  <c r="L12" i="1"/>
  <c r="K12" i="1"/>
  <c r="M12" i="1" s="1"/>
  <c r="L11" i="1"/>
  <c r="I11" i="1"/>
  <c r="H11" i="1"/>
  <c r="K11" i="1" s="1"/>
  <c r="L10" i="1"/>
  <c r="H10" i="1"/>
  <c r="K10" i="1" s="1"/>
  <c r="L9" i="1"/>
  <c r="H9" i="1"/>
  <c r="K9" i="1" s="1"/>
  <c r="M9" i="1" s="1"/>
  <c r="L8" i="1"/>
  <c r="I8" i="1"/>
  <c r="K8" i="1" s="1"/>
  <c r="H8" i="1"/>
  <c r="L7" i="1"/>
  <c r="H7" i="1"/>
  <c r="K7" i="1" s="1"/>
  <c r="L6" i="1"/>
  <c r="K6" i="1"/>
  <c r="M6" i="1" s="1"/>
  <c r="L5" i="1"/>
  <c r="K5" i="1"/>
  <c r="M5" i="1" s="1"/>
  <c r="I5" i="1"/>
  <c r="H5" i="1"/>
  <c r="L4" i="1"/>
  <c r="H4" i="1"/>
  <c r="K4" i="1" s="1"/>
  <c r="L3" i="1"/>
  <c r="H3" i="1"/>
  <c r="K3" i="1" s="1"/>
  <c r="M3" i="1" s="1"/>
  <c r="I2" i="1"/>
  <c r="H2" i="1"/>
  <c r="M25" i="1" l="1"/>
  <c r="M11" i="1"/>
  <c r="M14" i="1"/>
  <c r="M17" i="1"/>
  <c r="M29" i="1"/>
  <c r="M8" i="1"/>
  <c r="M18" i="1"/>
  <c r="M30" i="1"/>
  <c r="M33" i="1"/>
  <c r="M41" i="1"/>
  <c r="M10" i="1"/>
  <c r="M16" i="1"/>
  <c r="M19" i="1"/>
  <c r="M27" i="1"/>
  <c r="M38" i="1"/>
  <c r="M45" i="1"/>
  <c r="M28" i="1"/>
  <c r="M36" i="1"/>
  <c r="K20" i="1"/>
  <c r="M20" i="1" s="1"/>
  <c r="M4" i="1"/>
  <c r="M26" i="1"/>
  <c r="M31" i="1"/>
  <c r="M39" i="1"/>
  <c r="M42" i="1"/>
  <c r="M32" i="1"/>
  <c r="M34" i="1"/>
  <c r="M43" i="1"/>
  <c r="M21" i="1"/>
  <c r="M23" i="1"/>
  <c r="M40" i="1"/>
  <c r="M46" i="1"/>
  <c r="M7" i="1"/>
  <c r="M13" i="1"/>
  <c r="M24" i="1"/>
  <c r="K35" i="1"/>
  <c r="M35" i="1" s="1"/>
  <c r="K2" i="1"/>
  <c r="M2" i="1" s="1"/>
</calcChain>
</file>

<file path=xl/sharedStrings.xml><?xml version="1.0" encoding="utf-8"?>
<sst xmlns="http://schemas.openxmlformats.org/spreadsheetml/2006/main" count="284" uniqueCount="41">
  <si>
    <t>TUMBADO (1-9)</t>
  </si>
  <si>
    <t>Plot</t>
  </si>
  <si>
    <t>NA</t>
  </si>
  <si>
    <t>AWD</t>
  </si>
  <si>
    <t>JOAN</t>
  </si>
  <si>
    <t>Subplot</t>
  </si>
  <si>
    <t>Control</t>
  </si>
  <si>
    <t>MSD</t>
  </si>
  <si>
    <t>CISCO</t>
  </si>
  <si>
    <t>VICENT</t>
  </si>
  <si>
    <t>ORIOL</t>
  </si>
  <si>
    <t>Date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</si>
  <si>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</si>
  <si>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</si>
  <si>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</si>
  <si>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</si>
  <si>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</si>
  <si>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</si>
  <si>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</si>
  <si>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</si>
  <si>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</si>
  <si>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</si>
  <si>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</si>
  <si>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</si>
  <si>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</si>
  <si>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</si>
  <si>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</si>
  <si>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Experiment</t>
  </si>
  <si>
    <t>Plot_type</t>
  </si>
  <si>
    <t>Herbicide_treat</t>
  </si>
  <si>
    <t>No herbicide</t>
  </si>
  <si>
    <t>Cerestres</t>
  </si>
  <si>
    <t>Treat</t>
  </si>
  <si>
    <t>Harvest_area_m2</t>
  </si>
  <si>
    <t>Weight_kg</t>
  </si>
  <si>
    <t>Yield_kg_ha</t>
  </si>
  <si>
    <t>Weight_loss_perc</t>
  </si>
  <si>
    <t>Grain_humidity_perc</t>
  </si>
  <si>
    <t>Yield_kg_ha_14_perc</t>
  </si>
  <si>
    <t>Obs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</si>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</sst>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3E01-EC17-4753-B8E4-BA715D54A4E2}">
  <dimension ref="A1:U176"/>
  <sheetViews>
    <sheetView tabSelected="1" zoomScale="85" zoomScaleNormal="85" workbookViewId="0">
      <selection sqref="A1:N46"/>
    </sheetView>
  </sheetViews>
  <sheetFormatPr defaultColWidth="11.44140625" defaultRowHeight="14.4" x14ac:dyDescent="0.3"/>
  <cols>
    <col min="2" max="2" width="4.5546875" bestFit="1" customWidth="1"/>
    <col min="3" max="4" width="11.88671875" customWidth="1"/>
    <col min="5" max="5" width="24.44140625" bestFit="1" customWidth="1"/>
    <col min="6" max="6" width="20.109375" bestFit="1" customWidth="1"/>
    <col min="7" max="7" width="10.88671875" customWidth="1"/>
    <col min="8" max="8" width="17.44140625" bestFit="1" customWidth="1"/>
    <col min="9" max="9" width="16.21875" bestFit="1" customWidth="1"/>
    <col min="10" max="10" width="15.77734375" bestFit="1" customWidth="1"/>
    <col min="11" max="11" width="18.77734375" bestFit="1" customWidth="1"/>
    <col min="12" max="12" width="20.6640625" bestFit="1" customWidth="1"/>
    <col min="13" max="13" width="18.77734375" bestFit="1" customWidth="1"/>
    <col min="14" max="14" width="20.5546875" bestFit="1" customWidth="1"/>
    <col min="17" max="17" width="12.44140625" customWidth="1"/>
    <col min="18" max="18" width="14.44140625" customWidth="1"/>
    <col min="19" max="19" width="11.33203125" customWidth="1"/>
    <col min="21" max="21" width="20.109375" bestFit="1" customWidth="1"/>
  </cols>
  <sheetData>
    <row r="1" spans="1:21" ht="34.35" customHeight="1" x14ac:dyDescent="0.3">
      <c r="A1" s="1" t="s">
        <v>11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32</v>
      </c>
      <c r="G1" s="2" t="s">
        <v>0</v>
      </c>
      <c r="H1" s="2" t="s">
        <v>33</v>
      </c>
      <c r="I1" s="2" t="s">
        <v>34</v>
      </c>
      <c r="J1" s="2" t="s">
        <v>37</v>
      </c>
      <c r="K1" s="2" t="s">
        <v>35</v>
      </c>
      <c r="L1" s="2" t="s">
        <v>36</v>
      </c>
      <c r="M1" s="2" t="s">
        <v>38</v>
      </c>
      <c r="N1" s="2" t="s">
        <v>39</v>
      </c>
    </row>
    <row r="2" spans="1:21" x14ac:dyDescent="0.3">
      <c r="A2" s="7">
        <v>44840</v>
      </c>
      <c r="B2" s="7" t="s">
        <v>12</v>
      </c>
      <c r="C2" s="3" t="s">
        <v>31</v>
      </c>
      <c r="D2" s="3" t="s">
        <v>1</v>
      </c>
      <c r="E2" s="3" t="s">
        <v>2</v>
      </c>
      <c r="F2" s="3" t="s">
        <v>3</v>
      </c>
      <c r="G2">
        <v>3</v>
      </c>
      <c r="H2">
        <f>110-20-0.75</f>
        <v>89.25</v>
      </c>
      <c r="I2">
        <f>34.2+26.1</f>
        <v>60.300000000000004</v>
      </c>
      <c r="J2">
        <v>17.399999999999999</v>
      </c>
      <c r="K2" s="9">
        <f>I2/H2*10000</f>
        <v>6756.3025210084033</v>
      </c>
      <c r="L2" s="9">
        <f>(100*((J2-14)/(100-14)))</f>
        <v>3.9534883720930218</v>
      </c>
      <c r="M2" s="9">
        <f>K2*(100-L2)/100</f>
        <v>6489.192886456909</v>
      </c>
      <c r="N2" t="s">
        <v>4</v>
      </c>
    </row>
    <row r="3" spans="1:21" x14ac:dyDescent="0.3">
      <c r="A3" s="7">
        <v>44840</v>
      </c>
      <c r="B3" s="7" t="s">
        <v>12</v>
      </c>
      <c r="C3" s="3" t="s">
        <v>6</v>
      </c>
      <c r="D3" s="3" t="s">
        <v>5</v>
      </c>
      <c r="E3" s="3" t="s">
        <v>6</v>
      </c>
      <c r="F3" s="3" t="s">
        <v>3</v>
      </c>
      <c r="G3">
        <v>3</v>
      </c>
      <c r="H3">
        <f>10-0.25</f>
        <v>9.75</v>
      </c>
      <c r="I3">
        <v>8.8000000000000007</v>
      </c>
      <c r="J3">
        <v>18.399999999999999</v>
      </c>
      <c r="K3" s="9">
        <f t="shared" ref="K3:K46" si="0">I3/H3*10000</f>
        <v>9025.6410256410272</v>
      </c>
      <c r="L3" s="9">
        <f t="shared" ref="L3:L46" si="1">(100*((J3-14)/(100-14)))</f>
        <v>5.1162790697674403</v>
      </c>
      <c r="M3" s="9">
        <f t="shared" ref="M3:M46" si="2">K3*(100-L3)/100</f>
        <v>8563.864042933812</v>
      </c>
      <c r="N3" t="s">
        <v>4</v>
      </c>
    </row>
    <row r="4" spans="1:21" x14ac:dyDescent="0.3">
      <c r="A4" s="8">
        <v>44840</v>
      </c>
      <c r="B4" s="7" t="s">
        <v>12</v>
      </c>
      <c r="C4" s="4" t="s">
        <v>30</v>
      </c>
      <c r="D4" s="4" t="s">
        <v>5</v>
      </c>
      <c r="E4" s="4" t="s">
        <v>30</v>
      </c>
      <c r="F4" s="4" t="s">
        <v>3</v>
      </c>
      <c r="G4" s="5">
        <v>3</v>
      </c>
      <c r="H4" s="5">
        <f>10-0.5</f>
        <v>9.5</v>
      </c>
      <c r="I4" s="5">
        <v>6.6</v>
      </c>
      <c r="J4" s="5">
        <v>19.5</v>
      </c>
      <c r="K4" s="10">
        <f t="shared" si="0"/>
        <v>6947.3684210526308</v>
      </c>
      <c r="L4" s="10">
        <f t="shared" si="1"/>
        <v>6.395348837209303</v>
      </c>
      <c r="M4" s="10">
        <f t="shared" si="2"/>
        <v>6503.0599755201956</v>
      </c>
      <c r="N4" t="s">
        <v>4</v>
      </c>
    </row>
    <row r="5" spans="1:21" x14ac:dyDescent="0.3">
      <c r="A5" s="7">
        <v>44837</v>
      </c>
      <c r="B5" s="7" t="s">
        <v>13</v>
      </c>
      <c r="C5" s="3" t="s">
        <v>31</v>
      </c>
      <c r="D5" s="3" t="s">
        <v>1</v>
      </c>
      <c r="E5" s="3" t="s">
        <v>2</v>
      </c>
      <c r="F5" s="3" t="s">
        <v>7</v>
      </c>
      <c r="G5">
        <v>3</v>
      </c>
      <c r="H5">
        <f>110-20-1</f>
        <v>89</v>
      </c>
      <c r="I5">
        <f>18.8+30.1+26.6</f>
        <v>75.5</v>
      </c>
      <c r="J5">
        <v>15.1</v>
      </c>
      <c r="K5" s="9">
        <f t="shared" si="0"/>
        <v>8483.1460674157297</v>
      </c>
      <c r="L5" s="9">
        <f t="shared" si="1"/>
        <v>1.2790697674418601</v>
      </c>
      <c r="M5" s="9">
        <f t="shared" si="2"/>
        <v>8374.6407107394825</v>
      </c>
      <c r="N5" t="s">
        <v>8</v>
      </c>
    </row>
    <row r="6" spans="1:21" x14ac:dyDescent="0.3">
      <c r="A6" s="7">
        <v>44837</v>
      </c>
      <c r="B6" s="7" t="s">
        <v>13</v>
      </c>
      <c r="C6" s="3" t="s">
        <v>6</v>
      </c>
      <c r="D6" s="3" t="s">
        <v>5</v>
      </c>
      <c r="E6" s="3" t="s">
        <v>6</v>
      </c>
      <c r="F6" s="3" t="s">
        <v>7</v>
      </c>
      <c r="G6">
        <v>3</v>
      </c>
      <c r="H6">
        <v>10</v>
      </c>
      <c r="I6">
        <v>8.8000000000000007</v>
      </c>
      <c r="J6">
        <v>14.8</v>
      </c>
      <c r="K6" s="9">
        <f t="shared" si="0"/>
        <v>8800.0000000000018</v>
      </c>
      <c r="L6" s="9">
        <f t="shared" si="1"/>
        <v>0.93023255813953576</v>
      </c>
      <c r="M6" s="9">
        <f t="shared" si="2"/>
        <v>8718.1395348837232</v>
      </c>
      <c r="N6" t="s">
        <v>8</v>
      </c>
      <c r="Q6" s="6"/>
      <c r="R6" s="6"/>
      <c r="S6" s="6"/>
      <c r="T6" s="6"/>
      <c r="U6" s="6"/>
    </row>
    <row r="7" spans="1:21" x14ac:dyDescent="0.3">
      <c r="A7" s="8">
        <v>44837</v>
      </c>
      <c r="B7" s="7" t="s">
        <v>13</v>
      </c>
      <c r="C7" s="4" t="s">
        <v>30</v>
      </c>
      <c r="D7" s="4" t="s">
        <v>5</v>
      </c>
      <c r="E7" s="4" t="s">
        <v>30</v>
      </c>
      <c r="F7" s="4" t="s">
        <v>7</v>
      </c>
      <c r="G7" s="5">
        <v>3</v>
      </c>
      <c r="H7" s="5">
        <f>10-0.5</f>
        <v>9.5</v>
      </c>
      <c r="I7" s="5">
        <v>8.1</v>
      </c>
      <c r="J7" s="5">
        <v>13.9</v>
      </c>
      <c r="K7" s="10">
        <f t="shared" si="0"/>
        <v>8526.3157894736833</v>
      </c>
      <c r="L7" s="10">
        <f t="shared" si="1"/>
        <v>-0.11627906976744144</v>
      </c>
      <c r="M7" s="10">
        <f t="shared" si="2"/>
        <v>8536.2301101591183</v>
      </c>
      <c r="N7" t="s">
        <v>8</v>
      </c>
      <c r="Q7" s="6"/>
      <c r="R7" s="6"/>
      <c r="S7" s="6"/>
      <c r="T7" s="6"/>
      <c r="U7" s="6"/>
    </row>
    <row r="8" spans="1:21" x14ac:dyDescent="0.3">
      <c r="A8" s="7">
        <v>44840</v>
      </c>
      <c r="B8" s="7" t="s">
        <v>14</v>
      </c>
      <c r="C8" s="3" t="s">
        <v>31</v>
      </c>
      <c r="D8" s="3" t="s">
        <v>1</v>
      </c>
      <c r="E8" s="3" t="s">
        <v>2</v>
      </c>
      <c r="F8" s="3" t="s">
        <v>40</v>
      </c>
      <c r="G8">
        <v>3</v>
      </c>
      <c r="H8">
        <f>110-20-0.75</f>
        <v>89.25</v>
      </c>
      <c r="I8">
        <f>38.5+32.2</f>
        <v>70.7</v>
      </c>
      <c r="J8">
        <v>17.100000000000001</v>
      </c>
      <c r="K8" s="9">
        <f t="shared" si="0"/>
        <v>7921.5686274509808</v>
      </c>
      <c r="L8" s="9">
        <f t="shared" si="1"/>
        <v>3.6046511627906992</v>
      </c>
      <c r="M8" s="9">
        <f t="shared" si="2"/>
        <v>7636.023711810305</v>
      </c>
      <c r="N8" t="s">
        <v>4</v>
      </c>
    </row>
    <row r="9" spans="1:21" x14ac:dyDescent="0.3">
      <c r="A9" s="7">
        <v>44840</v>
      </c>
      <c r="B9" s="7" t="s">
        <v>14</v>
      </c>
      <c r="C9" s="3" t="s">
        <v>6</v>
      </c>
      <c r="D9" s="3" t="s">
        <v>5</v>
      </c>
      <c r="E9" s="3" t="s">
        <v>6</v>
      </c>
      <c r="F9" s="3" t="s">
        <v>40</v>
      </c>
      <c r="G9">
        <v>3</v>
      </c>
      <c r="H9">
        <f>10-0.25</f>
        <v>9.75</v>
      </c>
      <c r="I9">
        <v>10</v>
      </c>
      <c r="J9">
        <v>17.100000000000001</v>
      </c>
      <c r="K9" s="9">
        <f t="shared" si="0"/>
        <v>10256.410256410256</v>
      </c>
      <c r="L9" s="9">
        <f t="shared" si="1"/>
        <v>3.6046511627906992</v>
      </c>
      <c r="M9" s="9">
        <f t="shared" si="2"/>
        <v>9886.7024448419797</v>
      </c>
      <c r="N9" t="s">
        <v>4</v>
      </c>
    </row>
    <row r="10" spans="1:21" x14ac:dyDescent="0.3">
      <c r="A10" s="8">
        <v>44840</v>
      </c>
      <c r="B10" s="7" t="s">
        <v>14</v>
      </c>
      <c r="C10" s="4" t="s">
        <v>30</v>
      </c>
      <c r="D10" s="4" t="s">
        <v>5</v>
      </c>
      <c r="E10" s="4" t="s">
        <v>30</v>
      </c>
      <c r="F10" s="3" t="s">
        <v>40</v>
      </c>
      <c r="G10" s="5">
        <v>3</v>
      </c>
      <c r="H10" s="5">
        <f>10-0.5</f>
        <v>9.5</v>
      </c>
      <c r="I10" s="5">
        <v>9.9</v>
      </c>
      <c r="J10" s="5">
        <v>17.600000000000001</v>
      </c>
      <c r="K10" s="10">
        <f t="shared" si="0"/>
        <v>10421.052631578948</v>
      </c>
      <c r="L10" s="10">
        <f t="shared" si="1"/>
        <v>4.1860465116279082</v>
      </c>
      <c r="M10" s="10">
        <f t="shared" si="2"/>
        <v>9984.8225214198301</v>
      </c>
      <c r="N10" t="s">
        <v>4</v>
      </c>
    </row>
    <row r="11" spans="1:21" x14ac:dyDescent="0.3">
      <c r="A11" s="7">
        <v>44837</v>
      </c>
      <c r="B11" s="7" t="s">
        <v>15</v>
      </c>
      <c r="C11" s="3" t="s">
        <v>31</v>
      </c>
      <c r="D11" s="3" t="s">
        <v>1</v>
      </c>
      <c r="E11" s="3" t="s">
        <v>2</v>
      </c>
      <c r="F11" s="3" t="s">
        <v>7</v>
      </c>
      <c r="G11">
        <v>3</v>
      </c>
      <c r="H11">
        <f>110-20-1</f>
        <v>89</v>
      </c>
      <c r="I11">
        <f>30.4+13.4+31.8</f>
        <v>75.599999999999994</v>
      </c>
      <c r="J11">
        <v>13.4</v>
      </c>
      <c r="K11" s="9">
        <f t="shared" si="0"/>
        <v>8494.3820224719093</v>
      </c>
      <c r="L11" s="9">
        <f t="shared" si="1"/>
        <v>-0.69767441860465074</v>
      </c>
      <c r="M11" s="9">
        <f t="shared" si="2"/>
        <v>8553.645152861247</v>
      </c>
      <c r="N11" t="s">
        <v>8</v>
      </c>
    </row>
    <row r="12" spans="1:21" x14ac:dyDescent="0.3">
      <c r="A12" s="7">
        <v>44837</v>
      </c>
      <c r="B12" s="7" t="s">
        <v>15</v>
      </c>
      <c r="C12" s="3" t="s">
        <v>6</v>
      </c>
      <c r="D12" s="3" t="s">
        <v>5</v>
      </c>
      <c r="E12" s="3" t="s">
        <v>6</v>
      </c>
      <c r="F12" s="3" t="s">
        <v>7</v>
      </c>
      <c r="G12">
        <v>3</v>
      </c>
      <c r="H12">
        <v>10</v>
      </c>
      <c r="I12">
        <v>9.6999999999999993</v>
      </c>
      <c r="J12">
        <v>14.2</v>
      </c>
      <c r="K12" s="9">
        <f t="shared" si="0"/>
        <v>9700</v>
      </c>
      <c r="L12" s="9">
        <f t="shared" si="1"/>
        <v>0.23255813953488289</v>
      </c>
      <c r="M12" s="9">
        <f t="shared" si="2"/>
        <v>9677.4418604651164</v>
      </c>
      <c r="N12" t="s">
        <v>8</v>
      </c>
    </row>
    <row r="13" spans="1:21" x14ac:dyDescent="0.3">
      <c r="A13" s="8">
        <v>44837</v>
      </c>
      <c r="B13" s="7" t="s">
        <v>15</v>
      </c>
      <c r="C13" s="4" t="s">
        <v>30</v>
      </c>
      <c r="D13" s="4" t="s">
        <v>5</v>
      </c>
      <c r="E13" s="4" t="s">
        <v>30</v>
      </c>
      <c r="F13" s="4" t="s">
        <v>7</v>
      </c>
      <c r="G13" s="5">
        <v>3</v>
      </c>
      <c r="H13" s="5">
        <f>10-0.5</f>
        <v>9.5</v>
      </c>
      <c r="I13" s="5">
        <v>7.5</v>
      </c>
      <c r="J13" s="5">
        <v>15.8</v>
      </c>
      <c r="K13" s="10">
        <f t="shared" si="0"/>
        <v>7894.7368421052633</v>
      </c>
      <c r="L13" s="10">
        <f t="shared" si="1"/>
        <v>2.0930232558139541</v>
      </c>
      <c r="M13" s="10">
        <f t="shared" si="2"/>
        <v>7729.4981640146871</v>
      </c>
      <c r="N13" t="s">
        <v>8</v>
      </c>
    </row>
    <row r="14" spans="1:21" x14ac:dyDescent="0.3">
      <c r="A14" s="7">
        <v>44840</v>
      </c>
      <c r="B14" s="7" t="s">
        <v>16</v>
      </c>
      <c r="C14" s="3" t="s">
        <v>31</v>
      </c>
      <c r="D14" s="3" t="s">
        <v>1</v>
      </c>
      <c r="E14" s="3" t="s">
        <v>2</v>
      </c>
      <c r="F14" s="3" t="s">
        <v>3</v>
      </c>
      <c r="G14">
        <v>3</v>
      </c>
      <c r="H14">
        <f>110-20-0.75</f>
        <v>89.25</v>
      </c>
      <c r="I14">
        <f>36.2+28.2</f>
        <v>64.400000000000006</v>
      </c>
      <c r="J14">
        <v>17.5</v>
      </c>
      <c r="K14" s="9">
        <f t="shared" si="0"/>
        <v>7215.6862745098051</v>
      </c>
      <c r="L14" s="9">
        <f t="shared" si="1"/>
        <v>4.0697674418604652</v>
      </c>
      <c r="M14" s="9">
        <f t="shared" si="2"/>
        <v>6922.0246238030113</v>
      </c>
      <c r="N14" t="s">
        <v>4</v>
      </c>
    </row>
    <row r="15" spans="1:21" x14ac:dyDescent="0.3">
      <c r="A15" s="7">
        <v>44840</v>
      </c>
      <c r="B15" s="7" t="s">
        <v>16</v>
      </c>
      <c r="C15" s="3" t="s">
        <v>6</v>
      </c>
      <c r="D15" s="3" t="s">
        <v>5</v>
      </c>
      <c r="E15" s="3" t="s">
        <v>6</v>
      </c>
      <c r="F15" s="3" t="s">
        <v>3</v>
      </c>
      <c r="G15">
        <v>3</v>
      </c>
      <c r="H15">
        <f>10-0.25</f>
        <v>9.75</v>
      </c>
      <c r="I15">
        <v>7.8</v>
      </c>
      <c r="J15">
        <v>17</v>
      </c>
      <c r="K15" s="9">
        <f t="shared" si="0"/>
        <v>7999.9999999999991</v>
      </c>
      <c r="L15" s="9">
        <f t="shared" si="1"/>
        <v>3.4883720930232558</v>
      </c>
      <c r="M15" s="9">
        <f t="shared" si="2"/>
        <v>7720.9302325581384</v>
      </c>
      <c r="N15" t="s">
        <v>4</v>
      </c>
    </row>
    <row r="16" spans="1:21" x14ac:dyDescent="0.3">
      <c r="A16" s="8">
        <v>44840</v>
      </c>
      <c r="B16" s="7" t="s">
        <v>16</v>
      </c>
      <c r="C16" s="4" t="s">
        <v>30</v>
      </c>
      <c r="D16" s="4" t="s">
        <v>5</v>
      </c>
      <c r="E16" s="4" t="s">
        <v>30</v>
      </c>
      <c r="F16" s="4" t="s">
        <v>3</v>
      </c>
      <c r="G16" s="5">
        <v>3</v>
      </c>
      <c r="H16" s="5">
        <f>10-0.5</f>
        <v>9.5</v>
      </c>
      <c r="I16" s="5">
        <v>7.9</v>
      </c>
      <c r="J16" s="5">
        <v>17.5</v>
      </c>
      <c r="K16" s="10">
        <f t="shared" si="0"/>
        <v>8315.78947368421</v>
      </c>
      <c r="L16" s="10">
        <f t="shared" si="1"/>
        <v>4.0697674418604652</v>
      </c>
      <c r="M16" s="10">
        <f t="shared" si="2"/>
        <v>7977.3561811505506</v>
      </c>
      <c r="N16" t="s">
        <v>4</v>
      </c>
    </row>
    <row r="17" spans="1:14" x14ac:dyDescent="0.3">
      <c r="A17" s="7">
        <v>44837</v>
      </c>
      <c r="B17" s="7" t="s">
        <v>17</v>
      </c>
      <c r="C17" s="3" t="s">
        <v>31</v>
      </c>
      <c r="D17" s="3" t="s">
        <v>1</v>
      </c>
      <c r="E17" s="3" t="s">
        <v>2</v>
      </c>
      <c r="F17" s="3" t="s">
        <v>40</v>
      </c>
      <c r="G17">
        <v>3</v>
      </c>
      <c r="H17">
        <f>110-20-1</f>
        <v>89</v>
      </c>
      <c r="I17">
        <f>34.4+30.5+6.1</f>
        <v>71</v>
      </c>
      <c r="J17">
        <v>13.2</v>
      </c>
      <c r="K17" s="9">
        <f t="shared" si="0"/>
        <v>7977.5280898876399</v>
      </c>
      <c r="L17" s="9">
        <f t="shared" si="1"/>
        <v>-0.93023255813953576</v>
      </c>
      <c r="M17" s="9">
        <f t="shared" si="2"/>
        <v>8051.7376535145022</v>
      </c>
      <c r="N17" t="s">
        <v>8</v>
      </c>
    </row>
    <row r="18" spans="1:14" x14ac:dyDescent="0.3">
      <c r="A18" s="7">
        <v>44837</v>
      </c>
      <c r="B18" s="7" t="s">
        <v>17</v>
      </c>
      <c r="C18" s="3" t="s">
        <v>6</v>
      </c>
      <c r="D18" s="3" t="s">
        <v>5</v>
      </c>
      <c r="E18" s="3" t="s">
        <v>6</v>
      </c>
      <c r="F18" s="3" t="s">
        <v>40</v>
      </c>
      <c r="G18">
        <v>3</v>
      </c>
      <c r="H18">
        <v>10</v>
      </c>
      <c r="I18">
        <v>8.9</v>
      </c>
      <c r="J18">
        <v>13</v>
      </c>
      <c r="K18" s="9">
        <f t="shared" si="0"/>
        <v>8900</v>
      </c>
      <c r="L18" s="9">
        <f t="shared" si="1"/>
        <v>-1.1627906976744187</v>
      </c>
      <c r="M18" s="9">
        <f t="shared" si="2"/>
        <v>9003.4883720930229</v>
      </c>
      <c r="N18" t="s">
        <v>8</v>
      </c>
    </row>
    <row r="19" spans="1:14" x14ac:dyDescent="0.3">
      <c r="A19" s="8">
        <v>44837</v>
      </c>
      <c r="B19" s="7" t="s">
        <v>17</v>
      </c>
      <c r="C19" s="4" t="s">
        <v>30</v>
      </c>
      <c r="D19" s="4" t="s">
        <v>5</v>
      </c>
      <c r="E19" s="4" t="s">
        <v>30</v>
      </c>
      <c r="F19" s="3" t="s">
        <v>40</v>
      </c>
      <c r="G19" s="5">
        <v>3</v>
      </c>
      <c r="H19" s="5">
        <f>10-0.5</f>
        <v>9.5</v>
      </c>
      <c r="I19" s="5">
        <v>1.6</v>
      </c>
      <c r="J19" s="5">
        <v>21.8</v>
      </c>
      <c r="K19" s="10">
        <f t="shared" si="0"/>
        <v>1684.2105263157894</v>
      </c>
      <c r="L19" s="10">
        <f t="shared" si="1"/>
        <v>9.0697674418604652</v>
      </c>
      <c r="M19" s="10">
        <f t="shared" si="2"/>
        <v>1531.4565483476131</v>
      </c>
      <c r="N19" t="s">
        <v>8</v>
      </c>
    </row>
    <row r="20" spans="1:14" x14ac:dyDescent="0.3">
      <c r="A20" s="7">
        <v>44840</v>
      </c>
      <c r="B20" s="7" t="s">
        <v>18</v>
      </c>
      <c r="C20" s="3" t="s">
        <v>31</v>
      </c>
      <c r="D20" s="3" t="s">
        <v>1</v>
      </c>
      <c r="E20" s="3" t="s">
        <v>2</v>
      </c>
      <c r="F20" s="3" t="s">
        <v>7</v>
      </c>
      <c r="G20">
        <v>3</v>
      </c>
      <c r="H20">
        <f>110-20-0.75</f>
        <v>89.25</v>
      </c>
      <c r="I20">
        <f>5.7+35.2+33.5</f>
        <v>74.400000000000006</v>
      </c>
      <c r="J20">
        <v>18.2</v>
      </c>
      <c r="K20" s="9">
        <f t="shared" si="0"/>
        <v>8336.134453781513</v>
      </c>
      <c r="L20" s="9">
        <f t="shared" si="1"/>
        <v>4.883720930232557</v>
      </c>
      <c r="M20" s="9">
        <f t="shared" si="2"/>
        <v>7929.0209106898574</v>
      </c>
      <c r="N20" t="s">
        <v>9</v>
      </c>
    </row>
    <row r="21" spans="1:14" x14ac:dyDescent="0.3">
      <c r="A21" s="7">
        <v>44840</v>
      </c>
      <c r="B21" s="7" t="s">
        <v>18</v>
      </c>
      <c r="C21" s="3" t="s">
        <v>6</v>
      </c>
      <c r="D21" s="3" t="s">
        <v>5</v>
      </c>
      <c r="E21" s="3" t="s">
        <v>6</v>
      </c>
      <c r="F21" s="3" t="s">
        <v>7</v>
      </c>
      <c r="G21">
        <v>3</v>
      </c>
      <c r="H21">
        <f>10-0.25</f>
        <v>9.75</v>
      </c>
      <c r="I21">
        <v>9.1</v>
      </c>
      <c r="J21">
        <v>17.899999999999999</v>
      </c>
      <c r="K21" s="9">
        <f t="shared" si="0"/>
        <v>9333.3333333333339</v>
      </c>
      <c r="L21" s="9">
        <f t="shared" si="1"/>
        <v>4.5348837209302308</v>
      </c>
      <c r="M21" s="9">
        <f t="shared" si="2"/>
        <v>8910.0775193798454</v>
      </c>
      <c r="N21" t="s">
        <v>9</v>
      </c>
    </row>
    <row r="22" spans="1:14" x14ac:dyDescent="0.3">
      <c r="A22" s="8">
        <v>44840</v>
      </c>
      <c r="B22" s="7" t="s">
        <v>18</v>
      </c>
      <c r="C22" s="4" t="s">
        <v>30</v>
      </c>
      <c r="D22" s="4" t="s">
        <v>5</v>
      </c>
      <c r="E22" s="4" t="s">
        <v>30</v>
      </c>
      <c r="F22" s="4" t="s">
        <v>7</v>
      </c>
      <c r="G22" s="5">
        <v>3</v>
      </c>
      <c r="H22" s="5">
        <f>10-0.5</f>
        <v>9.5</v>
      </c>
      <c r="I22" s="5">
        <v>9</v>
      </c>
      <c r="J22" s="5">
        <v>18</v>
      </c>
      <c r="K22" s="10">
        <f t="shared" si="0"/>
        <v>9473.6842105263149</v>
      </c>
      <c r="L22" s="10">
        <f t="shared" si="1"/>
        <v>4.6511627906976747</v>
      </c>
      <c r="M22" s="10">
        <f t="shared" si="2"/>
        <v>9033.0477356181145</v>
      </c>
      <c r="N22" t="s">
        <v>9</v>
      </c>
    </row>
    <row r="23" spans="1:14" x14ac:dyDescent="0.3">
      <c r="A23" s="7">
        <v>44837</v>
      </c>
      <c r="B23" s="7" t="s">
        <v>19</v>
      </c>
      <c r="C23" s="3" t="s">
        <v>31</v>
      </c>
      <c r="D23" s="3" t="s">
        <v>1</v>
      </c>
      <c r="E23" s="3" t="s">
        <v>2</v>
      </c>
      <c r="F23" s="3" t="s">
        <v>40</v>
      </c>
      <c r="G23">
        <v>3</v>
      </c>
      <c r="H23">
        <f>110-20-1</f>
        <v>89</v>
      </c>
      <c r="I23">
        <f>35.1+35.1</f>
        <v>70.2</v>
      </c>
      <c r="J23">
        <v>13.2</v>
      </c>
      <c r="K23" s="9">
        <f t="shared" si="0"/>
        <v>7887.6404494382023</v>
      </c>
      <c r="L23" s="9">
        <f t="shared" si="1"/>
        <v>-0.93023255813953576</v>
      </c>
      <c r="M23" s="9">
        <f t="shared" si="2"/>
        <v>7961.0138489678593</v>
      </c>
      <c r="N23" t="s">
        <v>8</v>
      </c>
    </row>
    <row r="24" spans="1:14" x14ac:dyDescent="0.3">
      <c r="A24" s="7">
        <v>44837</v>
      </c>
      <c r="B24" s="7" t="s">
        <v>19</v>
      </c>
      <c r="C24" s="3" t="s">
        <v>6</v>
      </c>
      <c r="D24" s="3" t="s">
        <v>5</v>
      </c>
      <c r="E24" s="3" t="s">
        <v>6</v>
      </c>
      <c r="F24" s="3" t="s">
        <v>40</v>
      </c>
      <c r="G24">
        <v>3</v>
      </c>
      <c r="H24">
        <v>10</v>
      </c>
      <c r="I24">
        <v>9.3000000000000007</v>
      </c>
      <c r="J24">
        <v>14.1</v>
      </c>
      <c r="K24" s="9">
        <f t="shared" si="0"/>
        <v>9300</v>
      </c>
      <c r="L24" s="9">
        <f t="shared" si="1"/>
        <v>0.11627906976744144</v>
      </c>
      <c r="M24" s="9">
        <f t="shared" si="2"/>
        <v>9289.1860465116279</v>
      </c>
      <c r="N24" t="s">
        <v>8</v>
      </c>
    </row>
    <row r="25" spans="1:14" x14ac:dyDescent="0.3">
      <c r="A25" s="8">
        <v>44840</v>
      </c>
      <c r="B25" s="7" t="s">
        <v>19</v>
      </c>
      <c r="C25" s="4" t="s">
        <v>30</v>
      </c>
      <c r="D25" s="4" t="s">
        <v>5</v>
      </c>
      <c r="E25" s="4" t="s">
        <v>30</v>
      </c>
      <c r="F25" s="3" t="s">
        <v>40</v>
      </c>
      <c r="G25" s="5">
        <v>3</v>
      </c>
      <c r="H25" s="5">
        <f>10-0.5</f>
        <v>9.5</v>
      </c>
      <c r="I25" s="5">
        <v>1.9</v>
      </c>
      <c r="J25" s="5">
        <v>20.8</v>
      </c>
      <c r="K25" s="10">
        <f t="shared" si="0"/>
        <v>1999.9999999999998</v>
      </c>
      <c r="L25" s="10">
        <f t="shared" si="1"/>
        <v>7.9069767441860481</v>
      </c>
      <c r="M25" s="10">
        <f t="shared" si="2"/>
        <v>1841.8604651162789</v>
      </c>
      <c r="N25" t="s">
        <v>8</v>
      </c>
    </row>
    <row r="26" spans="1:14" x14ac:dyDescent="0.3">
      <c r="A26" s="7">
        <v>44840</v>
      </c>
      <c r="B26" s="7" t="s">
        <v>20</v>
      </c>
      <c r="C26" s="3" t="s">
        <v>31</v>
      </c>
      <c r="D26" s="3" t="s">
        <v>1</v>
      </c>
      <c r="E26" s="3" t="s">
        <v>2</v>
      </c>
      <c r="F26" s="3" t="s">
        <v>3</v>
      </c>
      <c r="G26">
        <v>3</v>
      </c>
      <c r="H26">
        <f>110-20-0.75</f>
        <v>89.25</v>
      </c>
      <c r="I26">
        <f>36.5+25</f>
        <v>61.5</v>
      </c>
      <c r="J26">
        <v>18.2</v>
      </c>
      <c r="K26" s="9">
        <f t="shared" si="0"/>
        <v>6890.7563025210084</v>
      </c>
      <c r="L26" s="9">
        <f t="shared" si="1"/>
        <v>4.883720930232557</v>
      </c>
      <c r="M26" s="9">
        <f t="shared" si="2"/>
        <v>6554.2309947234708</v>
      </c>
      <c r="N26" t="s">
        <v>9</v>
      </c>
    </row>
    <row r="27" spans="1:14" x14ac:dyDescent="0.3">
      <c r="A27" s="7">
        <v>44840</v>
      </c>
      <c r="B27" s="7" t="s">
        <v>20</v>
      </c>
      <c r="C27" s="3" t="s">
        <v>6</v>
      </c>
      <c r="D27" s="3" t="s">
        <v>5</v>
      </c>
      <c r="E27" s="3" t="s">
        <v>6</v>
      </c>
      <c r="F27" s="3" t="s">
        <v>3</v>
      </c>
      <c r="G27">
        <v>3</v>
      </c>
      <c r="H27">
        <f>10-0.25</f>
        <v>9.75</v>
      </c>
      <c r="I27">
        <v>8.6</v>
      </c>
      <c r="J27">
        <v>17.2</v>
      </c>
      <c r="K27" s="9">
        <f t="shared" si="0"/>
        <v>8820.5128205128203</v>
      </c>
      <c r="L27" s="9">
        <f t="shared" si="1"/>
        <v>3.7209302325581386</v>
      </c>
      <c r="M27" s="9">
        <f t="shared" si="2"/>
        <v>8492.3076923076933</v>
      </c>
      <c r="N27" t="s">
        <v>9</v>
      </c>
    </row>
    <row r="28" spans="1:14" x14ac:dyDescent="0.3">
      <c r="A28" s="8">
        <v>44840</v>
      </c>
      <c r="B28" s="7" t="s">
        <v>20</v>
      </c>
      <c r="C28" s="4" t="s">
        <v>30</v>
      </c>
      <c r="D28" s="4" t="s">
        <v>5</v>
      </c>
      <c r="E28" s="4" t="s">
        <v>30</v>
      </c>
      <c r="F28" s="4" t="s">
        <v>3</v>
      </c>
      <c r="G28" s="5">
        <v>3</v>
      </c>
      <c r="H28" s="5">
        <f>10-0.5</f>
        <v>9.5</v>
      </c>
      <c r="I28" s="5">
        <v>7</v>
      </c>
      <c r="J28" s="5">
        <v>17.399999999999999</v>
      </c>
      <c r="K28" s="10">
        <f t="shared" si="0"/>
        <v>7368.4210526315783</v>
      </c>
      <c r="L28" s="10">
        <f t="shared" si="1"/>
        <v>3.9534883720930218</v>
      </c>
      <c r="M28" s="10">
        <f t="shared" si="2"/>
        <v>7077.1113831089342</v>
      </c>
      <c r="N28" t="s">
        <v>9</v>
      </c>
    </row>
    <row r="29" spans="1:14" x14ac:dyDescent="0.3">
      <c r="A29" s="7">
        <v>44837</v>
      </c>
      <c r="B29" s="7" t="s">
        <v>21</v>
      </c>
      <c r="C29" s="3" t="s">
        <v>31</v>
      </c>
      <c r="D29" s="3" t="s">
        <v>1</v>
      </c>
      <c r="E29" s="3" t="s">
        <v>2</v>
      </c>
      <c r="F29" s="3" t="s">
        <v>3</v>
      </c>
      <c r="G29">
        <v>3</v>
      </c>
      <c r="H29">
        <f>110-20-1</f>
        <v>89</v>
      </c>
      <c r="I29">
        <f>32+33.1</f>
        <v>65.099999999999994</v>
      </c>
      <c r="J29">
        <v>11.9</v>
      </c>
      <c r="K29" s="9">
        <f t="shared" si="0"/>
        <v>7314.6067415730331</v>
      </c>
      <c r="L29" s="9">
        <f t="shared" si="1"/>
        <v>-2.4418604651162785</v>
      </c>
      <c r="M29" s="9">
        <f t="shared" si="2"/>
        <v>7493.2192317742356</v>
      </c>
      <c r="N29" t="s">
        <v>8</v>
      </c>
    </row>
    <row r="30" spans="1:14" x14ac:dyDescent="0.3">
      <c r="A30" s="7">
        <v>44837</v>
      </c>
      <c r="B30" s="7" t="s">
        <v>21</v>
      </c>
      <c r="C30" s="3" t="s">
        <v>6</v>
      </c>
      <c r="D30" s="3" t="s">
        <v>5</v>
      </c>
      <c r="E30" s="3" t="s">
        <v>6</v>
      </c>
      <c r="F30" s="3" t="s">
        <v>3</v>
      </c>
      <c r="G30">
        <v>3</v>
      </c>
      <c r="H30">
        <v>10</v>
      </c>
      <c r="I30">
        <v>6.9</v>
      </c>
      <c r="J30">
        <v>13.2</v>
      </c>
      <c r="K30" s="9">
        <f t="shared" si="0"/>
        <v>6900.0000000000009</v>
      </c>
      <c r="L30" s="9">
        <f t="shared" si="1"/>
        <v>-0.93023255813953576</v>
      </c>
      <c r="M30" s="9">
        <f t="shared" si="2"/>
        <v>6964.1860465116288</v>
      </c>
      <c r="N30" t="s">
        <v>8</v>
      </c>
    </row>
    <row r="31" spans="1:14" x14ac:dyDescent="0.3">
      <c r="A31" s="8">
        <v>44840</v>
      </c>
      <c r="B31" s="7" t="s">
        <v>21</v>
      </c>
      <c r="C31" s="4" t="s">
        <v>30</v>
      </c>
      <c r="D31" s="4" t="s">
        <v>5</v>
      </c>
      <c r="E31" s="4" t="s">
        <v>30</v>
      </c>
      <c r="F31" s="4" t="s">
        <v>3</v>
      </c>
      <c r="G31" s="5">
        <v>3</v>
      </c>
      <c r="H31" s="5">
        <f>10-0.5</f>
        <v>9.5</v>
      </c>
      <c r="I31" s="5">
        <v>1.4</v>
      </c>
      <c r="J31" s="5">
        <v>23.3</v>
      </c>
      <c r="K31" s="10">
        <f t="shared" si="0"/>
        <v>1473.6842105263156</v>
      </c>
      <c r="L31" s="10">
        <f t="shared" si="1"/>
        <v>10.813953488372094</v>
      </c>
      <c r="M31" s="10">
        <f t="shared" si="2"/>
        <v>1314.3206854345162</v>
      </c>
      <c r="N31" t="s">
        <v>8</v>
      </c>
    </row>
    <row r="32" spans="1:14" x14ac:dyDescent="0.3">
      <c r="A32" s="7">
        <v>44840</v>
      </c>
      <c r="B32" s="7" t="s">
        <v>22</v>
      </c>
      <c r="C32" s="3" t="s">
        <v>31</v>
      </c>
      <c r="D32" s="3" t="s">
        <v>1</v>
      </c>
      <c r="E32" s="3" t="s">
        <v>2</v>
      </c>
      <c r="F32" s="3" t="s">
        <v>7</v>
      </c>
      <c r="G32">
        <v>3</v>
      </c>
      <c r="H32">
        <f>110-20-0.75</f>
        <v>89.25</v>
      </c>
      <c r="I32">
        <f>14+29.5+32.2</f>
        <v>75.7</v>
      </c>
      <c r="J32">
        <v>17.2</v>
      </c>
      <c r="K32" s="9">
        <f t="shared" si="0"/>
        <v>8481.7927170868352</v>
      </c>
      <c r="L32" s="9">
        <f t="shared" si="1"/>
        <v>3.7209302325581386</v>
      </c>
      <c r="M32" s="9">
        <f t="shared" si="2"/>
        <v>8166.191127613838</v>
      </c>
      <c r="N32" t="s">
        <v>9</v>
      </c>
    </row>
    <row r="33" spans="1:14" x14ac:dyDescent="0.3">
      <c r="A33" s="7">
        <v>44840</v>
      </c>
      <c r="B33" s="7" t="s">
        <v>22</v>
      </c>
      <c r="C33" s="3" t="s">
        <v>6</v>
      </c>
      <c r="D33" s="3" t="s">
        <v>5</v>
      </c>
      <c r="E33" s="3" t="s">
        <v>6</v>
      </c>
      <c r="F33" s="3" t="s">
        <v>7</v>
      </c>
      <c r="G33">
        <v>3</v>
      </c>
      <c r="H33">
        <f>10-0.25</f>
        <v>9.75</v>
      </c>
      <c r="I33">
        <v>10.3</v>
      </c>
      <c r="J33">
        <v>18.3</v>
      </c>
      <c r="K33" s="9">
        <f t="shared" si="0"/>
        <v>10564.102564102564</v>
      </c>
      <c r="L33" s="9">
        <f t="shared" si="1"/>
        <v>5.0000000000000009</v>
      </c>
      <c r="M33" s="9">
        <f t="shared" si="2"/>
        <v>10035.897435897436</v>
      </c>
      <c r="N33" t="s">
        <v>9</v>
      </c>
    </row>
    <row r="34" spans="1:14" x14ac:dyDescent="0.3">
      <c r="A34" s="8">
        <v>44840</v>
      </c>
      <c r="B34" s="7" t="s">
        <v>22</v>
      </c>
      <c r="C34" s="4" t="s">
        <v>30</v>
      </c>
      <c r="D34" s="4" t="s">
        <v>5</v>
      </c>
      <c r="E34" s="4" t="s">
        <v>30</v>
      </c>
      <c r="F34" s="4" t="s">
        <v>7</v>
      </c>
      <c r="G34" s="5">
        <v>3</v>
      </c>
      <c r="H34" s="5">
        <f>10-0.5</f>
        <v>9.5</v>
      </c>
      <c r="I34" s="5">
        <v>9.4</v>
      </c>
      <c r="J34" s="5">
        <v>18.100000000000001</v>
      </c>
      <c r="K34" s="10">
        <f t="shared" si="0"/>
        <v>9894.7368421052633</v>
      </c>
      <c r="L34" s="10">
        <f t="shared" si="1"/>
        <v>4.7674418604651176</v>
      </c>
      <c r="M34" s="10">
        <f t="shared" si="2"/>
        <v>9423.0110159118722</v>
      </c>
      <c r="N34" t="s">
        <v>9</v>
      </c>
    </row>
    <row r="35" spans="1:14" x14ac:dyDescent="0.3">
      <c r="A35" s="7">
        <v>44837</v>
      </c>
      <c r="B35" s="7" t="s">
        <v>23</v>
      </c>
      <c r="C35" s="3" t="s">
        <v>31</v>
      </c>
      <c r="D35" s="3" t="s">
        <v>1</v>
      </c>
      <c r="E35" s="3" t="s">
        <v>2</v>
      </c>
      <c r="F35" s="3" t="s">
        <v>40</v>
      </c>
      <c r="G35">
        <v>3</v>
      </c>
      <c r="H35">
        <f>110-20-1</f>
        <v>89</v>
      </c>
      <c r="I35">
        <f>10.6+33.6+33.4</f>
        <v>77.599999999999994</v>
      </c>
      <c r="J35">
        <v>12.6</v>
      </c>
      <c r="K35" s="9">
        <f t="shared" si="0"/>
        <v>8719.1011235955048</v>
      </c>
      <c r="L35" s="9">
        <f t="shared" si="1"/>
        <v>-1.6279069767441863</v>
      </c>
      <c r="M35" s="9">
        <f t="shared" si="2"/>
        <v>8861.0399790958963</v>
      </c>
      <c r="N35" t="s">
        <v>8</v>
      </c>
    </row>
    <row r="36" spans="1:14" x14ac:dyDescent="0.3">
      <c r="A36" s="7">
        <v>44837</v>
      </c>
      <c r="B36" s="7" t="s">
        <v>23</v>
      </c>
      <c r="C36" s="3" t="s">
        <v>6</v>
      </c>
      <c r="D36" s="3" t="s">
        <v>5</v>
      </c>
      <c r="E36" s="3" t="s">
        <v>6</v>
      </c>
      <c r="F36" s="3" t="s">
        <v>40</v>
      </c>
      <c r="G36">
        <v>3</v>
      </c>
      <c r="H36">
        <v>10</v>
      </c>
      <c r="I36">
        <v>9.9</v>
      </c>
      <c r="J36">
        <v>14.3</v>
      </c>
      <c r="K36" s="9">
        <f t="shared" si="0"/>
        <v>9900</v>
      </c>
      <c r="L36" s="9">
        <f t="shared" si="1"/>
        <v>0.34883720930232642</v>
      </c>
      <c r="M36" s="9">
        <f t="shared" si="2"/>
        <v>9865.4651162790688</v>
      </c>
      <c r="N36" t="s">
        <v>8</v>
      </c>
    </row>
    <row r="37" spans="1:14" x14ac:dyDescent="0.3">
      <c r="A37" s="8">
        <v>44837</v>
      </c>
      <c r="B37" s="7" t="s">
        <v>23</v>
      </c>
      <c r="C37" s="4" t="s">
        <v>30</v>
      </c>
      <c r="D37" s="4" t="s">
        <v>5</v>
      </c>
      <c r="E37" s="4" t="s">
        <v>30</v>
      </c>
      <c r="F37" s="3" t="s">
        <v>40</v>
      </c>
      <c r="G37" s="5">
        <v>3</v>
      </c>
      <c r="H37" s="5">
        <f>10-0.5</f>
        <v>9.5</v>
      </c>
      <c r="I37" s="5">
        <v>6.9</v>
      </c>
      <c r="J37" s="5">
        <v>14.1</v>
      </c>
      <c r="K37" s="10">
        <f t="shared" si="0"/>
        <v>7263.1578947368425</v>
      </c>
      <c r="L37" s="10">
        <f t="shared" si="1"/>
        <v>0.11627906976744144</v>
      </c>
      <c r="M37" s="10">
        <f t="shared" si="2"/>
        <v>7254.7123623011021</v>
      </c>
      <c r="N37" t="s">
        <v>8</v>
      </c>
    </row>
    <row r="38" spans="1:14" x14ac:dyDescent="0.3">
      <c r="A38" s="7">
        <v>44840</v>
      </c>
      <c r="B38" s="7" t="s">
        <v>24</v>
      </c>
      <c r="C38" s="3" t="s">
        <v>31</v>
      </c>
      <c r="D38" s="3" t="s">
        <v>1</v>
      </c>
      <c r="E38" s="3" t="s">
        <v>2</v>
      </c>
      <c r="F38" s="3" t="s">
        <v>7</v>
      </c>
      <c r="G38">
        <v>3</v>
      </c>
      <c r="H38">
        <f>110-20-0.75</f>
        <v>89.25</v>
      </c>
      <c r="I38">
        <f>30+4.6+32.9</f>
        <v>67.5</v>
      </c>
      <c r="J38">
        <v>18.7</v>
      </c>
      <c r="K38" s="9">
        <f t="shared" si="0"/>
        <v>7563.0252100840335</v>
      </c>
      <c r="L38" s="9">
        <f t="shared" si="1"/>
        <v>5.4651162790697665</v>
      </c>
      <c r="M38" s="9">
        <f t="shared" si="2"/>
        <v>7149.697088137581</v>
      </c>
      <c r="N38" t="s">
        <v>10</v>
      </c>
    </row>
    <row r="39" spans="1:14" x14ac:dyDescent="0.3">
      <c r="A39" s="7">
        <v>44840</v>
      </c>
      <c r="B39" s="7" t="s">
        <v>24</v>
      </c>
      <c r="C39" s="3" t="s">
        <v>6</v>
      </c>
      <c r="D39" s="3" t="s">
        <v>5</v>
      </c>
      <c r="E39" s="3" t="s">
        <v>6</v>
      </c>
      <c r="F39" s="3" t="s">
        <v>7</v>
      </c>
      <c r="G39">
        <v>3</v>
      </c>
      <c r="H39">
        <f>10-0.25</f>
        <v>9.75</v>
      </c>
      <c r="I39">
        <v>9.3000000000000007</v>
      </c>
      <c r="J39">
        <v>17.3</v>
      </c>
      <c r="K39" s="9">
        <f t="shared" si="0"/>
        <v>9538.461538461539</v>
      </c>
      <c r="L39" s="9">
        <f t="shared" si="1"/>
        <v>3.8372093023255824</v>
      </c>
      <c r="M39" s="9">
        <f t="shared" si="2"/>
        <v>9172.4508050089462</v>
      </c>
      <c r="N39" t="s">
        <v>10</v>
      </c>
    </row>
    <row r="40" spans="1:14" x14ac:dyDescent="0.3">
      <c r="A40" s="8">
        <v>44840</v>
      </c>
      <c r="B40" s="7" t="s">
        <v>24</v>
      </c>
      <c r="C40" s="4" t="s">
        <v>30</v>
      </c>
      <c r="D40" s="4" t="s">
        <v>5</v>
      </c>
      <c r="E40" s="4" t="s">
        <v>30</v>
      </c>
      <c r="F40" s="4" t="s">
        <v>7</v>
      </c>
      <c r="G40" s="5">
        <v>3</v>
      </c>
      <c r="H40" s="5">
        <f>10-0.5</f>
        <v>9.5</v>
      </c>
      <c r="I40" s="5">
        <v>7</v>
      </c>
      <c r="J40" s="5">
        <v>19.2</v>
      </c>
      <c r="K40" s="10">
        <f t="shared" si="0"/>
        <v>7368.4210526315783</v>
      </c>
      <c r="L40" s="10">
        <f t="shared" si="1"/>
        <v>6.0465116279069759</v>
      </c>
      <c r="M40" s="10">
        <f t="shared" si="2"/>
        <v>6922.8886168910649</v>
      </c>
      <c r="N40" t="s">
        <v>10</v>
      </c>
    </row>
    <row r="41" spans="1:14" x14ac:dyDescent="0.3">
      <c r="A41" s="7">
        <v>44837</v>
      </c>
      <c r="B41" s="7" t="s">
        <v>25</v>
      </c>
      <c r="C41" s="3" t="s">
        <v>31</v>
      </c>
      <c r="D41" s="3" t="s">
        <v>1</v>
      </c>
      <c r="E41" s="3" t="s">
        <v>2</v>
      </c>
      <c r="F41" s="3" t="s">
        <v>3</v>
      </c>
      <c r="G41">
        <v>3</v>
      </c>
      <c r="H41">
        <f>110-20-1</f>
        <v>89</v>
      </c>
      <c r="I41">
        <f>34.2+33.4</f>
        <v>67.599999999999994</v>
      </c>
      <c r="J41">
        <v>12.7</v>
      </c>
      <c r="K41" s="9">
        <f t="shared" si="0"/>
        <v>7595.5056179775274</v>
      </c>
      <c r="L41" s="9">
        <f t="shared" si="1"/>
        <v>-1.5116279069767451</v>
      </c>
      <c r="M41" s="9">
        <f t="shared" si="2"/>
        <v>7710.3214005748623</v>
      </c>
      <c r="N41" t="s">
        <v>8</v>
      </c>
    </row>
    <row r="42" spans="1:14" x14ac:dyDescent="0.3">
      <c r="A42" s="7">
        <v>44837</v>
      </c>
      <c r="B42" s="7" t="s">
        <v>25</v>
      </c>
      <c r="C42" s="3" t="s">
        <v>6</v>
      </c>
      <c r="D42" s="3" t="s">
        <v>5</v>
      </c>
      <c r="E42" s="3" t="s">
        <v>6</v>
      </c>
      <c r="F42" s="3" t="s">
        <v>3</v>
      </c>
      <c r="G42">
        <v>3</v>
      </c>
      <c r="H42">
        <v>10</v>
      </c>
      <c r="I42">
        <v>8.6999999999999993</v>
      </c>
      <c r="J42">
        <v>12.4</v>
      </c>
      <c r="K42" s="9">
        <f t="shared" si="0"/>
        <v>8699.9999999999982</v>
      </c>
      <c r="L42" s="9">
        <f t="shared" si="1"/>
        <v>-1.8604651162790693</v>
      </c>
      <c r="M42" s="9">
        <f t="shared" si="2"/>
        <v>8861.8604651162768</v>
      </c>
      <c r="N42" t="s">
        <v>8</v>
      </c>
    </row>
    <row r="43" spans="1:14" x14ac:dyDescent="0.3">
      <c r="A43" s="8">
        <v>44837</v>
      </c>
      <c r="B43" s="7" t="s">
        <v>25</v>
      </c>
      <c r="C43" s="4" t="s">
        <v>30</v>
      </c>
      <c r="D43" s="4" t="s">
        <v>5</v>
      </c>
      <c r="E43" s="4" t="s">
        <v>30</v>
      </c>
      <c r="F43" s="4" t="s">
        <v>3</v>
      </c>
      <c r="G43" s="5">
        <v>3</v>
      </c>
      <c r="H43" s="5">
        <f>10-0.5</f>
        <v>9.5</v>
      </c>
      <c r="I43" s="5">
        <v>3.9</v>
      </c>
      <c r="J43" s="5">
        <v>13.2</v>
      </c>
      <c r="K43" s="10">
        <f t="shared" si="0"/>
        <v>4105.2631578947367</v>
      </c>
      <c r="L43" s="10">
        <f t="shared" si="1"/>
        <v>-0.93023255813953576</v>
      </c>
      <c r="M43" s="10">
        <f t="shared" si="2"/>
        <v>4143.4516523867815</v>
      </c>
      <c r="N43" t="s">
        <v>8</v>
      </c>
    </row>
    <row r="44" spans="1:14" x14ac:dyDescent="0.3">
      <c r="A44" s="7">
        <v>44840</v>
      </c>
      <c r="B44" s="7" t="s">
        <v>26</v>
      </c>
      <c r="C44" s="3" t="s">
        <v>31</v>
      </c>
      <c r="D44" s="3" t="s">
        <v>1</v>
      </c>
      <c r="E44" s="3" t="s">
        <v>2</v>
      </c>
      <c r="F44" s="3" t="s">
        <v>40</v>
      </c>
      <c r="G44">
        <v>3</v>
      </c>
      <c r="H44">
        <f>110-20-0.75</f>
        <v>89.25</v>
      </c>
      <c r="I44">
        <f>13.2+30.6+32.6</f>
        <v>76.400000000000006</v>
      </c>
      <c r="J44">
        <v>18.3</v>
      </c>
      <c r="K44" s="9">
        <f t="shared" si="0"/>
        <v>8560.2240896358544</v>
      </c>
      <c r="L44" s="9">
        <f t="shared" si="1"/>
        <v>5.0000000000000009</v>
      </c>
      <c r="M44" s="9">
        <f t="shared" si="2"/>
        <v>8132.212885154062</v>
      </c>
      <c r="N44" t="s">
        <v>8</v>
      </c>
    </row>
    <row r="45" spans="1:14" x14ac:dyDescent="0.3">
      <c r="A45" s="7">
        <v>44840</v>
      </c>
      <c r="B45" s="7" t="s">
        <v>26</v>
      </c>
      <c r="C45" s="3" t="s">
        <v>6</v>
      </c>
      <c r="D45" s="3" t="s">
        <v>5</v>
      </c>
      <c r="E45" s="3" t="s">
        <v>6</v>
      </c>
      <c r="F45" s="3" t="s">
        <v>40</v>
      </c>
      <c r="G45">
        <v>3</v>
      </c>
      <c r="H45">
        <f>10-0.25</f>
        <v>9.75</v>
      </c>
      <c r="I45">
        <v>9.5</v>
      </c>
      <c r="J45">
        <v>17.5</v>
      </c>
      <c r="K45" s="9">
        <f t="shared" si="0"/>
        <v>9743.5897435897441</v>
      </c>
      <c r="L45" s="9">
        <f t="shared" si="1"/>
        <v>4.0697674418604652</v>
      </c>
      <c r="M45" s="9">
        <f t="shared" si="2"/>
        <v>9347.0483005366732</v>
      </c>
      <c r="N45" t="s">
        <v>8</v>
      </c>
    </row>
    <row r="46" spans="1:14" x14ac:dyDescent="0.3">
      <c r="A46" s="8">
        <v>44840</v>
      </c>
      <c r="B46" s="7" t="s">
        <v>26</v>
      </c>
      <c r="C46" s="4" t="s">
        <v>30</v>
      </c>
      <c r="D46" s="4" t="s">
        <v>5</v>
      </c>
      <c r="E46" s="4" t="s">
        <v>30</v>
      </c>
      <c r="F46" s="3" t="s">
        <v>40</v>
      </c>
      <c r="G46" s="5">
        <v>3</v>
      </c>
      <c r="H46" s="5">
        <f>10-0.5</f>
        <v>9.5</v>
      </c>
      <c r="I46" s="5">
        <v>8.6</v>
      </c>
      <c r="J46" s="5">
        <v>18</v>
      </c>
      <c r="K46" s="10">
        <f t="shared" si="0"/>
        <v>9052.6315789473683</v>
      </c>
      <c r="L46" s="10">
        <f t="shared" si="1"/>
        <v>4.6511627906976747</v>
      </c>
      <c r="M46" s="10">
        <f t="shared" si="2"/>
        <v>8631.5789473684217</v>
      </c>
      <c r="N46" t="s">
        <v>8</v>
      </c>
    </row>
    <row r="47" spans="1:14" x14ac:dyDescent="0.3">
      <c r="C47" s="3"/>
      <c r="D47" s="3"/>
      <c r="E47" s="3"/>
      <c r="F47" s="3"/>
    </row>
    <row r="48" spans="1:14" x14ac:dyDescent="0.3">
      <c r="C48" s="3"/>
      <c r="D48" s="3"/>
      <c r="E48" s="3"/>
      <c r="F48" s="3"/>
    </row>
    <row r="49" spans="3:6" x14ac:dyDescent="0.3">
      <c r="C49" s="3"/>
      <c r="D49" s="3"/>
      <c r="E49" s="3"/>
      <c r="F49" s="3"/>
    </row>
    <row r="50" spans="3:6" x14ac:dyDescent="0.3">
      <c r="C50" s="3"/>
      <c r="D50" s="3"/>
      <c r="E50" s="3"/>
      <c r="F50" s="3"/>
    </row>
    <row r="51" spans="3:6" x14ac:dyDescent="0.3">
      <c r="C51" s="3"/>
      <c r="D51" s="3"/>
      <c r="E51" s="3"/>
      <c r="F51" s="3"/>
    </row>
    <row r="52" spans="3:6" x14ac:dyDescent="0.3">
      <c r="C52" s="3"/>
      <c r="D52" s="3"/>
      <c r="E52" s="3"/>
      <c r="F52" s="3"/>
    </row>
    <row r="53" spans="3:6" x14ac:dyDescent="0.3">
      <c r="C53" s="3"/>
      <c r="D53" s="3"/>
      <c r="E53" s="3"/>
      <c r="F53" s="3"/>
    </row>
    <row r="54" spans="3:6" x14ac:dyDescent="0.3">
      <c r="C54" s="3"/>
      <c r="D54" s="3"/>
      <c r="E54" s="3"/>
      <c r="F54" s="3"/>
    </row>
    <row r="55" spans="3:6" x14ac:dyDescent="0.3">
      <c r="C55" s="3"/>
      <c r="D55" s="3"/>
      <c r="E55" s="3"/>
      <c r="F55" s="3"/>
    </row>
    <row r="56" spans="3:6" x14ac:dyDescent="0.3">
      <c r="C56" s="3"/>
      <c r="D56" s="3"/>
      <c r="E56" s="3"/>
      <c r="F56" s="3"/>
    </row>
    <row r="57" spans="3:6" x14ac:dyDescent="0.3">
      <c r="C57" s="3"/>
      <c r="D57" s="3"/>
      <c r="E57" s="3"/>
      <c r="F57" s="3"/>
    </row>
    <row r="58" spans="3:6" x14ac:dyDescent="0.3">
      <c r="C58" s="3"/>
      <c r="D58" s="3"/>
      <c r="E58" s="3"/>
      <c r="F58" s="3"/>
    </row>
    <row r="59" spans="3:6" x14ac:dyDescent="0.3">
      <c r="C59" s="3"/>
      <c r="D59" s="3"/>
      <c r="E59" s="3"/>
      <c r="F59" s="3"/>
    </row>
    <row r="60" spans="3:6" x14ac:dyDescent="0.3">
      <c r="C60" s="3"/>
      <c r="D60" s="3"/>
      <c r="E60" s="3"/>
      <c r="F60" s="3"/>
    </row>
    <row r="61" spans="3:6" x14ac:dyDescent="0.3">
      <c r="C61" s="3"/>
      <c r="D61" s="3"/>
      <c r="E61" s="3"/>
      <c r="F61" s="3"/>
    </row>
    <row r="62" spans="3:6" x14ac:dyDescent="0.3">
      <c r="C62" s="3"/>
      <c r="D62" s="3"/>
      <c r="E62" s="3"/>
      <c r="F62" s="3"/>
    </row>
    <row r="63" spans="3:6" x14ac:dyDescent="0.3">
      <c r="C63" s="3"/>
      <c r="D63" s="3"/>
      <c r="E63" s="3"/>
      <c r="F63" s="3"/>
    </row>
    <row r="64" spans="3:6" x14ac:dyDescent="0.3">
      <c r="C64" s="3"/>
      <c r="D64" s="3"/>
      <c r="E64" s="3"/>
      <c r="F64" s="3"/>
    </row>
    <row r="65" spans="3:6" x14ac:dyDescent="0.3">
      <c r="C65" s="3"/>
      <c r="D65" s="3"/>
      <c r="E65" s="3"/>
      <c r="F65" s="3"/>
    </row>
    <row r="66" spans="3:6" x14ac:dyDescent="0.3">
      <c r="C66" s="3"/>
      <c r="D66" s="3"/>
      <c r="E66" s="3"/>
      <c r="F66" s="3"/>
    </row>
    <row r="67" spans="3:6" x14ac:dyDescent="0.3">
      <c r="C67" s="3"/>
      <c r="D67" s="3"/>
      <c r="E67" s="3"/>
      <c r="F67" s="3"/>
    </row>
    <row r="68" spans="3:6" x14ac:dyDescent="0.3">
      <c r="C68" s="3"/>
      <c r="D68" s="3"/>
      <c r="E68" s="3"/>
      <c r="F68" s="3"/>
    </row>
    <row r="69" spans="3:6" x14ac:dyDescent="0.3">
      <c r="C69" s="3"/>
      <c r="D69" s="3"/>
      <c r="E69" s="3"/>
      <c r="F69" s="3"/>
    </row>
    <row r="70" spans="3:6" x14ac:dyDescent="0.3">
      <c r="C70" s="3"/>
      <c r="D70" s="3"/>
      <c r="E70" s="3"/>
      <c r="F70" s="3"/>
    </row>
    <row r="71" spans="3:6" x14ac:dyDescent="0.3">
      <c r="C71" s="3"/>
      <c r="D71" s="3"/>
      <c r="E71" s="3"/>
      <c r="F71" s="3"/>
    </row>
    <row r="72" spans="3:6" x14ac:dyDescent="0.3">
      <c r="C72" s="3"/>
      <c r="D72" s="3"/>
      <c r="E72" s="3"/>
      <c r="F72" s="3"/>
    </row>
    <row r="73" spans="3:6" x14ac:dyDescent="0.3">
      <c r="C73" s="3"/>
      <c r="D73" s="3"/>
      <c r="E73" s="3"/>
      <c r="F73" s="3"/>
    </row>
    <row r="74" spans="3:6" x14ac:dyDescent="0.3">
      <c r="C74" s="3"/>
      <c r="D74" s="3"/>
      <c r="E74" s="3"/>
      <c r="F74" s="3"/>
    </row>
    <row r="75" spans="3:6" x14ac:dyDescent="0.3">
      <c r="C75" s="3"/>
      <c r="D75" s="3"/>
      <c r="E75" s="3"/>
      <c r="F75" s="3"/>
    </row>
    <row r="76" spans="3:6" x14ac:dyDescent="0.3">
      <c r="C76" s="3"/>
      <c r="D76" s="3"/>
      <c r="E76" s="3"/>
      <c r="F76" s="3"/>
    </row>
    <row r="77" spans="3:6" x14ac:dyDescent="0.3">
      <c r="C77" s="3"/>
      <c r="D77" s="3"/>
      <c r="E77" s="3"/>
      <c r="F77" s="3"/>
    </row>
    <row r="78" spans="3:6" x14ac:dyDescent="0.3">
      <c r="C78" s="3"/>
      <c r="D78" s="3"/>
      <c r="E78" s="3"/>
      <c r="F78" s="3"/>
    </row>
    <row r="79" spans="3:6" x14ac:dyDescent="0.3">
      <c r="C79" s="3"/>
      <c r="D79" s="3"/>
      <c r="E79" s="3"/>
      <c r="F79" s="3"/>
    </row>
    <row r="80" spans="3:6" x14ac:dyDescent="0.3">
      <c r="C80" s="3"/>
      <c r="D80" s="3"/>
      <c r="E80" s="3"/>
      <c r="F80" s="3"/>
    </row>
    <row r="81" spans="3:6" x14ac:dyDescent="0.3">
      <c r="C81" s="3"/>
      <c r="D81" s="3"/>
      <c r="E81" s="3"/>
      <c r="F81" s="3"/>
    </row>
    <row r="82" spans="3:6" x14ac:dyDescent="0.3">
      <c r="C82" s="3"/>
      <c r="D82" s="3"/>
      <c r="E82" s="3"/>
      <c r="F82" s="3"/>
    </row>
    <row r="83" spans="3:6" x14ac:dyDescent="0.3">
      <c r="C83" s="3"/>
      <c r="D83" s="3"/>
      <c r="E83" s="3"/>
      <c r="F83" s="3"/>
    </row>
    <row r="84" spans="3:6" x14ac:dyDescent="0.3">
      <c r="C84" s="3"/>
      <c r="D84" s="3"/>
      <c r="E84" s="3"/>
      <c r="F84" s="3"/>
    </row>
    <row r="85" spans="3:6" x14ac:dyDescent="0.3">
      <c r="C85" s="3"/>
      <c r="D85" s="3"/>
      <c r="E85" s="3"/>
      <c r="F85" s="3"/>
    </row>
    <row r="86" spans="3:6" x14ac:dyDescent="0.3">
      <c r="C86" s="3"/>
      <c r="D86" s="3"/>
      <c r="E86" s="3"/>
      <c r="F86" s="3"/>
    </row>
    <row r="87" spans="3:6" x14ac:dyDescent="0.3">
      <c r="C87" s="3"/>
      <c r="D87" s="3"/>
      <c r="E87" s="3"/>
      <c r="F87" s="3"/>
    </row>
    <row r="88" spans="3:6" x14ac:dyDescent="0.3">
      <c r="C88" s="3"/>
      <c r="D88" s="3"/>
      <c r="E88" s="3"/>
      <c r="F88" s="3"/>
    </row>
    <row r="89" spans="3:6" x14ac:dyDescent="0.3">
      <c r="C89" s="3"/>
      <c r="D89" s="3"/>
      <c r="E89" s="3"/>
      <c r="F89" s="3"/>
    </row>
    <row r="90" spans="3:6" x14ac:dyDescent="0.3">
      <c r="C90" s="3"/>
      <c r="D90" s="3"/>
      <c r="E90" s="3"/>
      <c r="F90" s="3"/>
    </row>
    <row r="91" spans="3:6" x14ac:dyDescent="0.3">
      <c r="C91" s="3"/>
      <c r="D91" s="3"/>
      <c r="E91" s="3"/>
      <c r="F91" s="3"/>
    </row>
    <row r="92" spans="3:6" x14ac:dyDescent="0.3">
      <c r="C92" s="3"/>
      <c r="D92" s="3"/>
      <c r="E92" s="3"/>
      <c r="F92" s="3"/>
    </row>
    <row r="93" spans="3:6" x14ac:dyDescent="0.3">
      <c r="C93" s="3"/>
      <c r="D93" s="3"/>
      <c r="E93" s="3"/>
      <c r="F93" s="3"/>
    </row>
    <row r="94" spans="3:6" x14ac:dyDescent="0.3">
      <c r="C94" s="3"/>
      <c r="D94" s="3"/>
      <c r="E94" s="3"/>
      <c r="F94" s="3"/>
    </row>
    <row r="95" spans="3:6" x14ac:dyDescent="0.3">
      <c r="C95" s="3"/>
      <c r="D95" s="3"/>
      <c r="E95" s="3"/>
      <c r="F95" s="3"/>
    </row>
    <row r="96" spans="3:6" x14ac:dyDescent="0.3">
      <c r="C96" s="3"/>
      <c r="D96" s="3"/>
      <c r="E96" s="3"/>
      <c r="F96" s="3"/>
    </row>
    <row r="97" spans="3:6" x14ac:dyDescent="0.3">
      <c r="C97" s="3"/>
      <c r="D97" s="3"/>
      <c r="E97" s="3"/>
      <c r="F97" s="3"/>
    </row>
    <row r="98" spans="3:6" x14ac:dyDescent="0.3">
      <c r="C98" s="3"/>
      <c r="D98" s="3"/>
      <c r="E98" s="3"/>
      <c r="F98" s="3"/>
    </row>
    <row r="99" spans="3:6" x14ac:dyDescent="0.3">
      <c r="C99" s="3"/>
      <c r="D99" s="3"/>
      <c r="E99" s="3"/>
      <c r="F99" s="3"/>
    </row>
    <row r="100" spans="3:6" x14ac:dyDescent="0.3">
      <c r="C100" s="3"/>
      <c r="D100" s="3"/>
      <c r="E100" s="3"/>
      <c r="F100" s="3"/>
    </row>
    <row r="101" spans="3:6" x14ac:dyDescent="0.3">
      <c r="C101" s="3"/>
      <c r="D101" s="3"/>
      <c r="E101" s="3"/>
      <c r="F101" s="3"/>
    </row>
    <row r="102" spans="3:6" x14ac:dyDescent="0.3">
      <c r="C102" s="3"/>
      <c r="D102" s="3"/>
      <c r="E102" s="3"/>
      <c r="F102" s="3"/>
    </row>
    <row r="103" spans="3:6" x14ac:dyDescent="0.3">
      <c r="C103" s="3"/>
      <c r="D103" s="3"/>
      <c r="E103" s="3"/>
      <c r="F103" s="3"/>
    </row>
    <row r="104" spans="3:6" x14ac:dyDescent="0.3">
      <c r="C104" s="3"/>
      <c r="D104" s="3"/>
      <c r="E104" s="3"/>
      <c r="F104" s="3"/>
    </row>
    <row r="105" spans="3:6" x14ac:dyDescent="0.3">
      <c r="C105" s="3"/>
      <c r="D105" s="3"/>
      <c r="E105" s="3"/>
      <c r="F105" s="3"/>
    </row>
    <row r="106" spans="3:6" x14ac:dyDescent="0.3">
      <c r="C106" s="3"/>
      <c r="D106" s="3"/>
      <c r="E106" s="3"/>
      <c r="F106" s="3"/>
    </row>
    <row r="107" spans="3:6" x14ac:dyDescent="0.3">
      <c r="C107" s="3"/>
      <c r="D107" s="3"/>
      <c r="E107" s="3"/>
      <c r="F107" s="3"/>
    </row>
    <row r="108" spans="3:6" x14ac:dyDescent="0.3">
      <c r="C108" s="3"/>
      <c r="D108" s="3"/>
      <c r="E108" s="3"/>
      <c r="F108" s="3"/>
    </row>
    <row r="109" spans="3:6" x14ac:dyDescent="0.3">
      <c r="C109" s="3"/>
      <c r="D109" s="3"/>
      <c r="E109" s="3"/>
      <c r="F109" s="3"/>
    </row>
    <row r="110" spans="3:6" x14ac:dyDescent="0.3">
      <c r="C110" s="3"/>
      <c r="D110" s="3"/>
      <c r="E110" s="3"/>
      <c r="F110" s="3"/>
    </row>
    <row r="111" spans="3:6" x14ac:dyDescent="0.3">
      <c r="C111" s="3"/>
      <c r="D111" s="3"/>
      <c r="E111" s="3"/>
      <c r="F111" s="3"/>
    </row>
    <row r="112" spans="3:6" x14ac:dyDescent="0.3">
      <c r="C112" s="3"/>
      <c r="D112" s="3"/>
      <c r="E112" s="3"/>
      <c r="F112" s="3"/>
    </row>
    <row r="113" spans="3:6" x14ac:dyDescent="0.3">
      <c r="C113" s="3"/>
      <c r="D113" s="3"/>
      <c r="E113" s="3"/>
      <c r="F113" s="3"/>
    </row>
    <row r="114" spans="3:6" x14ac:dyDescent="0.3">
      <c r="C114" s="3"/>
      <c r="D114" s="3"/>
      <c r="E114" s="3"/>
      <c r="F114" s="3"/>
    </row>
    <row r="115" spans="3:6" x14ac:dyDescent="0.3">
      <c r="C115" s="3"/>
      <c r="D115" s="3"/>
      <c r="E115" s="3"/>
      <c r="F115" s="3"/>
    </row>
    <row r="116" spans="3:6" x14ac:dyDescent="0.3">
      <c r="C116" s="3"/>
      <c r="D116" s="3"/>
      <c r="E116" s="3"/>
      <c r="F116" s="3"/>
    </row>
    <row r="117" spans="3:6" x14ac:dyDescent="0.3">
      <c r="C117" s="3"/>
      <c r="D117" s="3"/>
      <c r="E117" s="3"/>
      <c r="F117" s="3"/>
    </row>
    <row r="118" spans="3:6" x14ac:dyDescent="0.3">
      <c r="C118" s="3"/>
      <c r="D118" s="3"/>
      <c r="E118" s="3"/>
      <c r="F118" s="3"/>
    </row>
    <row r="119" spans="3:6" x14ac:dyDescent="0.3">
      <c r="C119" s="3"/>
      <c r="D119" s="3"/>
      <c r="E119" s="3"/>
      <c r="F119" s="3"/>
    </row>
    <row r="120" spans="3:6" x14ac:dyDescent="0.3">
      <c r="C120" s="3"/>
      <c r="D120" s="3"/>
      <c r="E120" s="3"/>
      <c r="F120" s="3"/>
    </row>
    <row r="121" spans="3:6" x14ac:dyDescent="0.3">
      <c r="C121" s="3"/>
      <c r="D121" s="3"/>
      <c r="E121" s="3"/>
      <c r="F121" s="3"/>
    </row>
    <row r="122" spans="3:6" x14ac:dyDescent="0.3">
      <c r="C122" s="3"/>
      <c r="D122" s="3"/>
      <c r="E122" s="3"/>
      <c r="F122" s="3"/>
    </row>
    <row r="123" spans="3:6" x14ac:dyDescent="0.3">
      <c r="C123" s="3"/>
      <c r="D123" s="3"/>
      <c r="E123" s="3"/>
      <c r="F123" s="3"/>
    </row>
    <row r="124" spans="3:6" x14ac:dyDescent="0.3">
      <c r="C124" s="3"/>
      <c r="D124" s="3"/>
      <c r="E124" s="3"/>
      <c r="F124" s="3"/>
    </row>
    <row r="125" spans="3:6" x14ac:dyDescent="0.3">
      <c r="C125" s="3"/>
      <c r="D125" s="3"/>
      <c r="E125" s="3"/>
      <c r="F125" s="3"/>
    </row>
    <row r="126" spans="3:6" x14ac:dyDescent="0.3">
      <c r="C126" s="3"/>
      <c r="D126" s="3"/>
      <c r="E126" s="3"/>
      <c r="F126" s="3"/>
    </row>
    <row r="127" spans="3:6" x14ac:dyDescent="0.3">
      <c r="C127" s="3"/>
      <c r="D127" s="3"/>
      <c r="E127" s="3"/>
      <c r="F127" s="3"/>
    </row>
    <row r="128" spans="3:6" x14ac:dyDescent="0.3">
      <c r="C128" s="3"/>
      <c r="D128" s="3"/>
      <c r="E128" s="3"/>
      <c r="F128" s="3"/>
    </row>
    <row r="129" spans="3:6" x14ac:dyDescent="0.3">
      <c r="C129" s="3"/>
      <c r="D129" s="3"/>
      <c r="E129" s="3"/>
      <c r="F129" s="3"/>
    </row>
    <row r="130" spans="3:6" x14ac:dyDescent="0.3">
      <c r="C130" s="3"/>
      <c r="D130" s="3"/>
      <c r="E130" s="3"/>
      <c r="F130" s="3"/>
    </row>
    <row r="131" spans="3:6" x14ac:dyDescent="0.3">
      <c r="C131" s="3"/>
      <c r="D131" s="3"/>
      <c r="E131" s="3"/>
      <c r="F131" s="3"/>
    </row>
    <row r="132" spans="3:6" x14ac:dyDescent="0.3">
      <c r="C132" s="3"/>
      <c r="D132" s="3"/>
      <c r="E132" s="3"/>
      <c r="F132" s="3"/>
    </row>
    <row r="133" spans="3:6" x14ac:dyDescent="0.3">
      <c r="C133" s="3"/>
      <c r="D133" s="3"/>
      <c r="E133" s="3"/>
      <c r="F133" s="3"/>
    </row>
    <row r="134" spans="3:6" x14ac:dyDescent="0.3">
      <c r="C134" s="3"/>
      <c r="D134" s="3"/>
      <c r="E134" s="3"/>
      <c r="F134" s="3"/>
    </row>
    <row r="135" spans="3:6" x14ac:dyDescent="0.3">
      <c r="C135" s="3"/>
      <c r="D135" s="3"/>
      <c r="E135" s="3"/>
      <c r="F135" s="3"/>
    </row>
    <row r="136" spans="3:6" x14ac:dyDescent="0.3">
      <c r="C136" s="3"/>
      <c r="D136" s="3"/>
      <c r="E136" s="3"/>
      <c r="F136" s="3"/>
    </row>
    <row r="137" spans="3:6" x14ac:dyDescent="0.3">
      <c r="C137" s="3"/>
      <c r="D137" s="3"/>
      <c r="E137" s="3"/>
      <c r="F137" s="3"/>
    </row>
    <row r="138" spans="3:6" x14ac:dyDescent="0.3">
      <c r="C138" s="3"/>
      <c r="D138" s="3"/>
      <c r="E138" s="3"/>
      <c r="F138" s="3"/>
    </row>
    <row r="139" spans="3:6" x14ac:dyDescent="0.3">
      <c r="C139" s="3"/>
      <c r="D139" s="3"/>
      <c r="E139" s="3"/>
      <c r="F139" s="3"/>
    </row>
    <row r="140" spans="3:6" x14ac:dyDescent="0.3">
      <c r="C140" s="3"/>
      <c r="D140" s="3"/>
      <c r="E140" s="3"/>
      <c r="F140" s="3"/>
    </row>
    <row r="141" spans="3:6" x14ac:dyDescent="0.3">
      <c r="C141" s="3"/>
      <c r="D141" s="3"/>
      <c r="E141" s="3"/>
      <c r="F141" s="3"/>
    </row>
    <row r="142" spans="3:6" x14ac:dyDescent="0.3">
      <c r="C142" s="3"/>
      <c r="D142" s="3"/>
      <c r="E142" s="3"/>
      <c r="F142" s="3"/>
    </row>
    <row r="143" spans="3:6" x14ac:dyDescent="0.3">
      <c r="C143" s="3"/>
      <c r="D143" s="3"/>
      <c r="E143" s="3"/>
      <c r="F143" s="3"/>
    </row>
    <row r="144" spans="3:6" x14ac:dyDescent="0.3">
      <c r="C144" s="3"/>
      <c r="D144" s="3"/>
      <c r="E144" s="3"/>
      <c r="F144" s="3"/>
    </row>
    <row r="145" spans="3:6" x14ac:dyDescent="0.3">
      <c r="C145" s="3"/>
      <c r="D145" s="3"/>
      <c r="E145" s="3"/>
      <c r="F145" s="3"/>
    </row>
    <row r="146" spans="3:6" x14ac:dyDescent="0.3">
      <c r="C146" s="3"/>
      <c r="D146" s="3"/>
      <c r="E146" s="3"/>
      <c r="F146" s="3"/>
    </row>
    <row r="147" spans="3:6" x14ac:dyDescent="0.3">
      <c r="C147" s="3"/>
      <c r="D147" s="3"/>
      <c r="E147" s="3"/>
      <c r="F147" s="3"/>
    </row>
    <row r="148" spans="3:6" x14ac:dyDescent="0.3">
      <c r="C148" s="3"/>
      <c r="D148" s="3"/>
      <c r="E148" s="3"/>
      <c r="F148" s="3"/>
    </row>
    <row r="149" spans="3:6" x14ac:dyDescent="0.3">
      <c r="C149" s="3"/>
      <c r="D149" s="3"/>
      <c r="E149" s="3"/>
      <c r="F149" s="3"/>
    </row>
    <row r="150" spans="3:6" x14ac:dyDescent="0.3">
      <c r="C150" s="3"/>
      <c r="D150" s="3"/>
      <c r="E150" s="3"/>
      <c r="F150" s="3"/>
    </row>
    <row r="151" spans="3:6" x14ac:dyDescent="0.3">
      <c r="C151" s="3"/>
      <c r="D151" s="3"/>
      <c r="E151" s="3"/>
      <c r="F151" s="3"/>
    </row>
    <row r="152" spans="3:6" x14ac:dyDescent="0.3">
      <c r="C152" s="3"/>
      <c r="D152" s="3"/>
      <c r="E152" s="3"/>
      <c r="F152" s="3"/>
    </row>
    <row r="153" spans="3:6" x14ac:dyDescent="0.3">
      <c r="C153" s="3"/>
      <c r="D153" s="3"/>
      <c r="E153" s="3"/>
      <c r="F153" s="3"/>
    </row>
    <row r="154" spans="3:6" x14ac:dyDescent="0.3">
      <c r="C154" s="3"/>
      <c r="D154" s="3"/>
      <c r="E154" s="3"/>
      <c r="F154" s="3"/>
    </row>
    <row r="155" spans="3:6" x14ac:dyDescent="0.3">
      <c r="C155" s="3"/>
      <c r="D155" s="3"/>
      <c r="E155" s="3"/>
      <c r="F155" s="3"/>
    </row>
    <row r="156" spans="3:6" x14ac:dyDescent="0.3">
      <c r="C156" s="3"/>
      <c r="D156" s="3"/>
      <c r="E156" s="3"/>
      <c r="F156" s="3"/>
    </row>
    <row r="157" spans="3:6" x14ac:dyDescent="0.3">
      <c r="C157" s="3"/>
      <c r="D157" s="3"/>
      <c r="E157" s="3"/>
      <c r="F157" s="3"/>
    </row>
    <row r="158" spans="3:6" x14ac:dyDescent="0.3">
      <c r="C158" s="3"/>
      <c r="D158" s="3"/>
      <c r="E158" s="3"/>
      <c r="F158" s="3"/>
    </row>
    <row r="159" spans="3:6" x14ac:dyDescent="0.3">
      <c r="C159" s="3"/>
      <c r="D159" s="3"/>
      <c r="E159" s="3"/>
      <c r="F159" s="3"/>
    </row>
    <row r="160" spans="3:6" x14ac:dyDescent="0.3">
      <c r="C160" s="3"/>
      <c r="D160" s="3"/>
      <c r="E160" s="3"/>
      <c r="F160" s="3"/>
    </row>
    <row r="161" spans="3:6" x14ac:dyDescent="0.3">
      <c r="C161" s="3"/>
      <c r="D161" s="3"/>
      <c r="E161" s="3"/>
      <c r="F161" s="3"/>
    </row>
    <row r="162" spans="3:6" x14ac:dyDescent="0.3">
      <c r="C162" s="3"/>
      <c r="D162" s="3"/>
      <c r="E162" s="3"/>
      <c r="F162" s="3"/>
    </row>
    <row r="163" spans="3:6" x14ac:dyDescent="0.3">
      <c r="C163" s="3"/>
      <c r="D163" s="3"/>
      <c r="E163" s="3"/>
      <c r="F163" s="3"/>
    </row>
    <row r="164" spans="3:6" x14ac:dyDescent="0.3">
      <c r="C164" s="3"/>
      <c r="D164" s="3"/>
      <c r="E164" s="3"/>
      <c r="F164" s="3"/>
    </row>
    <row r="165" spans="3:6" x14ac:dyDescent="0.3">
      <c r="C165" s="3"/>
      <c r="D165" s="3"/>
      <c r="E165" s="3"/>
      <c r="F165" s="3"/>
    </row>
    <row r="166" spans="3:6" x14ac:dyDescent="0.3">
      <c r="C166" s="3"/>
      <c r="D166" s="3"/>
      <c r="E166" s="3"/>
      <c r="F166" s="3"/>
    </row>
    <row r="167" spans="3:6" x14ac:dyDescent="0.3">
      <c r="C167" s="3"/>
      <c r="D167" s="3"/>
      <c r="E167" s="3"/>
      <c r="F167" s="3"/>
    </row>
    <row r="168" spans="3:6" x14ac:dyDescent="0.3">
      <c r="C168" s="3"/>
      <c r="D168" s="3"/>
      <c r="E168" s="3"/>
      <c r="F168" s="3"/>
    </row>
    <row r="169" spans="3:6" x14ac:dyDescent="0.3">
      <c r="C169" s="3"/>
      <c r="D169" s="3"/>
      <c r="E169" s="3"/>
      <c r="F169" s="3"/>
    </row>
    <row r="170" spans="3:6" x14ac:dyDescent="0.3">
      <c r="C170" s="3"/>
      <c r="D170" s="3"/>
      <c r="E170" s="3"/>
      <c r="F170" s="3"/>
    </row>
    <row r="171" spans="3:6" x14ac:dyDescent="0.3">
      <c r="C171" s="3"/>
      <c r="D171" s="3"/>
      <c r="E171" s="3"/>
      <c r="F171" s="3"/>
    </row>
    <row r="172" spans="3:6" x14ac:dyDescent="0.3">
      <c r="C172" s="3"/>
      <c r="D172" s="3"/>
      <c r="E172" s="3"/>
      <c r="F172" s="3"/>
    </row>
    <row r="173" spans="3:6" x14ac:dyDescent="0.3">
      <c r="C173" s="3"/>
      <c r="D173" s="3"/>
      <c r="E173" s="3"/>
      <c r="F173" s="3"/>
    </row>
    <row r="174" spans="3:6" x14ac:dyDescent="0.3">
      <c r="C174" s="3"/>
      <c r="D174" s="3"/>
      <c r="E174" s="3"/>
      <c r="F174" s="3"/>
    </row>
    <row r="175" spans="3:6" x14ac:dyDescent="0.3">
      <c r="C175" s="3"/>
      <c r="D175" s="3"/>
      <c r="E175" s="3"/>
      <c r="F175" s="3"/>
    </row>
    <row r="176" spans="3:6" x14ac:dyDescent="0.3">
      <c r="C176" s="3"/>
      <c r="D176" s="3"/>
      <c r="E176" s="3"/>
      <c r="F176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2023-09-25T16:40:18Z</dcterms:created>
  <dcterms:modified xsi:type="dcterms:W3CDTF">2023-09-28T09:27:10Z</dcterms:modified>
</cp:coreProperties>
</file>