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nchille/Documents/Rutgers/DBlab/repos.nosync/Genotype_dominates_transcriptomic_response_Pacu/Sample_Info/"/>
    </mc:Choice>
  </mc:AlternateContent>
  <xr:revisionPtr revIDLastSave="0" documentId="13_ncr:1_{41C9A92F-C17E-1048-8116-D66273EAFB2D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All" sheetId="1" r:id="rId1"/>
    <sheet name="Per_reef_table" sheetId="11" r:id="rId2"/>
    <sheet name="Top3Groups" sheetId="2" r:id="rId3"/>
    <sheet name="Table1" sheetId="9" r:id="rId4"/>
    <sheet name="Table2" sheetId="10" r:id="rId5"/>
  </sheets>
  <definedNames>
    <definedName name="_xlnm._FilterDatabase" localSheetId="0" hidden="1">All!$A$1:$N$121</definedName>
    <definedName name="_xlnm._FilterDatabase" localSheetId="2" hidden="1">Top3Groups!$A$1:$I$86</definedName>
  </definedNames>
  <calcPr calcId="191029"/>
  <pivotCaches>
    <pivotCache cacheId="1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1" l="1"/>
  <c r="I9" i="11"/>
  <c r="I8" i="11"/>
  <c r="I7" i="11"/>
  <c r="I6" i="11"/>
  <c r="I5" i="11"/>
  <c r="H10" i="11"/>
  <c r="G10" i="11"/>
  <c r="F10" i="11"/>
  <c r="H9" i="11"/>
  <c r="G9" i="11"/>
  <c r="F9" i="11"/>
  <c r="H8" i="11"/>
  <c r="G8" i="11"/>
  <c r="F8" i="11"/>
  <c r="H7" i="11"/>
  <c r="G7" i="11"/>
  <c r="F7" i="11"/>
  <c r="H6" i="11"/>
  <c r="G6" i="11"/>
  <c r="F6" i="11"/>
  <c r="H5" i="11"/>
  <c r="G5" i="11"/>
  <c r="F5" i="11"/>
</calcChain>
</file>

<file path=xl/sharedStrings.xml><?xml version="1.0" encoding="utf-8"?>
<sst xmlns="http://schemas.openxmlformats.org/spreadsheetml/2006/main" count="2074" uniqueCount="179">
  <si>
    <t>Pacuta_ATAC_TP11_1777</t>
  </si>
  <si>
    <t>Pacuta</t>
  </si>
  <si>
    <t>ATAC</t>
  </si>
  <si>
    <t>TP11</t>
  </si>
  <si>
    <t>HIMB</t>
  </si>
  <si>
    <t>Triploid</t>
  </si>
  <si>
    <t>Group1</t>
  </si>
  <si>
    <t>T1</t>
  </si>
  <si>
    <t>Pacuta_ATAC_TP8_1051</t>
  </si>
  <si>
    <t>TP8</t>
  </si>
  <si>
    <t>Reef.11.13</t>
  </si>
  <si>
    <t>Pacuta_ATHC_TP4_2733</t>
  </si>
  <si>
    <t>ATHC</t>
  </si>
  <si>
    <t>TP4</t>
  </si>
  <si>
    <t>Reef.42.43</t>
  </si>
  <si>
    <t>Pacuta_ATHC_TP8_1459</t>
  </si>
  <si>
    <t>Reef.18</t>
  </si>
  <si>
    <t>Pacuta_HTAC_TP3_1642</t>
  </si>
  <si>
    <t>HTAC</t>
  </si>
  <si>
    <t>TP3</t>
  </si>
  <si>
    <t>Pacuta_HTAC_TP4_1767</t>
  </si>
  <si>
    <t>Pacuta_HTAC_TP7_2072</t>
  </si>
  <si>
    <t>TP7</t>
  </si>
  <si>
    <t>Pacuta_ATAC_TP11_1103</t>
  </si>
  <si>
    <t>Group2</t>
  </si>
  <si>
    <t>Pacuta_ATAC_TP11_2306</t>
  </si>
  <si>
    <t>Pacuta_ATAC_TP3_1041</t>
  </si>
  <si>
    <t>Pacuta_ATAC_TP3_1637</t>
  </si>
  <si>
    <t>Pacuta_ATAC_TP4_1762</t>
  </si>
  <si>
    <t>Pacuta_ATAC_TP7_2413</t>
  </si>
  <si>
    <t>Pacuta_ATAC_TP8_2012</t>
  </si>
  <si>
    <t>Pacuta_ATAC_TP9_2357</t>
  </si>
  <si>
    <t>TP9</t>
  </si>
  <si>
    <t>Pacuta_ATHC_TP11_1147</t>
  </si>
  <si>
    <t>Pacuta_ATHC_TP3_2534</t>
  </si>
  <si>
    <t>Pacuta_ATHC_TP4_1220</t>
  </si>
  <si>
    <t>Lilipuna.Fringe</t>
  </si>
  <si>
    <t>Pacuta_ATHC_TP5_2877</t>
  </si>
  <si>
    <t>TP5</t>
  </si>
  <si>
    <t>Pacuta_ATHC_TP6_2870</t>
  </si>
  <si>
    <t>TP6</t>
  </si>
  <si>
    <t>Pacuta_ATHC_TP7_2878</t>
  </si>
  <si>
    <t>Pacuta_ATHC_TP9_1451</t>
  </si>
  <si>
    <t>Pacuta_ATHC_TP9_2873</t>
  </si>
  <si>
    <t>Pacuta_HTAC_TP10_2064</t>
  </si>
  <si>
    <t>TP10</t>
  </si>
  <si>
    <t>Pacuta_HTAC_TP11_1596</t>
  </si>
  <si>
    <t>Pacuta_HTAC_TP1_2414</t>
  </si>
  <si>
    <t>TP1</t>
  </si>
  <si>
    <t>Pacuta_HTAC_TP5_1707</t>
  </si>
  <si>
    <t>Pacuta_HTAC_TP6_1466</t>
  </si>
  <si>
    <t>Pacuta_HTAC_TP7_1728</t>
  </si>
  <si>
    <t>Pacuta_HTAC_TP8_2513</t>
  </si>
  <si>
    <t>Pacuta_HTAC_TP9_1696</t>
  </si>
  <si>
    <t>Pacuta_HTHC_TP10_2300</t>
  </si>
  <si>
    <t>HTHC</t>
  </si>
  <si>
    <t>Pacuta_HTHC_TP3_1227</t>
  </si>
  <si>
    <t>Pacuta_HTHC_TP5_2087</t>
  </si>
  <si>
    <t>Pacuta_HTHC_TP6_1138</t>
  </si>
  <si>
    <t>Pacuta_HTHC_TP6_1595</t>
  </si>
  <si>
    <t>Pacuta_HTHC_TP8_1709</t>
  </si>
  <si>
    <t>Pacuta_HTHC_TP8_2304</t>
  </si>
  <si>
    <t>Pacuta_HTHC_TP9_1131</t>
  </si>
  <si>
    <t>Pacuta_HTHC_TP9_2202</t>
  </si>
  <si>
    <t>Pacuta_HTHC_TP9_2305</t>
  </si>
  <si>
    <t>Pacuta_ATAC_TP10_1559</t>
  </si>
  <si>
    <t>Group3</t>
  </si>
  <si>
    <t>T2</t>
  </si>
  <si>
    <t>Pacuta_ATAC_TP10_1641</t>
  </si>
  <si>
    <t>Pacuta_ATAC_TP1_2363</t>
  </si>
  <si>
    <t>Pacuta_ATAC_TP3_1471</t>
  </si>
  <si>
    <t>Reef.35.36</t>
  </si>
  <si>
    <t>Pacuta_ATAC_TP4_1060</t>
  </si>
  <si>
    <t>Pacuta_ATAC_TP4_2002</t>
  </si>
  <si>
    <t>Pacuta_ATAC_TP5_1563</t>
  </si>
  <si>
    <t>Pacuta_ATAC_TP5_1757</t>
  </si>
  <si>
    <t>Pacuta_ATAC_TP9_1594</t>
  </si>
  <si>
    <t>Pacuta_ATHC_TP7_2409</t>
  </si>
  <si>
    <t>Pacuta_ATHC_TP8_2564</t>
  </si>
  <si>
    <t>Pacuta_HTAC_TP10_1536</t>
  </si>
  <si>
    <t>Pacuta_HTAC_TP11_1582</t>
  </si>
  <si>
    <t>Pacuta_HTAC_TP11_1647</t>
  </si>
  <si>
    <t>Pacuta_HTAC_TP1_2005</t>
  </si>
  <si>
    <t>Pacuta_HTAC_TP3_1617</t>
  </si>
  <si>
    <t>Pacuta_HTAC_TP4_1701</t>
  </si>
  <si>
    <t>Pacuta_HTAC_TP8_1765</t>
  </si>
  <si>
    <t>Pacuta_HTHC_TP10_1238</t>
  </si>
  <si>
    <t>Pacuta_HTHC_TP10_1732</t>
  </si>
  <si>
    <t>Pacuta_HTHC_TP1_1239</t>
  </si>
  <si>
    <t>Pacuta_HTHC_TP4_2195</t>
  </si>
  <si>
    <t>Pacuta_HTHC_TP7_1090</t>
  </si>
  <si>
    <t>Pacuta_HTHC_TP7_1820</t>
  </si>
  <si>
    <t>Pacuta_ATAC_TP1_1043</t>
  </si>
  <si>
    <t>Group4</t>
  </si>
  <si>
    <t>Pacuta_ATAC_TP6_1542</t>
  </si>
  <si>
    <t>Pacuta_ATHC_TP1_2743</t>
  </si>
  <si>
    <t>Pacuta_ATHC_TP3_2750</t>
  </si>
  <si>
    <t>Pacuta_HTAC_TP4_1581</t>
  </si>
  <si>
    <t>Pacuta_HTHC_TP4_1343</t>
  </si>
  <si>
    <t>Pacuta_HTHC_TP7_1427</t>
  </si>
  <si>
    <t>Pacuta_HTHC_TP8_1184</t>
  </si>
  <si>
    <t>Pacuta_ATAC_TP10_1159</t>
  </si>
  <si>
    <t>Diploid</t>
  </si>
  <si>
    <t>Group5</t>
  </si>
  <si>
    <t>Pacuta_ATAC_TP1_1775</t>
  </si>
  <si>
    <t>Pacuta_ATAC_TP6_1468</t>
  </si>
  <si>
    <t>Pacuta_ATAC_TP8_1755</t>
  </si>
  <si>
    <t>Pacuta_ATAC_TP9_1141</t>
  </si>
  <si>
    <t>Pacuta_ATHC_TP5_2212</t>
  </si>
  <si>
    <t>Pacuta_HTAC_TP6_1744</t>
  </si>
  <si>
    <t>Pacuta_HTAC_TP9_1302</t>
  </si>
  <si>
    <t>Pacuta_HTAC_TP9_1486</t>
  </si>
  <si>
    <t>Pacuta_ATAC_TP6_1050</t>
  </si>
  <si>
    <t>Group6</t>
  </si>
  <si>
    <t>D</t>
  </si>
  <si>
    <t>Pacuta_ATAC_TP7_1047</t>
  </si>
  <si>
    <t>Pacuta_ATHC_TP10_2197</t>
  </si>
  <si>
    <t>Pacuta_ATHC_TP1_1207</t>
  </si>
  <si>
    <t>Pacuta_ATHC_TP11_2668</t>
  </si>
  <si>
    <t>Pacuta_ATHC_TP11_2879</t>
  </si>
  <si>
    <t>Pacuta_ATHC_TP1_2977</t>
  </si>
  <si>
    <t>Pacuta_ATHC_TP3_1219</t>
  </si>
  <si>
    <t>Pacuta_ATHC_TP4_2993</t>
  </si>
  <si>
    <t>Pacuta_ATHC_TP5_1296</t>
  </si>
  <si>
    <t>Pacuta_ATHC_TP6_2999</t>
  </si>
  <si>
    <t>Pacuta_ATHC_TP7_1281</t>
  </si>
  <si>
    <t>Pacuta_ATHC_TP8_2861</t>
  </si>
  <si>
    <t>Pacuta_ATHC_TP9_2979</t>
  </si>
  <si>
    <t>Pacuta_HTAC_TP10_1225</t>
  </si>
  <si>
    <t>Pacuta_HTAC_TP3_2026</t>
  </si>
  <si>
    <t>Pacuta_HTAC_TP5_1303</t>
  </si>
  <si>
    <t>Pacuta_HTAC_TP5_1571</t>
  </si>
  <si>
    <t>Pacuta_HTAC_TP6_1330</t>
  </si>
  <si>
    <t>Pacuta_HTAC_TP7_1487</t>
  </si>
  <si>
    <t>Pacuta_HTAC_TP8_1329</t>
  </si>
  <si>
    <t>Pacuta_HTHC_TP11_1416</t>
  </si>
  <si>
    <t>Pacuta_HTHC_TP1_1676</t>
  </si>
  <si>
    <t>Pacuta_HTHC_TP3_1418</t>
  </si>
  <si>
    <t>Pacuta_HTHC_TP3_2527</t>
  </si>
  <si>
    <t>Pacuta_HTHC_TP4_1169</t>
  </si>
  <si>
    <t>Pacuta_HTHC_TP5_1168</t>
  </si>
  <si>
    <t>Pacuta_ATAC_TP5_1059</t>
  </si>
  <si>
    <t>Group7</t>
  </si>
  <si>
    <t>Pacuta_HTHC_TP1_2210</t>
  </si>
  <si>
    <t>Pacuta_HTAC_TP1_1653</t>
  </si>
  <si>
    <t>Group8</t>
  </si>
  <si>
    <t>Pacuta_HTHC_TP6_1721</t>
  </si>
  <si>
    <t>Pacuta_ATAC_TP7_1445</t>
  </si>
  <si>
    <t>Ungroup</t>
  </si>
  <si>
    <t>Pacuta_ATHC_TP10_1205</t>
  </si>
  <si>
    <t>Pacuta_ATHC_TP10_2550</t>
  </si>
  <si>
    <t>Pacuta_ATHC_TP6_1254</t>
  </si>
  <si>
    <t>Pacuta_HTHC_TP11_2185</t>
  </si>
  <si>
    <t>Pacuta_HTHC_TP5_1415</t>
  </si>
  <si>
    <t>Sample</t>
  </si>
  <si>
    <t>Treatment</t>
  </si>
  <si>
    <t>Timepoint</t>
  </si>
  <si>
    <t>Species</t>
  </si>
  <si>
    <t>Plugid</t>
  </si>
  <si>
    <t>Reef</t>
  </si>
  <si>
    <t>Ploidy</t>
  </si>
  <si>
    <t>Group</t>
  </si>
  <si>
    <t>Treesplit</t>
  </si>
  <si>
    <t>Amb</t>
  </si>
  <si>
    <t>Hot</t>
  </si>
  <si>
    <t>Grand Total</t>
  </si>
  <si>
    <t>Row Labels</t>
  </si>
  <si>
    <t>Column Labels</t>
  </si>
  <si>
    <t>High</t>
  </si>
  <si>
    <t>Temp</t>
  </si>
  <si>
    <t>pCO2</t>
  </si>
  <si>
    <t>Count of Group</t>
  </si>
  <si>
    <t>Count of Sample</t>
  </si>
  <si>
    <t>% Group 1 (Triploid)</t>
  </si>
  <si>
    <t>% Group 2 (Triploid)</t>
  </si>
  <si>
    <t>% Group 3 (Diploid)</t>
  </si>
  <si>
    <t xml:space="preserve">Group1=TS Group2 </t>
  </si>
  <si>
    <t>Group2=TS Group3</t>
  </si>
  <si>
    <t>Group3=TS Group6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</si>
</sst>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E1F2"/>
        <bgColor rgb="FFD9E1F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rgb="FF8EA9D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18" fillId="34" borderId="11" xfId="0" applyFont="1" applyFill="1" applyBorder="1"/>
    <xf numFmtId="0" fontId="16" fillId="33" borderId="10" xfId="0" applyFont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[samples_Pacuta.annotations.xlsx]Per_reef_table!PivotTable3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Per_reef_table!$B$3:$B$4</c:f>
              <c:strCache>
                <c:ptCount val="1"/>
                <c:pt idx="0">
                  <c:v>Group2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Per_reef_table!$A$5:$A$11</c:f>
              <c:strCache>
                <c:ptCount val="6"/>
                <c:pt idx="0">
                  <c:v>HIMB</c:v>
                </c:pt>
                <c:pt idx="1">
                  <c:v>Lilipuna.Fringe</c:v>
                </c:pt>
                <c:pt idx="2">
                  <c:v>Reef.11.13</c:v>
                </c:pt>
                <c:pt idx="3">
                  <c:v>Reef.18</c:v>
                </c:pt>
                <c:pt idx="4">
                  <c:v>Reef.35.36</c:v>
                </c:pt>
                <c:pt idx="5">
                  <c:v>Reef.42.43</c:v>
                </c:pt>
              </c:strCache>
            </c:strRef>
          </c:cat>
          <c:val>
            <c:numRef>
              <c:f>Per_reef_table!$B$5:$B$11</c:f>
              <c:numCache>
                <c:formatCode>General</c:formatCode>
                <c:ptCount val="6"/>
                <c:pt idx="0">
                  <c:v>11</c:v>
                </c:pt>
                <c:pt idx="1">
                  <c:v>4</c:v>
                </c:pt>
                <c:pt idx="2">
                  <c:v>3</c:v>
                </c:pt>
                <c:pt idx="3">
                  <c:v>11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C-C343-B96C-5E13409C4778}"/>
            </c:ext>
          </c:extLst>
        </c:ser>
        <c:ser>
          <c:idx val="1"/>
          <c:order val="1"/>
          <c:tx>
            <c:strRef>
              <c:f>Per_reef_table!$C$3:$C$4</c:f>
              <c:strCache>
                <c:ptCount val="1"/>
                <c:pt idx="0">
                  <c:v>Group3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Per_reef_table!$A$5:$A$11</c:f>
              <c:strCache>
                <c:ptCount val="6"/>
                <c:pt idx="0">
                  <c:v>HIMB</c:v>
                </c:pt>
                <c:pt idx="1">
                  <c:v>Lilipuna.Fringe</c:v>
                </c:pt>
                <c:pt idx="2">
                  <c:v>Reef.11.13</c:v>
                </c:pt>
                <c:pt idx="3">
                  <c:v>Reef.18</c:v>
                </c:pt>
                <c:pt idx="4">
                  <c:v>Reef.35.36</c:v>
                </c:pt>
                <c:pt idx="5">
                  <c:v>Reef.42.43</c:v>
                </c:pt>
              </c:strCache>
            </c:strRef>
          </c:cat>
          <c:val>
            <c:numRef>
              <c:f>Per_reef_table!$C$5:$C$11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FC-C343-B96C-5E13409C4778}"/>
            </c:ext>
          </c:extLst>
        </c:ser>
        <c:ser>
          <c:idx val="2"/>
          <c:order val="2"/>
          <c:tx>
            <c:strRef>
              <c:f>Per_reef_table!$D$3:$D$4</c:f>
              <c:strCache>
                <c:ptCount val="1"/>
                <c:pt idx="0">
                  <c:v>Group6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Per_reef_table!$A$5:$A$11</c:f>
              <c:strCache>
                <c:ptCount val="6"/>
                <c:pt idx="0">
                  <c:v>HIMB</c:v>
                </c:pt>
                <c:pt idx="1">
                  <c:v>Lilipuna.Fringe</c:v>
                </c:pt>
                <c:pt idx="2">
                  <c:v>Reef.11.13</c:v>
                </c:pt>
                <c:pt idx="3">
                  <c:v>Reef.18</c:v>
                </c:pt>
                <c:pt idx="4">
                  <c:v>Reef.35.36</c:v>
                </c:pt>
                <c:pt idx="5">
                  <c:v>Reef.42.43</c:v>
                </c:pt>
              </c:strCache>
            </c:strRef>
          </c:cat>
          <c:val>
            <c:numRef>
              <c:f>Per_reef_table!$D$5:$D$11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9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FC-C343-B96C-5E13409C4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75798096"/>
        <c:axId val="2075349760"/>
      </c:barChart>
      <c:catAx>
        <c:axId val="207579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349760"/>
        <c:crosses val="autoZero"/>
        <c:auto val="1"/>
        <c:lblAlgn val="ctr"/>
        <c:lblOffset val="100"/>
        <c:noMultiLvlLbl val="0"/>
      </c:catAx>
      <c:valAx>
        <c:axId val="20753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9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12</xdr:row>
      <xdr:rowOff>165100</xdr:rowOff>
    </xdr:from>
    <xdr:to>
      <xdr:col>11</xdr:col>
      <xdr:colOff>25400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19EC3B-9D8F-2DC7-91C1-BF4F90E82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70.553746874997" createdVersion="8" refreshedVersion="8" minRefreshableVersion="3" recordCount="85" xr:uid="{6D2450B7-69A4-F841-AFC9-9176AAAEBDE1}">
  <cacheSource type="worksheet">
    <worksheetSource ref="A1:K86" sheet="Top3Groups"/>
  </cacheSource>
  <cacheFields count="11">
    <cacheField name="Sample" numFmtId="0">
      <sharedItems count="85">
        <s v="Pacuta_ATAC_TP11_1103"/>
        <s v="Pacuta_ATAC_TP11_2306"/>
        <s v="Pacuta_ATAC_TP3_1041"/>
        <s v="Pacuta_ATAC_TP3_1637"/>
        <s v="Pacuta_ATAC_TP4_1762"/>
        <s v="Pacuta_ATAC_TP7_2413"/>
        <s v="Pacuta_ATAC_TP8_2012"/>
        <s v="Pacuta_ATAC_TP9_2357"/>
        <s v="Pacuta_ATAC_TP10_1559"/>
        <s v="Pacuta_ATAC_TP10_1641"/>
        <s v="Pacuta_ATAC_TP1_2363"/>
        <s v="Pacuta_ATAC_TP3_1471"/>
        <s v="Pacuta_ATAC_TP4_1060"/>
        <s v="Pacuta_ATAC_TP4_2002"/>
        <s v="Pacuta_ATAC_TP5_1563"/>
        <s v="Pacuta_ATAC_TP5_1757"/>
        <s v="Pacuta_ATAC_TP9_1594"/>
        <s v="Pacuta_ATAC_TP6_1050"/>
        <s v="Pacuta_ATAC_TP7_1047"/>
        <s v="Pacuta_ATHC_TP11_1147"/>
        <s v="Pacuta_ATHC_TP3_2534"/>
        <s v="Pacuta_ATHC_TP4_1220"/>
        <s v="Pacuta_ATHC_TP5_2877"/>
        <s v="Pacuta_ATHC_TP6_2870"/>
        <s v="Pacuta_ATHC_TP7_2878"/>
        <s v="Pacuta_ATHC_TP9_1451"/>
        <s v="Pacuta_ATHC_TP9_2873"/>
        <s v="Pacuta_ATHC_TP7_2409"/>
        <s v="Pacuta_ATHC_TP8_2564"/>
        <s v="Pacuta_ATHC_TP10_2197"/>
        <s v="Pacuta_ATHC_TP1_1207"/>
        <s v="Pacuta_ATHC_TP11_2668"/>
        <s v="Pacuta_ATHC_TP11_2879"/>
        <s v="Pacuta_ATHC_TP1_2977"/>
        <s v="Pacuta_ATHC_TP3_1219"/>
        <s v="Pacuta_ATHC_TP4_2993"/>
        <s v="Pacuta_ATHC_TP5_1296"/>
        <s v="Pacuta_ATHC_TP6_2999"/>
        <s v="Pacuta_ATHC_TP7_1281"/>
        <s v="Pacuta_ATHC_TP8_2861"/>
        <s v="Pacuta_ATHC_TP9_2979"/>
        <s v="Pacuta_HTAC_TP10_2064"/>
        <s v="Pacuta_HTAC_TP11_1596"/>
        <s v="Pacuta_HTAC_TP1_2414"/>
        <s v="Pacuta_HTAC_TP5_1707"/>
        <s v="Pacuta_HTAC_TP6_1466"/>
        <s v="Pacuta_HTAC_TP7_1728"/>
        <s v="Pacuta_HTAC_TP8_2513"/>
        <s v="Pacuta_HTAC_TP9_1696"/>
        <s v="Pacuta_HTAC_TP10_1536"/>
        <s v="Pacuta_HTAC_TP11_1582"/>
        <s v="Pacuta_HTAC_TP11_1647"/>
        <s v="Pacuta_HTAC_TP1_2005"/>
        <s v="Pacuta_HTAC_TP3_1617"/>
        <s v="Pacuta_HTAC_TP4_1701"/>
        <s v="Pacuta_HTAC_TP8_1765"/>
        <s v="Pacuta_HTAC_TP10_1225"/>
        <s v="Pacuta_HTAC_TP3_2026"/>
        <s v="Pacuta_HTAC_TP5_1303"/>
        <s v="Pacuta_HTAC_TP5_1571"/>
        <s v="Pacuta_HTAC_TP6_1330"/>
        <s v="Pacuta_HTAC_TP7_1487"/>
        <s v="Pacuta_HTAC_TP8_1329"/>
        <s v="Pacuta_HTHC_TP10_2300"/>
        <s v="Pacuta_HTHC_TP3_1227"/>
        <s v="Pacuta_HTHC_TP5_2087"/>
        <s v="Pacuta_HTHC_TP6_1138"/>
        <s v="Pacuta_HTHC_TP6_1595"/>
        <s v="Pacuta_HTHC_TP8_1709"/>
        <s v="Pacuta_HTHC_TP8_2304"/>
        <s v="Pacuta_HTHC_TP9_1131"/>
        <s v="Pacuta_HTHC_TP9_2202"/>
        <s v="Pacuta_HTHC_TP9_2305"/>
        <s v="Pacuta_HTHC_TP10_1238"/>
        <s v="Pacuta_HTHC_TP10_1732"/>
        <s v="Pacuta_HTHC_TP1_1239"/>
        <s v="Pacuta_HTHC_TP4_2195"/>
        <s v="Pacuta_HTHC_TP7_1090"/>
        <s v="Pacuta_HTHC_TP7_1820"/>
        <s v="Pacuta_HTHC_TP11_1416"/>
        <s v="Pacuta_HTHC_TP1_1676"/>
        <s v="Pacuta_HTHC_TP3_1418"/>
        <s v="Pacuta_HTHC_TP3_2527"/>
        <s v="Pacuta_HTHC_TP4_1169"/>
        <s v="Pacuta_HTHC_TP5_1168"/>
      </sharedItems>
    </cacheField>
    <cacheField name="Species" numFmtId="0">
      <sharedItems/>
    </cacheField>
    <cacheField name="Treatment" numFmtId="0">
      <sharedItems count="4">
        <s v="ATAC"/>
        <s v="ATHC"/>
        <s v="HTAC"/>
        <s v="HTHC"/>
      </sharedItems>
    </cacheField>
    <cacheField name="Temp" numFmtId="0">
      <sharedItems count="2">
        <s v="Amb"/>
        <s v="Hot"/>
      </sharedItems>
    </cacheField>
    <cacheField name="pCO2" numFmtId="0">
      <sharedItems/>
    </cacheField>
    <cacheField name="Timepoint" numFmtId="0">
      <sharedItems count="10">
        <s v="TP11"/>
        <s v="TP3"/>
        <s v="TP4"/>
        <s v="TP7"/>
        <s v="TP8"/>
        <s v="TP9"/>
        <s v="TP10"/>
        <s v="TP1"/>
        <s v="TP5"/>
        <s v="TP6"/>
      </sharedItems>
    </cacheField>
    <cacheField name="Plugid" numFmtId="0">
      <sharedItems containsSemiMixedTypes="0" containsString="0" containsNumber="1" containsInteger="1" minValue="1041" maxValue="2999"/>
    </cacheField>
    <cacheField name="Reef" numFmtId="0">
      <sharedItems count="6">
        <s v="Reef.42.43"/>
        <s v="Reef.18"/>
        <s v="Reef.11.13"/>
        <s v="Lilipuna.Fringe"/>
        <s v="HIMB"/>
        <s v="Reef.35.36"/>
      </sharedItems>
    </cacheField>
    <cacheField name="Ploidy" numFmtId="0">
      <sharedItems/>
    </cacheField>
    <cacheField name="Group" numFmtId="0">
      <sharedItems count="3">
        <s v="Group2"/>
        <s v="Group3"/>
        <s v="Group6"/>
      </sharedItems>
    </cacheField>
    <cacheField name="Treespli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s v="Pacuta"/>
    <x v="0"/>
    <x v="0"/>
    <s v="Amb"/>
    <x v="0"/>
    <n v="1103"/>
    <x v="0"/>
    <s v="Triploid"/>
    <x v="0"/>
    <s v="T1"/>
  </r>
  <r>
    <x v="1"/>
    <s v="Pacuta"/>
    <x v="0"/>
    <x v="0"/>
    <s v="Amb"/>
    <x v="0"/>
    <n v="2306"/>
    <x v="1"/>
    <s v="Triploid"/>
    <x v="0"/>
    <s v="T1"/>
  </r>
  <r>
    <x v="2"/>
    <s v="Pacuta"/>
    <x v="0"/>
    <x v="0"/>
    <s v="Amb"/>
    <x v="1"/>
    <n v="1041"/>
    <x v="2"/>
    <s v="Triploid"/>
    <x v="0"/>
    <s v="T1"/>
  </r>
  <r>
    <x v="3"/>
    <s v="Pacuta"/>
    <x v="0"/>
    <x v="0"/>
    <s v="Amb"/>
    <x v="1"/>
    <n v="1637"/>
    <x v="2"/>
    <s v="Triploid"/>
    <x v="0"/>
    <s v="T1"/>
  </r>
  <r>
    <x v="4"/>
    <s v="Pacuta"/>
    <x v="0"/>
    <x v="0"/>
    <s v="Amb"/>
    <x v="2"/>
    <n v="1762"/>
    <x v="0"/>
    <s v="Triploid"/>
    <x v="0"/>
    <s v="T1"/>
  </r>
  <r>
    <x v="5"/>
    <s v="Pacuta"/>
    <x v="0"/>
    <x v="0"/>
    <s v="Amb"/>
    <x v="3"/>
    <n v="2413"/>
    <x v="1"/>
    <s v="Triploid"/>
    <x v="0"/>
    <s v="T1"/>
  </r>
  <r>
    <x v="6"/>
    <s v="Pacuta"/>
    <x v="0"/>
    <x v="0"/>
    <s v="Amb"/>
    <x v="4"/>
    <n v="2012"/>
    <x v="0"/>
    <s v="Triploid"/>
    <x v="0"/>
    <s v="T1"/>
  </r>
  <r>
    <x v="7"/>
    <s v="Pacuta"/>
    <x v="0"/>
    <x v="0"/>
    <s v="Amb"/>
    <x v="5"/>
    <n v="2357"/>
    <x v="1"/>
    <s v="Triploid"/>
    <x v="0"/>
    <s v="T1"/>
  </r>
  <r>
    <x v="8"/>
    <s v="Pacuta"/>
    <x v="0"/>
    <x v="0"/>
    <s v="Amb"/>
    <x v="6"/>
    <n v="1559"/>
    <x v="3"/>
    <s v="Triploid"/>
    <x v="1"/>
    <s v="T2"/>
  </r>
  <r>
    <x v="9"/>
    <s v="Pacuta"/>
    <x v="0"/>
    <x v="0"/>
    <s v="Amb"/>
    <x v="6"/>
    <n v="1641"/>
    <x v="4"/>
    <s v="Triploid"/>
    <x v="1"/>
    <s v="T2"/>
  </r>
  <r>
    <x v="10"/>
    <s v="Pacuta"/>
    <x v="0"/>
    <x v="0"/>
    <s v="Amb"/>
    <x v="7"/>
    <n v="2363"/>
    <x v="1"/>
    <s v="Triploid"/>
    <x v="1"/>
    <s v="T2"/>
  </r>
  <r>
    <x v="11"/>
    <s v="Pacuta"/>
    <x v="0"/>
    <x v="0"/>
    <s v="Amb"/>
    <x v="1"/>
    <n v="1471"/>
    <x v="5"/>
    <s v="Triploid"/>
    <x v="1"/>
    <s v="T2"/>
  </r>
  <r>
    <x v="12"/>
    <s v="Pacuta"/>
    <x v="0"/>
    <x v="0"/>
    <s v="Amb"/>
    <x v="2"/>
    <n v="1060"/>
    <x v="1"/>
    <s v="Triploid"/>
    <x v="1"/>
    <s v="T2"/>
  </r>
  <r>
    <x v="13"/>
    <s v="Pacuta"/>
    <x v="0"/>
    <x v="0"/>
    <s v="Amb"/>
    <x v="2"/>
    <n v="2002"/>
    <x v="0"/>
    <s v="Triploid"/>
    <x v="1"/>
    <s v="T2"/>
  </r>
  <r>
    <x v="14"/>
    <s v="Pacuta"/>
    <x v="0"/>
    <x v="0"/>
    <s v="Amb"/>
    <x v="8"/>
    <n v="1563"/>
    <x v="3"/>
    <s v="Triploid"/>
    <x v="1"/>
    <s v="T2"/>
  </r>
  <r>
    <x v="15"/>
    <s v="Pacuta"/>
    <x v="0"/>
    <x v="0"/>
    <s v="Amb"/>
    <x v="8"/>
    <n v="1757"/>
    <x v="0"/>
    <s v="Triploid"/>
    <x v="1"/>
    <s v="T2"/>
  </r>
  <r>
    <x v="16"/>
    <s v="Pacuta"/>
    <x v="0"/>
    <x v="0"/>
    <s v="Amb"/>
    <x v="5"/>
    <n v="1594"/>
    <x v="5"/>
    <s v="Triploid"/>
    <x v="1"/>
    <s v="T2"/>
  </r>
  <r>
    <x v="17"/>
    <s v="Pacuta"/>
    <x v="0"/>
    <x v="0"/>
    <s v="Amb"/>
    <x v="9"/>
    <n v="1050"/>
    <x v="1"/>
    <s v="Diploid"/>
    <x v="2"/>
    <s v="D"/>
  </r>
  <r>
    <x v="18"/>
    <s v="Pacuta"/>
    <x v="0"/>
    <x v="0"/>
    <s v="Amb"/>
    <x v="3"/>
    <n v="1047"/>
    <x v="3"/>
    <s v="Diploid"/>
    <x v="2"/>
    <s v="D"/>
  </r>
  <r>
    <x v="19"/>
    <s v="Pacuta"/>
    <x v="1"/>
    <x v="0"/>
    <s v="High"/>
    <x v="0"/>
    <n v="1147"/>
    <x v="4"/>
    <s v="Triploid"/>
    <x v="0"/>
    <s v="T1"/>
  </r>
  <r>
    <x v="20"/>
    <s v="Pacuta"/>
    <x v="1"/>
    <x v="0"/>
    <s v="High"/>
    <x v="1"/>
    <n v="2534"/>
    <x v="1"/>
    <s v="Triploid"/>
    <x v="0"/>
    <s v="T1"/>
  </r>
  <r>
    <x v="21"/>
    <s v="Pacuta"/>
    <x v="1"/>
    <x v="0"/>
    <s v="High"/>
    <x v="2"/>
    <n v="1220"/>
    <x v="3"/>
    <s v="Triploid"/>
    <x v="0"/>
    <s v="T1"/>
  </r>
  <r>
    <x v="22"/>
    <s v="Pacuta"/>
    <x v="1"/>
    <x v="0"/>
    <s v="High"/>
    <x v="8"/>
    <n v="2877"/>
    <x v="4"/>
    <s v="Triploid"/>
    <x v="0"/>
    <s v="T1"/>
  </r>
  <r>
    <x v="23"/>
    <s v="Pacuta"/>
    <x v="1"/>
    <x v="0"/>
    <s v="High"/>
    <x v="9"/>
    <n v="2870"/>
    <x v="4"/>
    <s v="Triploid"/>
    <x v="0"/>
    <s v="T1"/>
  </r>
  <r>
    <x v="24"/>
    <s v="Pacuta"/>
    <x v="1"/>
    <x v="0"/>
    <s v="High"/>
    <x v="3"/>
    <n v="2878"/>
    <x v="4"/>
    <s v="Triploid"/>
    <x v="0"/>
    <s v="T1"/>
  </r>
  <r>
    <x v="25"/>
    <s v="Pacuta"/>
    <x v="1"/>
    <x v="0"/>
    <s v="High"/>
    <x v="5"/>
    <n v="1451"/>
    <x v="1"/>
    <s v="Triploid"/>
    <x v="0"/>
    <s v="T1"/>
  </r>
  <r>
    <x v="26"/>
    <s v="Pacuta"/>
    <x v="1"/>
    <x v="0"/>
    <s v="High"/>
    <x v="5"/>
    <n v="2873"/>
    <x v="4"/>
    <s v="Triploid"/>
    <x v="0"/>
    <s v="T1"/>
  </r>
  <r>
    <x v="27"/>
    <s v="Pacuta"/>
    <x v="1"/>
    <x v="0"/>
    <s v="High"/>
    <x v="3"/>
    <n v="2409"/>
    <x v="3"/>
    <s v="Triploid"/>
    <x v="1"/>
    <s v="T2"/>
  </r>
  <r>
    <x v="28"/>
    <s v="Pacuta"/>
    <x v="1"/>
    <x v="0"/>
    <s v="High"/>
    <x v="4"/>
    <n v="2564"/>
    <x v="1"/>
    <s v="Triploid"/>
    <x v="1"/>
    <s v="T2"/>
  </r>
  <r>
    <x v="29"/>
    <s v="Pacuta"/>
    <x v="1"/>
    <x v="0"/>
    <s v="High"/>
    <x v="6"/>
    <n v="2197"/>
    <x v="5"/>
    <s v="Diploid"/>
    <x v="2"/>
    <s v="D"/>
  </r>
  <r>
    <x v="30"/>
    <s v="Pacuta"/>
    <x v="1"/>
    <x v="0"/>
    <s v="High"/>
    <x v="7"/>
    <n v="1207"/>
    <x v="2"/>
    <s v="Diploid"/>
    <x v="2"/>
    <s v="D"/>
  </r>
  <r>
    <x v="31"/>
    <s v="Pacuta"/>
    <x v="1"/>
    <x v="0"/>
    <s v="High"/>
    <x v="0"/>
    <n v="2668"/>
    <x v="3"/>
    <s v="Diploid"/>
    <x v="2"/>
    <s v="D"/>
  </r>
  <r>
    <x v="32"/>
    <s v="Pacuta"/>
    <x v="1"/>
    <x v="0"/>
    <s v="High"/>
    <x v="0"/>
    <n v="2879"/>
    <x v="4"/>
    <s v="Diploid"/>
    <x v="2"/>
    <s v="D"/>
  </r>
  <r>
    <x v="33"/>
    <s v="Pacuta"/>
    <x v="1"/>
    <x v="0"/>
    <s v="High"/>
    <x v="7"/>
    <n v="2977"/>
    <x v="2"/>
    <s v="Diploid"/>
    <x v="2"/>
    <s v="D"/>
  </r>
  <r>
    <x v="34"/>
    <s v="Pacuta"/>
    <x v="1"/>
    <x v="0"/>
    <s v="High"/>
    <x v="1"/>
    <n v="1219"/>
    <x v="5"/>
    <s v="Diploid"/>
    <x v="2"/>
    <s v="D"/>
  </r>
  <r>
    <x v="35"/>
    <s v="Pacuta"/>
    <x v="1"/>
    <x v="0"/>
    <s v="High"/>
    <x v="2"/>
    <n v="2993"/>
    <x v="2"/>
    <s v="Diploid"/>
    <x v="2"/>
    <s v="D"/>
  </r>
  <r>
    <x v="36"/>
    <s v="Pacuta"/>
    <x v="1"/>
    <x v="0"/>
    <s v="High"/>
    <x v="8"/>
    <n v="1296"/>
    <x v="2"/>
    <s v="Diploid"/>
    <x v="2"/>
    <s v="D"/>
  </r>
  <r>
    <x v="37"/>
    <s v="Pacuta"/>
    <x v="1"/>
    <x v="0"/>
    <s v="High"/>
    <x v="9"/>
    <n v="2999"/>
    <x v="3"/>
    <s v="Diploid"/>
    <x v="2"/>
    <s v="D"/>
  </r>
  <r>
    <x v="38"/>
    <s v="Pacuta"/>
    <x v="1"/>
    <x v="0"/>
    <s v="High"/>
    <x v="3"/>
    <n v="1281"/>
    <x v="5"/>
    <s v="Diploid"/>
    <x v="2"/>
    <s v="D"/>
  </r>
  <r>
    <x v="39"/>
    <s v="Pacuta"/>
    <x v="1"/>
    <x v="0"/>
    <s v="High"/>
    <x v="4"/>
    <n v="2861"/>
    <x v="4"/>
    <s v="Diploid"/>
    <x v="2"/>
    <s v="D"/>
  </r>
  <r>
    <x v="40"/>
    <s v="Pacuta"/>
    <x v="1"/>
    <x v="0"/>
    <s v="High"/>
    <x v="5"/>
    <n v="2979"/>
    <x v="5"/>
    <s v="Diploid"/>
    <x v="2"/>
    <s v="D"/>
  </r>
  <r>
    <x v="41"/>
    <s v="Pacuta"/>
    <x v="2"/>
    <x v="1"/>
    <s v="Amb"/>
    <x v="6"/>
    <n v="2064"/>
    <x v="4"/>
    <s v="Triploid"/>
    <x v="0"/>
    <s v="T1"/>
  </r>
  <r>
    <x v="42"/>
    <s v="Pacuta"/>
    <x v="2"/>
    <x v="1"/>
    <s v="Amb"/>
    <x v="0"/>
    <n v="1596"/>
    <x v="0"/>
    <s v="Triploid"/>
    <x v="0"/>
    <s v="T1"/>
  </r>
  <r>
    <x v="43"/>
    <s v="Pacuta"/>
    <x v="2"/>
    <x v="1"/>
    <s v="Amb"/>
    <x v="7"/>
    <n v="2414"/>
    <x v="1"/>
    <s v="Triploid"/>
    <x v="0"/>
    <s v="T1"/>
  </r>
  <r>
    <x v="44"/>
    <s v="Pacuta"/>
    <x v="2"/>
    <x v="1"/>
    <s v="Amb"/>
    <x v="8"/>
    <n v="1707"/>
    <x v="2"/>
    <s v="Triploid"/>
    <x v="0"/>
    <s v="T1"/>
  </r>
  <r>
    <x v="45"/>
    <s v="Pacuta"/>
    <x v="2"/>
    <x v="1"/>
    <s v="Amb"/>
    <x v="9"/>
    <n v="1466"/>
    <x v="3"/>
    <s v="Triploid"/>
    <x v="0"/>
    <s v="T1"/>
  </r>
  <r>
    <x v="46"/>
    <s v="Pacuta"/>
    <x v="2"/>
    <x v="1"/>
    <s v="Amb"/>
    <x v="3"/>
    <n v="1728"/>
    <x v="1"/>
    <s v="Triploid"/>
    <x v="0"/>
    <s v="T1"/>
  </r>
  <r>
    <x v="47"/>
    <s v="Pacuta"/>
    <x v="2"/>
    <x v="1"/>
    <s v="Amb"/>
    <x v="4"/>
    <n v="2513"/>
    <x v="1"/>
    <s v="Triploid"/>
    <x v="0"/>
    <s v="T1"/>
  </r>
  <r>
    <x v="48"/>
    <s v="Pacuta"/>
    <x v="2"/>
    <x v="1"/>
    <s v="Amb"/>
    <x v="5"/>
    <n v="1696"/>
    <x v="3"/>
    <s v="Triploid"/>
    <x v="0"/>
    <s v="T1"/>
  </r>
  <r>
    <x v="49"/>
    <s v="Pacuta"/>
    <x v="2"/>
    <x v="1"/>
    <s v="Amb"/>
    <x v="6"/>
    <n v="1536"/>
    <x v="5"/>
    <s v="Triploid"/>
    <x v="1"/>
    <s v="T2"/>
  </r>
  <r>
    <x v="50"/>
    <s v="Pacuta"/>
    <x v="2"/>
    <x v="1"/>
    <s v="Amb"/>
    <x v="0"/>
    <n v="1582"/>
    <x v="3"/>
    <s v="Triploid"/>
    <x v="1"/>
    <s v="T2"/>
  </r>
  <r>
    <x v="51"/>
    <s v="Pacuta"/>
    <x v="2"/>
    <x v="1"/>
    <s v="Amb"/>
    <x v="0"/>
    <n v="1647"/>
    <x v="4"/>
    <s v="Triploid"/>
    <x v="1"/>
    <s v="T2"/>
  </r>
  <r>
    <x v="52"/>
    <s v="Pacuta"/>
    <x v="2"/>
    <x v="1"/>
    <s v="Amb"/>
    <x v="7"/>
    <n v="2005"/>
    <x v="1"/>
    <s v="Triploid"/>
    <x v="1"/>
    <s v="T2"/>
  </r>
  <r>
    <x v="53"/>
    <s v="Pacuta"/>
    <x v="2"/>
    <x v="1"/>
    <s v="Amb"/>
    <x v="1"/>
    <n v="1617"/>
    <x v="0"/>
    <s v="Triploid"/>
    <x v="1"/>
    <s v="T2"/>
  </r>
  <r>
    <x v="54"/>
    <s v="Pacuta"/>
    <x v="2"/>
    <x v="1"/>
    <s v="Amb"/>
    <x v="2"/>
    <n v="1701"/>
    <x v="1"/>
    <s v="Triploid"/>
    <x v="1"/>
    <s v="T2"/>
  </r>
  <r>
    <x v="55"/>
    <s v="Pacuta"/>
    <x v="2"/>
    <x v="1"/>
    <s v="Amb"/>
    <x v="4"/>
    <n v="1765"/>
    <x v="0"/>
    <s v="Triploid"/>
    <x v="1"/>
    <s v="T2"/>
  </r>
  <r>
    <x v="56"/>
    <s v="Pacuta"/>
    <x v="2"/>
    <x v="1"/>
    <s v="Amb"/>
    <x v="6"/>
    <n v="1225"/>
    <x v="4"/>
    <s v="Diploid"/>
    <x v="2"/>
    <s v="D"/>
  </r>
  <r>
    <x v="57"/>
    <s v="Pacuta"/>
    <x v="2"/>
    <x v="1"/>
    <s v="Amb"/>
    <x v="1"/>
    <n v="2026"/>
    <x v="0"/>
    <s v="Diploid"/>
    <x v="2"/>
    <s v="D"/>
  </r>
  <r>
    <x v="58"/>
    <s v="Pacuta"/>
    <x v="2"/>
    <x v="1"/>
    <s v="Amb"/>
    <x v="8"/>
    <n v="1303"/>
    <x v="5"/>
    <s v="Diploid"/>
    <x v="2"/>
    <s v="D"/>
  </r>
  <r>
    <x v="59"/>
    <s v="Pacuta"/>
    <x v="2"/>
    <x v="1"/>
    <s v="Amb"/>
    <x v="8"/>
    <n v="1571"/>
    <x v="5"/>
    <s v="Diploid"/>
    <x v="2"/>
    <s v="D"/>
  </r>
  <r>
    <x v="60"/>
    <s v="Pacuta"/>
    <x v="2"/>
    <x v="1"/>
    <s v="Amb"/>
    <x v="9"/>
    <n v="1330"/>
    <x v="5"/>
    <s v="Diploid"/>
    <x v="2"/>
    <s v="D"/>
  </r>
  <r>
    <x v="61"/>
    <s v="Pacuta"/>
    <x v="2"/>
    <x v="1"/>
    <s v="Amb"/>
    <x v="3"/>
    <n v="1487"/>
    <x v="3"/>
    <s v="Diploid"/>
    <x v="2"/>
    <s v="D"/>
  </r>
  <r>
    <x v="62"/>
    <s v="Pacuta"/>
    <x v="2"/>
    <x v="1"/>
    <s v="Amb"/>
    <x v="4"/>
    <n v="1329"/>
    <x v="3"/>
    <s v="Diploid"/>
    <x v="2"/>
    <s v="D"/>
  </r>
  <r>
    <x v="63"/>
    <s v="Pacuta"/>
    <x v="3"/>
    <x v="1"/>
    <s v="High"/>
    <x v="6"/>
    <n v="2300"/>
    <x v="1"/>
    <s v="Triploid"/>
    <x v="0"/>
    <s v="T1"/>
  </r>
  <r>
    <x v="64"/>
    <s v="Pacuta"/>
    <x v="3"/>
    <x v="1"/>
    <s v="High"/>
    <x v="1"/>
    <n v="1227"/>
    <x v="0"/>
    <s v="Triploid"/>
    <x v="0"/>
    <s v="T1"/>
  </r>
  <r>
    <x v="65"/>
    <s v="Pacuta"/>
    <x v="3"/>
    <x v="1"/>
    <s v="High"/>
    <x v="8"/>
    <n v="2087"/>
    <x v="4"/>
    <s v="Triploid"/>
    <x v="0"/>
    <s v="T1"/>
  </r>
  <r>
    <x v="66"/>
    <s v="Pacuta"/>
    <x v="3"/>
    <x v="1"/>
    <s v="High"/>
    <x v="9"/>
    <n v="1138"/>
    <x v="4"/>
    <s v="Triploid"/>
    <x v="0"/>
    <s v="T1"/>
  </r>
  <r>
    <x v="67"/>
    <s v="Pacuta"/>
    <x v="3"/>
    <x v="1"/>
    <s v="High"/>
    <x v="9"/>
    <n v="1595"/>
    <x v="4"/>
    <s v="Triploid"/>
    <x v="0"/>
    <s v="T1"/>
  </r>
  <r>
    <x v="68"/>
    <s v="Pacuta"/>
    <x v="3"/>
    <x v="1"/>
    <s v="High"/>
    <x v="4"/>
    <n v="1709"/>
    <x v="3"/>
    <s v="Triploid"/>
    <x v="0"/>
    <s v="T1"/>
  </r>
  <r>
    <x v="69"/>
    <s v="Pacuta"/>
    <x v="3"/>
    <x v="1"/>
    <s v="High"/>
    <x v="4"/>
    <n v="2304"/>
    <x v="1"/>
    <s v="Triploid"/>
    <x v="0"/>
    <s v="T1"/>
  </r>
  <r>
    <x v="70"/>
    <s v="Pacuta"/>
    <x v="3"/>
    <x v="1"/>
    <s v="High"/>
    <x v="5"/>
    <n v="1131"/>
    <x v="4"/>
    <s v="Triploid"/>
    <x v="0"/>
    <s v="T1"/>
  </r>
  <r>
    <x v="71"/>
    <s v="Pacuta"/>
    <x v="3"/>
    <x v="1"/>
    <s v="High"/>
    <x v="5"/>
    <n v="2202"/>
    <x v="4"/>
    <s v="Triploid"/>
    <x v="0"/>
    <s v="T1"/>
  </r>
  <r>
    <x v="72"/>
    <s v="Pacuta"/>
    <x v="3"/>
    <x v="1"/>
    <s v="High"/>
    <x v="5"/>
    <n v="2305"/>
    <x v="1"/>
    <s v="Triploid"/>
    <x v="0"/>
    <s v="T1"/>
  </r>
  <r>
    <x v="73"/>
    <s v="Pacuta"/>
    <x v="3"/>
    <x v="1"/>
    <s v="High"/>
    <x v="6"/>
    <n v="1238"/>
    <x v="0"/>
    <s v="Triploid"/>
    <x v="1"/>
    <s v="T2"/>
  </r>
  <r>
    <x v="74"/>
    <s v="Pacuta"/>
    <x v="3"/>
    <x v="1"/>
    <s v="High"/>
    <x v="6"/>
    <n v="1732"/>
    <x v="3"/>
    <s v="Triploid"/>
    <x v="1"/>
    <s v="T2"/>
  </r>
  <r>
    <x v="75"/>
    <s v="Pacuta"/>
    <x v="3"/>
    <x v="1"/>
    <s v="High"/>
    <x v="7"/>
    <n v="1239"/>
    <x v="0"/>
    <s v="Triploid"/>
    <x v="1"/>
    <s v="T2"/>
  </r>
  <r>
    <x v="76"/>
    <s v="Pacuta"/>
    <x v="3"/>
    <x v="1"/>
    <s v="High"/>
    <x v="2"/>
    <n v="2195"/>
    <x v="0"/>
    <s v="Triploid"/>
    <x v="1"/>
    <s v="T2"/>
  </r>
  <r>
    <x v="77"/>
    <s v="Pacuta"/>
    <x v="3"/>
    <x v="1"/>
    <s v="High"/>
    <x v="3"/>
    <n v="1090"/>
    <x v="3"/>
    <s v="Triploid"/>
    <x v="1"/>
    <s v="T2"/>
  </r>
  <r>
    <x v="78"/>
    <s v="Pacuta"/>
    <x v="3"/>
    <x v="1"/>
    <s v="High"/>
    <x v="3"/>
    <n v="1820"/>
    <x v="2"/>
    <s v="Triploid"/>
    <x v="1"/>
    <s v="T2"/>
  </r>
  <r>
    <x v="79"/>
    <s v="Pacuta"/>
    <x v="3"/>
    <x v="1"/>
    <s v="High"/>
    <x v="0"/>
    <n v="1416"/>
    <x v="2"/>
    <s v="Diploid"/>
    <x v="2"/>
    <s v="D"/>
  </r>
  <r>
    <x v="80"/>
    <s v="Pacuta"/>
    <x v="3"/>
    <x v="1"/>
    <s v="High"/>
    <x v="7"/>
    <n v="1676"/>
    <x v="0"/>
    <s v="Diploid"/>
    <x v="2"/>
    <s v="D"/>
  </r>
  <r>
    <x v="81"/>
    <s v="Pacuta"/>
    <x v="3"/>
    <x v="1"/>
    <s v="High"/>
    <x v="1"/>
    <n v="1418"/>
    <x v="3"/>
    <s v="Diploid"/>
    <x v="2"/>
    <s v="D"/>
  </r>
  <r>
    <x v="82"/>
    <s v="Pacuta"/>
    <x v="3"/>
    <x v="1"/>
    <s v="High"/>
    <x v="1"/>
    <n v="2527"/>
    <x v="1"/>
    <s v="Diploid"/>
    <x v="2"/>
    <s v="D"/>
  </r>
  <r>
    <x v="83"/>
    <s v="Pacuta"/>
    <x v="3"/>
    <x v="1"/>
    <s v="High"/>
    <x v="2"/>
    <n v="1169"/>
    <x v="5"/>
    <s v="Diploid"/>
    <x v="2"/>
    <s v="D"/>
  </r>
  <r>
    <x v="84"/>
    <s v="Pacuta"/>
    <x v="3"/>
    <x v="1"/>
    <s v="High"/>
    <x v="8"/>
    <n v="1168"/>
    <x v="5"/>
    <s v="Diploid"/>
    <x v="2"/>
    <s v="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7A3690-0C9B-B240-ACD7-2B28116BD8EC}" name="PivotTable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11" firstHeaderRow="1" firstDataRow="2" firstDataCol="1"/>
  <pivotFields count="11">
    <pivotField dataField="1" showAll="0">
      <items count="86">
        <item x="10"/>
        <item x="8"/>
        <item x="9"/>
        <item x="0"/>
        <item x="1"/>
        <item x="2"/>
        <item x="11"/>
        <item x="3"/>
        <item x="12"/>
        <item x="4"/>
        <item x="13"/>
        <item x="14"/>
        <item x="15"/>
        <item x="17"/>
        <item x="18"/>
        <item x="5"/>
        <item x="6"/>
        <item x="16"/>
        <item x="7"/>
        <item x="30"/>
        <item x="33"/>
        <item x="29"/>
        <item x="19"/>
        <item x="31"/>
        <item x="32"/>
        <item x="34"/>
        <item x="20"/>
        <item x="21"/>
        <item x="35"/>
        <item x="36"/>
        <item x="22"/>
        <item x="23"/>
        <item x="37"/>
        <item x="38"/>
        <item x="27"/>
        <item x="24"/>
        <item x="28"/>
        <item x="39"/>
        <item x="25"/>
        <item x="26"/>
        <item x="40"/>
        <item x="52"/>
        <item x="43"/>
        <item x="56"/>
        <item x="49"/>
        <item x="41"/>
        <item x="50"/>
        <item x="42"/>
        <item x="51"/>
        <item x="53"/>
        <item x="57"/>
        <item x="54"/>
        <item x="58"/>
        <item x="59"/>
        <item x="44"/>
        <item x="60"/>
        <item x="45"/>
        <item x="61"/>
        <item x="46"/>
        <item x="62"/>
        <item x="55"/>
        <item x="47"/>
        <item x="48"/>
        <item x="75"/>
        <item x="80"/>
        <item x="73"/>
        <item x="74"/>
        <item x="63"/>
        <item x="79"/>
        <item x="64"/>
        <item x="81"/>
        <item x="82"/>
        <item x="83"/>
        <item x="76"/>
        <item x="84"/>
        <item x="65"/>
        <item x="66"/>
        <item x="67"/>
        <item x="77"/>
        <item x="78"/>
        <item x="68"/>
        <item x="69"/>
        <item x="70"/>
        <item x="71"/>
        <item x="7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>
      <items count="11">
        <item x="7"/>
        <item x="6"/>
        <item x="0"/>
        <item x="1"/>
        <item x="2"/>
        <item x="8"/>
        <item x="9"/>
        <item x="3"/>
        <item x="4"/>
        <item x="5"/>
        <item t="default"/>
      </items>
    </pivotField>
    <pivotField showAll="0"/>
    <pivotField axis="axisRow" showAll="0">
      <items count="7">
        <item x="4"/>
        <item x="3"/>
        <item x="2"/>
        <item x="1"/>
        <item x="5"/>
        <item x="0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Count of Sample" fld="0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6EAA93-1FBD-DA4F-8663-DC804F437640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1" firstDataRow="2" firstDataCol="1"/>
  <pivotFields count="11"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7">
        <item x="4"/>
        <item x="3"/>
        <item x="2"/>
        <item x="1"/>
        <item x="5"/>
        <item x="0"/>
        <item t="default"/>
      </items>
    </pivotField>
    <pivotField showAll="0"/>
    <pivotField axis="axisCol" dataField="1" showAll="0">
      <items count="4">
        <item x="0"/>
        <item x="1"/>
        <item x="2"/>
        <item t="default"/>
      </items>
    </pivotField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Count of Group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21"/>
  <sheetViews>
    <sheetView workbookViewId="0">
      <selection sqref="A1:K116"/>
    </sheetView>
  </sheetViews>
  <sheetFormatPr baseColWidth="10" defaultRowHeight="16" x14ac:dyDescent="0.2"/>
  <sheetData>
    <row r="1" spans="1:11" x14ac:dyDescent="0.2">
      <c r="A1" s="1" t="s">
        <v>154</v>
      </c>
      <c r="B1" s="1" t="s">
        <v>157</v>
      </c>
      <c r="C1" s="1" t="s">
        <v>155</v>
      </c>
      <c r="D1" s="1" t="s">
        <v>169</v>
      </c>
      <c r="E1" s="1" t="s">
        <v>170</v>
      </c>
      <c r="F1" s="1" t="s">
        <v>156</v>
      </c>
      <c r="G1" s="1" t="s">
        <v>158</v>
      </c>
      <c r="H1" s="1" t="s">
        <v>159</v>
      </c>
      <c r="I1" s="1" t="s">
        <v>160</v>
      </c>
      <c r="J1" s="1" t="s">
        <v>161</v>
      </c>
      <c r="K1" s="1" t="s">
        <v>162</v>
      </c>
    </row>
    <row r="2" spans="1:11" hidden="1" x14ac:dyDescent="0.2">
      <c r="A2" t="s">
        <v>0</v>
      </c>
      <c r="B2" t="s">
        <v>1</v>
      </c>
      <c r="C2" t="s">
        <v>2</v>
      </c>
      <c r="D2" t="s">
        <v>163</v>
      </c>
      <c r="E2" t="s">
        <v>163</v>
      </c>
      <c r="F2" t="s">
        <v>3</v>
      </c>
      <c r="G2">
        <v>1777</v>
      </c>
      <c r="H2" t="s">
        <v>4</v>
      </c>
      <c r="I2" t="s">
        <v>5</v>
      </c>
      <c r="J2" t="s">
        <v>6</v>
      </c>
      <c r="K2" t="s">
        <v>7</v>
      </c>
    </row>
    <row r="3" spans="1:11" hidden="1" x14ac:dyDescent="0.2">
      <c r="A3" t="s">
        <v>8</v>
      </c>
      <c r="B3" t="s">
        <v>1</v>
      </c>
      <c r="C3" t="s">
        <v>2</v>
      </c>
      <c r="D3" t="s">
        <v>163</v>
      </c>
      <c r="E3" t="s">
        <v>163</v>
      </c>
      <c r="F3" t="s">
        <v>9</v>
      </c>
      <c r="G3">
        <v>1051</v>
      </c>
      <c r="H3" t="s">
        <v>10</v>
      </c>
      <c r="I3" t="s">
        <v>5</v>
      </c>
      <c r="J3" t="s">
        <v>6</v>
      </c>
      <c r="K3" t="s">
        <v>7</v>
      </c>
    </row>
    <row r="4" spans="1:11" x14ac:dyDescent="0.2">
      <c r="A4" t="s">
        <v>23</v>
      </c>
      <c r="B4" t="s">
        <v>1</v>
      </c>
      <c r="C4" t="s">
        <v>2</v>
      </c>
      <c r="D4" t="s">
        <v>163</v>
      </c>
      <c r="E4" t="s">
        <v>163</v>
      </c>
      <c r="F4" t="s">
        <v>3</v>
      </c>
      <c r="G4">
        <v>1103</v>
      </c>
      <c r="H4" t="s">
        <v>14</v>
      </c>
      <c r="I4" t="s">
        <v>5</v>
      </c>
      <c r="J4" t="s">
        <v>24</v>
      </c>
      <c r="K4" t="s">
        <v>7</v>
      </c>
    </row>
    <row r="5" spans="1:11" x14ac:dyDescent="0.2">
      <c r="A5" t="s">
        <v>25</v>
      </c>
      <c r="B5" t="s">
        <v>1</v>
      </c>
      <c r="C5" t="s">
        <v>2</v>
      </c>
      <c r="D5" t="s">
        <v>163</v>
      </c>
      <c r="E5" t="s">
        <v>163</v>
      </c>
      <c r="F5" t="s">
        <v>3</v>
      </c>
      <c r="G5">
        <v>2306</v>
      </c>
      <c r="H5" t="s">
        <v>16</v>
      </c>
      <c r="I5" t="s">
        <v>5</v>
      </c>
      <c r="J5" t="s">
        <v>24</v>
      </c>
      <c r="K5" t="s">
        <v>7</v>
      </c>
    </row>
    <row r="6" spans="1:11" x14ac:dyDescent="0.2">
      <c r="A6" t="s">
        <v>26</v>
      </c>
      <c r="B6" t="s">
        <v>1</v>
      </c>
      <c r="C6" t="s">
        <v>2</v>
      </c>
      <c r="D6" t="s">
        <v>163</v>
      </c>
      <c r="E6" t="s">
        <v>163</v>
      </c>
      <c r="F6" t="s">
        <v>19</v>
      </c>
      <c r="G6">
        <v>1041</v>
      </c>
      <c r="H6" t="s">
        <v>10</v>
      </c>
      <c r="I6" t="s">
        <v>5</v>
      </c>
      <c r="J6" t="s">
        <v>24</v>
      </c>
      <c r="K6" t="s">
        <v>7</v>
      </c>
    </row>
    <row r="7" spans="1:11" x14ac:dyDescent="0.2">
      <c r="A7" t="s">
        <v>27</v>
      </c>
      <c r="B7" t="s">
        <v>1</v>
      </c>
      <c r="C7" t="s">
        <v>2</v>
      </c>
      <c r="D7" t="s">
        <v>163</v>
      </c>
      <c r="E7" t="s">
        <v>163</v>
      </c>
      <c r="F7" t="s">
        <v>19</v>
      </c>
      <c r="G7">
        <v>1637</v>
      </c>
      <c r="H7" t="s">
        <v>10</v>
      </c>
      <c r="I7" t="s">
        <v>5</v>
      </c>
      <c r="J7" t="s">
        <v>24</v>
      </c>
      <c r="K7" t="s">
        <v>7</v>
      </c>
    </row>
    <row r="8" spans="1:11" x14ac:dyDescent="0.2">
      <c r="A8" t="s">
        <v>28</v>
      </c>
      <c r="B8" t="s">
        <v>1</v>
      </c>
      <c r="C8" t="s">
        <v>2</v>
      </c>
      <c r="D8" t="s">
        <v>163</v>
      </c>
      <c r="E8" t="s">
        <v>163</v>
      </c>
      <c r="F8" t="s">
        <v>13</v>
      </c>
      <c r="G8">
        <v>1762</v>
      </c>
      <c r="H8" t="s">
        <v>14</v>
      </c>
      <c r="I8" t="s">
        <v>5</v>
      </c>
      <c r="J8" t="s">
        <v>24</v>
      </c>
      <c r="K8" t="s">
        <v>7</v>
      </c>
    </row>
    <row r="9" spans="1:11" x14ac:dyDescent="0.2">
      <c r="A9" t="s">
        <v>29</v>
      </c>
      <c r="B9" t="s">
        <v>1</v>
      </c>
      <c r="C9" t="s">
        <v>2</v>
      </c>
      <c r="D9" t="s">
        <v>163</v>
      </c>
      <c r="E9" t="s">
        <v>163</v>
      </c>
      <c r="F9" t="s">
        <v>22</v>
      </c>
      <c r="G9">
        <v>2413</v>
      </c>
      <c r="H9" t="s">
        <v>16</v>
      </c>
      <c r="I9" t="s">
        <v>5</v>
      </c>
      <c r="J9" t="s">
        <v>24</v>
      </c>
      <c r="K9" t="s">
        <v>7</v>
      </c>
    </row>
    <row r="10" spans="1:11" x14ac:dyDescent="0.2">
      <c r="A10" t="s">
        <v>30</v>
      </c>
      <c r="B10" t="s">
        <v>1</v>
      </c>
      <c r="C10" t="s">
        <v>2</v>
      </c>
      <c r="D10" t="s">
        <v>163</v>
      </c>
      <c r="E10" t="s">
        <v>163</v>
      </c>
      <c r="F10" t="s">
        <v>9</v>
      </c>
      <c r="G10">
        <v>2012</v>
      </c>
      <c r="H10" t="s">
        <v>14</v>
      </c>
      <c r="I10" t="s">
        <v>5</v>
      </c>
      <c r="J10" t="s">
        <v>24</v>
      </c>
      <c r="K10" t="s">
        <v>7</v>
      </c>
    </row>
    <row r="11" spans="1:11" x14ac:dyDescent="0.2">
      <c r="A11" t="s">
        <v>31</v>
      </c>
      <c r="B11" t="s">
        <v>1</v>
      </c>
      <c r="C11" t="s">
        <v>2</v>
      </c>
      <c r="D11" t="s">
        <v>163</v>
      </c>
      <c r="E11" t="s">
        <v>163</v>
      </c>
      <c r="F11" t="s">
        <v>32</v>
      </c>
      <c r="G11">
        <v>2357</v>
      </c>
      <c r="H11" t="s">
        <v>16</v>
      </c>
      <c r="I11" t="s">
        <v>5</v>
      </c>
      <c r="J11" t="s">
        <v>24</v>
      </c>
      <c r="K11" t="s">
        <v>7</v>
      </c>
    </row>
    <row r="12" spans="1:11" x14ac:dyDescent="0.2">
      <c r="A12" t="s">
        <v>65</v>
      </c>
      <c r="B12" t="s">
        <v>1</v>
      </c>
      <c r="C12" t="s">
        <v>2</v>
      </c>
      <c r="D12" t="s">
        <v>163</v>
      </c>
      <c r="E12" t="s">
        <v>163</v>
      </c>
      <c r="F12" t="s">
        <v>45</v>
      </c>
      <c r="G12">
        <v>1559</v>
      </c>
      <c r="H12" t="s">
        <v>36</v>
      </c>
      <c r="I12" t="s">
        <v>5</v>
      </c>
      <c r="J12" t="s">
        <v>66</v>
      </c>
      <c r="K12" t="s">
        <v>67</v>
      </c>
    </row>
    <row r="13" spans="1:11" x14ac:dyDescent="0.2">
      <c r="A13" t="s">
        <v>68</v>
      </c>
      <c r="B13" t="s">
        <v>1</v>
      </c>
      <c r="C13" t="s">
        <v>2</v>
      </c>
      <c r="D13" t="s">
        <v>163</v>
      </c>
      <c r="E13" t="s">
        <v>163</v>
      </c>
      <c r="F13" t="s">
        <v>45</v>
      </c>
      <c r="G13">
        <v>1641</v>
      </c>
      <c r="H13" t="s">
        <v>4</v>
      </c>
      <c r="I13" t="s">
        <v>5</v>
      </c>
      <c r="J13" t="s">
        <v>66</v>
      </c>
      <c r="K13" t="s">
        <v>67</v>
      </c>
    </row>
    <row r="14" spans="1:11" x14ac:dyDescent="0.2">
      <c r="A14" t="s">
        <v>69</v>
      </c>
      <c r="B14" t="s">
        <v>1</v>
      </c>
      <c r="C14" t="s">
        <v>2</v>
      </c>
      <c r="D14" t="s">
        <v>163</v>
      </c>
      <c r="E14" t="s">
        <v>163</v>
      </c>
      <c r="F14" t="s">
        <v>48</v>
      </c>
      <c r="G14">
        <v>2363</v>
      </c>
      <c r="H14" t="s">
        <v>16</v>
      </c>
      <c r="I14" t="s">
        <v>5</v>
      </c>
      <c r="J14" t="s">
        <v>66</v>
      </c>
      <c r="K14" t="s">
        <v>67</v>
      </c>
    </row>
    <row r="15" spans="1:11" x14ac:dyDescent="0.2">
      <c r="A15" t="s">
        <v>70</v>
      </c>
      <c r="B15" t="s">
        <v>1</v>
      </c>
      <c r="C15" t="s">
        <v>2</v>
      </c>
      <c r="D15" t="s">
        <v>163</v>
      </c>
      <c r="E15" t="s">
        <v>163</v>
      </c>
      <c r="F15" t="s">
        <v>19</v>
      </c>
      <c r="G15">
        <v>1471</v>
      </c>
      <c r="H15" t="s">
        <v>71</v>
      </c>
      <c r="I15" t="s">
        <v>5</v>
      </c>
      <c r="J15" t="s">
        <v>66</v>
      </c>
      <c r="K15" t="s">
        <v>67</v>
      </c>
    </row>
    <row r="16" spans="1:11" x14ac:dyDescent="0.2">
      <c r="A16" t="s">
        <v>72</v>
      </c>
      <c r="B16" t="s">
        <v>1</v>
      </c>
      <c r="C16" t="s">
        <v>2</v>
      </c>
      <c r="D16" t="s">
        <v>163</v>
      </c>
      <c r="E16" t="s">
        <v>163</v>
      </c>
      <c r="F16" t="s">
        <v>13</v>
      </c>
      <c r="G16">
        <v>1060</v>
      </c>
      <c r="H16" t="s">
        <v>16</v>
      </c>
      <c r="I16" t="s">
        <v>5</v>
      </c>
      <c r="J16" t="s">
        <v>66</v>
      </c>
      <c r="K16" t="s">
        <v>67</v>
      </c>
    </row>
    <row r="17" spans="1:11" x14ac:dyDescent="0.2">
      <c r="A17" t="s">
        <v>73</v>
      </c>
      <c r="B17" t="s">
        <v>1</v>
      </c>
      <c r="C17" t="s">
        <v>2</v>
      </c>
      <c r="D17" t="s">
        <v>163</v>
      </c>
      <c r="E17" t="s">
        <v>163</v>
      </c>
      <c r="F17" t="s">
        <v>13</v>
      </c>
      <c r="G17">
        <v>2002</v>
      </c>
      <c r="H17" t="s">
        <v>14</v>
      </c>
      <c r="I17" t="s">
        <v>5</v>
      </c>
      <c r="J17" t="s">
        <v>66</v>
      </c>
      <c r="K17" t="s">
        <v>67</v>
      </c>
    </row>
    <row r="18" spans="1:11" x14ac:dyDescent="0.2">
      <c r="A18" t="s">
        <v>74</v>
      </c>
      <c r="B18" t="s">
        <v>1</v>
      </c>
      <c r="C18" t="s">
        <v>2</v>
      </c>
      <c r="D18" t="s">
        <v>163</v>
      </c>
      <c r="E18" t="s">
        <v>163</v>
      </c>
      <c r="F18" t="s">
        <v>38</v>
      </c>
      <c r="G18">
        <v>1563</v>
      </c>
      <c r="H18" t="s">
        <v>36</v>
      </c>
      <c r="I18" t="s">
        <v>5</v>
      </c>
      <c r="J18" t="s">
        <v>66</v>
      </c>
      <c r="K18" t="s">
        <v>67</v>
      </c>
    </row>
    <row r="19" spans="1:11" x14ac:dyDescent="0.2">
      <c r="A19" t="s">
        <v>75</v>
      </c>
      <c r="B19" t="s">
        <v>1</v>
      </c>
      <c r="C19" t="s">
        <v>2</v>
      </c>
      <c r="D19" t="s">
        <v>163</v>
      </c>
      <c r="E19" t="s">
        <v>163</v>
      </c>
      <c r="F19" t="s">
        <v>38</v>
      </c>
      <c r="G19">
        <v>1757</v>
      </c>
      <c r="H19" t="s">
        <v>14</v>
      </c>
      <c r="I19" t="s">
        <v>5</v>
      </c>
      <c r="J19" t="s">
        <v>66</v>
      </c>
      <c r="K19" t="s">
        <v>67</v>
      </c>
    </row>
    <row r="20" spans="1:11" x14ac:dyDescent="0.2">
      <c r="A20" t="s">
        <v>76</v>
      </c>
      <c r="B20" t="s">
        <v>1</v>
      </c>
      <c r="C20" t="s">
        <v>2</v>
      </c>
      <c r="D20" t="s">
        <v>163</v>
      </c>
      <c r="E20" t="s">
        <v>163</v>
      </c>
      <c r="F20" t="s">
        <v>32</v>
      </c>
      <c r="G20">
        <v>1594</v>
      </c>
      <c r="H20" t="s">
        <v>71</v>
      </c>
      <c r="I20" t="s">
        <v>5</v>
      </c>
      <c r="J20" t="s">
        <v>66</v>
      </c>
      <c r="K20" t="s">
        <v>67</v>
      </c>
    </row>
    <row r="21" spans="1:11" hidden="1" x14ac:dyDescent="0.2">
      <c r="A21" t="s">
        <v>92</v>
      </c>
      <c r="B21" t="s">
        <v>1</v>
      </c>
      <c r="C21" t="s">
        <v>2</v>
      </c>
      <c r="D21" t="s">
        <v>163</v>
      </c>
      <c r="E21" t="s">
        <v>163</v>
      </c>
      <c r="F21" t="s">
        <v>48</v>
      </c>
      <c r="G21">
        <v>1043</v>
      </c>
      <c r="H21" t="s">
        <v>36</v>
      </c>
      <c r="I21" t="s">
        <v>5</v>
      </c>
      <c r="J21" t="s">
        <v>93</v>
      </c>
      <c r="K21" t="s">
        <v>67</v>
      </c>
    </row>
    <row r="22" spans="1:11" hidden="1" x14ac:dyDescent="0.2">
      <c r="A22" t="s">
        <v>94</v>
      </c>
      <c r="B22" t="s">
        <v>1</v>
      </c>
      <c r="C22" t="s">
        <v>2</v>
      </c>
      <c r="D22" t="s">
        <v>163</v>
      </c>
      <c r="E22" t="s">
        <v>163</v>
      </c>
      <c r="F22" t="s">
        <v>40</v>
      </c>
      <c r="G22">
        <v>1542</v>
      </c>
      <c r="H22" t="s">
        <v>36</v>
      </c>
      <c r="I22" t="s">
        <v>5</v>
      </c>
      <c r="J22" t="s">
        <v>93</v>
      </c>
      <c r="K22" t="s">
        <v>67</v>
      </c>
    </row>
    <row r="23" spans="1:11" hidden="1" x14ac:dyDescent="0.2">
      <c r="A23" t="s">
        <v>101</v>
      </c>
      <c r="B23" t="s">
        <v>1</v>
      </c>
      <c r="C23" t="s">
        <v>2</v>
      </c>
      <c r="D23" t="s">
        <v>163</v>
      </c>
      <c r="E23" t="s">
        <v>163</v>
      </c>
      <c r="F23" t="s">
        <v>45</v>
      </c>
      <c r="G23">
        <v>1159</v>
      </c>
      <c r="H23" t="s">
        <v>14</v>
      </c>
      <c r="I23" t="s">
        <v>102</v>
      </c>
      <c r="J23" t="s">
        <v>103</v>
      </c>
    </row>
    <row r="24" spans="1:11" hidden="1" x14ac:dyDescent="0.2">
      <c r="A24" t="s">
        <v>104</v>
      </c>
      <c r="B24" t="s">
        <v>1</v>
      </c>
      <c r="C24" t="s">
        <v>2</v>
      </c>
      <c r="D24" t="s">
        <v>163</v>
      </c>
      <c r="E24" t="s">
        <v>163</v>
      </c>
      <c r="F24" t="s">
        <v>48</v>
      </c>
      <c r="G24">
        <v>1775</v>
      </c>
      <c r="H24" t="s">
        <v>14</v>
      </c>
      <c r="I24" t="s">
        <v>102</v>
      </c>
      <c r="J24" t="s">
        <v>103</v>
      </c>
    </row>
    <row r="25" spans="1:11" hidden="1" x14ac:dyDescent="0.2">
      <c r="A25" t="s">
        <v>105</v>
      </c>
      <c r="B25" t="s">
        <v>1</v>
      </c>
      <c r="C25" t="s">
        <v>2</v>
      </c>
      <c r="D25" t="s">
        <v>163</v>
      </c>
      <c r="E25" t="s">
        <v>163</v>
      </c>
      <c r="F25" t="s">
        <v>40</v>
      </c>
      <c r="G25">
        <v>1468</v>
      </c>
      <c r="H25" t="s">
        <v>71</v>
      </c>
      <c r="I25" t="s">
        <v>102</v>
      </c>
      <c r="J25" t="s">
        <v>103</v>
      </c>
    </row>
    <row r="26" spans="1:11" hidden="1" x14ac:dyDescent="0.2">
      <c r="A26" t="s">
        <v>106</v>
      </c>
      <c r="B26" t="s">
        <v>1</v>
      </c>
      <c r="C26" t="s">
        <v>2</v>
      </c>
      <c r="D26" t="s">
        <v>163</v>
      </c>
      <c r="E26" t="s">
        <v>163</v>
      </c>
      <c r="F26" t="s">
        <v>9</v>
      </c>
      <c r="G26">
        <v>1755</v>
      </c>
      <c r="H26" t="s">
        <v>14</v>
      </c>
      <c r="I26" t="s">
        <v>102</v>
      </c>
      <c r="J26" t="s">
        <v>103</v>
      </c>
    </row>
    <row r="27" spans="1:11" hidden="1" x14ac:dyDescent="0.2">
      <c r="A27" t="s">
        <v>107</v>
      </c>
      <c r="B27" t="s">
        <v>1</v>
      </c>
      <c r="C27" t="s">
        <v>2</v>
      </c>
      <c r="D27" t="s">
        <v>163</v>
      </c>
      <c r="E27" t="s">
        <v>163</v>
      </c>
      <c r="F27" t="s">
        <v>32</v>
      </c>
      <c r="G27">
        <v>1141</v>
      </c>
      <c r="H27" t="s">
        <v>14</v>
      </c>
      <c r="I27" t="s">
        <v>102</v>
      </c>
      <c r="J27" t="s">
        <v>103</v>
      </c>
    </row>
    <row r="28" spans="1:11" x14ac:dyDescent="0.2">
      <c r="A28" t="s">
        <v>112</v>
      </c>
      <c r="B28" t="s">
        <v>1</v>
      </c>
      <c r="C28" t="s">
        <v>2</v>
      </c>
      <c r="D28" t="s">
        <v>163</v>
      </c>
      <c r="E28" t="s">
        <v>163</v>
      </c>
      <c r="F28" t="s">
        <v>40</v>
      </c>
      <c r="G28">
        <v>1050</v>
      </c>
      <c r="H28" t="s">
        <v>16</v>
      </c>
      <c r="I28" t="s">
        <v>102</v>
      </c>
      <c r="J28" t="s">
        <v>113</v>
      </c>
      <c r="K28" t="s">
        <v>114</v>
      </c>
    </row>
    <row r="29" spans="1:11" x14ac:dyDescent="0.2">
      <c r="A29" t="s">
        <v>115</v>
      </c>
      <c r="B29" t="s">
        <v>1</v>
      </c>
      <c r="C29" t="s">
        <v>2</v>
      </c>
      <c r="D29" t="s">
        <v>163</v>
      </c>
      <c r="E29" t="s">
        <v>163</v>
      </c>
      <c r="F29" t="s">
        <v>22</v>
      </c>
      <c r="G29">
        <v>1047</v>
      </c>
      <c r="H29" t="s">
        <v>36</v>
      </c>
      <c r="I29" t="s">
        <v>102</v>
      </c>
      <c r="J29" t="s">
        <v>113</v>
      </c>
      <c r="K29" t="s">
        <v>114</v>
      </c>
    </row>
    <row r="30" spans="1:11" hidden="1" x14ac:dyDescent="0.2">
      <c r="A30" t="s">
        <v>141</v>
      </c>
      <c r="B30" t="s">
        <v>1</v>
      </c>
      <c r="C30" t="s">
        <v>2</v>
      </c>
      <c r="D30" t="s">
        <v>163</v>
      </c>
      <c r="E30" t="s">
        <v>163</v>
      </c>
      <c r="F30" t="s">
        <v>38</v>
      </c>
      <c r="G30">
        <v>1059</v>
      </c>
      <c r="H30" t="s">
        <v>10</v>
      </c>
      <c r="I30" t="s">
        <v>102</v>
      </c>
      <c r="J30" t="s">
        <v>142</v>
      </c>
    </row>
    <row r="31" spans="1:11" hidden="1" x14ac:dyDescent="0.2">
      <c r="A31" t="s">
        <v>147</v>
      </c>
      <c r="B31" t="s">
        <v>1</v>
      </c>
      <c r="C31" t="s">
        <v>2</v>
      </c>
      <c r="D31" t="s">
        <v>163</v>
      </c>
      <c r="E31" t="s">
        <v>163</v>
      </c>
      <c r="F31" t="s">
        <v>22</v>
      </c>
      <c r="G31">
        <v>1445</v>
      </c>
      <c r="H31" t="s">
        <v>10</v>
      </c>
      <c r="I31" t="s">
        <v>102</v>
      </c>
      <c r="J31" t="s">
        <v>148</v>
      </c>
    </row>
    <row r="32" spans="1:11" hidden="1" x14ac:dyDescent="0.2">
      <c r="A32" t="s">
        <v>11</v>
      </c>
      <c r="B32" t="s">
        <v>1</v>
      </c>
      <c r="C32" t="s">
        <v>12</v>
      </c>
      <c r="D32" t="s">
        <v>163</v>
      </c>
      <c r="E32" t="s">
        <v>168</v>
      </c>
      <c r="F32" t="s">
        <v>13</v>
      </c>
      <c r="G32">
        <v>2733</v>
      </c>
      <c r="H32" t="s">
        <v>14</v>
      </c>
      <c r="I32" t="s">
        <v>5</v>
      </c>
      <c r="J32" t="s">
        <v>6</v>
      </c>
      <c r="K32" t="s">
        <v>7</v>
      </c>
    </row>
    <row r="33" spans="1:11" hidden="1" x14ac:dyDescent="0.2">
      <c r="A33" t="s">
        <v>15</v>
      </c>
      <c r="B33" t="s">
        <v>1</v>
      </c>
      <c r="C33" t="s">
        <v>12</v>
      </c>
      <c r="D33" t="s">
        <v>163</v>
      </c>
      <c r="E33" t="s">
        <v>168</v>
      </c>
      <c r="F33" t="s">
        <v>9</v>
      </c>
      <c r="G33">
        <v>1459</v>
      </c>
      <c r="H33" t="s">
        <v>16</v>
      </c>
      <c r="I33" t="s">
        <v>5</v>
      </c>
      <c r="J33" t="s">
        <v>6</v>
      </c>
      <c r="K33" t="s">
        <v>7</v>
      </c>
    </row>
    <row r="34" spans="1:11" x14ac:dyDescent="0.2">
      <c r="A34" t="s">
        <v>33</v>
      </c>
      <c r="B34" t="s">
        <v>1</v>
      </c>
      <c r="C34" t="s">
        <v>12</v>
      </c>
      <c r="D34" t="s">
        <v>163</v>
      </c>
      <c r="E34" t="s">
        <v>168</v>
      </c>
      <c r="F34" t="s">
        <v>3</v>
      </c>
      <c r="G34">
        <v>1147</v>
      </c>
      <c r="H34" t="s">
        <v>4</v>
      </c>
      <c r="I34" t="s">
        <v>5</v>
      </c>
      <c r="J34" t="s">
        <v>24</v>
      </c>
      <c r="K34" t="s">
        <v>7</v>
      </c>
    </row>
    <row r="35" spans="1:11" x14ac:dyDescent="0.2">
      <c r="A35" t="s">
        <v>34</v>
      </c>
      <c r="B35" t="s">
        <v>1</v>
      </c>
      <c r="C35" t="s">
        <v>12</v>
      </c>
      <c r="D35" t="s">
        <v>163</v>
      </c>
      <c r="E35" t="s">
        <v>168</v>
      </c>
      <c r="F35" t="s">
        <v>19</v>
      </c>
      <c r="G35">
        <v>2534</v>
      </c>
      <c r="H35" t="s">
        <v>16</v>
      </c>
      <c r="I35" t="s">
        <v>5</v>
      </c>
      <c r="J35" t="s">
        <v>24</v>
      </c>
      <c r="K35" t="s">
        <v>7</v>
      </c>
    </row>
    <row r="36" spans="1:11" x14ac:dyDescent="0.2">
      <c r="A36" t="s">
        <v>35</v>
      </c>
      <c r="B36" t="s">
        <v>1</v>
      </c>
      <c r="C36" t="s">
        <v>12</v>
      </c>
      <c r="D36" t="s">
        <v>163</v>
      </c>
      <c r="E36" t="s">
        <v>168</v>
      </c>
      <c r="F36" t="s">
        <v>13</v>
      </c>
      <c r="G36">
        <v>1220</v>
      </c>
      <c r="H36" t="s">
        <v>36</v>
      </c>
      <c r="I36" t="s">
        <v>5</v>
      </c>
      <c r="J36" t="s">
        <v>24</v>
      </c>
      <c r="K36" t="s">
        <v>7</v>
      </c>
    </row>
    <row r="37" spans="1:11" x14ac:dyDescent="0.2">
      <c r="A37" t="s">
        <v>37</v>
      </c>
      <c r="B37" t="s">
        <v>1</v>
      </c>
      <c r="C37" t="s">
        <v>12</v>
      </c>
      <c r="D37" t="s">
        <v>163</v>
      </c>
      <c r="E37" t="s">
        <v>168</v>
      </c>
      <c r="F37" t="s">
        <v>38</v>
      </c>
      <c r="G37">
        <v>2877</v>
      </c>
      <c r="H37" t="s">
        <v>4</v>
      </c>
      <c r="I37" t="s">
        <v>5</v>
      </c>
      <c r="J37" t="s">
        <v>24</v>
      </c>
      <c r="K37" t="s">
        <v>7</v>
      </c>
    </row>
    <row r="38" spans="1:11" x14ac:dyDescent="0.2">
      <c r="A38" t="s">
        <v>39</v>
      </c>
      <c r="B38" t="s">
        <v>1</v>
      </c>
      <c r="C38" t="s">
        <v>12</v>
      </c>
      <c r="D38" t="s">
        <v>163</v>
      </c>
      <c r="E38" t="s">
        <v>168</v>
      </c>
      <c r="F38" t="s">
        <v>40</v>
      </c>
      <c r="G38">
        <v>2870</v>
      </c>
      <c r="H38" t="s">
        <v>4</v>
      </c>
      <c r="I38" t="s">
        <v>5</v>
      </c>
      <c r="J38" t="s">
        <v>24</v>
      </c>
      <c r="K38" t="s">
        <v>7</v>
      </c>
    </row>
    <row r="39" spans="1:11" x14ac:dyDescent="0.2">
      <c r="A39" t="s">
        <v>41</v>
      </c>
      <c r="B39" t="s">
        <v>1</v>
      </c>
      <c r="C39" t="s">
        <v>12</v>
      </c>
      <c r="D39" t="s">
        <v>163</v>
      </c>
      <c r="E39" t="s">
        <v>168</v>
      </c>
      <c r="F39" t="s">
        <v>22</v>
      </c>
      <c r="G39">
        <v>2878</v>
      </c>
      <c r="H39" t="s">
        <v>4</v>
      </c>
      <c r="I39" t="s">
        <v>5</v>
      </c>
      <c r="J39" t="s">
        <v>24</v>
      </c>
      <c r="K39" t="s">
        <v>7</v>
      </c>
    </row>
    <row r="40" spans="1:11" x14ac:dyDescent="0.2">
      <c r="A40" t="s">
        <v>42</v>
      </c>
      <c r="B40" t="s">
        <v>1</v>
      </c>
      <c r="C40" t="s">
        <v>12</v>
      </c>
      <c r="D40" t="s">
        <v>163</v>
      </c>
      <c r="E40" t="s">
        <v>168</v>
      </c>
      <c r="F40" t="s">
        <v>32</v>
      </c>
      <c r="G40">
        <v>1451</v>
      </c>
      <c r="H40" t="s">
        <v>16</v>
      </c>
      <c r="I40" t="s">
        <v>5</v>
      </c>
      <c r="J40" t="s">
        <v>24</v>
      </c>
      <c r="K40" t="s">
        <v>7</v>
      </c>
    </row>
    <row r="41" spans="1:11" x14ac:dyDescent="0.2">
      <c r="A41" t="s">
        <v>43</v>
      </c>
      <c r="B41" t="s">
        <v>1</v>
      </c>
      <c r="C41" t="s">
        <v>12</v>
      </c>
      <c r="D41" t="s">
        <v>163</v>
      </c>
      <c r="E41" t="s">
        <v>168</v>
      </c>
      <c r="F41" t="s">
        <v>32</v>
      </c>
      <c r="G41">
        <v>2873</v>
      </c>
      <c r="H41" t="s">
        <v>4</v>
      </c>
      <c r="I41" t="s">
        <v>5</v>
      </c>
      <c r="J41" t="s">
        <v>24</v>
      </c>
      <c r="K41" t="s">
        <v>7</v>
      </c>
    </row>
    <row r="42" spans="1:11" x14ac:dyDescent="0.2">
      <c r="A42" t="s">
        <v>77</v>
      </c>
      <c r="B42" t="s">
        <v>1</v>
      </c>
      <c r="C42" t="s">
        <v>12</v>
      </c>
      <c r="D42" t="s">
        <v>163</v>
      </c>
      <c r="E42" t="s">
        <v>168</v>
      </c>
      <c r="F42" t="s">
        <v>22</v>
      </c>
      <c r="G42">
        <v>2409</v>
      </c>
      <c r="H42" t="s">
        <v>36</v>
      </c>
      <c r="I42" t="s">
        <v>5</v>
      </c>
      <c r="J42" t="s">
        <v>66</v>
      </c>
      <c r="K42" t="s">
        <v>67</v>
      </c>
    </row>
    <row r="43" spans="1:11" x14ac:dyDescent="0.2">
      <c r="A43" t="s">
        <v>78</v>
      </c>
      <c r="B43" t="s">
        <v>1</v>
      </c>
      <c r="C43" t="s">
        <v>12</v>
      </c>
      <c r="D43" t="s">
        <v>163</v>
      </c>
      <c r="E43" t="s">
        <v>168</v>
      </c>
      <c r="F43" t="s">
        <v>9</v>
      </c>
      <c r="G43">
        <v>2564</v>
      </c>
      <c r="H43" t="s">
        <v>16</v>
      </c>
      <c r="I43" t="s">
        <v>5</v>
      </c>
      <c r="J43" t="s">
        <v>66</v>
      </c>
      <c r="K43" t="s">
        <v>67</v>
      </c>
    </row>
    <row r="44" spans="1:11" hidden="1" x14ac:dyDescent="0.2">
      <c r="A44" t="s">
        <v>95</v>
      </c>
      <c r="B44" t="s">
        <v>1</v>
      </c>
      <c r="C44" t="s">
        <v>12</v>
      </c>
      <c r="D44" t="s">
        <v>163</v>
      </c>
      <c r="E44" t="s">
        <v>168</v>
      </c>
      <c r="F44" t="s">
        <v>48</v>
      </c>
      <c r="G44">
        <v>2743</v>
      </c>
      <c r="H44" t="s">
        <v>36</v>
      </c>
      <c r="I44" t="s">
        <v>5</v>
      </c>
      <c r="J44" t="s">
        <v>93</v>
      </c>
      <c r="K44" t="s">
        <v>67</v>
      </c>
    </row>
    <row r="45" spans="1:11" hidden="1" x14ac:dyDescent="0.2">
      <c r="A45" t="s">
        <v>96</v>
      </c>
      <c r="B45" t="s">
        <v>1</v>
      </c>
      <c r="C45" t="s">
        <v>12</v>
      </c>
      <c r="D45" t="s">
        <v>163</v>
      </c>
      <c r="E45" t="s">
        <v>168</v>
      </c>
      <c r="F45" t="s">
        <v>19</v>
      </c>
      <c r="G45">
        <v>2750</v>
      </c>
      <c r="H45" t="s">
        <v>14</v>
      </c>
      <c r="I45" t="s">
        <v>5</v>
      </c>
      <c r="J45" t="s">
        <v>93</v>
      </c>
      <c r="K45" t="s">
        <v>67</v>
      </c>
    </row>
    <row r="46" spans="1:11" hidden="1" x14ac:dyDescent="0.2">
      <c r="A46" t="s">
        <v>108</v>
      </c>
      <c r="B46" t="s">
        <v>1</v>
      </c>
      <c r="C46" t="s">
        <v>12</v>
      </c>
      <c r="D46" t="s">
        <v>163</v>
      </c>
      <c r="E46" t="s">
        <v>168</v>
      </c>
      <c r="F46" t="s">
        <v>38</v>
      </c>
      <c r="G46">
        <v>2212</v>
      </c>
      <c r="H46" t="s">
        <v>71</v>
      </c>
      <c r="I46" t="s">
        <v>102</v>
      </c>
      <c r="J46" t="s">
        <v>103</v>
      </c>
    </row>
    <row r="47" spans="1:11" x14ac:dyDescent="0.2">
      <c r="A47" t="s">
        <v>116</v>
      </c>
      <c r="B47" t="s">
        <v>1</v>
      </c>
      <c r="C47" t="s">
        <v>12</v>
      </c>
      <c r="D47" t="s">
        <v>163</v>
      </c>
      <c r="E47" t="s">
        <v>168</v>
      </c>
      <c r="F47" t="s">
        <v>45</v>
      </c>
      <c r="G47">
        <v>2197</v>
      </c>
      <c r="H47" t="s">
        <v>71</v>
      </c>
      <c r="I47" t="s">
        <v>102</v>
      </c>
      <c r="J47" t="s">
        <v>113</v>
      </c>
      <c r="K47" t="s">
        <v>114</v>
      </c>
    </row>
    <row r="48" spans="1:11" x14ac:dyDescent="0.2">
      <c r="A48" t="s">
        <v>117</v>
      </c>
      <c r="B48" t="s">
        <v>1</v>
      </c>
      <c r="C48" t="s">
        <v>12</v>
      </c>
      <c r="D48" t="s">
        <v>163</v>
      </c>
      <c r="E48" t="s">
        <v>168</v>
      </c>
      <c r="F48" t="s">
        <v>48</v>
      </c>
      <c r="G48">
        <v>1207</v>
      </c>
      <c r="H48" t="s">
        <v>10</v>
      </c>
      <c r="I48" t="s">
        <v>102</v>
      </c>
      <c r="J48" t="s">
        <v>113</v>
      </c>
      <c r="K48" t="s">
        <v>114</v>
      </c>
    </row>
    <row r="49" spans="1:11" x14ac:dyDescent="0.2">
      <c r="A49" t="s">
        <v>118</v>
      </c>
      <c r="B49" t="s">
        <v>1</v>
      </c>
      <c r="C49" t="s">
        <v>12</v>
      </c>
      <c r="D49" t="s">
        <v>163</v>
      </c>
      <c r="E49" t="s">
        <v>168</v>
      </c>
      <c r="F49" t="s">
        <v>3</v>
      </c>
      <c r="G49">
        <v>2668</v>
      </c>
      <c r="H49" t="s">
        <v>36</v>
      </c>
      <c r="I49" t="s">
        <v>102</v>
      </c>
      <c r="J49" t="s">
        <v>113</v>
      </c>
      <c r="K49" t="s">
        <v>114</v>
      </c>
    </row>
    <row r="50" spans="1:11" x14ac:dyDescent="0.2">
      <c r="A50" t="s">
        <v>119</v>
      </c>
      <c r="B50" t="s">
        <v>1</v>
      </c>
      <c r="C50" t="s">
        <v>12</v>
      </c>
      <c r="D50" t="s">
        <v>163</v>
      </c>
      <c r="E50" t="s">
        <v>168</v>
      </c>
      <c r="F50" t="s">
        <v>3</v>
      </c>
      <c r="G50">
        <v>2879</v>
      </c>
      <c r="H50" t="s">
        <v>4</v>
      </c>
      <c r="I50" t="s">
        <v>102</v>
      </c>
      <c r="J50" t="s">
        <v>113</v>
      </c>
      <c r="K50" t="s">
        <v>114</v>
      </c>
    </row>
    <row r="51" spans="1:11" x14ac:dyDescent="0.2">
      <c r="A51" t="s">
        <v>120</v>
      </c>
      <c r="B51" t="s">
        <v>1</v>
      </c>
      <c r="C51" t="s">
        <v>12</v>
      </c>
      <c r="D51" t="s">
        <v>163</v>
      </c>
      <c r="E51" t="s">
        <v>168</v>
      </c>
      <c r="F51" t="s">
        <v>48</v>
      </c>
      <c r="G51">
        <v>2977</v>
      </c>
      <c r="H51" t="s">
        <v>10</v>
      </c>
      <c r="I51" t="s">
        <v>102</v>
      </c>
      <c r="J51" t="s">
        <v>113</v>
      </c>
      <c r="K51" t="s">
        <v>114</v>
      </c>
    </row>
    <row r="52" spans="1:11" x14ac:dyDescent="0.2">
      <c r="A52" t="s">
        <v>121</v>
      </c>
      <c r="B52" t="s">
        <v>1</v>
      </c>
      <c r="C52" t="s">
        <v>12</v>
      </c>
      <c r="D52" t="s">
        <v>163</v>
      </c>
      <c r="E52" t="s">
        <v>168</v>
      </c>
      <c r="F52" t="s">
        <v>19</v>
      </c>
      <c r="G52">
        <v>1219</v>
      </c>
      <c r="H52" t="s">
        <v>71</v>
      </c>
      <c r="I52" t="s">
        <v>102</v>
      </c>
      <c r="J52" t="s">
        <v>113</v>
      </c>
      <c r="K52" t="s">
        <v>114</v>
      </c>
    </row>
    <row r="53" spans="1:11" x14ac:dyDescent="0.2">
      <c r="A53" t="s">
        <v>122</v>
      </c>
      <c r="B53" t="s">
        <v>1</v>
      </c>
      <c r="C53" t="s">
        <v>12</v>
      </c>
      <c r="D53" t="s">
        <v>163</v>
      </c>
      <c r="E53" t="s">
        <v>168</v>
      </c>
      <c r="F53" t="s">
        <v>13</v>
      </c>
      <c r="G53">
        <v>2993</v>
      </c>
      <c r="H53" t="s">
        <v>10</v>
      </c>
      <c r="I53" t="s">
        <v>102</v>
      </c>
      <c r="J53" t="s">
        <v>113</v>
      </c>
      <c r="K53" t="s">
        <v>114</v>
      </c>
    </row>
    <row r="54" spans="1:11" x14ac:dyDescent="0.2">
      <c r="A54" t="s">
        <v>123</v>
      </c>
      <c r="B54" t="s">
        <v>1</v>
      </c>
      <c r="C54" t="s">
        <v>12</v>
      </c>
      <c r="D54" t="s">
        <v>163</v>
      </c>
      <c r="E54" t="s">
        <v>168</v>
      </c>
      <c r="F54" t="s">
        <v>38</v>
      </c>
      <c r="G54">
        <v>1296</v>
      </c>
      <c r="H54" t="s">
        <v>10</v>
      </c>
      <c r="I54" t="s">
        <v>102</v>
      </c>
      <c r="J54" t="s">
        <v>113</v>
      </c>
      <c r="K54" t="s">
        <v>114</v>
      </c>
    </row>
    <row r="55" spans="1:11" x14ac:dyDescent="0.2">
      <c r="A55" t="s">
        <v>124</v>
      </c>
      <c r="B55" t="s">
        <v>1</v>
      </c>
      <c r="C55" t="s">
        <v>12</v>
      </c>
      <c r="D55" t="s">
        <v>163</v>
      </c>
      <c r="E55" t="s">
        <v>168</v>
      </c>
      <c r="F55" t="s">
        <v>40</v>
      </c>
      <c r="G55">
        <v>2999</v>
      </c>
      <c r="H55" t="s">
        <v>36</v>
      </c>
      <c r="I55" t="s">
        <v>102</v>
      </c>
      <c r="J55" t="s">
        <v>113</v>
      </c>
      <c r="K55" t="s">
        <v>114</v>
      </c>
    </row>
    <row r="56" spans="1:11" x14ac:dyDescent="0.2">
      <c r="A56" t="s">
        <v>125</v>
      </c>
      <c r="B56" t="s">
        <v>1</v>
      </c>
      <c r="C56" t="s">
        <v>12</v>
      </c>
      <c r="D56" t="s">
        <v>163</v>
      </c>
      <c r="E56" t="s">
        <v>168</v>
      </c>
      <c r="F56" t="s">
        <v>22</v>
      </c>
      <c r="G56">
        <v>1281</v>
      </c>
      <c r="H56" t="s">
        <v>71</v>
      </c>
      <c r="I56" t="s">
        <v>102</v>
      </c>
      <c r="J56" t="s">
        <v>113</v>
      </c>
      <c r="K56" t="s">
        <v>114</v>
      </c>
    </row>
    <row r="57" spans="1:11" x14ac:dyDescent="0.2">
      <c r="A57" t="s">
        <v>126</v>
      </c>
      <c r="B57" t="s">
        <v>1</v>
      </c>
      <c r="C57" t="s">
        <v>12</v>
      </c>
      <c r="D57" t="s">
        <v>163</v>
      </c>
      <c r="E57" t="s">
        <v>168</v>
      </c>
      <c r="F57" t="s">
        <v>9</v>
      </c>
      <c r="G57">
        <v>2861</v>
      </c>
      <c r="H57" t="s">
        <v>4</v>
      </c>
      <c r="I57" t="s">
        <v>102</v>
      </c>
      <c r="J57" t="s">
        <v>113</v>
      </c>
      <c r="K57" t="s">
        <v>114</v>
      </c>
    </row>
    <row r="58" spans="1:11" x14ac:dyDescent="0.2">
      <c r="A58" t="s">
        <v>127</v>
      </c>
      <c r="B58" t="s">
        <v>1</v>
      </c>
      <c r="C58" t="s">
        <v>12</v>
      </c>
      <c r="D58" t="s">
        <v>163</v>
      </c>
      <c r="E58" t="s">
        <v>168</v>
      </c>
      <c r="F58" t="s">
        <v>32</v>
      </c>
      <c r="G58">
        <v>2979</v>
      </c>
      <c r="H58" t="s">
        <v>71</v>
      </c>
      <c r="I58" t="s">
        <v>102</v>
      </c>
      <c r="J58" t="s">
        <v>113</v>
      </c>
      <c r="K58" t="s">
        <v>114</v>
      </c>
    </row>
    <row r="59" spans="1:11" hidden="1" x14ac:dyDescent="0.2">
      <c r="A59" t="s">
        <v>149</v>
      </c>
      <c r="B59" t="s">
        <v>1</v>
      </c>
      <c r="C59" t="s">
        <v>12</v>
      </c>
      <c r="D59" t="s">
        <v>163</v>
      </c>
      <c r="E59" t="s">
        <v>168</v>
      </c>
      <c r="F59" t="s">
        <v>45</v>
      </c>
      <c r="G59">
        <v>1205</v>
      </c>
      <c r="H59" t="s">
        <v>71</v>
      </c>
      <c r="I59" t="s">
        <v>102</v>
      </c>
      <c r="J59" t="s">
        <v>148</v>
      </c>
    </row>
    <row r="60" spans="1:11" hidden="1" x14ac:dyDescent="0.2">
      <c r="A60" t="s">
        <v>150</v>
      </c>
      <c r="B60" t="s">
        <v>1</v>
      </c>
      <c r="C60" t="s">
        <v>12</v>
      </c>
      <c r="D60" t="s">
        <v>163</v>
      </c>
      <c r="E60" t="s">
        <v>168</v>
      </c>
      <c r="F60" t="s">
        <v>45</v>
      </c>
      <c r="G60">
        <v>2550</v>
      </c>
      <c r="H60" t="s">
        <v>16</v>
      </c>
      <c r="I60" t="s">
        <v>102</v>
      </c>
      <c r="J60" t="s">
        <v>148</v>
      </c>
    </row>
    <row r="61" spans="1:11" hidden="1" x14ac:dyDescent="0.2">
      <c r="A61" t="s">
        <v>151</v>
      </c>
      <c r="B61" t="s">
        <v>1</v>
      </c>
      <c r="C61" t="s">
        <v>12</v>
      </c>
      <c r="D61" t="s">
        <v>163</v>
      </c>
      <c r="E61" t="s">
        <v>168</v>
      </c>
      <c r="F61" t="s">
        <v>40</v>
      </c>
      <c r="G61">
        <v>1254</v>
      </c>
      <c r="H61" t="s">
        <v>14</v>
      </c>
      <c r="I61" t="s">
        <v>5</v>
      </c>
      <c r="J61" t="s">
        <v>148</v>
      </c>
    </row>
    <row r="62" spans="1:11" hidden="1" x14ac:dyDescent="0.2">
      <c r="A62" t="s">
        <v>17</v>
      </c>
      <c r="B62" t="s">
        <v>1</v>
      </c>
      <c r="C62" t="s">
        <v>18</v>
      </c>
      <c r="D62" t="s">
        <v>164</v>
      </c>
      <c r="E62" t="s">
        <v>163</v>
      </c>
      <c r="F62" t="s">
        <v>19</v>
      </c>
      <c r="G62">
        <v>1642</v>
      </c>
      <c r="H62" t="s">
        <v>4</v>
      </c>
      <c r="I62" t="s">
        <v>5</v>
      </c>
      <c r="J62" t="s">
        <v>6</v>
      </c>
      <c r="K62" t="s">
        <v>7</v>
      </c>
    </row>
    <row r="63" spans="1:11" hidden="1" x14ac:dyDescent="0.2">
      <c r="A63" t="s">
        <v>20</v>
      </c>
      <c r="B63" t="s">
        <v>1</v>
      </c>
      <c r="C63" t="s">
        <v>18</v>
      </c>
      <c r="D63" t="s">
        <v>164</v>
      </c>
      <c r="E63" t="s">
        <v>163</v>
      </c>
      <c r="F63" t="s">
        <v>13</v>
      </c>
      <c r="G63">
        <v>1767</v>
      </c>
      <c r="H63" t="s">
        <v>14</v>
      </c>
      <c r="I63" t="s">
        <v>5</v>
      </c>
      <c r="J63" t="s">
        <v>6</v>
      </c>
      <c r="K63" t="s">
        <v>7</v>
      </c>
    </row>
    <row r="64" spans="1:11" hidden="1" x14ac:dyDescent="0.2">
      <c r="A64" t="s">
        <v>21</v>
      </c>
      <c r="B64" t="s">
        <v>1</v>
      </c>
      <c r="C64" t="s">
        <v>18</v>
      </c>
      <c r="D64" t="s">
        <v>164</v>
      </c>
      <c r="E64" t="s">
        <v>163</v>
      </c>
      <c r="F64" t="s">
        <v>22</v>
      </c>
      <c r="G64">
        <v>2072</v>
      </c>
      <c r="H64" t="s">
        <v>4</v>
      </c>
      <c r="I64" t="s">
        <v>5</v>
      </c>
      <c r="J64" t="s">
        <v>6</v>
      </c>
      <c r="K64" t="s">
        <v>7</v>
      </c>
    </row>
    <row r="65" spans="1:11" x14ac:dyDescent="0.2">
      <c r="A65" t="s">
        <v>44</v>
      </c>
      <c r="B65" t="s">
        <v>1</v>
      </c>
      <c r="C65" t="s">
        <v>18</v>
      </c>
      <c r="D65" t="s">
        <v>164</v>
      </c>
      <c r="E65" t="s">
        <v>163</v>
      </c>
      <c r="F65" t="s">
        <v>45</v>
      </c>
      <c r="G65">
        <v>2064</v>
      </c>
      <c r="H65" t="s">
        <v>4</v>
      </c>
      <c r="I65" t="s">
        <v>5</v>
      </c>
      <c r="J65" t="s">
        <v>24</v>
      </c>
      <c r="K65" t="s">
        <v>7</v>
      </c>
    </row>
    <row r="66" spans="1:11" x14ac:dyDescent="0.2">
      <c r="A66" t="s">
        <v>46</v>
      </c>
      <c r="B66" t="s">
        <v>1</v>
      </c>
      <c r="C66" t="s">
        <v>18</v>
      </c>
      <c r="D66" t="s">
        <v>164</v>
      </c>
      <c r="E66" t="s">
        <v>163</v>
      </c>
      <c r="F66" t="s">
        <v>3</v>
      </c>
      <c r="G66">
        <v>1596</v>
      </c>
      <c r="H66" t="s">
        <v>14</v>
      </c>
      <c r="I66" t="s">
        <v>5</v>
      </c>
      <c r="J66" t="s">
        <v>24</v>
      </c>
      <c r="K66" t="s">
        <v>7</v>
      </c>
    </row>
    <row r="67" spans="1:11" x14ac:dyDescent="0.2">
      <c r="A67" t="s">
        <v>47</v>
      </c>
      <c r="B67" t="s">
        <v>1</v>
      </c>
      <c r="C67" t="s">
        <v>18</v>
      </c>
      <c r="D67" t="s">
        <v>164</v>
      </c>
      <c r="E67" t="s">
        <v>163</v>
      </c>
      <c r="F67" t="s">
        <v>48</v>
      </c>
      <c r="G67">
        <v>2414</v>
      </c>
      <c r="H67" t="s">
        <v>16</v>
      </c>
      <c r="I67" t="s">
        <v>5</v>
      </c>
      <c r="J67" t="s">
        <v>24</v>
      </c>
      <c r="K67" t="s">
        <v>7</v>
      </c>
    </row>
    <row r="68" spans="1:11" x14ac:dyDescent="0.2">
      <c r="A68" t="s">
        <v>49</v>
      </c>
      <c r="B68" t="s">
        <v>1</v>
      </c>
      <c r="C68" t="s">
        <v>18</v>
      </c>
      <c r="D68" t="s">
        <v>164</v>
      </c>
      <c r="E68" t="s">
        <v>163</v>
      </c>
      <c r="F68" t="s">
        <v>38</v>
      </c>
      <c r="G68">
        <v>1707</v>
      </c>
      <c r="H68" t="s">
        <v>10</v>
      </c>
      <c r="I68" t="s">
        <v>5</v>
      </c>
      <c r="J68" t="s">
        <v>24</v>
      </c>
      <c r="K68" t="s">
        <v>7</v>
      </c>
    </row>
    <row r="69" spans="1:11" x14ac:dyDescent="0.2">
      <c r="A69" t="s">
        <v>50</v>
      </c>
      <c r="B69" t="s">
        <v>1</v>
      </c>
      <c r="C69" t="s">
        <v>18</v>
      </c>
      <c r="D69" t="s">
        <v>164</v>
      </c>
      <c r="E69" t="s">
        <v>163</v>
      </c>
      <c r="F69" t="s">
        <v>40</v>
      </c>
      <c r="G69">
        <v>1466</v>
      </c>
      <c r="H69" t="s">
        <v>36</v>
      </c>
      <c r="I69" t="s">
        <v>5</v>
      </c>
      <c r="J69" t="s">
        <v>24</v>
      </c>
      <c r="K69" t="s">
        <v>7</v>
      </c>
    </row>
    <row r="70" spans="1:11" x14ac:dyDescent="0.2">
      <c r="A70" t="s">
        <v>51</v>
      </c>
      <c r="B70" t="s">
        <v>1</v>
      </c>
      <c r="C70" t="s">
        <v>18</v>
      </c>
      <c r="D70" t="s">
        <v>164</v>
      </c>
      <c r="E70" t="s">
        <v>163</v>
      </c>
      <c r="F70" t="s">
        <v>22</v>
      </c>
      <c r="G70">
        <v>1728</v>
      </c>
      <c r="H70" t="s">
        <v>16</v>
      </c>
      <c r="I70" t="s">
        <v>5</v>
      </c>
      <c r="J70" t="s">
        <v>24</v>
      </c>
      <c r="K70" t="s">
        <v>7</v>
      </c>
    </row>
    <row r="71" spans="1:11" x14ac:dyDescent="0.2">
      <c r="A71" t="s">
        <v>52</v>
      </c>
      <c r="B71" t="s">
        <v>1</v>
      </c>
      <c r="C71" t="s">
        <v>18</v>
      </c>
      <c r="D71" t="s">
        <v>164</v>
      </c>
      <c r="E71" t="s">
        <v>163</v>
      </c>
      <c r="F71" t="s">
        <v>9</v>
      </c>
      <c r="G71">
        <v>2513</v>
      </c>
      <c r="H71" t="s">
        <v>16</v>
      </c>
      <c r="I71" t="s">
        <v>5</v>
      </c>
      <c r="J71" t="s">
        <v>24</v>
      </c>
      <c r="K71" t="s">
        <v>7</v>
      </c>
    </row>
    <row r="72" spans="1:11" x14ac:dyDescent="0.2">
      <c r="A72" t="s">
        <v>53</v>
      </c>
      <c r="B72" t="s">
        <v>1</v>
      </c>
      <c r="C72" t="s">
        <v>18</v>
      </c>
      <c r="D72" t="s">
        <v>164</v>
      </c>
      <c r="E72" t="s">
        <v>163</v>
      </c>
      <c r="F72" t="s">
        <v>32</v>
      </c>
      <c r="G72">
        <v>1696</v>
      </c>
      <c r="H72" t="s">
        <v>36</v>
      </c>
      <c r="I72" t="s">
        <v>5</v>
      </c>
      <c r="J72" t="s">
        <v>24</v>
      </c>
      <c r="K72" t="s">
        <v>7</v>
      </c>
    </row>
    <row r="73" spans="1:11" x14ac:dyDescent="0.2">
      <c r="A73" t="s">
        <v>79</v>
      </c>
      <c r="B73" t="s">
        <v>1</v>
      </c>
      <c r="C73" t="s">
        <v>18</v>
      </c>
      <c r="D73" t="s">
        <v>164</v>
      </c>
      <c r="E73" t="s">
        <v>163</v>
      </c>
      <c r="F73" t="s">
        <v>45</v>
      </c>
      <c r="G73">
        <v>1536</v>
      </c>
      <c r="H73" t="s">
        <v>71</v>
      </c>
      <c r="I73" t="s">
        <v>5</v>
      </c>
      <c r="J73" t="s">
        <v>66</v>
      </c>
      <c r="K73" t="s">
        <v>67</v>
      </c>
    </row>
    <row r="74" spans="1:11" x14ac:dyDescent="0.2">
      <c r="A74" t="s">
        <v>80</v>
      </c>
      <c r="B74" t="s">
        <v>1</v>
      </c>
      <c r="C74" t="s">
        <v>18</v>
      </c>
      <c r="D74" t="s">
        <v>164</v>
      </c>
      <c r="E74" t="s">
        <v>163</v>
      </c>
      <c r="F74" t="s">
        <v>3</v>
      </c>
      <c r="G74">
        <v>1582</v>
      </c>
      <c r="H74" t="s">
        <v>36</v>
      </c>
      <c r="I74" t="s">
        <v>5</v>
      </c>
      <c r="J74" t="s">
        <v>66</v>
      </c>
      <c r="K74" t="s">
        <v>67</v>
      </c>
    </row>
    <row r="75" spans="1:11" x14ac:dyDescent="0.2">
      <c r="A75" t="s">
        <v>81</v>
      </c>
      <c r="B75" t="s">
        <v>1</v>
      </c>
      <c r="C75" t="s">
        <v>18</v>
      </c>
      <c r="D75" t="s">
        <v>164</v>
      </c>
      <c r="E75" t="s">
        <v>163</v>
      </c>
      <c r="F75" t="s">
        <v>3</v>
      </c>
      <c r="G75">
        <v>1647</v>
      </c>
      <c r="H75" t="s">
        <v>4</v>
      </c>
      <c r="I75" t="s">
        <v>5</v>
      </c>
      <c r="J75" t="s">
        <v>66</v>
      </c>
      <c r="K75" t="s">
        <v>67</v>
      </c>
    </row>
    <row r="76" spans="1:11" x14ac:dyDescent="0.2">
      <c r="A76" t="s">
        <v>82</v>
      </c>
      <c r="B76" t="s">
        <v>1</v>
      </c>
      <c r="C76" t="s">
        <v>18</v>
      </c>
      <c r="D76" t="s">
        <v>164</v>
      </c>
      <c r="E76" t="s">
        <v>163</v>
      </c>
      <c r="F76" t="s">
        <v>48</v>
      </c>
      <c r="G76">
        <v>2005</v>
      </c>
      <c r="H76" t="s">
        <v>16</v>
      </c>
      <c r="I76" t="s">
        <v>5</v>
      </c>
      <c r="J76" t="s">
        <v>66</v>
      </c>
      <c r="K76" t="s">
        <v>67</v>
      </c>
    </row>
    <row r="77" spans="1:11" x14ac:dyDescent="0.2">
      <c r="A77" t="s">
        <v>83</v>
      </c>
      <c r="B77" t="s">
        <v>1</v>
      </c>
      <c r="C77" t="s">
        <v>18</v>
      </c>
      <c r="D77" t="s">
        <v>164</v>
      </c>
      <c r="E77" t="s">
        <v>163</v>
      </c>
      <c r="F77" t="s">
        <v>19</v>
      </c>
      <c r="G77">
        <v>1617</v>
      </c>
      <c r="H77" t="s">
        <v>14</v>
      </c>
      <c r="I77" t="s">
        <v>5</v>
      </c>
      <c r="J77" t="s">
        <v>66</v>
      </c>
      <c r="K77" t="s">
        <v>67</v>
      </c>
    </row>
    <row r="78" spans="1:11" x14ac:dyDescent="0.2">
      <c r="A78" t="s">
        <v>84</v>
      </c>
      <c r="B78" t="s">
        <v>1</v>
      </c>
      <c r="C78" t="s">
        <v>18</v>
      </c>
      <c r="D78" t="s">
        <v>164</v>
      </c>
      <c r="E78" t="s">
        <v>163</v>
      </c>
      <c r="F78" t="s">
        <v>13</v>
      </c>
      <c r="G78">
        <v>1701</v>
      </c>
      <c r="H78" t="s">
        <v>16</v>
      </c>
      <c r="I78" t="s">
        <v>5</v>
      </c>
      <c r="J78" t="s">
        <v>66</v>
      </c>
      <c r="K78" t="s">
        <v>67</v>
      </c>
    </row>
    <row r="79" spans="1:11" x14ac:dyDescent="0.2">
      <c r="A79" t="s">
        <v>85</v>
      </c>
      <c r="B79" t="s">
        <v>1</v>
      </c>
      <c r="C79" t="s">
        <v>18</v>
      </c>
      <c r="D79" t="s">
        <v>164</v>
      </c>
      <c r="E79" t="s">
        <v>163</v>
      </c>
      <c r="F79" t="s">
        <v>9</v>
      </c>
      <c r="G79">
        <v>1765</v>
      </c>
      <c r="H79" t="s">
        <v>14</v>
      </c>
      <c r="I79" t="s">
        <v>5</v>
      </c>
      <c r="J79" t="s">
        <v>66</v>
      </c>
      <c r="K79" t="s">
        <v>67</v>
      </c>
    </row>
    <row r="80" spans="1:11" hidden="1" x14ac:dyDescent="0.2">
      <c r="A80" t="s">
        <v>97</v>
      </c>
      <c r="B80" t="s">
        <v>1</v>
      </c>
      <c r="C80" t="s">
        <v>18</v>
      </c>
      <c r="D80" t="s">
        <v>164</v>
      </c>
      <c r="E80" t="s">
        <v>163</v>
      </c>
      <c r="F80" t="s">
        <v>13</v>
      </c>
      <c r="G80">
        <v>1581</v>
      </c>
      <c r="H80" t="s">
        <v>36</v>
      </c>
      <c r="I80" t="s">
        <v>5</v>
      </c>
      <c r="J80" t="s">
        <v>93</v>
      </c>
      <c r="K80" t="s">
        <v>67</v>
      </c>
    </row>
    <row r="81" spans="1:11" hidden="1" x14ac:dyDescent="0.2">
      <c r="A81" t="s">
        <v>109</v>
      </c>
      <c r="B81" t="s">
        <v>1</v>
      </c>
      <c r="C81" t="s">
        <v>18</v>
      </c>
      <c r="D81" t="s">
        <v>164</v>
      </c>
      <c r="E81" t="s">
        <v>163</v>
      </c>
      <c r="F81" t="s">
        <v>40</v>
      </c>
      <c r="G81">
        <v>1744</v>
      </c>
      <c r="H81" t="s">
        <v>71</v>
      </c>
      <c r="I81" t="s">
        <v>102</v>
      </c>
      <c r="J81" t="s">
        <v>103</v>
      </c>
    </row>
    <row r="82" spans="1:11" hidden="1" x14ac:dyDescent="0.2">
      <c r="A82" t="s">
        <v>110</v>
      </c>
      <c r="B82" t="s">
        <v>1</v>
      </c>
      <c r="C82" t="s">
        <v>18</v>
      </c>
      <c r="D82" t="s">
        <v>164</v>
      </c>
      <c r="E82" t="s">
        <v>163</v>
      </c>
      <c r="F82" t="s">
        <v>32</v>
      </c>
      <c r="G82">
        <v>1302</v>
      </c>
      <c r="H82" t="s">
        <v>71</v>
      </c>
      <c r="I82" t="s">
        <v>102</v>
      </c>
      <c r="J82" t="s">
        <v>103</v>
      </c>
    </row>
    <row r="83" spans="1:11" hidden="1" x14ac:dyDescent="0.2">
      <c r="A83" t="s">
        <v>111</v>
      </c>
      <c r="B83" t="s">
        <v>1</v>
      </c>
      <c r="C83" t="s">
        <v>18</v>
      </c>
      <c r="D83" t="s">
        <v>164</v>
      </c>
      <c r="E83" t="s">
        <v>163</v>
      </c>
      <c r="F83" t="s">
        <v>32</v>
      </c>
      <c r="G83">
        <v>1486</v>
      </c>
      <c r="H83" t="s">
        <v>10</v>
      </c>
      <c r="I83" t="s">
        <v>102</v>
      </c>
      <c r="J83" t="s">
        <v>103</v>
      </c>
    </row>
    <row r="84" spans="1:11" x14ac:dyDescent="0.2">
      <c r="A84" t="s">
        <v>128</v>
      </c>
      <c r="B84" t="s">
        <v>1</v>
      </c>
      <c r="C84" t="s">
        <v>18</v>
      </c>
      <c r="D84" t="s">
        <v>164</v>
      </c>
      <c r="E84" t="s">
        <v>163</v>
      </c>
      <c r="F84" t="s">
        <v>45</v>
      </c>
      <c r="G84">
        <v>1225</v>
      </c>
      <c r="H84" t="s">
        <v>4</v>
      </c>
      <c r="I84" t="s">
        <v>102</v>
      </c>
      <c r="J84" t="s">
        <v>113</v>
      </c>
      <c r="K84" t="s">
        <v>114</v>
      </c>
    </row>
    <row r="85" spans="1:11" x14ac:dyDescent="0.2">
      <c r="A85" t="s">
        <v>129</v>
      </c>
      <c r="B85" t="s">
        <v>1</v>
      </c>
      <c r="C85" t="s">
        <v>18</v>
      </c>
      <c r="D85" t="s">
        <v>164</v>
      </c>
      <c r="E85" t="s">
        <v>163</v>
      </c>
      <c r="F85" t="s">
        <v>19</v>
      </c>
      <c r="G85">
        <v>2026</v>
      </c>
      <c r="H85" t="s">
        <v>14</v>
      </c>
      <c r="I85" t="s">
        <v>102</v>
      </c>
      <c r="J85" t="s">
        <v>113</v>
      </c>
      <c r="K85" t="s">
        <v>114</v>
      </c>
    </row>
    <row r="86" spans="1:11" x14ac:dyDescent="0.2">
      <c r="A86" t="s">
        <v>130</v>
      </c>
      <c r="B86" t="s">
        <v>1</v>
      </c>
      <c r="C86" t="s">
        <v>18</v>
      </c>
      <c r="D86" t="s">
        <v>164</v>
      </c>
      <c r="E86" t="s">
        <v>163</v>
      </c>
      <c r="F86" t="s">
        <v>38</v>
      </c>
      <c r="G86">
        <v>1303</v>
      </c>
      <c r="H86" t="s">
        <v>71</v>
      </c>
      <c r="I86" t="s">
        <v>102</v>
      </c>
      <c r="J86" t="s">
        <v>113</v>
      </c>
      <c r="K86" t="s">
        <v>114</v>
      </c>
    </row>
    <row r="87" spans="1:11" x14ac:dyDescent="0.2">
      <c r="A87" t="s">
        <v>131</v>
      </c>
      <c r="B87" t="s">
        <v>1</v>
      </c>
      <c r="C87" t="s">
        <v>18</v>
      </c>
      <c r="D87" t="s">
        <v>164</v>
      </c>
      <c r="E87" t="s">
        <v>163</v>
      </c>
      <c r="F87" t="s">
        <v>38</v>
      </c>
      <c r="G87">
        <v>1571</v>
      </c>
      <c r="H87" t="s">
        <v>71</v>
      </c>
      <c r="I87" t="s">
        <v>102</v>
      </c>
      <c r="J87" t="s">
        <v>113</v>
      </c>
      <c r="K87" t="s">
        <v>114</v>
      </c>
    </row>
    <row r="88" spans="1:11" x14ac:dyDescent="0.2">
      <c r="A88" t="s">
        <v>132</v>
      </c>
      <c r="B88" t="s">
        <v>1</v>
      </c>
      <c r="C88" t="s">
        <v>18</v>
      </c>
      <c r="D88" t="s">
        <v>164</v>
      </c>
      <c r="E88" t="s">
        <v>163</v>
      </c>
      <c r="F88" t="s">
        <v>40</v>
      </c>
      <c r="G88">
        <v>1330</v>
      </c>
      <c r="H88" t="s">
        <v>71</v>
      </c>
      <c r="I88" t="s">
        <v>102</v>
      </c>
      <c r="J88" t="s">
        <v>113</v>
      </c>
      <c r="K88" t="s">
        <v>114</v>
      </c>
    </row>
    <row r="89" spans="1:11" x14ac:dyDescent="0.2">
      <c r="A89" t="s">
        <v>133</v>
      </c>
      <c r="B89" t="s">
        <v>1</v>
      </c>
      <c r="C89" t="s">
        <v>18</v>
      </c>
      <c r="D89" t="s">
        <v>164</v>
      </c>
      <c r="E89" t="s">
        <v>163</v>
      </c>
      <c r="F89" t="s">
        <v>22</v>
      </c>
      <c r="G89">
        <v>1487</v>
      </c>
      <c r="H89" t="s">
        <v>36</v>
      </c>
      <c r="I89" t="s">
        <v>102</v>
      </c>
      <c r="J89" t="s">
        <v>113</v>
      </c>
      <c r="K89" t="s">
        <v>114</v>
      </c>
    </row>
    <row r="90" spans="1:11" x14ac:dyDescent="0.2">
      <c r="A90" t="s">
        <v>134</v>
      </c>
      <c r="B90" t="s">
        <v>1</v>
      </c>
      <c r="C90" t="s">
        <v>18</v>
      </c>
      <c r="D90" t="s">
        <v>164</v>
      </c>
      <c r="E90" t="s">
        <v>163</v>
      </c>
      <c r="F90" t="s">
        <v>9</v>
      </c>
      <c r="G90">
        <v>1329</v>
      </c>
      <c r="H90" t="s">
        <v>36</v>
      </c>
      <c r="I90" t="s">
        <v>102</v>
      </c>
      <c r="J90" t="s">
        <v>113</v>
      </c>
      <c r="K90" t="s">
        <v>114</v>
      </c>
    </row>
    <row r="91" spans="1:11" hidden="1" x14ac:dyDescent="0.2">
      <c r="A91" t="s">
        <v>144</v>
      </c>
      <c r="B91" t="s">
        <v>1</v>
      </c>
      <c r="C91" t="s">
        <v>18</v>
      </c>
      <c r="D91" t="s">
        <v>164</v>
      </c>
      <c r="E91" t="s">
        <v>163</v>
      </c>
      <c r="F91" t="s">
        <v>48</v>
      </c>
      <c r="G91">
        <v>1653</v>
      </c>
      <c r="H91" t="s">
        <v>4</v>
      </c>
      <c r="I91" t="s">
        <v>102</v>
      </c>
      <c r="J91" t="s">
        <v>145</v>
      </c>
    </row>
    <row r="92" spans="1:11" x14ac:dyDescent="0.2">
      <c r="A92" t="s">
        <v>54</v>
      </c>
      <c r="B92" t="s">
        <v>1</v>
      </c>
      <c r="C92" t="s">
        <v>55</v>
      </c>
      <c r="D92" t="s">
        <v>164</v>
      </c>
      <c r="E92" t="s">
        <v>168</v>
      </c>
      <c r="F92" t="s">
        <v>45</v>
      </c>
      <c r="G92">
        <v>2300</v>
      </c>
      <c r="H92" t="s">
        <v>16</v>
      </c>
      <c r="I92" t="s">
        <v>5</v>
      </c>
      <c r="J92" t="s">
        <v>24</v>
      </c>
      <c r="K92" t="s">
        <v>7</v>
      </c>
    </row>
    <row r="93" spans="1:11" x14ac:dyDescent="0.2">
      <c r="A93" t="s">
        <v>56</v>
      </c>
      <c r="B93" t="s">
        <v>1</v>
      </c>
      <c r="C93" t="s">
        <v>55</v>
      </c>
      <c r="D93" t="s">
        <v>164</v>
      </c>
      <c r="E93" t="s">
        <v>168</v>
      </c>
      <c r="F93" t="s">
        <v>19</v>
      </c>
      <c r="G93">
        <v>1227</v>
      </c>
      <c r="H93" t="s">
        <v>14</v>
      </c>
      <c r="I93" t="s">
        <v>5</v>
      </c>
      <c r="J93" t="s">
        <v>24</v>
      </c>
      <c r="K93" t="s">
        <v>7</v>
      </c>
    </row>
    <row r="94" spans="1:11" x14ac:dyDescent="0.2">
      <c r="A94" t="s">
        <v>57</v>
      </c>
      <c r="B94" t="s">
        <v>1</v>
      </c>
      <c r="C94" t="s">
        <v>55</v>
      </c>
      <c r="D94" t="s">
        <v>164</v>
      </c>
      <c r="E94" t="s">
        <v>168</v>
      </c>
      <c r="F94" t="s">
        <v>38</v>
      </c>
      <c r="G94">
        <v>2087</v>
      </c>
      <c r="H94" t="s">
        <v>4</v>
      </c>
      <c r="I94" t="s">
        <v>5</v>
      </c>
      <c r="J94" t="s">
        <v>24</v>
      </c>
      <c r="K94" t="s">
        <v>7</v>
      </c>
    </row>
    <row r="95" spans="1:11" x14ac:dyDescent="0.2">
      <c r="A95" t="s">
        <v>58</v>
      </c>
      <c r="B95" t="s">
        <v>1</v>
      </c>
      <c r="C95" t="s">
        <v>55</v>
      </c>
      <c r="D95" t="s">
        <v>164</v>
      </c>
      <c r="E95" t="s">
        <v>168</v>
      </c>
      <c r="F95" t="s">
        <v>40</v>
      </c>
      <c r="G95">
        <v>1138</v>
      </c>
      <c r="H95" t="s">
        <v>4</v>
      </c>
      <c r="I95" t="s">
        <v>5</v>
      </c>
      <c r="J95" t="s">
        <v>24</v>
      </c>
      <c r="K95" t="s">
        <v>7</v>
      </c>
    </row>
    <row r="96" spans="1:11" x14ac:dyDescent="0.2">
      <c r="A96" t="s">
        <v>59</v>
      </c>
      <c r="B96" t="s">
        <v>1</v>
      </c>
      <c r="C96" t="s">
        <v>55</v>
      </c>
      <c r="D96" t="s">
        <v>164</v>
      </c>
      <c r="E96" t="s">
        <v>168</v>
      </c>
      <c r="F96" t="s">
        <v>40</v>
      </c>
      <c r="G96">
        <v>1595</v>
      </c>
      <c r="H96" t="s">
        <v>4</v>
      </c>
      <c r="I96" t="s">
        <v>5</v>
      </c>
      <c r="J96" t="s">
        <v>24</v>
      </c>
      <c r="K96" t="s">
        <v>7</v>
      </c>
    </row>
    <row r="97" spans="1:11" x14ac:dyDescent="0.2">
      <c r="A97" t="s">
        <v>60</v>
      </c>
      <c r="B97" t="s">
        <v>1</v>
      </c>
      <c r="C97" t="s">
        <v>55</v>
      </c>
      <c r="D97" t="s">
        <v>164</v>
      </c>
      <c r="E97" t="s">
        <v>168</v>
      </c>
      <c r="F97" t="s">
        <v>9</v>
      </c>
      <c r="G97">
        <v>1709</v>
      </c>
      <c r="H97" t="s">
        <v>36</v>
      </c>
      <c r="I97" t="s">
        <v>5</v>
      </c>
      <c r="J97" t="s">
        <v>24</v>
      </c>
      <c r="K97" t="s">
        <v>7</v>
      </c>
    </row>
    <row r="98" spans="1:11" x14ac:dyDescent="0.2">
      <c r="A98" t="s">
        <v>61</v>
      </c>
      <c r="B98" t="s">
        <v>1</v>
      </c>
      <c r="C98" t="s">
        <v>55</v>
      </c>
      <c r="D98" t="s">
        <v>164</v>
      </c>
      <c r="E98" t="s">
        <v>168</v>
      </c>
      <c r="F98" t="s">
        <v>9</v>
      </c>
      <c r="G98">
        <v>2304</v>
      </c>
      <c r="H98" t="s">
        <v>16</v>
      </c>
      <c r="I98" t="s">
        <v>5</v>
      </c>
      <c r="J98" t="s">
        <v>24</v>
      </c>
      <c r="K98" t="s">
        <v>7</v>
      </c>
    </row>
    <row r="99" spans="1:11" x14ac:dyDescent="0.2">
      <c r="A99" t="s">
        <v>62</v>
      </c>
      <c r="B99" t="s">
        <v>1</v>
      </c>
      <c r="C99" t="s">
        <v>55</v>
      </c>
      <c r="D99" t="s">
        <v>164</v>
      </c>
      <c r="E99" t="s">
        <v>168</v>
      </c>
      <c r="F99" t="s">
        <v>32</v>
      </c>
      <c r="G99">
        <v>1131</v>
      </c>
      <c r="H99" t="s">
        <v>4</v>
      </c>
      <c r="I99" t="s">
        <v>5</v>
      </c>
      <c r="J99" t="s">
        <v>24</v>
      </c>
      <c r="K99" t="s">
        <v>7</v>
      </c>
    </row>
    <row r="100" spans="1:11" x14ac:dyDescent="0.2">
      <c r="A100" t="s">
        <v>63</v>
      </c>
      <c r="B100" t="s">
        <v>1</v>
      </c>
      <c r="C100" t="s">
        <v>55</v>
      </c>
      <c r="D100" t="s">
        <v>164</v>
      </c>
      <c r="E100" t="s">
        <v>168</v>
      </c>
      <c r="F100" t="s">
        <v>32</v>
      </c>
      <c r="G100">
        <v>2202</v>
      </c>
      <c r="H100" t="s">
        <v>4</v>
      </c>
      <c r="I100" t="s">
        <v>5</v>
      </c>
      <c r="J100" t="s">
        <v>24</v>
      </c>
      <c r="K100" t="s">
        <v>7</v>
      </c>
    </row>
    <row r="101" spans="1:11" x14ac:dyDescent="0.2">
      <c r="A101" t="s">
        <v>64</v>
      </c>
      <c r="B101" t="s">
        <v>1</v>
      </c>
      <c r="C101" t="s">
        <v>55</v>
      </c>
      <c r="D101" t="s">
        <v>164</v>
      </c>
      <c r="E101" t="s">
        <v>168</v>
      </c>
      <c r="F101" t="s">
        <v>32</v>
      </c>
      <c r="G101">
        <v>2305</v>
      </c>
      <c r="H101" t="s">
        <v>16</v>
      </c>
      <c r="I101" t="s">
        <v>5</v>
      </c>
      <c r="J101" t="s">
        <v>24</v>
      </c>
      <c r="K101" t="s">
        <v>7</v>
      </c>
    </row>
    <row r="102" spans="1:11" x14ac:dyDescent="0.2">
      <c r="A102" t="s">
        <v>86</v>
      </c>
      <c r="B102" t="s">
        <v>1</v>
      </c>
      <c r="C102" t="s">
        <v>55</v>
      </c>
      <c r="D102" t="s">
        <v>164</v>
      </c>
      <c r="E102" t="s">
        <v>168</v>
      </c>
      <c r="F102" t="s">
        <v>45</v>
      </c>
      <c r="G102">
        <v>1238</v>
      </c>
      <c r="H102" t="s">
        <v>14</v>
      </c>
      <c r="I102" t="s">
        <v>5</v>
      </c>
      <c r="J102" t="s">
        <v>66</v>
      </c>
      <c r="K102" t="s">
        <v>67</v>
      </c>
    </row>
    <row r="103" spans="1:11" x14ac:dyDescent="0.2">
      <c r="A103" t="s">
        <v>87</v>
      </c>
      <c r="B103" t="s">
        <v>1</v>
      </c>
      <c r="C103" t="s">
        <v>55</v>
      </c>
      <c r="D103" t="s">
        <v>164</v>
      </c>
      <c r="E103" t="s">
        <v>168</v>
      </c>
      <c r="F103" t="s">
        <v>45</v>
      </c>
      <c r="G103">
        <v>1732</v>
      </c>
      <c r="H103" t="s">
        <v>36</v>
      </c>
      <c r="I103" t="s">
        <v>5</v>
      </c>
      <c r="J103" t="s">
        <v>66</v>
      </c>
      <c r="K103" t="s">
        <v>67</v>
      </c>
    </row>
    <row r="104" spans="1:11" x14ac:dyDescent="0.2">
      <c r="A104" t="s">
        <v>88</v>
      </c>
      <c r="B104" t="s">
        <v>1</v>
      </c>
      <c r="C104" t="s">
        <v>55</v>
      </c>
      <c r="D104" t="s">
        <v>164</v>
      </c>
      <c r="E104" t="s">
        <v>168</v>
      </c>
      <c r="F104" t="s">
        <v>48</v>
      </c>
      <c r="G104">
        <v>1239</v>
      </c>
      <c r="H104" t="s">
        <v>14</v>
      </c>
      <c r="I104" t="s">
        <v>5</v>
      </c>
      <c r="J104" t="s">
        <v>66</v>
      </c>
      <c r="K104" t="s">
        <v>67</v>
      </c>
    </row>
    <row r="105" spans="1:11" x14ac:dyDescent="0.2">
      <c r="A105" t="s">
        <v>89</v>
      </c>
      <c r="B105" t="s">
        <v>1</v>
      </c>
      <c r="C105" t="s">
        <v>55</v>
      </c>
      <c r="D105" t="s">
        <v>164</v>
      </c>
      <c r="E105" t="s">
        <v>168</v>
      </c>
      <c r="F105" t="s">
        <v>13</v>
      </c>
      <c r="G105">
        <v>2195</v>
      </c>
      <c r="H105" t="s">
        <v>14</v>
      </c>
      <c r="I105" t="s">
        <v>5</v>
      </c>
      <c r="J105" t="s">
        <v>66</v>
      </c>
      <c r="K105" t="s">
        <v>67</v>
      </c>
    </row>
    <row r="106" spans="1:11" x14ac:dyDescent="0.2">
      <c r="A106" t="s">
        <v>90</v>
      </c>
      <c r="B106" t="s">
        <v>1</v>
      </c>
      <c r="C106" t="s">
        <v>55</v>
      </c>
      <c r="D106" t="s">
        <v>164</v>
      </c>
      <c r="E106" t="s">
        <v>168</v>
      </c>
      <c r="F106" t="s">
        <v>22</v>
      </c>
      <c r="G106">
        <v>1090</v>
      </c>
      <c r="H106" t="s">
        <v>36</v>
      </c>
      <c r="I106" t="s">
        <v>5</v>
      </c>
      <c r="J106" t="s">
        <v>66</v>
      </c>
      <c r="K106" t="s">
        <v>67</v>
      </c>
    </row>
    <row r="107" spans="1:11" x14ac:dyDescent="0.2">
      <c r="A107" t="s">
        <v>91</v>
      </c>
      <c r="B107" t="s">
        <v>1</v>
      </c>
      <c r="C107" t="s">
        <v>55</v>
      </c>
      <c r="D107" t="s">
        <v>164</v>
      </c>
      <c r="E107" t="s">
        <v>168</v>
      </c>
      <c r="F107" t="s">
        <v>22</v>
      </c>
      <c r="G107">
        <v>1820</v>
      </c>
      <c r="H107" t="s">
        <v>10</v>
      </c>
      <c r="I107" t="s">
        <v>5</v>
      </c>
      <c r="J107" t="s">
        <v>66</v>
      </c>
      <c r="K107" t="s">
        <v>67</v>
      </c>
    </row>
    <row r="108" spans="1:11" hidden="1" x14ac:dyDescent="0.2">
      <c r="A108" t="s">
        <v>98</v>
      </c>
      <c r="B108" t="s">
        <v>1</v>
      </c>
      <c r="C108" t="s">
        <v>55</v>
      </c>
      <c r="D108" t="s">
        <v>164</v>
      </c>
      <c r="E108" t="s">
        <v>168</v>
      </c>
      <c r="F108" t="s">
        <v>13</v>
      </c>
      <c r="G108">
        <v>1343</v>
      </c>
      <c r="H108" t="s">
        <v>36</v>
      </c>
      <c r="I108" t="s">
        <v>5</v>
      </c>
      <c r="J108" t="s">
        <v>93</v>
      </c>
      <c r="K108" t="s">
        <v>67</v>
      </c>
    </row>
    <row r="109" spans="1:11" hidden="1" x14ac:dyDescent="0.2">
      <c r="A109" t="s">
        <v>99</v>
      </c>
      <c r="B109" t="s">
        <v>1</v>
      </c>
      <c r="C109" t="s">
        <v>55</v>
      </c>
      <c r="D109" t="s">
        <v>164</v>
      </c>
      <c r="E109" t="s">
        <v>168</v>
      </c>
      <c r="F109" t="s">
        <v>22</v>
      </c>
      <c r="G109">
        <v>1427</v>
      </c>
      <c r="H109" t="s">
        <v>36</v>
      </c>
      <c r="I109" t="s">
        <v>5</v>
      </c>
      <c r="J109" t="s">
        <v>93</v>
      </c>
      <c r="K109" t="s">
        <v>67</v>
      </c>
    </row>
    <row r="110" spans="1:11" hidden="1" x14ac:dyDescent="0.2">
      <c r="A110" t="s">
        <v>100</v>
      </c>
      <c r="B110" t="s">
        <v>1</v>
      </c>
      <c r="C110" t="s">
        <v>55</v>
      </c>
      <c r="D110" t="s">
        <v>164</v>
      </c>
      <c r="E110" t="s">
        <v>168</v>
      </c>
      <c r="F110" t="s">
        <v>9</v>
      </c>
      <c r="G110">
        <v>1184</v>
      </c>
      <c r="H110" t="s">
        <v>36</v>
      </c>
      <c r="I110" t="s">
        <v>5</v>
      </c>
      <c r="J110" t="s">
        <v>93</v>
      </c>
      <c r="K110" t="s">
        <v>67</v>
      </c>
    </row>
    <row r="111" spans="1:11" x14ac:dyDescent="0.2">
      <c r="A111" t="s">
        <v>135</v>
      </c>
      <c r="B111" t="s">
        <v>1</v>
      </c>
      <c r="C111" t="s">
        <v>55</v>
      </c>
      <c r="D111" t="s">
        <v>164</v>
      </c>
      <c r="E111" t="s">
        <v>168</v>
      </c>
      <c r="F111" t="s">
        <v>3</v>
      </c>
      <c r="G111">
        <v>1416</v>
      </c>
      <c r="H111" t="s">
        <v>10</v>
      </c>
      <c r="I111" t="s">
        <v>102</v>
      </c>
      <c r="J111" t="s">
        <v>113</v>
      </c>
      <c r="K111" t="s">
        <v>114</v>
      </c>
    </row>
    <row r="112" spans="1:11" x14ac:dyDescent="0.2">
      <c r="A112" t="s">
        <v>136</v>
      </c>
      <c r="B112" t="s">
        <v>1</v>
      </c>
      <c r="C112" t="s">
        <v>55</v>
      </c>
      <c r="D112" t="s">
        <v>164</v>
      </c>
      <c r="E112" t="s">
        <v>168</v>
      </c>
      <c r="F112" t="s">
        <v>48</v>
      </c>
      <c r="G112">
        <v>1676</v>
      </c>
      <c r="H112" t="s">
        <v>14</v>
      </c>
      <c r="I112" t="s">
        <v>102</v>
      </c>
      <c r="J112" t="s">
        <v>113</v>
      </c>
      <c r="K112" t="s">
        <v>114</v>
      </c>
    </row>
    <row r="113" spans="1:11" x14ac:dyDescent="0.2">
      <c r="A113" t="s">
        <v>137</v>
      </c>
      <c r="B113" t="s">
        <v>1</v>
      </c>
      <c r="C113" t="s">
        <v>55</v>
      </c>
      <c r="D113" t="s">
        <v>164</v>
      </c>
      <c r="E113" t="s">
        <v>168</v>
      </c>
      <c r="F113" t="s">
        <v>19</v>
      </c>
      <c r="G113">
        <v>1418</v>
      </c>
      <c r="H113" t="s">
        <v>36</v>
      </c>
      <c r="I113" t="s">
        <v>102</v>
      </c>
      <c r="J113" t="s">
        <v>113</v>
      </c>
      <c r="K113" t="s">
        <v>114</v>
      </c>
    </row>
    <row r="114" spans="1:11" x14ac:dyDescent="0.2">
      <c r="A114" t="s">
        <v>138</v>
      </c>
      <c r="B114" t="s">
        <v>1</v>
      </c>
      <c r="C114" t="s">
        <v>55</v>
      </c>
      <c r="D114" t="s">
        <v>164</v>
      </c>
      <c r="E114" t="s">
        <v>168</v>
      </c>
      <c r="F114" t="s">
        <v>19</v>
      </c>
      <c r="G114">
        <v>2527</v>
      </c>
      <c r="H114" t="s">
        <v>16</v>
      </c>
      <c r="I114" t="s">
        <v>102</v>
      </c>
      <c r="J114" t="s">
        <v>113</v>
      </c>
      <c r="K114" t="s">
        <v>114</v>
      </c>
    </row>
    <row r="115" spans="1:11" x14ac:dyDescent="0.2">
      <c r="A115" t="s">
        <v>139</v>
      </c>
      <c r="B115" t="s">
        <v>1</v>
      </c>
      <c r="C115" t="s">
        <v>55</v>
      </c>
      <c r="D115" t="s">
        <v>164</v>
      </c>
      <c r="E115" t="s">
        <v>168</v>
      </c>
      <c r="F115" t="s">
        <v>13</v>
      </c>
      <c r="G115">
        <v>1169</v>
      </c>
      <c r="H115" t="s">
        <v>71</v>
      </c>
      <c r="I115" t="s">
        <v>102</v>
      </c>
      <c r="J115" t="s">
        <v>113</v>
      </c>
      <c r="K115" t="s">
        <v>114</v>
      </c>
    </row>
    <row r="116" spans="1:11" x14ac:dyDescent="0.2">
      <c r="A116" t="s">
        <v>140</v>
      </c>
      <c r="B116" t="s">
        <v>1</v>
      </c>
      <c r="C116" t="s">
        <v>55</v>
      </c>
      <c r="D116" t="s">
        <v>164</v>
      </c>
      <c r="E116" t="s">
        <v>168</v>
      </c>
      <c r="F116" t="s">
        <v>38</v>
      </c>
      <c r="G116">
        <v>1168</v>
      </c>
      <c r="H116" t="s">
        <v>71</v>
      </c>
      <c r="I116" t="s">
        <v>102</v>
      </c>
      <c r="J116" t="s">
        <v>113</v>
      </c>
      <c r="K116" t="s">
        <v>114</v>
      </c>
    </row>
    <row r="117" spans="1:11" hidden="1" x14ac:dyDescent="0.2">
      <c r="A117" t="s">
        <v>143</v>
      </c>
      <c r="B117" t="s">
        <v>1</v>
      </c>
      <c r="C117" t="s">
        <v>55</v>
      </c>
      <c r="D117" t="s">
        <v>164</v>
      </c>
      <c r="E117" t="s">
        <v>168</v>
      </c>
      <c r="F117" t="s">
        <v>48</v>
      </c>
      <c r="G117">
        <v>2210</v>
      </c>
      <c r="H117" t="s">
        <v>14</v>
      </c>
      <c r="I117" t="s">
        <v>102</v>
      </c>
      <c r="J117" t="s">
        <v>142</v>
      </c>
    </row>
    <row r="118" spans="1:11" hidden="1" x14ac:dyDescent="0.2">
      <c r="A118" t="s">
        <v>146</v>
      </c>
      <c r="B118" t="s">
        <v>1</v>
      </c>
      <c r="C118" t="s">
        <v>55</v>
      </c>
      <c r="D118" t="s">
        <v>164</v>
      </c>
      <c r="E118" t="s">
        <v>168</v>
      </c>
      <c r="F118" t="s">
        <v>40</v>
      </c>
      <c r="G118">
        <v>1721</v>
      </c>
      <c r="H118" t="s">
        <v>36</v>
      </c>
      <c r="I118" t="s">
        <v>102</v>
      </c>
      <c r="J118" t="s">
        <v>145</v>
      </c>
    </row>
    <row r="119" spans="1:11" hidden="1" x14ac:dyDescent="0.2">
      <c r="A119" t="s">
        <v>152</v>
      </c>
      <c r="B119" t="s">
        <v>1</v>
      </c>
      <c r="C119" t="s">
        <v>55</v>
      </c>
      <c r="D119" t="s">
        <v>164</v>
      </c>
      <c r="E119" t="s">
        <v>168</v>
      </c>
      <c r="F119" t="s">
        <v>3</v>
      </c>
      <c r="G119">
        <v>2185</v>
      </c>
      <c r="H119" t="s">
        <v>4</v>
      </c>
      <c r="I119" t="s">
        <v>5</v>
      </c>
      <c r="J119" t="s">
        <v>148</v>
      </c>
    </row>
    <row r="120" spans="1:11" hidden="1" x14ac:dyDescent="0.2">
      <c r="A120" t="s">
        <v>153</v>
      </c>
      <c r="B120" t="s">
        <v>1</v>
      </c>
      <c r="C120" t="s">
        <v>55</v>
      </c>
      <c r="D120" t="s">
        <v>164</v>
      </c>
      <c r="E120" t="s">
        <v>168</v>
      </c>
      <c r="F120" t="s">
        <v>38</v>
      </c>
      <c r="G120">
        <v>1415</v>
      </c>
      <c r="H120" t="s">
        <v>10</v>
      </c>
      <c r="I120" t="s">
        <v>102</v>
      </c>
      <c r="J120" t="s">
        <v>148</v>
      </c>
    </row>
    <row r="121" spans="1:11" hidden="1" x14ac:dyDescent="0.2"/>
  </sheetData>
  <autoFilter ref="A1:N121" xr:uid="{00000000-0001-0000-0000-000000000000}">
    <filterColumn colId="9">
      <filters>
        <filter val="Group2"/>
        <filter val="Group3"/>
        <filter val="Group6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D9EB-7A93-9D4F-A734-B9D572A25480}">
  <dimension ref="A3:I11"/>
  <sheetViews>
    <sheetView tabSelected="1" zoomScale="118" workbookViewId="0">
      <selection activeCell="J3" sqref="J3"/>
    </sheetView>
  </sheetViews>
  <sheetFormatPr baseColWidth="10" defaultRowHeight="16" x14ac:dyDescent="0.2"/>
  <cols>
    <col min="1" max="1" width="14.6640625" bestFit="1" customWidth="1"/>
    <col min="2" max="2" width="15.5" hidden="1" customWidth="1"/>
    <col min="3" max="4" width="7.1640625" hidden="1" customWidth="1"/>
    <col min="5" max="5" width="10.83203125" hidden="1" customWidth="1"/>
    <col min="6" max="6" width="17.33203125" bestFit="1" customWidth="1"/>
    <col min="7" max="7" width="17.83203125" bestFit="1" customWidth="1"/>
    <col min="8" max="8" width="17.5" bestFit="1" customWidth="1"/>
    <col min="9" max="9" width="10.83203125" bestFit="1" customWidth="1"/>
    <col min="10" max="10" width="13.1640625" bestFit="1" customWidth="1"/>
    <col min="11" max="11" width="10" bestFit="1" customWidth="1"/>
    <col min="12" max="12" width="7.5" bestFit="1" customWidth="1"/>
    <col min="13" max="13" width="10" bestFit="1" customWidth="1"/>
    <col min="14" max="14" width="10.33203125" bestFit="1" customWidth="1"/>
    <col min="15" max="15" width="7.83203125" bestFit="1" customWidth="1"/>
    <col min="16" max="16" width="13.1640625" bestFit="1" customWidth="1"/>
    <col min="17" max="17" width="10" bestFit="1" customWidth="1"/>
    <col min="18" max="18" width="7.5" bestFit="1" customWidth="1"/>
    <col min="19" max="20" width="10" bestFit="1" customWidth="1"/>
    <col min="21" max="21" width="10.33203125" bestFit="1" customWidth="1"/>
    <col min="22" max="22" width="8" bestFit="1" customWidth="1"/>
    <col min="23" max="23" width="13.1640625" bestFit="1" customWidth="1"/>
    <col min="24" max="24" width="10" bestFit="1" customWidth="1"/>
    <col min="25" max="25" width="7.5" bestFit="1" customWidth="1"/>
    <col min="26" max="27" width="10" bestFit="1" customWidth="1"/>
    <col min="28" max="28" width="10.5" bestFit="1" customWidth="1"/>
  </cols>
  <sheetData>
    <row r="3" spans="1:9" x14ac:dyDescent="0.2">
      <c r="A3" s="2" t="s">
        <v>172</v>
      </c>
      <c r="B3" s="2" t="s">
        <v>167</v>
      </c>
      <c r="F3" t="s">
        <v>176</v>
      </c>
      <c r="G3" t="s">
        <v>177</v>
      </c>
      <c r="H3" t="s">
        <v>178</v>
      </c>
    </row>
    <row r="4" spans="1:9" x14ac:dyDescent="0.2">
      <c r="A4" s="2" t="s">
        <v>166</v>
      </c>
      <c r="B4" t="s">
        <v>24</v>
      </c>
      <c r="C4" t="s">
        <v>66</v>
      </c>
      <c r="D4" t="s">
        <v>113</v>
      </c>
      <c r="E4" t="s">
        <v>165</v>
      </c>
      <c r="F4" s="6" t="s">
        <v>173</v>
      </c>
      <c r="G4" s="6" t="s">
        <v>174</v>
      </c>
      <c r="H4" s="6" t="s">
        <v>175</v>
      </c>
      <c r="I4" s="6" t="s">
        <v>165</v>
      </c>
    </row>
    <row r="5" spans="1:9" x14ac:dyDescent="0.2">
      <c r="A5" s="3" t="s">
        <v>4</v>
      </c>
      <c r="B5" s="4">
        <v>11</v>
      </c>
      <c r="C5" s="4">
        <v>2</v>
      </c>
      <c r="D5" s="4">
        <v>3</v>
      </c>
      <c r="E5" s="4">
        <v>16</v>
      </c>
      <c r="F5" s="5">
        <f>GETPIVOTDATA("Sample",$A$3,"Reef","HIMB","Group","Group2")/GETPIVOTDATA("Sample",$A$3,"Reef","HIMB")*100</f>
        <v>68.75</v>
      </c>
      <c r="G5" s="5">
        <f>GETPIVOTDATA("Sample",$A$3,"Reef","HIMB","Group","Group3")/GETPIVOTDATA("Sample",$A$3,"Reef","HIMB")*100</f>
        <v>12.5</v>
      </c>
      <c r="H5" s="5">
        <f>GETPIVOTDATA("Sample",$A$3,"Reef","HIMB","Group","Group6")/GETPIVOTDATA("Sample",$A$3,"Reef","HIMB")*100</f>
        <v>18.75</v>
      </c>
      <c r="I5">
        <f>SUM(F5:H5)</f>
        <v>100</v>
      </c>
    </row>
    <row r="6" spans="1:9" x14ac:dyDescent="0.2">
      <c r="A6" s="3" t="s">
        <v>36</v>
      </c>
      <c r="B6" s="4">
        <v>4</v>
      </c>
      <c r="C6" s="4">
        <v>6</v>
      </c>
      <c r="D6" s="4">
        <v>6</v>
      </c>
      <c r="E6" s="4">
        <v>16</v>
      </c>
      <c r="F6" s="5">
        <f>GETPIVOTDATA("Sample",$A$3,"Reef","Lilipuna.Fringe","Group","Group2")/GETPIVOTDATA("Sample",$A$3,"Reef","Lilipuna.Fringe")*100</f>
        <v>25</v>
      </c>
      <c r="G6" s="5">
        <f>GETPIVOTDATA("Sample",$A$3,"Reef","Lilipuna.Fringe","Group","Group3")/GETPIVOTDATA("Sample",$A$3,"Reef","Lilipuna.Fringe")*100</f>
        <v>37.5</v>
      </c>
      <c r="H6" s="5">
        <f>GETPIVOTDATA("Sample",$A$3,"Reef","Lilipuna.Fringe","Group","Group6")/GETPIVOTDATA("Sample",$A$3,"Reef","Lilipuna.Fringe")*100</f>
        <v>37.5</v>
      </c>
      <c r="I6">
        <f>SUM(F6:H6)</f>
        <v>100</v>
      </c>
    </row>
    <row r="7" spans="1:9" x14ac:dyDescent="0.2">
      <c r="A7" s="3" t="s">
        <v>10</v>
      </c>
      <c r="B7" s="4">
        <v>3</v>
      </c>
      <c r="C7" s="4">
        <v>1</v>
      </c>
      <c r="D7" s="4">
        <v>5</v>
      </c>
      <c r="E7" s="4">
        <v>9</v>
      </c>
      <c r="F7" s="5">
        <f>GETPIVOTDATA("Sample",$A$3,"Reef","Reef.11.13","Group","Group2")/GETPIVOTDATA("Sample",$A$3,"Reef","Reef.11.13")*100</f>
        <v>33.333333333333329</v>
      </c>
      <c r="G7" s="5">
        <f>GETPIVOTDATA("Sample",$A$3,"Reef","Reef.11.13","Group","Group3")/GETPIVOTDATA("Sample",$A$3,"Reef","Reef.11.13")*100</f>
        <v>11.111111111111111</v>
      </c>
      <c r="H7" s="5">
        <f>GETPIVOTDATA("Sample",$A$3,"Reef","Reef.11.13","Group","Group6")/GETPIVOTDATA("Sample",$A$3,"Reef","Reef.11.13")*100</f>
        <v>55.555555555555557</v>
      </c>
      <c r="I7">
        <f>SUM(F7:H7)</f>
        <v>100</v>
      </c>
    </row>
    <row r="8" spans="1:9" x14ac:dyDescent="0.2">
      <c r="A8" s="3" t="s">
        <v>16</v>
      </c>
      <c r="B8" s="4">
        <v>11</v>
      </c>
      <c r="C8" s="4">
        <v>5</v>
      </c>
      <c r="D8" s="4">
        <v>2</v>
      </c>
      <c r="E8" s="4">
        <v>18</v>
      </c>
      <c r="F8" s="5">
        <f>GETPIVOTDATA("Sample",$A$3,"Reef","Reef.18","Group","Group2")/GETPIVOTDATA("Sample",$A$3,"Reef","Reef.18")*100</f>
        <v>61.111111111111114</v>
      </c>
      <c r="G8" s="5">
        <f>GETPIVOTDATA("Sample",$A$3,"Reef","Reef.18","Group","Group3")/GETPIVOTDATA("Sample",$A$3,"Reef","Reef.18")*100</f>
        <v>27.777777777777779</v>
      </c>
      <c r="H8" s="5">
        <f>GETPIVOTDATA("Sample",$A$3,"Reef","Reef.18","Group","Group6")/GETPIVOTDATA("Sample",$A$3,"Reef","Reef.18")*100</f>
        <v>11.111111111111111</v>
      </c>
      <c r="I8">
        <f>SUM(F8:H8)</f>
        <v>100</v>
      </c>
    </row>
    <row r="9" spans="1:9" x14ac:dyDescent="0.2">
      <c r="A9" s="3" t="s">
        <v>71</v>
      </c>
      <c r="B9" s="4"/>
      <c r="C9" s="4">
        <v>3</v>
      </c>
      <c r="D9" s="4">
        <v>9</v>
      </c>
      <c r="E9" s="4">
        <v>12</v>
      </c>
      <c r="F9" s="5">
        <f>GETPIVOTDATA("Sample",$A$3,"Reef","Reef.35.36","Group","Group2")/GETPIVOTDATA("Sample",$A$3,"Reef","Reef.35.36")*100</f>
        <v>0</v>
      </c>
      <c r="G9" s="5">
        <f>GETPIVOTDATA("Sample",$A$3,"Reef","Reef.35.36","Group","Group3")/GETPIVOTDATA("Sample",$A$3,"Reef","Reef.35.36")*100</f>
        <v>25</v>
      </c>
      <c r="H9" s="5">
        <f>GETPIVOTDATA("Sample",$A$3,"Reef","Reef.35.36","Group","Group6")/GETPIVOTDATA("Sample",$A$3,"Reef","Reef.35.36")*100</f>
        <v>75</v>
      </c>
      <c r="I9">
        <f>SUM(F9:H9)</f>
        <v>100</v>
      </c>
    </row>
    <row r="10" spans="1:9" x14ac:dyDescent="0.2">
      <c r="A10" s="3" t="s">
        <v>14</v>
      </c>
      <c r="B10" s="4">
        <v>5</v>
      </c>
      <c r="C10" s="4">
        <v>7</v>
      </c>
      <c r="D10" s="4">
        <v>2</v>
      </c>
      <c r="E10" s="4">
        <v>14</v>
      </c>
      <c r="F10" s="5">
        <f>GETPIVOTDATA("Sample",$A$3,"Reef","Reef.42.43","Group","Group2")/GETPIVOTDATA("Sample",$A$3,"Reef","Reef.42.43")*100</f>
        <v>35.714285714285715</v>
      </c>
      <c r="G10" s="5">
        <f>GETPIVOTDATA("Sample",$A$3,"Reef","Reef.42.43","Group","Group3")/GETPIVOTDATA("Sample",$A$3,"Reef","Reef.42.43")*100</f>
        <v>50</v>
      </c>
      <c r="H10" s="5">
        <f>GETPIVOTDATA("Sample",$A$3,"Reef","Reef.42.43","Group","Group6")/GETPIVOTDATA("Sample",$A$3,"Reef","Reef.42.43")*100</f>
        <v>14.285714285714285</v>
      </c>
      <c r="I10">
        <f>SUM(F10:H10)</f>
        <v>100</v>
      </c>
    </row>
    <row r="11" spans="1:9" x14ac:dyDescent="0.2">
      <c r="A11" s="3" t="s">
        <v>165</v>
      </c>
      <c r="B11" s="4">
        <v>34</v>
      </c>
      <c r="C11" s="4">
        <v>24</v>
      </c>
      <c r="D11" s="4">
        <v>27</v>
      </c>
      <c r="E11" s="4">
        <v>85</v>
      </c>
      <c r="F11" s="7"/>
      <c r="G11" s="7"/>
      <c r="H11" s="7"/>
      <c r="I11" s="7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86"/>
  <sheetViews>
    <sheetView topLeftCell="A48" workbookViewId="0">
      <selection sqref="A1:K86"/>
    </sheetView>
  </sheetViews>
  <sheetFormatPr baseColWidth="10" defaultRowHeight="16" x14ac:dyDescent="0.2"/>
  <cols>
    <col min="1" max="1" width="22.33203125" bestFit="1" customWidth="1"/>
  </cols>
  <sheetData>
    <row r="1" spans="1:11" x14ac:dyDescent="0.2">
      <c r="A1" s="1" t="s">
        <v>154</v>
      </c>
      <c r="B1" s="1" t="s">
        <v>157</v>
      </c>
      <c r="C1" s="1" t="s">
        <v>155</v>
      </c>
      <c r="D1" s="1" t="s">
        <v>169</v>
      </c>
      <c r="E1" s="1" t="s">
        <v>170</v>
      </c>
      <c r="F1" s="1" t="s">
        <v>156</v>
      </c>
      <c r="G1" s="1" t="s">
        <v>158</v>
      </c>
      <c r="H1" s="1" t="s">
        <v>159</v>
      </c>
      <c r="I1" s="1" t="s">
        <v>160</v>
      </c>
      <c r="J1" s="1" t="s">
        <v>161</v>
      </c>
      <c r="K1" s="1" t="s">
        <v>162</v>
      </c>
    </row>
    <row r="2" spans="1:11" x14ac:dyDescent="0.2">
      <c r="A2" t="s">
        <v>23</v>
      </c>
      <c r="B2" t="s">
        <v>1</v>
      </c>
      <c r="C2" t="s">
        <v>2</v>
      </c>
      <c r="D2" t="s">
        <v>163</v>
      </c>
      <c r="E2" t="s">
        <v>163</v>
      </c>
      <c r="F2" t="s">
        <v>3</v>
      </c>
      <c r="G2">
        <v>1103</v>
      </c>
      <c r="H2" t="s">
        <v>14</v>
      </c>
      <c r="I2" t="s">
        <v>5</v>
      </c>
      <c r="J2" t="s">
        <v>24</v>
      </c>
      <c r="K2" t="s">
        <v>7</v>
      </c>
    </row>
    <row r="3" spans="1:11" x14ac:dyDescent="0.2">
      <c r="A3" t="s">
        <v>25</v>
      </c>
      <c r="B3" t="s">
        <v>1</v>
      </c>
      <c r="C3" t="s">
        <v>2</v>
      </c>
      <c r="D3" t="s">
        <v>163</v>
      </c>
      <c r="E3" t="s">
        <v>163</v>
      </c>
      <c r="F3" t="s">
        <v>3</v>
      </c>
      <c r="G3">
        <v>2306</v>
      </c>
      <c r="H3" t="s">
        <v>16</v>
      </c>
      <c r="I3" t="s">
        <v>5</v>
      </c>
      <c r="J3" t="s">
        <v>24</v>
      </c>
      <c r="K3" t="s">
        <v>7</v>
      </c>
    </row>
    <row r="4" spans="1:11" x14ac:dyDescent="0.2">
      <c r="A4" t="s">
        <v>26</v>
      </c>
      <c r="B4" t="s">
        <v>1</v>
      </c>
      <c r="C4" t="s">
        <v>2</v>
      </c>
      <c r="D4" t="s">
        <v>163</v>
      </c>
      <c r="E4" t="s">
        <v>163</v>
      </c>
      <c r="F4" t="s">
        <v>19</v>
      </c>
      <c r="G4">
        <v>1041</v>
      </c>
      <c r="H4" t="s">
        <v>10</v>
      </c>
      <c r="I4" t="s">
        <v>5</v>
      </c>
      <c r="J4" t="s">
        <v>24</v>
      </c>
      <c r="K4" t="s">
        <v>7</v>
      </c>
    </row>
    <row r="5" spans="1:11" x14ac:dyDescent="0.2">
      <c r="A5" t="s">
        <v>27</v>
      </c>
      <c r="B5" t="s">
        <v>1</v>
      </c>
      <c r="C5" t="s">
        <v>2</v>
      </c>
      <c r="D5" t="s">
        <v>163</v>
      </c>
      <c r="E5" t="s">
        <v>163</v>
      </c>
      <c r="F5" t="s">
        <v>19</v>
      </c>
      <c r="G5">
        <v>1637</v>
      </c>
      <c r="H5" t="s">
        <v>10</v>
      </c>
      <c r="I5" t="s">
        <v>5</v>
      </c>
      <c r="J5" t="s">
        <v>24</v>
      </c>
      <c r="K5" t="s">
        <v>7</v>
      </c>
    </row>
    <row r="6" spans="1:11" x14ac:dyDescent="0.2">
      <c r="A6" t="s">
        <v>28</v>
      </c>
      <c r="B6" t="s">
        <v>1</v>
      </c>
      <c r="C6" t="s">
        <v>2</v>
      </c>
      <c r="D6" t="s">
        <v>163</v>
      </c>
      <c r="E6" t="s">
        <v>163</v>
      </c>
      <c r="F6" t="s">
        <v>13</v>
      </c>
      <c r="G6">
        <v>1762</v>
      </c>
      <c r="H6" t="s">
        <v>14</v>
      </c>
      <c r="I6" t="s">
        <v>5</v>
      </c>
      <c r="J6" t="s">
        <v>24</v>
      </c>
      <c r="K6" t="s">
        <v>7</v>
      </c>
    </row>
    <row r="7" spans="1:11" x14ac:dyDescent="0.2">
      <c r="A7" t="s">
        <v>29</v>
      </c>
      <c r="B7" t="s">
        <v>1</v>
      </c>
      <c r="C7" t="s">
        <v>2</v>
      </c>
      <c r="D7" t="s">
        <v>163</v>
      </c>
      <c r="E7" t="s">
        <v>163</v>
      </c>
      <c r="F7" t="s">
        <v>22</v>
      </c>
      <c r="G7">
        <v>2413</v>
      </c>
      <c r="H7" t="s">
        <v>16</v>
      </c>
      <c r="I7" t="s">
        <v>5</v>
      </c>
      <c r="J7" t="s">
        <v>24</v>
      </c>
      <c r="K7" t="s">
        <v>7</v>
      </c>
    </row>
    <row r="8" spans="1:11" x14ac:dyDescent="0.2">
      <c r="A8" t="s">
        <v>30</v>
      </c>
      <c r="B8" t="s">
        <v>1</v>
      </c>
      <c r="C8" t="s">
        <v>2</v>
      </c>
      <c r="D8" t="s">
        <v>163</v>
      </c>
      <c r="E8" t="s">
        <v>163</v>
      </c>
      <c r="F8" t="s">
        <v>9</v>
      </c>
      <c r="G8">
        <v>2012</v>
      </c>
      <c r="H8" t="s">
        <v>14</v>
      </c>
      <c r="I8" t="s">
        <v>5</v>
      </c>
      <c r="J8" t="s">
        <v>24</v>
      </c>
      <c r="K8" t="s">
        <v>7</v>
      </c>
    </row>
    <row r="9" spans="1:11" x14ac:dyDescent="0.2">
      <c r="A9" t="s">
        <v>31</v>
      </c>
      <c r="B9" t="s">
        <v>1</v>
      </c>
      <c r="C9" t="s">
        <v>2</v>
      </c>
      <c r="D9" t="s">
        <v>163</v>
      </c>
      <c r="E9" t="s">
        <v>163</v>
      </c>
      <c r="F9" t="s">
        <v>32</v>
      </c>
      <c r="G9">
        <v>2357</v>
      </c>
      <c r="H9" t="s">
        <v>16</v>
      </c>
      <c r="I9" t="s">
        <v>5</v>
      </c>
      <c r="J9" t="s">
        <v>24</v>
      </c>
      <c r="K9" t="s">
        <v>7</v>
      </c>
    </row>
    <row r="10" spans="1:11" x14ac:dyDescent="0.2">
      <c r="A10" t="s">
        <v>65</v>
      </c>
      <c r="B10" t="s">
        <v>1</v>
      </c>
      <c r="C10" t="s">
        <v>2</v>
      </c>
      <c r="D10" t="s">
        <v>163</v>
      </c>
      <c r="E10" t="s">
        <v>163</v>
      </c>
      <c r="F10" t="s">
        <v>45</v>
      </c>
      <c r="G10">
        <v>1559</v>
      </c>
      <c r="H10" t="s">
        <v>36</v>
      </c>
      <c r="I10" t="s">
        <v>5</v>
      </c>
      <c r="J10" t="s">
        <v>66</v>
      </c>
      <c r="K10" t="s">
        <v>67</v>
      </c>
    </row>
    <row r="11" spans="1:11" x14ac:dyDescent="0.2">
      <c r="A11" t="s">
        <v>68</v>
      </c>
      <c r="B11" t="s">
        <v>1</v>
      </c>
      <c r="C11" t="s">
        <v>2</v>
      </c>
      <c r="D11" t="s">
        <v>163</v>
      </c>
      <c r="E11" t="s">
        <v>163</v>
      </c>
      <c r="F11" t="s">
        <v>45</v>
      </c>
      <c r="G11">
        <v>1641</v>
      </c>
      <c r="H11" t="s">
        <v>4</v>
      </c>
      <c r="I11" t="s">
        <v>5</v>
      </c>
      <c r="J11" t="s">
        <v>66</v>
      </c>
      <c r="K11" t="s">
        <v>67</v>
      </c>
    </row>
    <row r="12" spans="1:11" x14ac:dyDescent="0.2">
      <c r="A12" t="s">
        <v>69</v>
      </c>
      <c r="B12" t="s">
        <v>1</v>
      </c>
      <c r="C12" t="s">
        <v>2</v>
      </c>
      <c r="D12" t="s">
        <v>163</v>
      </c>
      <c r="E12" t="s">
        <v>163</v>
      </c>
      <c r="F12" t="s">
        <v>48</v>
      </c>
      <c r="G12">
        <v>2363</v>
      </c>
      <c r="H12" t="s">
        <v>16</v>
      </c>
      <c r="I12" t="s">
        <v>5</v>
      </c>
      <c r="J12" t="s">
        <v>66</v>
      </c>
      <c r="K12" t="s">
        <v>67</v>
      </c>
    </row>
    <row r="13" spans="1:11" x14ac:dyDescent="0.2">
      <c r="A13" t="s">
        <v>70</v>
      </c>
      <c r="B13" t="s">
        <v>1</v>
      </c>
      <c r="C13" t="s">
        <v>2</v>
      </c>
      <c r="D13" t="s">
        <v>163</v>
      </c>
      <c r="E13" t="s">
        <v>163</v>
      </c>
      <c r="F13" t="s">
        <v>19</v>
      </c>
      <c r="G13">
        <v>1471</v>
      </c>
      <c r="H13" t="s">
        <v>71</v>
      </c>
      <c r="I13" t="s">
        <v>5</v>
      </c>
      <c r="J13" t="s">
        <v>66</v>
      </c>
      <c r="K13" t="s">
        <v>67</v>
      </c>
    </row>
    <row r="14" spans="1:11" x14ac:dyDescent="0.2">
      <c r="A14" t="s">
        <v>72</v>
      </c>
      <c r="B14" t="s">
        <v>1</v>
      </c>
      <c r="C14" t="s">
        <v>2</v>
      </c>
      <c r="D14" t="s">
        <v>163</v>
      </c>
      <c r="E14" t="s">
        <v>163</v>
      </c>
      <c r="F14" t="s">
        <v>13</v>
      </c>
      <c r="G14">
        <v>1060</v>
      </c>
      <c r="H14" t="s">
        <v>16</v>
      </c>
      <c r="I14" t="s">
        <v>5</v>
      </c>
      <c r="J14" t="s">
        <v>66</v>
      </c>
      <c r="K14" t="s">
        <v>67</v>
      </c>
    </row>
    <row r="15" spans="1:11" x14ac:dyDescent="0.2">
      <c r="A15" t="s">
        <v>73</v>
      </c>
      <c r="B15" t="s">
        <v>1</v>
      </c>
      <c r="C15" t="s">
        <v>2</v>
      </c>
      <c r="D15" t="s">
        <v>163</v>
      </c>
      <c r="E15" t="s">
        <v>163</v>
      </c>
      <c r="F15" t="s">
        <v>13</v>
      </c>
      <c r="G15">
        <v>2002</v>
      </c>
      <c r="H15" t="s">
        <v>14</v>
      </c>
      <c r="I15" t="s">
        <v>5</v>
      </c>
      <c r="J15" t="s">
        <v>66</v>
      </c>
      <c r="K15" t="s">
        <v>67</v>
      </c>
    </row>
    <row r="16" spans="1:11" x14ac:dyDescent="0.2">
      <c r="A16" t="s">
        <v>74</v>
      </c>
      <c r="B16" t="s">
        <v>1</v>
      </c>
      <c r="C16" t="s">
        <v>2</v>
      </c>
      <c r="D16" t="s">
        <v>163</v>
      </c>
      <c r="E16" t="s">
        <v>163</v>
      </c>
      <c r="F16" t="s">
        <v>38</v>
      </c>
      <c r="G16">
        <v>1563</v>
      </c>
      <c r="H16" t="s">
        <v>36</v>
      </c>
      <c r="I16" t="s">
        <v>5</v>
      </c>
      <c r="J16" t="s">
        <v>66</v>
      </c>
      <c r="K16" t="s">
        <v>67</v>
      </c>
    </row>
    <row r="17" spans="1:11" x14ac:dyDescent="0.2">
      <c r="A17" t="s">
        <v>75</v>
      </c>
      <c r="B17" t="s">
        <v>1</v>
      </c>
      <c r="C17" t="s">
        <v>2</v>
      </c>
      <c r="D17" t="s">
        <v>163</v>
      </c>
      <c r="E17" t="s">
        <v>163</v>
      </c>
      <c r="F17" t="s">
        <v>38</v>
      </c>
      <c r="G17">
        <v>1757</v>
      </c>
      <c r="H17" t="s">
        <v>14</v>
      </c>
      <c r="I17" t="s">
        <v>5</v>
      </c>
      <c r="J17" t="s">
        <v>66</v>
      </c>
      <c r="K17" t="s">
        <v>67</v>
      </c>
    </row>
    <row r="18" spans="1:11" x14ac:dyDescent="0.2">
      <c r="A18" t="s">
        <v>76</v>
      </c>
      <c r="B18" t="s">
        <v>1</v>
      </c>
      <c r="C18" t="s">
        <v>2</v>
      </c>
      <c r="D18" t="s">
        <v>163</v>
      </c>
      <c r="E18" t="s">
        <v>163</v>
      </c>
      <c r="F18" t="s">
        <v>32</v>
      </c>
      <c r="G18">
        <v>1594</v>
      </c>
      <c r="H18" t="s">
        <v>71</v>
      </c>
      <c r="I18" t="s">
        <v>5</v>
      </c>
      <c r="J18" t="s">
        <v>66</v>
      </c>
      <c r="K18" t="s">
        <v>67</v>
      </c>
    </row>
    <row r="19" spans="1:11" x14ac:dyDescent="0.2">
      <c r="A19" t="s">
        <v>112</v>
      </c>
      <c r="B19" t="s">
        <v>1</v>
      </c>
      <c r="C19" t="s">
        <v>2</v>
      </c>
      <c r="D19" t="s">
        <v>163</v>
      </c>
      <c r="E19" t="s">
        <v>163</v>
      </c>
      <c r="F19" t="s">
        <v>40</v>
      </c>
      <c r="G19">
        <v>1050</v>
      </c>
      <c r="H19" t="s">
        <v>16</v>
      </c>
      <c r="I19" t="s">
        <v>102</v>
      </c>
      <c r="J19" t="s">
        <v>113</v>
      </c>
      <c r="K19" t="s">
        <v>114</v>
      </c>
    </row>
    <row r="20" spans="1:11" x14ac:dyDescent="0.2">
      <c r="A20" t="s">
        <v>115</v>
      </c>
      <c r="B20" t="s">
        <v>1</v>
      </c>
      <c r="C20" t="s">
        <v>2</v>
      </c>
      <c r="D20" t="s">
        <v>163</v>
      </c>
      <c r="E20" t="s">
        <v>163</v>
      </c>
      <c r="F20" t="s">
        <v>22</v>
      </c>
      <c r="G20">
        <v>1047</v>
      </c>
      <c r="H20" t="s">
        <v>36</v>
      </c>
      <c r="I20" t="s">
        <v>102</v>
      </c>
      <c r="J20" t="s">
        <v>113</v>
      </c>
      <c r="K20" t="s">
        <v>114</v>
      </c>
    </row>
    <row r="21" spans="1:11" x14ac:dyDescent="0.2">
      <c r="A21" t="s">
        <v>33</v>
      </c>
      <c r="B21" t="s">
        <v>1</v>
      </c>
      <c r="C21" t="s">
        <v>12</v>
      </c>
      <c r="D21" t="s">
        <v>163</v>
      </c>
      <c r="E21" t="s">
        <v>168</v>
      </c>
      <c r="F21" t="s">
        <v>3</v>
      </c>
      <c r="G21">
        <v>1147</v>
      </c>
      <c r="H21" t="s">
        <v>4</v>
      </c>
      <c r="I21" t="s">
        <v>5</v>
      </c>
      <c r="J21" t="s">
        <v>24</v>
      </c>
      <c r="K21" t="s">
        <v>7</v>
      </c>
    </row>
    <row r="22" spans="1:11" x14ac:dyDescent="0.2">
      <c r="A22" t="s">
        <v>34</v>
      </c>
      <c r="B22" t="s">
        <v>1</v>
      </c>
      <c r="C22" t="s">
        <v>12</v>
      </c>
      <c r="D22" t="s">
        <v>163</v>
      </c>
      <c r="E22" t="s">
        <v>168</v>
      </c>
      <c r="F22" t="s">
        <v>19</v>
      </c>
      <c r="G22">
        <v>2534</v>
      </c>
      <c r="H22" t="s">
        <v>16</v>
      </c>
      <c r="I22" t="s">
        <v>5</v>
      </c>
      <c r="J22" t="s">
        <v>24</v>
      </c>
      <c r="K22" t="s">
        <v>7</v>
      </c>
    </row>
    <row r="23" spans="1:11" x14ac:dyDescent="0.2">
      <c r="A23" t="s">
        <v>35</v>
      </c>
      <c r="B23" t="s">
        <v>1</v>
      </c>
      <c r="C23" t="s">
        <v>12</v>
      </c>
      <c r="D23" t="s">
        <v>163</v>
      </c>
      <c r="E23" t="s">
        <v>168</v>
      </c>
      <c r="F23" t="s">
        <v>13</v>
      </c>
      <c r="G23">
        <v>1220</v>
      </c>
      <c r="H23" t="s">
        <v>36</v>
      </c>
      <c r="I23" t="s">
        <v>5</v>
      </c>
      <c r="J23" t="s">
        <v>24</v>
      </c>
      <c r="K23" t="s">
        <v>7</v>
      </c>
    </row>
    <row r="24" spans="1:11" x14ac:dyDescent="0.2">
      <c r="A24" t="s">
        <v>37</v>
      </c>
      <c r="B24" t="s">
        <v>1</v>
      </c>
      <c r="C24" t="s">
        <v>12</v>
      </c>
      <c r="D24" t="s">
        <v>163</v>
      </c>
      <c r="E24" t="s">
        <v>168</v>
      </c>
      <c r="F24" t="s">
        <v>38</v>
      </c>
      <c r="G24">
        <v>2877</v>
      </c>
      <c r="H24" t="s">
        <v>4</v>
      </c>
      <c r="I24" t="s">
        <v>5</v>
      </c>
      <c r="J24" t="s">
        <v>24</v>
      </c>
      <c r="K24" t="s">
        <v>7</v>
      </c>
    </row>
    <row r="25" spans="1:11" x14ac:dyDescent="0.2">
      <c r="A25" t="s">
        <v>39</v>
      </c>
      <c r="B25" t="s">
        <v>1</v>
      </c>
      <c r="C25" t="s">
        <v>12</v>
      </c>
      <c r="D25" t="s">
        <v>163</v>
      </c>
      <c r="E25" t="s">
        <v>168</v>
      </c>
      <c r="F25" t="s">
        <v>40</v>
      </c>
      <c r="G25">
        <v>2870</v>
      </c>
      <c r="H25" t="s">
        <v>4</v>
      </c>
      <c r="I25" t="s">
        <v>5</v>
      </c>
      <c r="J25" t="s">
        <v>24</v>
      </c>
      <c r="K25" t="s">
        <v>7</v>
      </c>
    </row>
    <row r="26" spans="1:11" x14ac:dyDescent="0.2">
      <c r="A26" t="s">
        <v>41</v>
      </c>
      <c r="B26" t="s">
        <v>1</v>
      </c>
      <c r="C26" t="s">
        <v>12</v>
      </c>
      <c r="D26" t="s">
        <v>163</v>
      </c>
      <c r="E26" t="s">
        <v>168</v>
      </c>
      <c r="F26" t="s">
        <v>22</v>
      </c>
      <c r="G26">
        <v>2878</v>
      </c>
      <c r="H26" t="s">
        <v>4</v>
      </c>
      <c r="I26" t="s">
        <v>5</v>
      </c>
      <c r="J26" t="s">
        <v>24</v>
      </c>
      <c r="K26" t="s">
        <v>7</v>
      </c>
    </row>
    <row r="27" spans="1:11" x14ac:dyDescent="0.2">
      <c r="A27" t="s">
        <v>42</v>
      </c>
      <c r="B27" t="s">
        <v>1</v>
      </c>
      <c r="C27" t="s">
        <v>12</v>
      </c>
      <c r="D27" t="s">
        <v>163</v>
      </c>
      <c r="E27" t="s">
        <v>168</v>
      </c>
      <c r="F27" t="s">
        <v>32</v>
      </c>
      <c r="G27">
        <v>1451</v>
      </c>
      <c r="H27" t="s">
        <v>16</v>
      </c>
      <c r="I27" t="s">
        <v>5</v>
      </c>
      <c r="J27" t="s">
        <v>24</v>
      </c>
      <c r="K27" t="s">
        <v>7</v>
      </c>
    </row>
    <row r="28" spans="1:11" x14ac:dyDescent="0.2">
      <c r="A28" t="s">
        <v>43</v>
      </c>
      <c r="B28" t="s">
        <v>1</v>
      </c>
      <c r="C28" t="s">
        <v>12</v>
      </c>
      <c r="D28" t="s">
        <v>163</v>
      </c>
      <c r="E28" t="s">
        <v>168</v>
      </c>
      <c r="F28" t="s">
        <v>32</v>
      </c>
      <c r="G28">
        <v>2873</v>
      </c>
      <c r="H28" t="s">
        <v>4</v>
      </c>
      <c r="I28" t="s">
        <v>5</v>
      </c>
      <c r="J28" t="s">
        <v>24</v>
      </c>
      <c r="K28" t="s">
        <v>7</v>
      </c>
    </row>
    <row r="29" spans="1:11" x14ac:dyDescent="0.2">
      <c r="A29" t="s">
        <v>77</v>
      </c>
      <c r="B29" t="s">
        <v>1</v>
      </c>
      <c r="C29" t="s">
        <v>12</v>
      </c>
      <c r="D29" t="s">
        <v>163</v>
      </c>
      <c r="E29" t="s">
        <v>168</v>
      </c>
      <c r="F29" t="s">
        <v>22</v>
      </c>
      <c r="G29">
        <v>2409</v>
      </c>
      <c r="H29" t="s">
        <v>36</v>
      </c>
      <c r="I29" t="s">
        <v>5</v>
      </c>
      <c r="J29" t="s">
        <v>66</v>
      </c>
      <c r="K29" t="s">
        <v>67</v>
      </c>
    </row>
    <row r="30" spans="1:11" x14ac:dyDescent="0.2">
      <c r="A30" t="s">
        <v>78</v>
      </c>
      <c r="B30" t="s">
        <v>1</v>
      </c>
      <c r="C30" t="s">
        <v>12</v>
      </c>
      <c r="D30" t="s">
        <v>163</v>
      </c>
      <c r="E30" t="s">
        <v>168</v>
      </c>
      <c r="F30" t="s">
        <v>9</v>
      </c>
      <c r="G30">
        <v>2564</v>
      </c>
      <c r="H30" t="s">
        <v>16</v>
      </c>
      <c r="I30" t="s">
        <v>5</v>
      </c>
      <c r="J30" t="s">
        <v>66</v>
      </c>
      <c r="K30" t="s">
        <v>67</v>
      </c>
    </row>
    <row r="31" spans="1:11" x14ac:dyDescent="0.2">
      <c r="A31" t="s">
        <v>116</v>
      </c>
      <c r="B31" t="s">
        <v>1</v>
      </c>
      <c r="C31" t="s">
        <v>12</v>
      </c>
      <c r="D31" t="s">
        <v>163</v>
      </c>
      <c r="E31" t="s">
        <v>168</v>
      </c>
      <c r="F31" t="s">
        <v>45</v>
      </c>
      <c r="G31">
        <v>2197</v>
      </c>
      <c r="H31" t="s">
        <v>71</v>
      </c>
      <c r="I31" t="s">
        <v>102</v>
      </c>
      <c r="J31" t="s">
        <v>113</v>
      </c>
      <c r="K31" t="s">
        <v>114</v>
      </c>
    </row>
    <row r="32" spans="1:11" x14ac:dyDescent="0.2">
      <c r="A32" t="s">
        <v>117</v>
      </c>
      <c r="B32" t="s">
        <v>1</v>
      </c>
      <c r="C32" t="s">
        <v>12</v>
      </c>
      <c r="D32" t="s">
        <v>163</v>
      </c>
      <c r="E32" t="s">
        <v>168</v>
      </c>
      <c r="F32" t="s">
        <v>48</v>
      </c>
      <c r="G32">
        <v>1207</v>
      </c>
      <c r="H32" t="s">
        <v>10</v>
      </c>
      <c r="I32" t="s">
        <v>102</v>
      </c>
      <c r="J32" t="s">
        <v>113</v>
      </c>
      <c r="K32" t="s">
        <v>114</v>
      </c>
    </row>
    <row r="33" spans="1:11" x14ac:dyDescent="0.2">
      <c r="A33" t="s">
        <v>118</v>
      </c>
      <c r="B33" t="s">
        <v>1</v>
      </c>
      <c r="C33" t="s">
        <v>12</v>
      </c>
      <c r="D33" t="s">
        <v>163</v>
      </c>
      <c r="E33" t="s">
        <v>168</v>
      </c>
      <c r="F33" t="s">
        <v>3</v>
      </c>
      <c r="G33">
        <v>2668</v>
      </c>
      <c r="H33" t="s">
        <v>36</v>
      </c>
      <c r="I33" t="s">
        <v>102</v>
      </c>
      <c r="J33" t="s">
        <v>113</v>
      </c>
      <c r="K33" t="s">
        <v>114</v>
      </c>
    </row>
    <row r="34" spans="1:11" x14ac:dyDescent="0.2">
      <c r="A34" t="s">
        <v>119</v>
      </c>
      <c r="B34" t="s">
        <v>1</v>
      </c>
      <c r="C34" t="s">
        <v>12</v>
      </c>
      <c r="D34" t="s">
        <v>163</v>
      </c>
      <c r="E34" t="s">
        <v>168</v>
      </c>
      <c r="F34" t="s">
        <v>3</v>
      </c>
      <c r="G34">
        <v>2879</v>
      </c>
      <c r="H34" t="s">
        <v>4</v>
      </c>
      <c r="I34" t="s">
        <v>102</v>
      </c>
      <c r="J34" t="s">
        <v>113</v>
      </c>
      <c r="K34" t="s">
        <v>114</v>
      </c>
    </row>
    <row r="35" spans="1:11" x14ac:dyDescent="0.2">
      <c r="A35" t="s">
        <v>120</v>
      </c>
      <c r="B35" t="s">
        <v>1</v>
      </c>
      <c r="C35" t="s">
        <v>12</v>
      </c>
      <c r="D35" t="s">
        <v>163</v>
      </c>
      <c r="E35" t="s">
        <v>168</v>
      </c>
      <c r="F35" t="s">
        <v>48</v>
      </c>
      <c r="G35">
        <v>2977</v>
      </c>
      <c r="H35" t="s">
        <v>10</v>
      </c>
      <c r="I35" t="s">
        <v>102</v>
      </c>
      <c r="J35" t="s">
        <v>113</v>
      </c>
      <c r="K35" t="s">
        <v>114</v>
      </c>
    </row>
    <row r="36" spans="1:11" x14ac:dyDescent="0.2">
      <c r="A36" t="s">
        <v>121</v>
      </c>
      <c r="B36" t="s">
        <v>1</v>
      </c>
      <c r="C36" t="s">
        <v>12</v>
      </c>
      <c r="D36" t="s">
        <v>163</v>
      </c>
      <c r="E36" t="s">
        <v>168</v>
      </c>
      <c r="F36" t="s">
        <v>19</v>
      </c>
      <c r="G36">
        <v>1219</v>
      </c>
      <c r="H36" t="s">
        <v>71</v>
      </c>
      <c r="I36" t="s">
        <v>102</v>
      </c>
      <c r="J36" t="s">
        <v>113</v>
      </c>
      <c r="K36" t="s">
        <v>114</v>
      </c>
    </row>
    <row r="37" spans="1:11" x14ac:dyDescent="0.2">
      <c r="A37" t="s">
        <v>122</v>
      </c>
      <c r="B37" t="s">
        <v>1</v>
      </c>
      <c r="C37" t="s">
        <v>12</v>
      </c>
      <c r="D37" t="s">
        <v>163</v>
      </c>
      <c r="E37" t="s">
        <v>168</v>
      </c>
      <c r="F37" t="s">
        <v>13</v>
      </c>
      <c r="G37">
        <v>2993</v>
      </c>
      <c r="H37" t="s">
        <v>10</v>
      </c>
      <c r="I37" t="s">
        <v>102</v>
      </c>
      <c r="J37" t="s">
        <v>113</v>
      </c>
      <c r="K37" t="s">
        <v>114</v>
      </c>
    </row>
    <row r="38" spans="1:11" x14ac:dyDescent="0.2">
      <c r="A38" t="s">
        <v>123</v>
      </c>
      <c r="B38" t="s">
        <v>1</v>
      </c>
      <c r="C38" t="s">
        <v>12</v>
      </c>
      <c r="D38" t="s">
        <v>163</v>
      </c>
      <c r="E38" t="s">
        <v>168</v>
      </c>
      <c r="F38" t="s">
        <v>38</v>
      </c>
      <c r="G38">
        <v>1296</v>
      </c>
      <c r="H38" t="s">
        <v>10</v>
      </c>
      <c r="I38" t="s">
        <v>102</v>
      </c>
      <c r="J38" t="s">
        <v>113</v>
      </c>
      <c r="K38" t="s">
        <v>114</v>
      </c>
    </row>
    <row r="39" spans="1:11" x14ac:dyDescent="0.2">
      <c r="A39" t="s">
        <v>124</v>
      </c>
      <c r="B39" t="s">
        <v>1</v>
      </c>
      <c r="C39" t="s">
        <v>12</v>
      </c>
      <c r="D39" t="s">
        <v>163</v>
      </c>
      <c r="E39" t="s">
        <v>168</v>
      </c>
      <c r="F39" t="s">
        <v>40</v>
      </c>
      <c r="G39">
        <v>2999</v>
      </c>
      <c r="H39" t="s">
        <v>36</v>
      </c>
      <c r="I39" t="s">
        <v>102</v>
      </c>
      <c r="J39" t="s">
        <v>113</v>
      </c>
      <c r="K39" t="s">
        <v>114</v>
      </c>
    </row>
    <row r="40" spans="1:11" x14ac:dyDescent="0.2">
      <c r="A40" t="s">
        <v>125</v>
      </c>
      <c r="B40" t="s">
        <v>1</v>
      </c>
      <c r="C40" t="s">
        <v>12</v>
      </c>
      <c r="D40" t="s">
        <v>163</v>
      </c>
      <c r="E40" t="s">
        <v>168</v>
      </c>
      <c r="F40" t="s">
        <v>22</v>
      </c>
      <c r="G40">
        <v>1281</v>
      </c>
      <c r="H40" t="s">
        <v>71</v>
      </c>
      <c r="I40" t="s">
        <v>102</v>
      </c>
      <c r="J40" t="s">
        <v>113</v>
      </c>
      <c r="K40" t="s">
        <v>114</v>
      </c>
    </row>
    <row r="41" spans="1:11" x14ac:dyDescent="0.2">
      <c r="A41" t="s">
        <v>126</v>
      </c>
      <c r="B41" t="s">
        <v>1</v>
      </c>
      <c r="C41" t="s">
        <v>12</v>
      </c>
      <c r="D41" t="s">
        <v>163</v>
      </c>
      <c r="E41" t="s">
        <v>168</v>
      </c>
      <c r="F41" t="s">
        <v>9</v>
      </c>
      <c r="G41">
        <v>2861</v>
      </c>
      <c r="H41" t="s">
        <v>4</v>
      </c>
      <c r="I41" t="s">
        <v>102</v>
      </c>
      <c r="J41" t="s">
        <v>113</v>
      </c>
      <c r="K41" t="s">
        <v>114</v>
      </c>
    </row>
    <row r="42" spans="1:11" x14ac:dyDescent="0.2">
      <c r="A42" t="s">
        <v>127</v>
      </c>
      <c r="B42" t="s">
        <v>1</v>
      </c>
      <c r="C42" t="s">
        <v>12</v>
      </c>
      <c r="D42" t="s">
        <v>163</v>
      </c>
      <c r="E42" t="s">
        <v>168</v>
      </c>
      <c r="F42" t="s">
        <v>32</v>
      </c>
      <c r="G42">
        <v>2979</v>
      </c>
      <c r="H42" t="s">
        <v>71</v>
      </c>
      <c r="I42" t="s">
        <v>102</v>
      </c>
      <c r="J42" t="s">
        <v>113</v>
      </c>
      <c r="K42" t="s">
        <v>114</v>
      </c>
    </row>
    <row r="43" spans="1:11" x14ac:dyDescent="0.2">
      <c r="A43" t="s">
        <v>44</v>
      </c>
      <c r="B43" t="s">
        <v>1</v>
      </c>
      <c r="C43" t="s">
        <v>18</v>
      </c>
      <c r="D43" t="s">
        <v>164</v>
      </c>
      <c r="E43" t="s">
        <v>163</v>
      </c>
      <c r="F43" t="s">
        <v>45</v>
      </c>
      <c r="G43">
        <v>2064</v>
      </c>
      <c r="H43" t="s">
        <v>4</v>
      </c>
      <c r="I43" t="s">
        <v>5</v>
      </c>
      <c r="J43" t="s">
        <v>24</v>
      </c>
      <c r="K43" t="s">
        <v>7</v>
      </c>
    </row>
    <row r="44" spans="1:11" x14ac:dyDescent="0.2">
      <c r="A44" t="s">
        <v>46</v>
      </c>
      <c r="B44" t="s">
        <v>1</v>
      </c>
      <c r="C44" t="s">
        <v>18</v>
      </c>
      <c r="D44" t="s">
        <v>164</v>
      </c>
      <c r="E44" t="s">
        <v>163</v>
      </c>
      <c r="F44" t="s">
        <v>3</v>
      </c>
      <c r="G44">
        <v>1596</v>
      </c>
      <c r="H44" t="s">
        <v>14</v>
      </c>
      <c r="I44" t="s">
        <v>5</v>
      </c>
      <c r="J44" t="s">
        <v>24</v>
      </c>
      <c r="K44" t="s">
        <v>7</v>
      </c>
    </row>
    <row r="45" spans="1:11" x14ac:dyDescent="0.2">
      <c r="A45" t="s">
        <v>47</v>
      </c>
      <c r="B45" t="s">
        <v>1</v>
      </c>
      <c r="C45" t="s">
        <v>18</v>
      </c>
      <c r="D45" t="s">
        <v>164</v>
      </c>
      <c r="E45" t="s">
        <v>163</v>
      </c>
      <c r="F45" t="s">
        <v>48</v>
      </c>
      <c r="G45">
        <v>2414</v>
      </c>
      <c r="H45" t="s">
        <v>16</v>
      </c>
      <c r="I45" t="s">
        <v>5</v>
      </c>
      <c r="J45" t="s">
        <v>24</v>
      </c>
      <c r="K45" t="s">
        <v>7</v>
      </c>
    </row>
    <row r="46" spans="1:11" x14ac:dyDescent="0.2">
      <c r="A46" t="s">
        <v>49</v>
      </c>
      <c r="B46" t="s">
        <v>1</v>
      </c>
      <c r="C46" t="s">
        <v>18</v>
      </c>
      <c r="D46" t="s">
        <v>164</v>
      </c>
      <c r="E46" t="s">
        <v>163</v>
      </c>
      <c r="F46" t="s">
        <v>38</v>
      </c>
      <c r="G46">
        <v>1707</v>
      </c>
      <c r="H46" t="s">
        <v>10</v>
      </c>
      <c r="I46" t="s">
        <v>5</v>
      </c>
      <c r="J46" t="s">
        <v>24</v>
      </c>
      <c r="K46" t="s">
        <v>7</v>
      </c>
    </row>
    <row r="47" spans="1:11" x14ac:dyDescent="0.2">
      <c r="A47" t="s">
        <v>50</v>
      </c>
      <c r="B47" t="s">
        <v>1</v>
      </c>
      <c r="C47" t="s">
        <v>18</v>
      </c>
      <c r="D47" t="s">
        <v>164</v>
      </c>
      <c r="E47" t="s">
        <v>163</v>
      </c>
      <c r="F47" t="s">
        <v>40</v>
      </c>
      <c r="G47">
        <v>1466</v>
      </c>
      <c r="H47" t="s">
        <v>36</v>
      </c>
      <c r="I47" t="s">
        <v>5</v>
      </c>
      <c r="J47" t="s">
        <v>24</v>
      </c>
      <c r="K47" t="s">
        <v>7</v>
      </c>
    </row>
    <row r="48" spans="1:11" x14ac:dyDescent="0.2">
      <c r="A48" t="s">
        <v>51</v>
      </c>
      <c r="B48" t="s">
        <v>1</v>
      </c>
      <c r="C48" t="s">
        <v>18</v>
      </c>
      <c r="D48" t="s">
        <v>164</v>
      </c>
      <c r="E48" t="s">
        <v>163</v>
      </c>
      <c r="F48" t="s">
        <v>22</v>
      </c>
      <c r="G48">
        <v>1728</v>
      </c>
      <c r="H48" t="s">
        <v>16</v>
      </c>
      <c r="I48" t="s">
        <v>5</v>
      </c>
      <c r="J48" t="s">
        <v>24</v>
      </c>
      <c r="K48" t="s">
        <v>7</v>
      </c>
    </row>
    <row r="49" spans="1:11" x14ac:dyDescent="0.2">
      <c r="A49" t="s">
        <v>52</v>
      </c>
      <c r="B49" t="s">
        <v>1</v>
      </c>
      <c r="C49" t="s">
        <v>18</v>
      </c>
      <c r="D49" t="s">
        <v>164</v>
      </c>
      <c r="E49" t="s">
        <v>163</v>
      </c>
      <c r="F49" t="s">
        <v>9</v>
      </c>
      <c r="G49">
        <v>2513</v>
      </c>
      <c r="H49" t="s">
        <v>16</v>
      </c>
      <c r="I49" t="s">
        <v>5</v>
      </c>
      <c r="J49" t="s">
        <v>24</v>
      </c>
      <c r="K49" t="s">
        <v>7</v>
      </c>
    </row>
    <row r="50" spans="1:11" x14ac:dyDescent="0.2">
      <c r="A50" t="s">
        <v>53</v>
      </c>
      <c r="B50" t="s">
        <v>1</v>
      </c>
      <c r="C50" t="s">
        <v>18</v>
      </c>
      <c r="D50" t="s">
        <v>164</v>
      </c>
      <c r="E50" t="s">
        <v>163</v>
      </c>
      <c r="F50" t="s">
        <v>32</v>
      </c>
      <c r="G50">
        <v>1696</v>
      </c>
      <c r="H50" t="s">
        <v>36</v>
      </c>
      <c r="I50" t="s">
        <v>5</v>
      </c>
      <c r="J50" t="s">
        <v>24</v>
      </c>
      <c r="K50" t="s">
        <v>7</v>
      </c>
    </row>
    <row r="51" spans="1:11" x14ac:dyDescent="0.2">
      <c r="A51" t="s">
        <v>79</v>
      </c>
      <c r="B51" t="s">
        <v>1</v>
      </c>
      <c r="C51" t="s">
        <v>18</v>
      </c>
      <c r="D51" t="s">
        <v>164</v>
      </c>
      <c r="E51" t="s">
        <v>163</v>
      </c>
      <c r="F51" t="s">
        <v>45</v>
      </c>
      <c r="G51">
        <v>1536</v>
      </c>
      <c r="H51" t="s">
        <v>71</v>
      </c>
      <c r="I51" t="s">
        <v>5</v>
      </c>
      <c r="J51" t="s">
        <v>66</v>
      </c>
      <c r="K51" t="s">
        <v>67</v>
      </c>
    </row>
    <row r="52" spans="1:11" x14ac:dyDescent="0.2">
      <c r="A52" t="s">
        <v>80</v>
      </c>
      <c r="B52" t="s">
        <v>1</v>
      </c>
      <c r="C52" t="s">
        <v>18</v>
      </c>
      <c r="D52" t="s">
        <v>164</v>
      </c>
      <c r="E52" t="s">
        <v>163</v>
      </c>
      <c r="F52" t="s">
        <v>3</v>
      </c>
      <c r="G52">
        <v>1582</v>
      </c>
      <c r="H52" t="s">
        <v>36</v>
      </c>
      <c r="I52" t="s">
        <v>5</v>
      </c>
      <c r="J52" t="s">
        <v>66</v>
      </c>
      <c r="K52" t="s">
        <v>67</v>
      </c>
    </row>
    <row r="53" spans="1:11" x14ac:dyDescent="0.2">
      <c r="A53" t="s">
        <v>81</v>
      </c>
      <c r="B53" t="s">
        <v>1</v>
      </c>
      <c r="C53" t="s">
        <v>18</v>
      </c>
      <c r="D53" t="s">
        <v>164</v>
      </c>
      <c r="E53" t="s">
        <v>163</v>
      </c>
      <c r="F53" t="s">
        <v>3</v>
      </c>
      <c r="G53">
        <v>1647</v>
      </c>
      <c r="H53" t="s">
        <v>4</v>
      </c>
      <c r="I53" t="s">
        <v>5</v>
      </c>
      <c r="J53" t="s">
        <v>66</v>
      </c>
      <c r="K53" t="s">
        <v>67</v>
      </c>
    </row>
    <row r="54" spans="1:11" x14ac:dyDescent="0.2">
      <c r="A54" t="s">
        <v>82</v>
      </c>
      <c r="B54" t="s">
        <v>1</v>
      </c>
      <c r="C54" t="s">
        <v>18</v>
      </c>
      <c r="D54" t="s">
        <v>164</v>
      </c>
      <c r="E54" t="s">
        <v>163</v>
      </c>
      <c r="F54" t="s">
        <v>48</v>
      </c>
      <c r="G54">
        <v>2005</v>
      </c>
      <c r="H54" t="s">
        <v>16</v>
      </c>
      <c r="I54" t="s">
        <v>5</v>
      </c>
      <c r="J54" t="s">
        <v>66</v>
      </c>
      <c r="K54" t="s">
        <v>67</v>
      </c>
    </row>
    <row r="55" spans="1:11" x14ac:dyDescent="0.2">
      <c r="A55" t="s">
        <v>83</v>
      </c>
      <c r="B55" t="s">
        <v>1</v>
      </c>
      <c r="C55" t="s">
        <v>18</v>
      </c>
      <c r="D55" t="s">
        <v>164</v>
      </c>
      <c r="E55" t="s">
        <v>163</v>
      </c>
      <c r="F55" t="s">
        <v>19</v>
      </c>
      <c r="G55">
        <v>1617</v>
      </c>
      <c r="H55" t="s">
        <v>14</v>
      </c>
      <c r="I55" t="s">
        <v>5</v>
      </c>
      <c r="J55" t="s">
        <v>66</v>
      </c>
      <c r="K55" t="s">
        <v>67</v>
      </c>
    </row>
    <row r="56" spans="1:11" x14ac:dyDescent="0.2">
      <c r="A56" t="s">
        <v>84</v>
      </c>
      <c r="B56" t="s">
        <v>1</v>
      </c>
      <c r="C56" t="s">
        <v>18</v>
      </c>
      <c r="D56" t="s">
        <v>164</v>
      </c>
      <c r="E56" t="s">
        <v>163</v>
      </c>
      <c r="F56" t="s">
        <v>13</v>
      </c>
      <c r="G56">
        <v>1701</v>
      </c>
      <c r="H56" t="s">
        <v>16</v>
      </c>
      <c r="I56" t="s">
        <v>5</v>
      </c>
      <c r="J56" t="s">
        <v>66</v>
      </c>
      <c r="K56" t="s">
        <v>67</v>
      </c>
    </row>
    <row r="57" spans="1:11" x14ac:dyDescent="0.2">
      <c r="A57" t="s">
        <v>85</v>
      </c>
      <c r="B57" t="s">
        <v>1</v>
      </c>
      <c r="C57" t="s">
        <v>18</v>
      </c>
      <c r="D57" t="s">
        <v>164</v>
      </c>
      <c r="E57" t="s">
        <v>163</v>
      </c>
      <c r="F57" t="s">
        <v>9</v>
      </c>
      <c r="G57">
        <v>1765</v>
      </c>
      <c r="H57" t="s">
        <v>14</v>
      </c>
      <c r="I57" t="s">
        <v>5</v>
      </c>
      <c r="J57" t="s">
        <v>66</v>
      </c>
      <c r="K57" t="s">
        <v>67</v>
      </c>
    </row>
    <row r="58" spans="1:11" x14ac:dyDescent="0.2">
      <c r="A58" t="s">
        <v>128</v>
      </c>
      <c r="B58" t="s">
        <v>1</v>
      </c>
      <c r="C58" t="s">
        <v>18</v>
      </c>
      <c r="D58" t="s">
        <v>164</v>
      </c>
      <c r="E58" t="s">
        <v>163</v>
      </c>
      <c r="F58" t="s">
        <v>45</v>
      </c>
      <c r="G58">
        <v>1225</v>
      </c>
      <c r="H58" t="s">
        <v>4</v>
      </c>
      <c r="I58" t="s">
        <v>102</v>
      </c>
      <c r="J58" t="s">
        <v>113</v>
      </c>
      <c r="K58" t="s">
        <v>114</v>
      </c>
    </row>
    <row r="59" spans="1:11" x14ac:dyDescent="0.2">
      <c r="A59" t="s">
        <v>129</v>
      </c>
      <c r="B59" t="s">
        <v>1</v>
      </c>
      <c r="C59" t="s">
        <v>18</v>
      </c>
      <c r="D59" t="s">
        <v>164</v>
      </c>
      <c r="E59" t="s">
        <v>163</v>
      </c>
      <c r="F59" t="s">
        <v>19</v>
      </c>
      <c r="G59">
        <v>2026</v>
      </c>
      <c r="H59" t="s">
        <v>14</v>
      </c>
      <c r="I59" t="s">
        <v>102</v>
      </c>
      <c r="J59" t="s">
        <v>113</v>
      </c>
      <c r="K59" t="s">
        <v>114</v>
      </c>
    </row>
    <row r="60" spans="1:11" x14ac:dyDescent="0.2">
      <c r="A60" t="s">
        <v>130</v>
      </c>
      <c r="B60" t="s">
        <v>1</v>
      </c>
      <c r="C60" t="s">
        <v>18</v>
      </c>
      <c r="D60" t="s">
        <v>164</v>
      </c>
      <c r="E60" t="s">
        <v>163</v>
      </c>
      <c r="F60" t="s">
        <v>38</v>
      </c>
      <c r="G60">
        <v>1303</v>
      </c>
      <c r="H60" t="s">
        <v>71</v>
      </c>
      <c r="I60" t="s">
        <v>102</v>
      </c>
      <c r="J60" t="s">
        <v>113</v>
      </c>
      <c r="K60" t="s">
        <v>114</v>
      </c>
    </row>
    <row r="61" spans="1:11" x14ac:dyDescent="0.2">
      <c r="A61" t="s">
        <v>131</v>
      </c>
      <c r="B61" t="s">
        <v>1</v>
      </c>
      <c r="C61" t="s">
        <v>18</v>
      </c>
      <c r="D61" t="s">
        <v>164</v>
      </c>
      <c r="E61" t="s">
        <v>163</v>
      </c>
      <c r="F61" t="s">
        <v>38</v>
      </c>
      <c r="G61">
        <v>1571</v>
      </c>
      <c r="H61" t="s">
        <v>71</v>
      </c>
      <c r="I61" t="s">
        <v>102</v>
      </c>
      <c r="J61" t="s">
        <v>113</v>
      </c>
      <c r="K61" t="s">
        <v>114</v>
      </c>
    </row>
    <row r="62" spans="1:11" x14ac:dyDescent="0.2">
      <c r="A62" t="s">
        <v>132</v>
      </c>
      <c r="B62" t="s">
        <v>1</v>
      </c>
      <c r="C62" t="s">
        <v>18</v>
      </c>
      <c r="D62" t="s">
        <v>164</v>
      </c>
      <c r="E62" t="s">
        <v>163</v>
      </c>
      <c r="F62" t="s">
        <v>40</v>
      </c>
      <c r="G62">
        <v>1330</v>
      </c>
      <c r="H62" t="s">
        <v>71</v>
      </c>
      <c r="I62" t="s">
        <v>102</v>
      </c>
      <c r="J62" t="s">
        <v>113</v>
      </c>
      <c r="K62" t="s">
        <v>114</v>
      </c>
    </row>
    <row r="63" spans="1:11" x14ac:dyDescent="0.2">
      <c r="A63" t="s">
        <v>133</v>
      </c>
      <c r="B63" t="s">
        <v>1</v>
      </c>
      <c r="C63" t="s">
        <v>18</v>
      </c>
      <c r="D63" t="s">
        <v>164</v>
      </c>
      <c r="E63" t="s">
        <v>163</v>
      </c>
      <c r="F63" t="s">
        <v>22</v>
      </c>
      <c r="G63">
        <v>1487</v>
      </c>
      <c r="H63" t="s">
        <v>36</v>
      </c>
      <c r="I63" t="s">
        <v>102</v>
      </c>
      <c r="J63" t="s">
        <v>113</v>
      </c>
      <c r="K63" t="s">
        <v>114</v>
      </c>
    </row>
    <row r="64" spans="1:11" x14ac:dyDescent="0.2">
      <c r="A64" t="s">
        <v>134</v>
      </c>
      <c r="B64" t="s">
        <v>1</v>
      </c>
      <c r="C64" t="s">
        <v>18</v>
      </c>
      <c r="D64" t="s">
        <v>164</v>
      </c>
      <c r="E64" t="s">
        <v>163</v>
      </c>
      <c r="F64" t="s">
        <v>9</v>
      </c>
      <c r="G64">
        <v>1329</v>
      </c>
      <c r="H64" t="s">
        <v>36</v>
      </c>
      <c r="I64" t="s">
        <v>102</v>
      </c>
      <c r="J64" t="s">
        <v>113</v>
      </c>
      <c r="K64" t="s">
        <v>114</v>
      </c>
    </row>
    <row r="65" spans="1:11" x14ac:dyDescent="0.2">
      <c r="A65" t="s">
        <v>54</v>
      </c>
      <c r="B65" t="s">
        <v>1</v>
      </c>
      <c r="C65" t="s">
        <v>55</v>
      </c>
      <c r="D65" t="s">
        <v>164</v>
      </c>
      <c r="E65" t="s">
        <v>168</v>
      </c>
      <c r="F65" t="s">
        <v>45</v>
      </c>
      <c r="G65">
        <v>2300</v>
      </c>
      <c r="H65" t="s">
        <v>16</v>
      </c>
      <c r="I65" t="s">
        <v>5</v>
      </c>
      <c r="J65" t="s">
        <v>24</v>
      </c>
      <c r="K65" t="s">
        <v>7</v>
      </c>
    </row>
    <row r="66" spans="1:11" x14ac:dyDescent="0.2">
      <c r="A66" t="s">
        <v>56</v>
      </c>
      <c r="B66" t="s">
        <v>1</v>
      </c>
      <c r="C66" t="s">
        <v>55</v>
      </c>
      <c r="D66" t="s">
        <v>164</v>
      </c>
      <c r="E66" t="s">
        <v>168</v>
      </c>
      <c r="F66" t="s">
        <v>19</v>
      </c>
      <c r="G66">
        <v>1227</v>
      </c>
      <c r="H66" t="s">
        <v>14</v>
      </c>
      <c r="I66" t="s">
        <v>5</v>
      </c>
      <c r="J66" t="s">
        <v>24</v>
      </c>
      <c r="K66" t="s">
        <v>7</v>
      </c>
    </row>
    <row r="67" spans="1:11" x14ac:dyDescent="0.2">
      <c r="A67" t="s">
        <v>57</v>
      </c>
      <c r="B67" t="s">
        <v>1</v>
      </c>
      <c r="C67" t="s">
        <v>55</v>
      </c>
      <c r="D67" t="s">
        <v>164</v>
      </c>
      <c r="E67" t="s">
        <v>168</v>
      </c>
      <c r="F67" t="s">
        <v>38</v>
      </c>
      <c r="G67">
        <v>2087</v>
      </c>
      <c r="H67" t="s">
        <v>4</v>
      </c>
      <c r="I67" t="s">
        <v>5</v>
      </c>
      <c r="J67" t="s">
        <v>24</v>
      </c>
      <c r="K67" t="s">
        <v>7</v>
      </c>
    </row>
    <row r="68" spans="1:11" x14ac:dyDescent="0.2">
      <c r="A68" t="s">
        <v>58</v>
      </c>
      <c r="B68" t="s">
        <v>1</v>
      </c>
      <c r="C68" t="s">
        <v>55</v>
      </c>
      <c r="D68" t="s">
        <v>164</v>
      </c>
      <c r="E68" t="s">
        <v>168</v>
      </c>
      <c r="F68" t="s">
        <v>40</v>
      </c>
      <c r="G68">
        <v>1138</v>
      </c>
      <c r="H68" t="s">
        <v>4</v>
      </c>
      <c r="I68" t="s">
        <v>5</v>
      </c>
      <c r="J68" t="s">
        <v>24</v>
      </c>
      <c r="K68" t="s">
        <v>7</v>
      </c>
    </row>
    <row r="69" spans="1:11" x14ac:dyDescent="0.2">
      <c r="A69" t="s">
        <v>59</v>
      </c>
      <c r="B69" t="s">
        <v>1</v>
      </c>
      <c r="C69" t="s">
        <v>55</v>
      </c>
      <c r="D69" t="s">
        <v>164</v>
      </c>
      <c r="E69" t="s">
        <v>168</v>
      </c>
      <c r="F69" t="s">
        <v>40</v>
      </c>
      <c r="G69">
        <v>1595</v>
      </c>
      <c r="H69" t="s">
        <v>4</v>
      </c>
      <c r="I69" t="s">
        <v>5</v>
      </c>
      <c r="J69" t="s">
        <v>24</v>
      </c>
      <c r="K69" t="s">
        <v>7</v>
      </c>
    </row>
    <row r="70" spans="1:11" x14ac:dyDescent="0.2">
      <c r="A70" t="s">
        <v>60</v>
      </c>
      <c r="B70" t="s">
        <v>1</v>
      </c>
      <c r="C70" t="s">
        <v>55</v>
      </c>
      <c r="D70" t="s">
        <v>164</v>
      </c>
      <c r="E70" t="s">
        <v>168</v>
      </c>
      <c r="F70" t="s">
        <v>9</v>
      </c>
      <c r="G70">
        <v>1709</v>
      </c>
      <c r="H70" t="s">
        <v>36</v>
      </c>
      <c r="I70" t="s">
        <v>5</v>
      </c>
      <c r="J70" t="s">
        <v>24</v>
      </c>
      <c r="K70" t="s">
        <v>7</v>
      </c>
    </row>
    <row r="71" spans="1:11" x14ac:dyDescent="0.2">
      <c r="A71" t="s">
        <v>61</v>
      </c>
      <c r="B71" t="s">
        <v>1</v>
      </c>
      <c r="C71" t="s">
        <v>55</v>
      </c>
      <c r="D71" t="s">
        <v>164</v>
      </c>
      <c r="E71" t="s">
        <v>168</v>
      </c>
      <c r="F71" t="s">
        <v>9</v>
      </c>
      <c r="G71">
        <v>2304</v>
      </c>
      <c r="H71" t="s">
        <v>16</v>
      </c>
      <c r="I71" t="s">
        <v>5</v>
      </c>
      <c r="J71" t="s">
        <v>24</v>
      </c>
      <c r="K71" t="s">
        <v>7</v>
      </c>
    </row>
    <row r="72" spans="1:11" x14ac:dyDescent="0.2">
      <c r="A72" t="s">
        <v>62</v>
      </c>
      <c r="B72" t="s">
        <v>1</v>
      </c>
      <c r="C72" t="s">
        <v>55</v>
      </c>
      <c r="D72" t="s">
        <v>164</v>
      </c>
      <c r="E72" t="s">
        <v>168</v>
      </c>
      <c r="F72" t="s">
        <v>32</v>
      </c>
      <c r="G72">
        <v>1131</v>
      </c>
      <c r="H72" t="s">
        <v>4</v>
      </c>
      <c r="I72" t="s">
        <v>5</v>
      </c>
      <c r="J72" t="s">
        <v>24</v>
      </c>
      <c r="K72" t="s">
        <v>7</v>
      </c>
    </row>
    <row r="73" spans="1:11" x14ac:dyDescent="0.2">
      <c r="A73" t="s">
        <v>63</v>
      </c>
      <c r="B73" t="s">
        <v>1</v>
      </c>
      <c r="C73" t="s">
        <v>55</v>
      </c>
      <c r="D73" t="s">
        <v>164</v>
      </c>
      <c r="E73" t="s">
        <v>168</v>
      </c>
      <c r="F73" t="s">
        <v>32</v>
      </c>
      <c r="G73">
        <v>2202</v>
      </c>
      <c r="H73" t="s">
        <v>4</v>
      </c>
      <c r="I73" t="s">
        <v>5</v>
      </c>
      <c r="J73" t="s">
        <v>24</v>
      </c>
      <c r="K73" t="s">
        <v>7</v>
      </c>
    </row>
    <row r="74" spans="1:11" x14ac:dyDescent="0.2">
      <c r="A74" t="s">
        <v>64</v>
      </c>
      <c r="B74" t="s">
        <v>1</v>
      </c>
      <c r="C74" t="s">
        <v>55</v>
      </c>
      <c r="D74" t="s">
        <v>164</v>
      </c>
      <c r="E74" t="s">
        <v>168</v>
      </c>
      <c r="F74" t="s">
        <v>32</v>
      </c>
      <c r="G74">
        <v>2305</v>
      </c>
      <c r="H74" t="s">
        <v>16</v>
      </c>
      <c r="I74" t="s">
        <v>5</v>
      </c>
      <c r="J74" t="s">
        <v>24</v>
      </c>
      <c r="K74" t="s">
        <v>7</v>
      </c>
    </row>
    <row r="75" spans="1:11" x14ac:dyDescent="0.2">
      <c r="A75" t="s">
        <v>86</v>
      </c>
      <c r="B75" t="s">
        <v>1</v>
      </c>
      <c r="C75" t="s">
        <v>55</v>
      </c>
      <c r="D75" t="s">
        <v>164</v>
      </c>
      <c r="E75" t="s">
        <v>168</v>
      </c>
      <c r="F75" t="s">
        <v>45</v>
      </c>
      <c r="G75">
        <v>1238</v>
      </c>
      <c r="H75" t="s">
        <v>14</v>
      </c>
      <c r="I75" t="s">
        <v>5</v>
      </c>
      <c r="J75" t="s">
        <v>66</v>
      </c>
      <c r="K75" t="s">
        <v>67</v>
      </c>
    </row>
    <row r="76" spans="1:11" x14ac:dyDescent="0.2">
      <c r="A76" t="s">
        <v>87</v>
      </c>
      <c r="B76" t="s">
        <v>1</v>
      </c>
      <c r="C76" t="s">
        <v>55</v>
      </c>
      <c r="D76" t="s">
        <v>164</v>
      </c>
      <c r="E76" t="s">
        <v>168</v>
      </c>
      <c r="F76" t="s">
        <v>45</v>
      </c>
      <c r="G76">
        <v>1732</v>
      </c>
      <c r="H76" t="s">
        <v>36</v>
      </c>
      <c r="I76" t="s">
        <v>5</v>
      </c>
      <c r="J76" t="s">
        <v>66</v>
      </c>
      <c r="K76" t="s">
        <v>67</v>
      </c>
    </row>
    <row r="77" spans="1:11" x14ac:dyDescent="0.2">
      <c r="A77" t="s">
        <v>88</v>
      </c>
      <c r="B77" t="s">
        <v>1</v>
      </c>
      <c r="C77" t="s">
        <v>55</v>
      </c>
      <c r="D77" t="s">
        <v>164</v>
      </c>
      <c r="E77" t="s">
        <v>168</v>
      </c>
      <c r="F77" t="s">
        <v>48</v>
      </c>
      <c r="G77">
        <v>1239</v>
      </c>
      <c r="H77" t="s">
        <v>14</v>
      </c>
      <c r="I77" t="s">
        <v>5</v>
      </c>
      <c r="J77" t="s">
        <v>66</v>
      </c>
      <c r="K77" t="s">
        <v>67</v>
      </c>
    </row>
    <row r="78" spans="1:11" x14ac:dyDescent="0.2">
      <c r="A78" t="s">
        <v>89</v>
      </c>
      <c r="B78" t="s">
        <v>1</v>
      </c>
      <c r="C78" t="s">
        <v>55</v>
      </c>
      <c r="D78" t="s">
        <v>164</v>
      </c>
      <c r="E78" t="s">
        <v>168</v>
      </c>
      <c r="F78" t="s">
        <v>13</v>
      </c>
      <c r="G78">
        <v>2195</v>
      </c>
      <c r="H78" t="s">
        <v>14</v>
      </c>
      <c r="I78" t="s">
        <v>5</v>
      </c>
      <c r="J78" t="s">
        <v>66</v>
      </c>
      <c r="K78" t="s">
        <v>67</v>
      </c>
    </row>
    <row r="79" spans="1:11" x14ac:dyDescent="0.2">
      <c r="A79" t="s">
        <v>90</v>
      </c>
      <c r="B79" t="s">
        <v>1</v>
      </c>
      <c r="C79" t="s">
        <v>55</v>
      </c>
      <c r="D79" t="s">
        <v>164</v>
      </c>
      <c r="E79" t="s">
        <v>168</v>
      </c>
      <c r="F79" t="s">
        <v>22</v>
      </c>
      <c r="G79">
        <v>1090</v>
      </c>
      <c r="H79" t="s">
        <v>36</v>
      </c>
      <c r="I79" t="s">
        <v>5</v>
      </c>
      <c r="J79" t="s">
        <v>66</v>
      </c>
      <c r="K79" t="s">
        <v>67</v>
      </c>
    </row>
    <row r="80" spans="1:11" x14ac:dyDescent="0.2">
      <c r="A80" t="s">
        <v>91</v>
      </c>
      <c r="B80" t="s">
        <v>1</v>
      </c>
      <c r="C80" t="s">
        <v>55</v>
      </c>
      <c r="D80" t="s">
        <v>164</v>
      </c>
      <c r="E80" t="s">
        <v>168</v>
      </c>
      <c r="F80" t="s">
        <v>22</v>
      </c>
      <c r="G80">
        <v>1820</v>
      </c>
      <c r="H80" t="s">
        <v>10</v>
      </c>
      <c r="I80" t="s">
        <v>5</v>
      </c>
      <c r="J80" t="s">
        <v>66</v>
      </c>
      <c r="K80" t="s">
        <v>67</v>
      </c>
    </row>
    <row r="81" spans="1:11" x14ac:dyDescent="0.2">
      <c r="A81" t="s">
        <v>135</v>
      </c>
      <c r="B81" t="s">
        <v>1</v>
      </c>
      <c r="C81" t="s">
        <v>55</v>
      </c>
      <c r="D81" t="s">
        <v>164</v>
      </c>
      <c r="E81" t="s">
        <v>168</v>
      </c>
      <c r="F81" t="s">
        <v>3</v>
      </c>
      <c r="G81">
        <v>1416</v>
      </c>
      <c r="H81" t="s">
        <v>10</v>
      </c>
      <c r="I81" t="s">
        <v>102</v>
      </c>
      <c r="J81" t="s">
        <v>113</v>
      </c>
      <c r="K81" t="s">
        <v>114</v>
      </c>
    </row>
    <row r="82" spans="1:11" x14ac:dyDescent="0.2">
      <c r="A82" t="s">
        <v>136</v>
      </c>
      <c r="B82" t="s">
        <v>1</v>
      </c>
      <c r="C82" t="s">
        <v>55</v>
      </c>
      <c r="D82" t="s">
        <v>164</v>
      </c>
      <c r="E82" t="s">
        <v>168</v>
      </c>
      <c r="F82" t="s">
        <v>48</v>
      </c>
      <c r="G82">
        <v>1676</v>
      </c>
      <c r="H82" t="s">
        <v>14</v>
      </c>
      <c r="I82" t="s">
        <v>102</v>
      </c>
      <c r="J82" t="s">
        <v>113</v>
      </c>
      <c r="K82" t="s">
        <v>114</v>
      </c>
    </row>
    <row r="83" spans="1:11" x14ac:dyDescent="0.2">
      <c r="A83" t="s">
        <v>137</v>
      </c>
      <c r="B83" t="s">
        <v>1</v>
      </c>
      <c r="C83" t="s">
        <v>55</v>
      </c>
      <c r="D83" t="s">
        <v>164</v>
      </c>
      <c r="E83" t="s">
        <v>168</v>
      </c>
      <c r="F83" t="s">
        <v>19</v>
      </c>
      <c r="G83">
        <v>1418</v>
      </c>
      <c r="H83" t="s">
        <v>36</v>
      </c>
      <c r="I83" t="s">
        <v>102</v>
      </c>
      <c r="J83" t="s">
        <v>113</v>
      </c>
      <c r="K83" t="s">
        <v>114</v>
      </c>
    </row>
    <row r="84" spans="1:11" x14ac:dyDescent="0.2">
      <c r="A84" t="s">
        <v>138</v>
      </c>
      <c r="B84" t="s">
        <v>1</v>
      </c>
      <c r="C84" t="s">
        <v>55</v>
      </c>
      <c r="D84" t="s">
        <v>164</v>
      </c>
      <c r="E84" t="s">
        <v>168</v>
      </c>
      <c r="F84" t="s">
        <v>19</v>
      </c>
      <c r="G84">
        <v>2527</v>
      </c>
      <c r="H84" t="s">
        <v>16</v>
      </c>
      <c r="I84" t="s">
        <v>102</v>
      </c>
      <c r="J84" t="s">
        <v>113</v>
      </c>
      <c r="K84" t="s">
        <v>114</v>
      </c>
    </row>
    <row r="85" spans="1:11" x14ac:dyDescent="0.2">
      <c r="A85" t="s">
        <v>139</v>
      </c>
      <c r="B85" t="s">
        <v>1</v>
      </c>
      <c r="C85" t="s">
        <v>55</v>
      </c>
      <c r="D85" t="s">
        <v>164</v>
      </c>
      <c r="E85" t="s">
        <v>168</v>
      </c>
      <c r="F85" t="s">
        <v>13</v>
      </c>
      <c r="G85">
        <v>1169</v>
      </c>
      <c r="H85" t="s">
        <v>71</v>
      </c>
      <c r="I85" t="s">
        <v>102</v>
      </c>
      <c r="J85" t="s">
        <v>113</v>
      </c>
      <c r="K85" t="s">
        <v>114</v>
      </c>
    </row>
    <row r="86" spans="1:11" x14ac:dyDescent="0.2">
      <c r="A86" t="s">
        <v>140</v>
      </c>
      <c r="B86" t="s">
        <v>1</v>
      </c>
      <c r="C86" t="s">
        <v>55</v>
      </c>
      <c r="D86" t="s">
        <v>164</v>
      </c>
      <c r="E86" t="s">
        <v>168</v>
      </c>
      <c r="F86" t="s">
        <v>38</v>
      </c>
      <c r="G86">
        <v>1168</v>
      </c>
      <c r="H86" t="s">
        <v>71</v>
      </c>
      <c r="I86" t="s">
        <v>102</v>
      </c>
      <c r="J86" t="s">
        <v>113</v>
      </c>
      <c r="K86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52FE2-028F-184F-95F8-C179E1DF32BE}">
  <dimension ref="A3:E7"/>
  <sheetViews>
    <sheetView workbookViewId="0">
      <selection activeCell="D32" sqref="D32"/>
    </sheetView>
  </sheetViews>
  <sheetFormatPr baseColWidth="10" defaultRowHeight="16" x14ac:dyDescent="0.2"/>
  <cols>
    <col min="1" max="1" width="13.5" bestFit="1" customWidth="1"/>
    <col min="2" max="2" width="15.5" bestFit="1" customWidth="1"/>
    <col min="3" max="4" width="7.1640625" bestFit="1" customWidth="1"/>
    <col min="5" max="5" width="10.83203125" bestFit="1" customWidth="1"/>
    <col min="6" max="6" width="7.83203125" bestFit="1" customWidth="1"/>
    <col min="7" max="8" width="7.1640625" bestFit="1" customWidth="1"/>
    <col min="9" max="9" width="10.33203125" bestFit="1" customWidth="1"/>
    <col min="10" max="10" width="7.83203125" bestFit="1" customWidth="1"/>
    <col min="11" max="12" width="7.1640625" bestFit="1" customWidth="1"/>
    <col min="13" max="13" width="10.33203125" bestFit="1" customWidth="1"/>
    <col min="14" max="14" width="8" bestFit="1" customWidth="1"/>
    <col min="15" max="16" width="7.1640625" bestFit="1" customWidth="1"/>
    <col min="17" max="17" width="10.5" bestFit="1" customWidth="1"/>
    <col min="18" max="18" width="10.83203125" bestFit="1" customWidth="1"/>
    <col min="19" max="19" width="13.1640625" bestFit="1" customWidth="1"/>
    <col min="20" max="20" width="10.33203125" bestFit="1" customWidth="1"/>
    <col min="21" max="26" width="13.1640625" bestFit="1" customWidth="1"/>
    <col min="27" max="27" width="10.5" bestFit="1" customWidth="1"/>
  </cols>
  <sheetData>
    <row r="3" spans="1:5" x14ac:dyDescent="0.2">
      <c r="A3" s="2" t="s">
        <v>171</v>
      </c>
      <c r="B3" s="2" t="s">
        <v>167</v>
      </c>
    </row>
    <row r="4" spans="1:5" x14ac:dyDescent="0.2">
      <c r="A4" s="2" t="s">
        <v>166</v>
      </c>
      <c r="B4" t="s">
        <v>24</v>
      </c>
      <c r="C4" t="s">
        <v>66</v>
      </c>
      <c r="D4" t="s">
        <v>113</v>
      </c>
      <c r="E4" t="s">
        <v>165</v>
      </c>
    </row>
    <row r="5" spans="1:5" x14ac:dyDescent="0.2">
      <c r="A5" s="3" t="s">
        <v>163</v>
      </c>
      <c r="B5" s="4">
        <v>16</v>
      </c>
      <c r="C5" s="4">
        <v>11</v>
      </c>
      <c r="D5" s="4">
        <v>14</v>
      </c>
      <c r="E5" s="4">
        <v>41</v>
      </c>
    </row>
    <row r="6" spans="1:5" x14ac:dyDescent="0.2">
      <c r="A6" s="3" t="s">
        <v>164</v>
      </c>
      <c r="B6" s="4">
        <v>18</v>
      </c>
      <c r="C6" s="4">
        <v>13</v>
      </c>
      <c r="D6" s="4">
        <v>13</v>
      </c>
      <c r="E6" s="4">
        <v>44</v>
      </c>
    </row>
    <row r="7" spans="1:5" x14ac:dyDescent="0.2">
      <c r="A7" s="3" t="s">
        <v>165</v>
      </c>
      <c r="B7" s="4">
        <v>34</v>
      </c>
      <c r="C7" s="4">
        <v>24</v>
      </c>
      <c r="D7" s="4">
        <v>27</v>
      </c>
      <c r="E7" s="4">
        <v>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1800A-0B57-B14C-976A-AC834D4DF86B}">
  <dimension ref="A1"/>
  <sheetViews>
    <sheetView workbookViewId="0">
      <selection activeCell="F35" sqref="F35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Per_reef_table</vt:lpstr>
      <vt:lpstr>Top3Groups</vt:lpstr>
      <vt:lpstr>Table1</vt:lpstr>
      <vt:lpstr>Table2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2023-01-27T22:08:27Z</dcterms:created>
  <dcterms:modified xsi:type="dcterms:W3CDTF">2023-02-13T20:48:45Z</dcterms:modified>
</cp:coreProperties>
</file>