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ssli/Documents/GitHub/purple-air-infiltration/work/get_HYSPLIT_height/sandbox/"/>
    </mc:Choice>
  </mc:AlternateContent>
  <xr:revisionPtr revIDLastSave="0" documentId="13_ncr:1_{DB59E117-9067-5245-97D9-3C18B35173C4}" xr6:coauthVersionLast="47" xr6:coauthVersionMax="47" xr10:uidLastSave="{00000000-0000-0000-0000-000000000000}"/>
  <bookViews>
    <workbookView xWindow="41180" yWindow="3140" windowWidth="32940" windowHeight="15540" xr2:uid="{019D800F-0CCB-2649-9F69-3A2D8BDCC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A19" i="1" s="1"/>
  <c r="J16" i="1"/>
  <c r="J13" i="1"/>
  <c r="I16" i="1"/>
  <c r="I14" i="1"/>
  <c r="I13" i="1"/>
  <c r="I15" i="1"/>
  <c r="H13" i="1"/>
  <c r="H16" i="1"/>
  <c r="G16" i="1"/>
  <c r="G13" i="1"/>
  <c r="E13" i="1"/>
  <c r="E16" i="1"/>
  <c r="F13" i="1"/>
  <c r="F16" i="1" s="1"/>
  <c r="E7" i="1"/>
  <c r="C13" i="1"/>
  <c r="C16" i="1" s="1"/>
  <c r="B13" i="1"/>
  <c r="B16" i="1" s="1"/>
  <c r="D15" i="1"/>
  <c r="D14" i="1"/>
  <c r="B4" i="1"/>
  <c r="D10" i="1"/>
  <c r="B3" i="1" s="1"/>
  <c r="D9" i="1"/>
  <c r="D8" i="1"/>
  <c r="C10" i="1"/>
  <c r="C9" i="1"/>
  <c r="C8" i="1"/>
  <c r="B10" i="1"/>
  <c r="B9" i="1"/>
  <c r="B8" i="1"/>
  <c r="B6" i="1"/>
  <c r="G4" i="1" l="1"/>
  <c r="H10" i="1"/>
  <c r="L10" i="1" s="1"/>
  <c r="G6" i="1"/>
  <c r="K6" i="1" s="1"/>
  <c r="G5" i="1"/>
  <c r="K5" i="1" s="1"/>
  <c r="H5" i="1"/>
  <c r="L5" i="1" s="1"/>
  <c r="I5" i="1"/>
  <c r="M5" i="1" s="1"/>
  <c r="H6" i="1"/>
  <c r="L6" i="1" s="1"/>
  <c r="I4" i="1"/>
  <c r="M4" i="1" s="1"/>
  <c r="H4" i="1"/>
  <c r="L4" i="1" s="1"/>
  <c r="I8" i="1"/>
  <c r="M8" i="1" s="1"/>
  <c r="I9" i="1"/>
  <c r="M9" i="1" s="1"/>
  <c r="H9" i="1"/>
  <c r="L9" i="1" s="1"/>
  <c r="G9" i="1"/>
  <c r="K9" i="1" s="1"/>
  <c r="I6" i="1"/>
  <c r="M6" i="1" s="1"/>
  <c r="G8" i="1"/>
  <c r="K8" i="1" s="1"/>
  <c r="G10" i="1"/>
  <c r="K10" i="1" s="1"/>
  <c r="H8" i="1"/>
  <c r="L8" i="1" s="1"/>
  <c r="I10" i="1"/>
  <c r="M10" i="1" s="1"/>
  <c r="D16" i="1"/>
  <c r="K4" i="1"/>
</calcChain>
</file>

<file path=xl/sharedStrings.xml><?xml version="1.0" encoding="utf-8"?>
<sst xmlns="http://schemas.openxmlformats.org/spreadsheetml/2006/main" count="50" uniqueCount="24">
  <si>
    <t>Parameters</t>
  </si>
  <si>
    <t>Trajectories</t>
  </si>
  <si>
    <t>Duration</t>
  </si>
  <si>
    <t>6-week traj per 48-hour traj</t>
  </si>
  <si>
    <t>Projections</t>
  </si>
  <si>
    <t>48-hour traj</t>
  </si>
  <si>
    <t>All domain</t>
  </si>
  <si>
    <t>2010-2020</t>
  </si>
  <si>
    <t>2015-2020</t>
  </si>
  <si>
    <t>US</t>
  </si>
  <si>
    <t>CA</t>
  </si>
  <si>
    <t>Runtime (hr)</t>
  </si>
  <si>
    <t>Runtime (hr) per traj-hour</t>
  </si>
  <si>
    <t>Runtime (day)</t>
  </si>
  <si>
    <t>Test run</t>
  </si>
  <si>
    <t>Duration (hr)</t>
  </si>
  <si>
    <t>splitr-day 6 cores CA 2020</t>
  </si>
  <si>
    <t>splitr-row 30 cores CA 2020</t>
  </si>
  <si>
    <t>splitr-day 6 cores 100 rows</t>
  </si>
  <si>
    <t>PySPLIT-year 2 cores</t>
  </si>
  <si>
    <t>splitr-row 30 cores CA 2020 (part)</t>
  </si>
  <si>
    <t>splitr-row,wdpertraj,NULL 70 cores CA 2020</t>
  </si>
  <si>
    <t>splitr-2n3c</t>
  </si>
  <si>
    <t>splitr-17n24c 2015-2020 (partway)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</si>
</sst>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7A16-B26E-A949-9A5E-177287D73578}">
  <dimension ref="A1:M19"/>
  <sheetViews>
    <sheetView tabSelected="1" zoomScale="150" zoomScaleNormal="150" workbookViewId="0">
      <selection activeCell="L11" sqref="L11"/>
    </sheetView>
  </sheetViews>
  <sheetFormatPr baseColWidth="10" defaultRowHeight="16" x14ac:dyDescent="0.2"/>
  <cols>
    <col min="1" max="1" width="25.6640625" bestFit="1" customWidth="1"/>
    <col min="2" max="2" width="12.1640625" bestFit="1" customWidth="1"/>
    <col min="4" max="4" width="19" bestFit="1" customWidth="1"/>
    <col min="10" max="10" width="12.83203125" bestFit="1" customWidth="1"/>
  </cols>
  <sheetData>
    <row r="1" spans="1:13" x14ac:dyDescent="0.2">
      <c r="A1" t="s">
        <v>0</v>
      </c>
      <c r="E1" t="s">
        <v>4</v>
      </c>
    </row>
    <row r="2" spans="1:13" x14ac:dyDescent="0.2">
      <c r="A2" t="s">
        <v>11</v>
      </c>
      <c r="B2">
        <v>42</v>
      </c>
      <c r="E2" t="s">
        <v>15</v>
      </c>
    </row>
    <row r="3" spans="1:13" x14ac:dyDescent="0.2">
      <c r="A3" t="s">
        <v>1</v>
      </c>
      <c r="B3">
        <f>D10</f>
        <v>64527</v>
      </c>
      <c r="E3">
        <v>72</v>
      </c>
      <c r="F3" t="s">
        <v>11</v>
      </c>
      <c r="G3" t="s">
        <v>6</v>
      </c>
      <c r="H3" t="s">
        <v>9</v>
      </c>
      <c r="I3" t="s">
        <v>10</v>
      </c>
      <c r="J3" t="s">
        <v>13</v>
      </c>
      <c r="K3" t="s">
        <v>6</v>
      </c>
      <c r="L3" t="s">
        <v>9</v>
      </c>
      <c r="M3" t="s">
        <v>10</v>
      </c>
    </row>
    <row r="4" spans="1:13" x14ac:dyDescent="0.2">
      <c r="A4" t="s">
        <v>2</v>
      </c>
      <c r="B4">
        <f>48</f>
        <v>48</v>
      </c>
      <c r="F4" t="s">
        <v>7</v>
      </c>
      <c r="G4">
        <f t="shared" ref="G4:I6" si="0">$E$3*B8*$B$5</f>
        <v>17.009061931974713</v>
      </c>
      <c r="H4">
        <f t="shared" si="0"/>
        <v>7.3571252014301347</v>
      </c>
      <c r="I4">
        <f t="shared" si="0"/>
        <v>1.1435660098287133</v>
      </c>
      <c r="J4" t="s">
        <v>7</v>
      </c>
      <c r="K4" s="1">
        <f t="shared" ref="K4:M6" si="1">G4/24</f>
        <v>0.70871091383227969</v>
      </c>
      <c r="L4">
        <f t="shared" si="1"/>
        <v>0.3065468833929223</v>
      </c>
      <c r="M4">
        <f t="shared" si="1"/>
        <v>4.764858374286305E-2</v>
      </c>
    </row>
    <row r="5" spans="1:13" x14ac:dyDescent="0.2">
      <c r="A5" t="s">
        <v>12</v>
      </c>
      <c r="B5">
        <f>J16</f>
        <v>3.9902676232592242E-8</v>
      </c>
      <c r="F5" t="s">
        <v>8</v>
      </c>
      <c r="G5">
        <f t="shared" si="0"/>
        <v>9.8975057806151998</v>
      </c>
      <c r="H5">
        <f t="shared" si="0"/>
        <v>4.0505232181417172</v>
      </c>
      <c r="I5">
        <f t="shared" si="0"/>
        <v>0.75451395889670925</v>
      </c>
      <c r="J5" t="s">
        <v>8</v>
      </c>
      <c r="K5">
        <f t="shared" si="1"/>
        <v>0.41239607419230001</v>
      </c>
      <c r="L5">
        <f t="shared" si="1"/>
        <v>0.16877180075590489</v>
      </c>
      <c r="M5">
        <f t="shared" si="1"/>
        <v>3.1438081620696216E-2</v>
      </c>
    </row>
    <row r="6" spans="1:13" x14ac:dyDescent="0.2">
      <c r="A6" t="s">
        <v>3</v>
      </c>
      <c r="B6">
        <f>0.8</f>
        <v>0.8</v>
      </c>
      <c r="F6">
        <v>2020</v>
      </c>
      <c r="G6">
        <f t="shared" si="0"/>
        <v>1.7983928684112913</v>
      </c>
      <c r="H6">
        <f t="shared" si="0"/>
        <v>0.57394636840898283</v>
      </c>
      <c r="I6" s="1">
        <f t="shared" si="0"/>
        <v>0.18538559922675454</v>
      </c>
      <c r="J6">
        <v>2020</v>
      </c>
      <c r="K6">
        <f t="shared" si="1"/>
        <v>7.49330361838038E-2</v>
      </c>
      <c r="L6">
        <f t="shared" si="1"/>
        <v>2.3914432017040951E-2</v>
      </c>
      <c r="M6">
        <f t="shared" si="1"/>
        <v>7.724399967781439E-3</v>
      </c>
    </row>
    <row r="7" spans="1:13" x14ac:dyDescent="0.2">
      <c r="A7" t="s">
        <v>5</v>
      </c>
      <c r="B7" t="s">
        <v>6</v>
      </c>
      <c r="C7" t="s">
        <v>9</v>
      </c>
      <c r="D7" t="s">
        <v>10</v>
      </c>
      <c r="E7">
        <f>6*7*24</f>
        <v>1008</v>
      </c>
      <c r="F7" t="s">
        <v>11</v>
      </c>
      <c r="G7" t="s">
        <v>6</v>
      </c>
      <c r="H7" t="s">
        <v>9</v>
      </c>
      <c r="I7" t="s">
        <v>10</v>
      </c>
      <c r="J7" t="s">
        <v>13</v>
      </c>
      <c r="K7" t="s">
        <v>6</v>
      </c>
      <c r="L7" t="s">
        <v>9</v>
      </c>
      <c r="M7" t="s">
        <v>10</v>
      </c>
    </row>
    <row r="8" spans="1:13" x14ac:dyDescent="0.2">
      <c r="A8" t="s">
        <v>7</v>
      </c>
      <c r="B8">
        <f>5920329</f>
        <v>5920329</v>
      </c>
      <c r="C8">
        <f>2560788</f>
        <v>2560788</v>
      </c>
      <c r="D8">
        <f>398040</f>
        <v>398040</v>
      </c>
      <c r="F8" t="s">
        <v>7</v>
      </c>
      <c r="G8">
        <f t="shared" ref="G8:I10" si="2">$E$7*B8*$B$6*$B$5</f>
        <v>190.50149363811681</v>
      </c>
      <c r="H8">
        <f t="shared" si="2"/>
        <v>82.399802256017509</v>
      </c>
      <c r="I8">
        <f t="shared" si="2"/>
        <v>12.807939310081588</v>
      </c>
      <c r="J8" t="s">
        <v>7</v>
      </c>
      <c r="K8" s="1">
        <f t="shared" ref="K8:M10" si="3">G8/24</f>
        <v>7.9375622349215336</v>
      </c>
      <c r="L8">
        <f t="shared" si="3"/>
        <v>3.4333250940007294</v>
      </c>
      <c r="M8">
        <f t="shared" si="3"/>
        <v>0.53366413792006617</v>
      </c>
    </row>
    <row r="9" spans="1:13" x14ac:dyDescent="0.2">
      <c r="A9" t="s">
        <v>8</v>
      </c>
      <c r="B9">
        <f>3445016</f>
        <v>3445016</v>
      </c>
      <c r="C9">
        <f>1409862</f>
        <v>1409862</v>
      </c>
      <c r="D9">
        <f>262623</f>
        <v>262623</v>
      </c>
      <c r="F9" t="s">
        <v>8</v>
      </c>
      <c r="G9">
        <f t="shared" si="2"/>
        <v>110.85206474289024</v>
      </c>
      <c r="H9">
        <f t="shared" si="2"/>
        <v>45.365860043187233</v>
      </c>
      <c r="I9">
        <f t="shared" si="2"/>
        <v>8.4505563396431445</v>
      </c>
      <c r="J9" t="s">
        <v>8</v>
      </c>
      <c r="K9" s="2">
        <f t="shared" si="3"/>
        <v>4.6188360309537595</v>
      </c>
      <c r="L9">
        <f t="shared" si="3"/>
        <v>1.8902441684661346</v>
      </c>
      <c r="M9">
        <f t="shared" si="3"/>
        <v>0.35210651415179767</v>
      </c>
    </row>
    <row r="10" spans="1:13" x14ac:dyDescent="0.2">
      <c r="A10">
        <v>2020</v>
      </c>
      <c r="B10">
        <f>625965</f>
        <v>625965</v>
      </c>
      <c r="C10">
        <f>199773</f>
        <v>199773</v>
      </c>
      <c r="D10">
        <f>64527</f>
        <v>64527</v>
      </c>
      <c r="F10">
        <v>2020</v>
      </c>
      <c r="G10">
        <f t="shared" si="2"/>
        <v>20.142000126206465</v>
      </c>
      <c r="H10">
        <f t="shared" si="2"/>
        <v>6.4281993261806081</v>
      </c>
      <c r="I10" s="1">
        <f t="shared" si="2"/>
        <v>2.0763187113396508</v>
      </c>
      <c r="J10">
        <v>2020</v>
      </c>
      <c r="K10">
        <f t="shared" si="3"/>
        <v>0.83925000525860272</v>
      </c>
      <c r="L10">
        <f t="shared" si="3"/>
        <v>0.26784163859085869</v>
      </c>
      <c r="M10">
        <f t="shared" si="3"/>
        <v>8.6513279639152119E-2</v>
      </c>
    </row>
    <row r="12" spans="1:13" x14ac:dyDescent="0.2">
      <c r="A12" t="s">
        <v>14</v>
      </c>
      <c r="B12" t="s">
        <v>19</v>
      </c>
      <c r="C12" t="s">
        <v>18</v>
      </c>
      <c r="D12" t="s">
        <v>16</v>
      </c>
      <c r="E12" t="s">
        <v>20</v>
      </c>
      <c r="F12" t="s">
        <v>17</v>
      </c>
      <c r="H12" t="s">
        <v>21</v>
      </c>
      <c r="I12" t="s">
        <v>22</v>
      </c>
      <c r="J12" t="s">
        <v>23</v>
      </c>
    </row>
    <row r="13" spans="1:13" x14ac:dyDescent="0.2">
      <c r="A13" t="s">
        <v>11</v>
      </c>
      <c r="B13">
        <f>(3*60+14)/60/60</f>
        <v>5.3888888888888889E-2</v>
      </c>
      <c r="C13">
        <f>8.7/60/60</f>
        <v>2.4166666666666664E-3</v>
      </c>
      <c r="D13">
        <v>42</v>
      </c>
      <c r="E13">
        <f>44/60</f>
        <v>0.73333333333333328</v>
      </c>
      <c r="F13">
        <f>12+(53/60)+(46/60/60)</f>
        <v>12.896111111111111</v>
      </c>
      <c r="G13">
        <f>17+(57/60)</f>
        <v>17.95</v>
      </c>
      <c r="H13">
        <f>14/60</f>
        <v>0.23333333333333334</v>
      </c>
      <c r="I13">
        <f>40/60</f>
        <v>0.66666666666666663</v>
      </c>
      <c r="J13">
        <f>24+2+(8/60)</f>
        <v>26.133333333333333</v>
      </c>
    </row>
    <row r="14" spans="1:13" x14ac:dyDescent="0.2">
      <c r="A14" t="s">
        <v>1</v>
      </c>
      <c r="B14">
        <v>576</v>
      </c>
      <c r="C14">
        <v>100</v>
      </c>
      <c r="D14">
        <f>51471</f>
        <v>51471</v>
      </c>
      <c r="E14">
        <v>920</v>
      </c>
      <c r="F14">
        <v>41000</v>
      </c>
      <c r="G14">
        <v>47000</v>
      </c>
      <c r="H14">
        <v>64527</v>
      </c>
      <c r="I14">
        <f>286</f>
        <v>286</v>
      </c>
      <c r="J14">
        <v>649729</v>
      </c>
    </row>
    <row r="15" spans="1:13" x14ac:dyDescent="0.2">
      <c r="A15" t="s">
        <v>2</v>
      </c>
      <c r="B15">
        <v>120</v>
      </c>
      <c r="C15">
        <v>24</v>
      </c>
      <c r="D15">
        <f>48</f>
        <v>48</v>
      </c>
      <c r="E15">
        <v>72</v>
      </c>
      <c r="F15">
        <v>72</v>
      </c>
      <c r="G15">
        <v>72</v>
      </c>
      <c r="H15">
        <v>72</v>
      </c>
      <c r="I15">
        <f>24*7*6</f>
        <v>1008</v>
      </c>
      <c r="J15">
        <v>1008</v>
      </c>
    </row>
    <row r="16" spans="1:13" x14ac:dyDescent="0.2">
      <c r="B16">
        <f t="shared" ref="B16:J16" si="4">B13/B14/B15</f>
        <v>7.7964248971193414E-7</v>
      </c>
      <c r="C16">
        <f t="shared" si="4"/>
        <v>1.0069444444444442E-6</v>
      </c>
      <c r="D16">
        <f t="shared" si="4"/>
        <v>1.6999864001087991E-5</v>
      </c>
      <c r="E16">
        <f t="shared" si="4"/>
        <v>1.1070853462157809E-5</v>
      </c>
      <c r="F16">
        <f t="shared" si="4"/>
        <v>4.3686013249021376E-6</v>
      </c>
      <c r="G16">
        <f t="shared" si="4"/>
        <v>5.3043735224586284E-6</v>
      </c>
      <c r="H16">
        <f t="shared" si="4"/>
        <v>5.022301890279636E-8</v>
      </c>
      <c r="I16">
        <f t="shared" si="4"/>
        <v>2.3125023125023124E-6</v>
      </c>
      <c r="J16">
        <f t="shared" si="4"/>
        <v>3.9902676232592242E-8</v>
      </c>
    </row>
    <row r="17" spans="1:9" x14ac:dyDescent="0.2">
      <c r="I17">
        <v>3.4687534687534688E-8</v>
      </c>
    </row>
    <row r="19" spans="1:9" x14ac:dyDescent="0.2">
      <c r="A19">
        <f>$E$7*$B$5*60*400/6*1000</f>
        <v>160.88759056981192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2021-05-15T19:14:35Z</dcterms:created>
  <dcterms:modified xsi:type="dcterms:W3CDTF">2021-06-03T14:21:35Z</dcterms:modified>
</cp:coreProperties>
</file>