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50" yWindow="500" windowWidth="13120" windowHeight="5490" activeTab="4"/>
  </bookViews>
  <sheets>
    <sheet name="Input Data" sheetId="1" r:id="rId1"/>
    <sheet name="Input Options" sheetId="2" r:id="rId2"/>
    <sheet name="Output Parameters" sheetId="3" r:id="rId3"/>
    <sheet name="Output Fit" sheetId="4" r:id="rId4"/>
    <sheet name="Output Fit Quality" sheetId="5" r:id="rId5"/>
  </sheets>
  <calcPr calcId="145621"/>
</workbook>
</file>

<file path=xl/calcChain.xml><?xml version="1.0" encoding="utf-8"?>
<calcChain xmlns="http://schemas.openxmlformats.org/spreadsheetml/2006/main">
  <c r="D13" i="5" l="1"/>
  <c r="E22" i="5"/>
  <c r="C22" i="5"/>
  <c r="B22" i="5"/>
  <c r="D9" i="5"/>
  <c r="D10" i="5"/>
  <c r="D11" i="5"/>
  <c r="D12" i="5"/>
  <c r="D8" i="5"/>
  <c r="E18" i="5"/>
  <c r="E19" i="5"/>
  <c r="E20" i="5"/>
  <c r="E21" i="5"/>
  <c r="E17" i="5"/>
  <c r="C21" i="5"/>
  <c r="C20" i="5"/>
  <c r="J20" i="5"/>
  <c r="C19" i="5"/>
  <c r="C18" i="5"/>
  <c r="C17" i="5"/>
  <c r="B21" i="5"/>
  <c r="B20" i="5"/>
  <c r="B19" i="5"/>
  <c r="B18" i="5"/>
  <c r="B17" i="5"/>
  <c r="M3" i="5"/>
  <c r="N3" i="5"/>
  <c r="O3" i="5"/>
  <c r="P3" i="5"/>
  <c r="Q3" i="5"/>
  <c r="M4" i="5"/>
  <c r="N4" i="5"/>
  <c r="O4" i="5"/>
  <c r="P4" i="5"/>
  <c r="Q4" i="5"/>
  <c r="M5" i="5"/>
  <c r="N5" i="5"/>
  <c r="O5" i="5"/>
  <c r="P5" i="5"/>
  <c r="Q5" i="5"/>
  <c r="M6" i="5"/>
  <c r="N6" i="5"/>
  <c r="O6" i="5"/>
  <c r="P6" i="5"/>
  <c r="Q6" i="5"/>
  <c r="M7" i="5"/>
  <c r="N7" i="5"/>
  <c r="O7" i="5"/>
  <c r="P7" i="5"/>
  <c r="Q7" i="5"/>
  <c r="M8" i="5"/>
  <c r="N8" i="5"/>
  <c r="O8" i="5"/>
  <c r="P8" i="5"/>
  <c r="Q8" i="5"/>
  <c r="M9" i="5"/>
  <c r="N9" i="5"/>
  <c r="O9" i="5"/>
  <c r="P9" i="5"/>
  <c r="Q9" i="5"/>
  <c r="M10" i="5"/>
  <c r="N10" i="5"/>
  <c r="O10" i="5"/>
  <c r="P10" i="5"/>
  <c r="Q10" i="5"/>
  <c r="M11" i="5"/>
  <c r="N11" i="5"/>
  <c r="O11" i="5"/>
  <c r="P11" i="5"/>
  <c r="Q11" i="5"/>
  <c r="M12" i="5"/>
  <c r="N12" i="5"/>
  <c r="O12" i="5"/>
  <c r="P12" i="5"/>
  <c r="Q12" i="5"/>
  <c r="M13" i="5"/>
  <c r="N13" i="5"/>
  <c r="O13" i="5"/>
  <c r="P13" i="5"/>
  <c r="Q13" i="5"/>
  <c r="M14" i="5"/>
  <c r="N14" i="5"/>
  <c r="O14" i="5"/>
  <c r="P14" i="5"/>
  <c r="Q14" i="5"/>
  <c r="M15" i="5"/>
  <c r="N15" i="5"/>
  <c r="O15" i="5"/>
  <c r="P15" i="5"/>
  <c r="Q15" i="5"/>
  <c r="M16" i="5"/>
  <c r="N16" i="5"/>
  <c r="O16" i="5"/>
  <c r="P16" i="5"/>
  <c r="Q16" i="5"/>
  <c r="M17" i="5"/>
  <c r="N17" i="5"/>
  <c r="O17" i="5"/>
  <c r="P17" i="5"/>
  <c r="Q17" i="5"/>
  <c r="N2" i="5"/>
  <c r="O2" i="5"/>
  <c r="P2" i="5"/>
  <c r="Q2" i="5"/>
  <c r="M2" i="5"/>
  <c r="G21" i="5"/>
  <c r="H21" i="5"/>
  <c r="I21" i="5"/>
  <c r="J21" i="5"/>
  <c r="K21" i="5"/>
  <c r="G22" i="5"/>
  <c r="H22" i="5"/>
  <c r="I22" i="5"/>
  <c r="J22" i="5"/>
  <c r="K22" i="5"/>
  <c r="G23" i="5"/>
  <c r="H23" i="5"/>
  <c r="I23" i="5"/>
  <c r="J23" i="5"/>
  <c r="K23" i="5"/>
  <c r="G24" i="5"/>
  <c r="H24" i="5"/>
  <c r="I24" i="5"/>
  <c r="J24" i="5"/>
  <c r="K24" i="5"/>
  <c r="G25" i="5"/>
  <c r="H25" i="5"/>
  <c r="I25" i="5"/>
  <c r="J25" i="5"/>
  <c r="K25" i="5"/>
  <c r="G26" i="5"/>
  <c r="H26" i="5"/>
  <c r="I26" i="5"/>
  <c r="J26" i="5"/>
  <c r="K26" i="5"/>
  <c r="G27" i="5"/>
  <c r="H27" i="5"/>
  <c r="I27" i="5"/>
  <c r="J27" i="5"/>
  <c r="K27" i="5"/>
  <c r="G28" i="5"/>
  <c r="H28" i="5"/>
  <c r="I28" i="5"/>
  <c r="J28" i="5"/>
  <c r="K28" i="5"/>
  <c r="G29" i="5"/>
  <c r="H29" i="5"/>
  <c r="I29" i="5"/>
  <c r="J29" i="5"/>
  <c r="K29" i="5"/>
  <c r="G30" i="5"/>
  <c r="H30" i="5"/>
  <c r="I30" i="5"/>
  <c r="J30" i="5"/>
  <c r="K30" i="5"/>
  <c r="G31" i="5"/>
  <c r="H31" i="5"/>
  <c r="I31" i="5"/>
  <c r="J31" i="5"/>
  <c r="K31" i="5"/>
  <c r="G32" i="5"/>
  <c r="H32" i="5"/>
  <c r="I32" i="5"/>
  <c r="J32" i="5"/>
  <c r="K32" i="5"/>
  <c r="G33" i="5"/>
  <c r="H33" i="5"/>
  <c r="I33" i="5"/>
  <c r="J33" i="5"/>
  <c r="K33" i="5"/>
  <c r="G34" i="5"/>
  <c r="H34" i="5"/>
  <c r="I34" i="5"/>
  <c r="J34" i="5"/>
  <c r="K34" i="5"/>
  <c r="G35" i="5"/>
  <c r="H35" i="5"/>
  <c r="I35" i="5"/>
  <c r="J35" i="5"/>
  <c r="K35" i="5"/>
  <c r="H20" i="5"/>
  <c r="I20" i="5"/>
  <c r="K20" i="5"/>
  <c r="G20" i="5"/>
  <c r="D7" i="5"/>
  <c r="D6" i="5"/>
  <c r="D5" i="5"/>
  <c r="D4" i="5"/>
  <c r="D3" i="5"/>
  <c r="D2" i="5"/>
  <c r="G3" i="5"/>
  <c r="H3" i="5"/>
  <c r="I3" i="5"/>
  <c r="J3" i="5"/>
  <c r="K3" i="5"/>
  <c r="G4" i="5"/>
  <c r="H4" i="5"/>
  <c r="I4" i="5"/>
  <c r="J4" i="5"/>
  <c r="K4" i="5"/>
  <c r="G5" i="5"/>
  <c r="H5" i="5"/>
  <c r="I5" i="5"/>
  <c r="J5" i="5"/>
  <c r="K5" i="5"/>
  <c r="G6" i="5"/>
  <c r="H6" i="5"/>
  <c r="I6" i="5"/>
  <c r="J6" i="5"/>
  <c r="K6" i="5"/>
  <c r="G7" i="5"/>
  <c r="H7" i="5"/>
  <c r="I7" i="5"/>
  <c r="J7" i="5"/>
  <c r="K7" i="5"/>
  <c r="G8" i="5"/>
  <c r="H8" i="5"/>
  <c r="I8" i="5"/>
  <c r="J8" i="5"/>
  <c r="K8" i="5"/>
  <c r="G9" i="5"/>
  <c r="H9" i="5"/>
  <c r="I9" i="5"/>
  <c r="J9" i="5"/>
  <c r="K9" i="5"/>
  <c r="G10" i="5"/>
  <c r="H10" i="5"/>
  <c r="I10" i="5"/>
  <c r="J10" i="5"/>
  <c r="K10" i="5"/>
  <c r="G11" i="5"/>
  <c r="H11" i="5"/>
  <c r="I11" i="5"/>
  <c r="J11" i="5"/>
  <c r="K11" i="5"/>
  <c r="G12" i="5"/>
  <c r="H12" i="5"/>
  <c r="I12" i="5"/>
  <c r="J12" i="5"/>
  <c r="K12" i="5"/>
  <c r="G13" i="5"/>
  <c r="H13" i="5"/>
  <c r="I13" i="5"/>
  <c r="J13" i="5"/>
  <c r="K13" i="5"/>
  <c r="G14" i="5"/>
  <c r="H14" i="5"/>
  <c r="I14" i="5"/>
  <c r="J14" i="5"/>
  <c r="K14" i="5"/>
  <c r="G15" i="5"/>
  <c r="H15" i="5"/>
  <c r="I15" i="5"/>
  <c r="J15" i="5"/>
  <c r="K15" i="5"/>
  <c r="G16" i="5"/>
  <c r="H16" i="5"/>
  <c r="I16" i="5"/>
  <c r="J16" i="5"/>
  <c r="K16" i="5"/>
  <c r="G17" i="5"/>
  <c r="H17" i="5"/>
  <c r="I17" i="5"/>
  <c r="J17" i="5"/>
  <c r="K17" i="5"/>
  <c r="H2" i="5"/>
  <c r="I2" i="5"/>
  <c r="J2" i="5"/>
  <c r="K2" i="5"/>
  <c r="G2" i="5"/>
  <c r="I21" i="4" l="1"/>
  <c r="J21" i="4"/>
  <c r="K21" i="4"/>
  <c r="L21" i="4"/>
  <c r="M21" i="4"/>
  <c r="I22" i="4"/>
  <c r="J22" i="4"/>
  <c r="K22" i="4"/>
  <c r="L22" i="4"/>
  <c r="M22" i="4"/>
  <c r="I23" i="4"/>
  <c r="J23" i="4"/>
  <c r="K23" i="4"/>
  <c r="L23" i="4"/>
  <c r="M23" i="4"/>
  <c r="I24" i="4"/>
  <c r="J24" i="4"/>
  <c r="K24" i="4"/>
  <c r="L24" i="4"/>
  <c r="M24" i="4"/>
  <c r="I25" i="4"/>
  <c r="J25" i="4"/>
  <c r="K25" i="4"/>
  <c r="L25" i="4"/>
  <c r="M25" i="4"/>
  <c r="I26" i="4"/>
  <c r="J26" i="4"/>
  <c r="K26" i="4"/>
  <c r="L26" i="4"/>
  <c r="M26" i="4"/>
  <c r="I27" i="4"/>
  <c r="J27" i="4"/>
  <c r="K27" i="4"/>
  <c r="L27" i="4"/>
  <c r="M27" i="4"/>
  <c r="I28" i="4"/>
  <c r="J28" i="4"/>
  <c r="K28" i="4"/>
  <c r="L28" i="4"/>
  <c r="M28" i="4"/>
  <c r="I29" i="4"/>
  <c r="J29" i="4"/>
  <c r="K29" i="4"/>
  <c r="L29" i="4"/>
  <c r="M29" i="4"/>
  <c r="I30" i="4"/>
  <c r="J30" i="4"/>
  <c r="K30" i="4"/>
  <c r="L30" i="4"/>
  <c r="M30" i="4"/>
  <c r="I31" i="4"/>
  <c r="J31" i="4"/>
  <c r="K31" i="4"/>
  <c r="L31" i="4"/>
  <c r="M31" i="4"/>
  <c r="I32" i="4"/>
  <c r="J32" i="4"/>
  <c r="K32" i="4"/>
  <c r="L32" i="4"/>
  <c r="M32" i="4"/>
  <c r="I33" i="4"/>
  <c r="J33" i="4"/>
  <c r="K33" i="4"/>
  <c r="L33" i="4"/>
  <c r="M33" i="4"/>
  <c r="I34" i="4"/>
  <c r="J34" i="4"/>
  <c r="K34" i="4"/>
  <c r="L34" i="4"/>
  <c r="M34" i="4"/>
  <c r="I35" i="4"/>
  <c r="J35" i="4"/>
  <c r="K35" i="4"/>
  <c r="L35" i="4"/>
  <c r="M35" i="4"/>
  <c r="J20" i="4"/>
  <c r="K20" i="4"/>
  <c r="L20" i="4"/>
  <c r="M20" i="4"/>
  <c r="I20" i="4"/>
</calcChain>
</file>

<file path=xl/sharedStrings.xml><?xml version="1.0" encoding="utf-8"?>
<sst xmlns="http://schemas.openxmlformats.org/spreadsheetml/2006/main" count="61" uniqueCount="46">
  <si>
    <t>1000.0</t>
  </si>
  <si>
    <t>Covariance: GABA-NH</t>
  </si>
  <si>
    <t>Covariance: Total</t>
  </si>
  <si>
    <t>Covariance: Trp ArH-1</t>
  </si>
  <si>
    <t>Covariance: Trp ArH-2</t>
  </si>
  <si>
    <t>Covariance: Trp ArH-3</t>
  </si>
  <si>
    <t>Covariance: Trp-ArNH (ppm)</t>
  </si>
  <si>
    <t>Fit coeffs 1</t>
  </si>
  <si>
    <t>Fit coeffs 2</t>
  </si>
  <si>
    <t>Fit coeffs 3</t>
  </si>
  <si>
    <t>Fit coeffs 4</t>
  </si>
  <si>
    <t>Fit coeffs 5</t>
  </si>
  <si>
    <t>Fitter</t>
  </si>
  <si>
    <t>K</t>
  </si>
  <si>
    <t>RMS: GABA-NH</t>
  </si>
  <si>
    <t>RMS: Total</t>
  </si>
  <si>
    <t>RMS: Trp ArH-1</t>
  </si>
  <si>
    <t>RMS: Trp ArH-2</t>
  </si>
  <si>
    <t>RMS: Trp ArH-3</t>
  </si>
  <si>
    <t>RMS: Trp-ArNH (ppm)</t>
  </si>
  <si>
    <t>nmr1to1</t>
  </si>
  <si>
    <t>x1: host</t>
  </si>
  <si>
    <t>x2: guest</t>
  </si>
  <si>
    <t>x3: G/H equivalent total</t>
  </si>
  <si>
    <t>y1: Molefractions</t>
  </si>
  <si>
    <t>y1: Residuals</t>
  </si>
  <si>
    <t>y1: Trp-ArNH (ppm)</t>
  </si>
  <si>
    <t>y2: GABA-NH</t>
  </si>
  <si>
    <t>y2: Molefractions</t>
  </si>
  <si>
    <t>y2: Residuals</t>
  </si>
  <si>
    <t>y3: Residuals</t>
  </si>
  <si>
    <t>y3: Trp ArH-1</t>
  </si>
  <si>
    <t>y4: Residuals</t>
  </si>
  <si>
    <t>y4: Trp ArH-2</t>
  </si>
  <si>
    <t>y5: Residuals</t>
  </si>
  <si>
    <t>y5: Trp ArH-3</t>
  </si>
  <si>
    <t>python</t>
  </si>
  <si>
    <t>r^2</t>
  </si>
  <si>
    <t>excel / matlab</t>
  </si>
  <si>
    <t>r^2 matrix</t>
  </si>
  <si>
    <t>covariance = var residual / var data</t>
  </si>
  <si>
    <t>var residuals</t>
  </si>
  <si>
    <t>var data (after correction)</t>
  </si>
  <si>
    <t>input data corrected for covariance calculations</t>
  </si>
  <si>
    <t>residuals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</si>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</sst>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1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ColWidth="10.90625" defaultRowHeight="14.5" x14ac:dyDescent="0.35"/>
  <sheetData>
    <row r="1" spans="1:8" x14ac:dyDescent="0.35">
      <c r="A1" s="1" t="s">
        <v>21</v>
      </c>
      <c r="B1" s="1" t="s">
        <v>22</v>
      </c>
      <c r="C1" s="1" t="s">
        <v>23</v>
      </c>
      <c r="D1" s="1" t="s">
        <v>26</v>
      </c>
      <c r="E1" s="1" t="s">
        <v>27</v>
      </c>
      <c r="F1" s="1" t="s">
        <v>31</v>
      </c>
      <c r="G1" s="1" t="s">
        <v>33</v>
      </c>
      <c r="H1" s="1" t="s">
        <v>35</v>
      </c>
    </row>
    <row r="2" spans="1:8" x14ac:dyDescent="0.35">
      <c r="A2">
        <v>1.5100000000000001E-3</v>
      </c>
      <c r="B2">
        <v>0</v>
      </c>
      <c r="C2">
        <v>0</v>
      </c>
      <c r="D2">
        <v>10.622999999999999</v>
      </c>
      <c r="E2">
        <v>7.5170000000000003</v>
      </c>
      <c r="F2">
        <v>7.4020000000000001</v>
      </c>
      <c r="G2">
        <v>7.0369999999999999</v>
      </c>
      <c r="H2">
        <v>7.1109999999999998</v>
      </c>
    </row>
    <row r="3" spans="1:8" x14ac:dyDescent="0.35">
      <c r="A3">
        <v>1.5100000000000001E-3</v>
      </c>
      <c r="B3">
        <v>3.0200000000000002E-4</v>
      </c>
      <c r="C3">
        <v>0.2</v>
      </c>
      <c r="D3">
        <v>10.625</v>
      </c>
      <c r="E3">
        <v>7.5250000000000004</v>
      </c>
      <c r="F3">
        <v>7.399</v>
      </c>
      <c r="G3">
        <v>7.0339999999999998</v>
      </c>
      <c r="H3">
        <v>7.1070000000000002</v>
      </c>
    </row>
    <row r="4" spans="1:8" x14ac:dyDescent="0.35">
      <c r="A4">
        <v>1.5100000000000001E-3</v>
      </c>
      <c r="B4">
        <v>6.0400000000000004E-4</v>
      </c>
      <c r="C4">
        <v>0.4</v>
      </c>
      <c r="D4">
        <v>10.625999999999999</v>
      </c>
      <c r="E4">
        <v>7.5439999999999996</v>
      </c>
      <c r="F4">
        <v>7.3929999999999998</v>
      </c>
      <c r="G4">
        <v>7.0279999999999996</v>
      </c>
      <c r="H4">
        <v>7.101</v>
      </c>
    </row>
    <row r="5" spans="1:8" x14ac:dyDescent="0.35">
      <c r="A5">
        <v>1.5100000000000001E-3</v>
      </c>
      <c r="B5">
        <v>1.2080000000000001E-3</v>
      </c>
      <c r="C5">
        <v>0.8</v>
      </c>
      <c r="D5">
        <v>10.622</v>
      </c>
      <c r="E5">
        <v>7.6029999999999998</v>
      </c>
      <c r="F5">
        <v>7.3719999999999999</v>
      </c>
      <c r="G5">
        <v>7.0060000000000002</v>
      </c>
      <c r="H5">
        <v>7.077</v>
      </c>
    </row>
    <row r="6" spans="1:8" x14ac:dyDescent="0.35">
      <c r="A6">
        <v>1.5100000000000001E-3</v>
      </c>
      <c r="B6">
        <v>1.812E-3</v>
      </c>
      <c r="C6">
        <v>1.2</v>
      </c>
      <c r="D6">
        <v>10.657999999999999</v>
      </c>
      <c r="E6">
        <v>7.65</v>
      </c>
      <c r="F6">
        <v>7.36</v>
      </c>
      <c r="G6">
        <v>6.99</v>
      </c>
      <c r="H6">
        <v>7.0590000000000002</v>
      </c>
    </row>
    <row r="7" spans="1:8" x14ac:dyDescent="0.35">
      <c r="A7">
        <v>1.5100000000000001E-3</v>
      </c>
      <c r="B7">
        <v>2.4160000000000002E-3</v>
      </c>
      <c r="C7">
        <v>1.6</v>
      </c>
      <c r="D7">
        <v>10.721</v>
      </c>
      <c r="E7">
        <v>7.6740000000000004</v>
      </c>
      <c r="F7">
        <v>7.3609999999999998</v>
      </c>
      <c r="G7">
        <v>6.984</v>
      </c>
      <c r="H7">
        <v>7.0529999999999999</v>
      </c>
    </row>
    <row r="8" spans="1:8" x14ac:dyDescent="0.35">
      <c r="A8">
        <v>1.5100000000000001E-3</v>
      </c>
      <c r="B8">
        <v>3.6240000000000001E-3</v>
      </c>
      <c r="C8">
        <v>2.4</v>
      </c>
      <c r="D8">
        <v>10.847</v>
      </c>
      <c r="E8">
        <v>7.6989999999999998</v>
      </c>
      <c r="F8">
        <v>7.359</v>
      </c>
      <c r="G8">
        <v>6.9779999999999998</v>
      </c>
      <c r="H8">
        <v>7.0469999999999997</v>
      </c>
    </row>
    <row r="9" spans="1:8" x14ac:dyDescent="0.35">
      <c r="A9">
        <v>1.5100000000000001E-3</v>
      </c>
      <c r="B9">
        <v>4.8320000000000004E-3</v>
      </c>
      <c r="C9">
        <v>3.2</v>
      </c>
      <c r="D9">
        <v>10.97</v>
      </c>
      <c r="E9">
        <v>7.7169999999999996</v>
      </c>
      <c r="F9">
        <v>7.3620000000000001</v>
      </c>
      <c r="G9">
        <v>6.9729999999999999</v>
      </c>
      <c r="H9">
        <v>7.0430000000000001</v>
      </c>
    </row>
    <row r="10" spans="1:8" x14ac:dyDescent="0.35">
      <c r="A10">
        <v>1.5100000000000001E-3</v>
      </c>
      <c r="B10">
        <v>7.2480000000000001E-3</v>
      </c>
      <c r="C10">
        <v>4.8</v>
      </c>
      <c r="D10">
        <v>11.202999999999999</v>
      </c>
      <c r="E10">
        <v>7.7469999999999999</v>
      </c>
      <c r="F10">
        <v>7.3739999999999997</v>
      </c>
      <c r="G10">
        <v>6.9660000000000002</v>
      </c>
      <c r="H10">
        <v>7.0359999999999996</v>
      </c>
    </row>
    <row r="11" spans="1:8" x14ac:dyDescent="0.35">
      <c r="A11">
        <v>1.5100000000000001E-3</v>
      </c>
      <c r="B11">
        <v>9.6640000000000007E-3</v>
      </c>
      <c r="C11">
        <v>6.4</v>
      </c>
      <c r="D11">
        <v>11.41</v>
      </c>
      <c r="E11">
        <v>7.7779999999999996</v>
      </c>
      <c r="F11">
        <v>7.38</v>
      </c>
      <c r="G11">
        <v>6.96</v>
      </c>
      <c r="H11">
        <v>7.0289999999999999</v>
      </c>
    </row>
    <row r="12" spans="1:8" x14ac:dyDescent="0.35">
      <c r="A12">
        <v>1.5100000000000001E-3</v>
      </c>
      <c r="B12">
        <v>1.4496E-2</v>
      </c>
      <c r="C12">
        <v>9.6</v>
      </c>
      <c r="D12">
        <v>11.702999999999999</v>
      </c>
      <c r="E12">
        <v>7.82</v>
      </c>
      <c r="F12">
        <v>7.391</v>
      </c>
      <c r="G12">
        <v>6.952</v>
      </c>
      <c r="H12">
        <v>7.0220000000000002</v>
      </c>
    </row>
    <row r="13" spans="1:8" x14ac:dyDescent="0.35">
      <c r="A13">
        <v>1.5100000000000001E-3</v>
      </c>
      <c r="B13">
        <v>1.9328000000000001E-2</v>
      </c>
      <c r="C13">
        <v>12.8</v>
      </c>
      <c r="D13">
        <v>11.811</v>
      </c>
      <c r="E13">
        <v>7.8390000000000004</v>
      </c>
      <c r="F13">
        <v>7.3959999999999999</v>
      </c>
      <c r="G13">
        <v>6.9470000000000001</v>
      </c>
      <c r="H13">
        <v>7.0179999999999998</v>
      </c>
    </row>
    <row r="14" spans="1:8" x14ac:dyDescent="0.35">
      <c r="A14">
        <v>1.5100000000000001E-3</v>
      </c>
      <c r="B14">
        <v>2.8992E-2</v>
      </c>
      <c r="C14">
        <v>19.2</v>
      </c>
      <c r="D14">
        <v>12.137</v>
      </c>
      <c r="E14">
        <v>7.91</v>
      </c>
      <c r="F14">
        <v>7.4160000000000004</v>
      </c>
      <c r="G14">
        <v>6.9359999999999999</v>
      </c>
      <c r="H14">
        <v>7.0060000000000002</v>
      </c>
    </row>
    <row r="15" spans="1:8" x14ac:dyDescent="0.35">
      <c r="A15">
        <v>1.5100000000000001E-3</v>
      </c>
      <c r="B15">
        <v>3.6240000000000001E-2</v>
      </c>
      <c r="C15">
        <v>24</v>
      </c>
      <c r="D15">
        <v>12.366</v>
      </c>
      <c r="E15">
        <v>7.9470000000000001</v>
      </c>
      <c r="F15">
        <v>7.4240000000000004</v>
      </c>
      <c r="G15">
        <v>6.931</v>
      </c>
      <c r="H15">
        <v>7.0019999999999998</v>
      </c>
    </row>
    <row r="16" spans="1:8" x14ac:dyDescent="0.35">
      <c r="A16">
        <v>1.5100000000000001E-3</v>
      </c>
      <c r="B16">
        <v>5.5567999999999999E-2</v>
      </c>
      <c r="C16">
        <v>36.799999999999997</v>
      </c>
      <c r="D16">
        <v>12.74</v>
      </c>
      <c r="E16">
        <v>8.016</v>
      </c>
      <c r="F16">
        <v>7.4409999999999998</v>
      </c>
      <c r="G16">
        <v>6.9219999999999997</v>
      </c>
      <c r="H16">
        <v>6.9939999999999998</v>
      </c>
    </row>
    <row r="17" spans="1:8" x14ac:dyDescent="0.35">
      <c r="A17">
        <v>1.5100000000000001E-3</v>
      </c>
      <c r="B17">
        <v>7.5499999999999998E-2</v>
      </c>
      <c r="C17">
        <v>50</v>
      </c>
      <c r="D17">
        <v>12.853999999999999</v>
      </c>
      <c r="E17">
        <v>8.0559999999999992</v>
      </c>
      <c r="F17">
        <v>7.45</v>
      </c>
      <c r="G17">
        <v>6.9180000000000001</v>
      </c>
      <c r="H17">
        <v>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0.90625" defaultRowHeight="14.5" x14ac:dyDescent="0.35"/>
  <sheetData>
    <row r="1" spans="1:2" x14ac:dyDescent="0.35">
      <c r="A1" s="1" t="s">
        <v>12</v>
      </c>
      <c r="B1" t="s">
        <v>20</v>
      </c>
    </row>
    <row r="2" spans="1:2" x14ac:dyDescent="0.35">
      <c r="A2" s="1" t="s">
        <v>13</v>
      </c>
      <c r="B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10.90625" defaultRowHeight="14.5" x14ac:dyDescent="0.35"/>
  <sheetData>
    <row r="1" spans="1:6" x14ac:dyDescent="0.35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>
        <v>32.331196215636737</v>
      </c>
      <c r="B2">
        <v>3.2138790761658798</v>
      </c>
      <c r="C2">
        <v>0.84185467889199328</v>
      </c>
      <c r="D2">
        <v>2.5455040405234414E-2</v>
      </c>
      <c r="E2">
        <v>-0.21051978911110861</v>
      </c>
      <c r="F2">
        <v>-0.21738773621983032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I19" sqref="I19:M35"/>
    </sheetView>
  </sheetViews>
  <sheetFormatPr defaultColWidth="10.90625" defaultRowHeight="14.5" x14ac:dyDescent="0.35"/>
  <sheetData>
    <row r="1" spans="1:15" x14ac:dyDescent="0.35">
      <c r="A1" s="1" t="s">
        <v>21</v>
      </c>
      <c r="B1" s="1" t="s">
        <v>22</v>
      </c>
      <c r="C1" s="1" t="s">
        <v>23</v>
      </c>
      <c r="D1" s="1" t="s">
        <v>26</v>
      </c>
      <c r="E1" s="1" t="s">
        <v>27</v>
      </c>
      <c r="F1" s="1" t="s">
        <v>31</v>
      </c>
      <c r="G1" s="1" t="s">
        <v>33</v>
      </c>
      <c r="H1" s="1" t="s">
        <v>35</v>
      </c>
      <c r="I1" s="1" t="s">
        <v>25</v>
      </c>
      <c r="J1" s="1" t="s">
        <v>29</v>
      </c>
      <c r="K1" s="1" t="s">
        <v>30</v>
      </c>
      <c r="L1" s="1" t="s">
        <v>32</v>
      </c>
      <c r="M1" s="1" t="s">
        <v>34</v>
      </c>
      <c r="N1" s="1" t="s">
        <v>24</v>
      </c>
      <c r="O1" s="1" t="s">
        <v>28</v>
      </c>
    </row>
    <row r="2" spans="1:15" x14ac:dyDescent="0.35">
      <c r="A2">
        <v>1.5100000000000001E-3</v>
      </c>
      <c r="B2">
        <v>0</v>
      </c>
      <c r="C2">
        <v>0</v>
      </c>
      <c r="D2">
        <v>10.622999999999999</v>
      </c>
      <c r="E2">
        <v>7.5170000000000003</v>
      </c>
      <c r="F2">
        <v>7.4020000000000001</v>
      </c>
      <c r="G2">
        <v>7.0369999999999999</v>
      </c>
      <c r="H2">
        <v>7.1109999999999998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35">
      <c r="A3">
        <v>1.5100000000000001E-3</v>
      </c>
      <c r="B3">
        <v>3.0200000000000002E-4</v>
      </c>
      <c r="C3">
        <v>0.2</v>
      </c>
      <c r="D3">
        <v>10.65265635205075</v>
      </c>
      <c r="E3">
        <v>7.5247682881468512</v>
      </c>
      <c r="F3">
        <v>7.4022348886258111</v>
      </c>
      <c r="G3">
        <v>7.0350574101166936</v>
      </c>
      <c r="H3">
        <v>7.1089940355302534</v>
      </c>
      <c r="I3">
        <v>2.7656352050749462E-2</v>
      </c>
      <c r="J3">
        <v>-2.3171185314890992E-4</v>
      </c>
      <c r="K3">
        <v>3.2348886258112292E-3</v>
      </c>
      <c r="L3">
        <v>1.0574101166941016E-3</v>
      </c>
      <c r="M3">
        <v>1.9940355302529248E-3</v>
      </c>
      <c r="N3">
        <v>0.99077241198317589</v>
      </c>
      <c r="O3">
        <v>9.2275880168241464E-3</v>
      </c>
    </row>
    <row r="4" spans="1:15" x14ac:dyDescent="0.35">
      <c r="A4">
        <v>1.5100000000000001E-3</v>
      </c>
      <c r="B4">
        <v>6.0400000000000004E-4</v>
      </c>
      <c r="C4">
        <v>0.4</v>
      </c>
      <c r="D4">
        <v>10.681794764466279</v>
      </c>
      <c r="E4">
        <v>7.5324009053817109</v>
      </c>
      <c r="F4">
        <v>7.4024656749895179</v>
      </c>
      <c r="G4">
        <v>7.033148747005427</v>
      </c>
      <c r="H4">
        <v>7.1070231046514198</v>
      </c>
      <c r="I4">
        <v>5.579476446627956E-2</v>
      </c>
      <c r="J4">
        <v>-1.1599094618288628E-2</v>
      </c>
      <c r="K4">
        <v>9.4656749895182558E-3</v>
      </c>
      <c r="L4">
        <v>5.1487470054276067E-3</v>
      </c>
      <c r="M4">
        <v>6.0231046514197919E-3</v>
      </c>
      <c r="N4">
        <v>0.98170598112968799</v>
      </c>
      <c r="O4">
        <v>1.8294018870312054E-2</v>
      </c>
    </row>
    <row r="5" spans="1:15" x14ac:dyDescent="0.35">
      <c r="A5">
        <v>1.5100000000000001E-3</v>
      </c>
      <c r="B5">
        <v>1.2080000000000001E-3</v>
      </c>
      <c r="C5">
        <v>0.8</v>
      </c>
      <c r="D5">
        <v>10.738568683530607</v>
      </c>
      <c r="E5">
        <v>7.5472724634803932</v>
      </c>
      <c r="F5">
        <v>7.4029153441803919</v>
      </c>
      <c r="G5">
        <v>7.029429866118754</v>
      </c>
      <c r="H5">
        <v>7.1031828998866384</v>
      </c>
      <c r="I5">
        <v>0.11656868353060761</v>
      </c>
      <c r="J5">
        <v>-5.5727536519606491E-2</v>
      </c>
      <c r="K5">
        <v>3.0915344180392039E-2</v>
      </c>
      <c r="L5">
        <v>2.3429866118753334E-2</v>
      </c>
      <c r="M5">
        <v>2.6182899886638793E-2</v>
      </c>
      <c r="N5">
        <v>0.96404074926537675</v>
      </c>
      <c r="O5">
        <v>3.5959250734623235E-2</v>
      </c>
    </row>
    <row r="6" spans="1:15" x14ac:dyDescent="0.35">
      <c r="A6">
        <v>1.5100000000000001E-3</v>
      </c>
      <c r="B6">
        <v>1.812E-3</v>
      </c>
      <c r="C6">
        <v>1.2</v>
      </c>
      <c r="D6">
        <v>10.793419679360632</v>
      </c>
      <c r="E6">
        <v>7.5616403243696952</v>
      </c>
      <c r="F6">
        <v>7.403349783150257</v>
      </c>
      <c r="G6">
        <v>7.0258369431116918</v>
      </c>
      <c r="H6">
        <v>7.099472762221124</v>
      </c>
      <c r="I6">
        <v>0.13541967936063212</v>
      </c>
      <c r="J6">
        <v>-8.835967563030471E-2</v>
      </c>
      <c r="K6">
        <v>4.334978315025674E-2</v>
      </c>
      <c r="L6">
        <v>3.5836943111691527E-2</v>
      </c>
      <c r="M6">
        <v>4.047276222112399E-2</v>
      </c>
      <c r="N6">
        <v>0.94697383587812489</v>
      </c>
      <c r="O6">
        <v>5.3026164121875101E-2</v>
      </c>
    </row>
    <row r="7" spans="1:15" x14ac:dyDescent="0.35">
      <c r="A7">
        <v>1.5100000000000001E-3</v>
      </c>
      <c r="B7">
        <v>2.4160000000000002E-3</v>
      </c>
      <c r="C7">
        <v>1.6</v>
      </c>
      <c r="D7">
        <v>10.846439739660974</v>
      </c>
      <c r="E7">
        <v>7.5755285836293531</v>
      </c>
      <c r="F7">
        <v>7.4037697204737372</v>
      </c>
      <c r="G7">
        <v>7.0223639524830581</v>
      </c>
      <c r="H7">
        <v>7.0958864695791863</v>
      </c>
      <c r="I7">
        <v>0.1254397396609738</v>
      </c>
      <c r="J7">
        <v>-9.8471416370647699E-2</v>
      </c>
      <c r="K7">
        <v>4.2769720473737199E-2</v>
      </c>
      <c r="L7">
        <v>3.8363952483057968E-2</v>
      </c>
      <c r="M7">
        <v>4.2886469579186799E-2</v>
      </c>
      <c r="N7">
        <v>0.93047661894997757</v>
      </c>
      <c r="O7">
        <v>6.952338105002244E-2</v>
      </c>
    </row>
    <row r="8" spans="1:15" x14ac:dyDescent="0.35">
      <c r="A8">
        <v>1.5100000000000001E-3</v>
      </c>
      <c r="B8">
        <v>3.6240000000000001E-3</v>
      </c>
      <c r="C8">
        <v>2.4</v>
      </c>
      <c r="D8">
        <v>10.947327816419957</v>
      </c>
      <c r="E8">
        <v>7.6019555578406193</v>
      </c>
      <c r="F8">
        <v>7.4045687891410532</v>
      </c>
      <c r="G8">
        <v>7.0157554472655983</v>
      </c>
      <c r="H8">
        <v>7.0890623700725017</v>
      </c>
      <c r="I8">
        <v>0.10032781641995664</v>
      </c>
      <c r="J8">
        <v>-9.7044442159380948E-2</v>
      </c>
      <c r="K8">
        <v>4.5568789141052869E-2</v>
      </c>
      <c r="L8">
        <v>3.7755447265598652E-2</v>
      </c>
      <c r="M8">
        <v>4.2062370072502395E-2</v>
      </c>
      <c r="N8">
        <v>0.89908524598041939</v>
      </c>
      <c r="O8">
        <v>0.10091475401958064</v>
      </c>
    </row>
    <row r="9" spans="1:15" x14ac:dyDescent="0.35">
      <c r="A9">
        <v>1.5100000000000001E-3</v>
      </c>
      <c r="B9">
        <v>4.8320000000000004E-3</v>
      </c>
      <c r="C9">
        <v>3.2</v>
      </c>
      <c r="D9">
        <v>11.041865267803654</v>
      </c>
      <c r="E9">
        <v>7.6267190271223679</v>
      </c>
      <c r="F9">
        <v>7.4053175586459874</v>
      </c>
      <c r="G9">
        <v>7.0095629291724348</v>
      </c>
      <c r="H9">
        <v>7.0826678287542855</v>
      </c>
      <c r="I9">
        <v>7.186526780365321E-2</v>
      </c>
      <c r="J9">
        <v>-9.0280972877631552E-2</v>
      </c>
      <c r="K9">
        <v>4.33175586459872E-2</v>
      </c>
      <c r="L9">
        <v>3.6562929172434755E-2</v>
      </c>
      <c r="M9">
        <v>3.9667828754285428E-2</v>
      </c>
      <c r="N9">
        <v>0.86966987311067223</v>
      </c>
      <c r="O9">
        <v>0.13033012688932774</v>
      </c>
    </row>
    <row r="10" spans="1:15" x14ac:dyDescent="0.35">
      <c r="A10">
        <v>1.5100000000000001E-3</v>
      </c>
      <c r="B10">
        <v>7.2480000000000001E-3</v>
      </c>
      <c r="C10">
        <v>4.8</v>
      </c>
      <c r="D10">
        <v>11.214070632546274</v>
      </c>
      <c r="E10">
        <v>7.671827100140419</v>
      </c>
      <c r="F10">
        <v>7.4066814850457172</v>
      </c>
      <c r="G10">
        <v>6.9982829039411598</v>
      </c>
      <c r="H10">
        <v>7.0710198066852756</v>
      </c>
      <c r="I10">
        <v>1.1070632546274717E-2</v>
      </c>
      <c r="J10">
        <v>-7.51728998595807E-2</v>
      </c>
      <c r="K10">
        <v>3.2681485045717329E-2</v>
      </c>
      <c r="L10">
        <v>3.2282903941159416E-2</v>
      </c>
      <c r="M10">
        <v>3.5019806685276371E-2</v>
      </c>
      <c r="N10">
        <v>0.8160880921346253</v>
      </c>
      <c r="O10">
        <v>0.18391190786537467</v>
      </c>
    </row>
    <row r="11" spans="1:15" x14ac:dyDescent="0.35">
      <c r="A11">
        <v>1.5100000000000001E-3</v>
      </c>
      <c r="B11">
        <v>9.6640000000000007E-3</v>
      </c>
      <c r="C11">
        <v>6.4</v>
      </c>
      <c r="D11">
        <v>11.366848156074457</v>
      </c>
      <c r="E11">
        <v>7.7118461767651594</v>
      </c>
      <c r="F11">
        <v>7.4078915361840005</v>
      </c>
      <c r="G11">
        <v>6.9882754670489042</v>
      </c>
      <c r="H11">
        <v>7.0606858895720395</v>
      </c>
      <c r="I11">
        <v>-4.3151843925542499E-2</v>
      </c>
      <c r="J11">
        <v>-6.6153823234839787E-2</v>
      </c>
      <c r="K11">
        <v>2.7891536184001073E-2</v>
      </c>
      <c r="L11">
        <v>2.8275467048904088E-2</v>
      </c>
      <c r="M11">
        <v>3.1685889572039425E-2</v>
      </c>
      <c r="N11">
        <v>0.76855129317377413</v>
      </c>
      <c r="O11">
        <v>0.23144870682622584</v>
      </c>
    </row>
    <row r="12" spans="1:15" x14ac:dyDescent="0.35">
      <c r="A12">
        <v>1.5100000000000001E-3</v>
      </c>
      <c r="B12">
        <v>1.4496E-2</v>
      </c>
      <c r="C12">
        <v>9.6</v>
      </c>
      <c r="D12">
        <v>11.62566005039842</v>
      </c>
      <c r="E12">
        <v>7.7796402657852912</v>
      </c>
      <c r="F12">
        <v>7.4099414164287891</v>
      </c>
      <c r="G12">
        <v>6.9713224255307624</v>
      </c>
      <c r="H12">
        <v>7.0431797760934414</v>
      </c>
      <c r="I12">
        <v>-7.7339949601580527E-2</v>
      </c>
      <c r="J12">
        <v>-4.0359734214709231E-2</v>
      </c>
      <c r="K12">
        <v>1.89414164287895E-2</v>
      </c>
      <c r="L12">
        <v>1.9322425530762466E-2</v>
      </c>
      <c r="M12">
        <v>2.1179776093441002E-2</v>
      </c>
      <c r="N12">
        <v>0.68802184941115418</v>
      </c>
      <c r="O12">
        <v>0.31197815058884582</v>
      </c>
    </row>
    <row r="13" spans="1:15" x14ac:dyDescent="0.35">
      <c r="A13">
        <v>1.5100000000000001E-3</v>
      </c>
      <c r="B13">
        <v>1.9328000000000001E-2</v>
      </c>
      <c r="C13">
        <v>12.8</v>
      </c>
      <c r="D13">
        <v>11.836290768040515</v>
      </c>
      <c r="E13">
        <v>7.8348136095742298</v>
      </c>
      <c r="F13">
        <v>7.4116096849918245</v>
      </c>
      <c r="G13">
        <v>6.9575254116396126</v>
      </c>
      <c r="H13">
        <v>7.0289326517301944</v>
      </c>
      <c r="I13">
        <v>2.5290768040514111E-2</v>
      </c>
      <c r="J13">
        <v>-4.1863904257708473E-3</v>
      </c>
      <c r="K13">
        <v>1.5609684991824465E-2</v>
      </c>
      <c r="L13">
        <v>1.0525411639612861E-2</v>
      </c>
      <c r="M13">
        <v>1.093265173019424E-2</v>
      </c>
      <c r="N13">
        <v>0.62248400164204165</v>
      </c>
      <c r="O13">
        <v>0.37751599835795829</v>
      </c>
    </row>
    <row r="14" spans="1:15" x14ac:dyDescent="0.35">
      <c r="A14">
        <v>1.5100000000000001E-3</v>
      </c>
      <c r="B14">
        <v>2.8992E-2</v>
      </c>
      <c r="C14">
        <v>19.2</v>
      </c>
      <c r="D14">
        <v>12.157764783922145</v>
      </c>
      <c r="E14">
        <v>7.9190216329622825</v>
      </c>
      <c r="F14">
        <v>7.4141558710397648</v>
      </c>
      <c r="G14">
        <v>6.9364677923502027</v>
      </c>
      <c r="H14">
        <v>7.0071880537195632</v>
      </c>
      <c r="I14">
        <v>2.0764783922144092E-2</v>
      </c>
      <c r="J14">
        <v>9.021632962282089E-3</v>
      </c>
      <c r="K14">
        <v>-1.8441289602359936E-3</v>
      </c>
      <c r="L14">
        <v>4.6779235020291687E-4</v>
      </c>
      <c r="M14">
        <v>1.1880537195627372E-3</v>
      </c>
      <c r="N14">
        <v>0.52245720901450299</v>
      </c>
      <c r="O14">
        <v>0.47754279098549707</v>
      </c>
    </row>
    <row r="15" spans="1:15" x14ac:dyDescent="0.35">
      <c r="A15">
        <v>1.5100000000000001E-3</v>
      </c>
      <c r="B15">
        <v>3.6240000000000001E-2</v>
      </c>
      <c r="C15">
        <v>24</v>
      </c>
      <c r="D15">
        <v>12.338997221285533</v>
      </c>
      <c r="E15">
        <v>7.9664942888231813</v>
      </c>
      <c r="F15">
        <v>7.415591294995207</v>
      </c>
      <c r="G15">
        <v>6.9245964637813167</v>
      </c>
      <c r="H15">
        <v>6.9949294377746751</v>
      </c>
      <c r="I15">
        <v>-2.7002778714467324E-2</v>
      </c>
      <c r="J15">
        <v>1.9494288823181605E-2</v>
      </c>
      <c r="K15">
        <v>-8.4087050047934268E-3</v>
      </c>
      <c r="L15">
        <v>-6.4035362186830869E-3</v>
      </c>
      <c r="M15">
        <v>-7.0705622253248446E-3</v>
      </c>
      <c r="N15">
        <v>0.46606665010785109</v>
      </c>
      <c r="O15">
        <v>0.53393334989214891</v>
      </c>
    </row>
    <row r="16" spans="1:15" x14ac:dyDescent="0.35">
      <c r="A16">
        <v>1.5100000000000001E-3</v>
      </c>
      <c r="B16">
        <v>5.5567999999999999E-2</v>
      </c>
      <c r="C16">
        <v>36.799999999999997</v>
      </c>
      <c r="D16">
        <v>12.674709681159214</v>
      </c>
      <c r="E16">
        <v>8.054431979821862</v>
      </c>
      <c r="F16">
        <v>7.4182502544731781</v>
      </c>
      <c r="G16">
        <v>6.9026061789636035</v>
      </c>
      <c r="H16">
        <v>6.972221747179236</v>
      </c>
      <c r="I16">
        <v>-6.5290318840786732E-2</v>
      </c>
      <c r="J16">
        <v>3.8431979821861972E-2</v>
      </c>
      <c r="K16">
        <v>-2.2749745526821498E-2</v>
      </c>
      <c r="L16">
        <v>-1.9393821036396641E-2</v>
      </c>
      <c r="M16">
        <v>-2.1778252820763871E-2</v>
      </c>
      <c r="N16">
        <v>0.36160955887398227</v>
      </c>
      <c r="O16">
        <v>0.63839044112601773</v>
      </c>
    </row>
    <row r="17" spans="1:15" x14ac:dyDescent="0.35">
      <c r="A17">
        <v>1.5100000000000001E-3</v>
      </c>
      <c r="B17">
        <v>7.5499999999999998E-2</v>
      </c>
      <c r="C17">
        <v>50</v>
      </c>
      <c r="D17">
        <v>12.893428784080776</v>
      </c>
      <c r="E17">
        <v>8.1117240234220969</v>
      </c>
      <c r="F17">
        <v>7.41998258586161</v>
      </c>
      <c r="G17">
        <v>6.8882793488836898</v>
      </c>
      <c r="H17">
        <v>6.9574275220309536</v>
      </c>
      <c r="I17">
        <v>3.9428784080776769E-2</v>
      </c>
      <c r="J17">
        <v>5.5724023422097146E-2</v>
      </c>
      <c r="K17">
        <v>-3.0017414138390465E-2</v>
      </c>
      <c r="L17">
        <v>-2.9720651116310642E-2</v>
      </c>
      <c r="M17">
        <v>-3.2572477969046276E-2</v>
      </c>
      <c r="N17">
        <v>0.29355500618605368</v>
      </c>
      <c r="O17">
        <v>0.70644499381394632</v>
      </c>
    </row>
    <row r="19" spans="1:15" x14ac:dyDescent="0.35">
      <c r="I19" s="2" t="s">
        <v>37</v>
      </c>
      <c r="J19" s="2"/>
      <c r="K19" s="2"/>
      <c r="L19" s="2"/>
      <c r="M19" s="2"/>
    </row>
    <row r="20" spans="1:15" x14ac:dyDescent="0.35">
      <c r="I20" s="2">
        <f>I2^2</f>
        <v>0</v>
      </c>
      <c r="J20" s="2">
        <f t="shared" ref="J20:M20" si="0">J2^2</f>
        <v>0</v>
      </c>
      <c r="K20" s="2">
        <f t="shared" si="0"/>
        <v>0</v>
      </c>
      <c r="L20" s="2">
        <f t="shared" si="0"/>
        <v>0</v>
      </c>
      <c r="M20" s="2">
        <f t="shared" si="0"/>
        <v>0</v>
      </c>
    </row>
    <row r="21" spans="1:15" x14ac:dyDescent="0.35">
      <c r="I21" s="2">
        <f t="shared" ref="I21:M21" si="1">I3^2</f>
        <v>7.6487380875499397E-4</v>
      </c>
      <c r="J21" s="2">
        <f t="shared" si="1"/>
        <v>5.3690382889701996E-8</v>
      </c>
      <c r="K21" s="2">
        <f t="shared" si="1"/>
        <v>1.0464504421402863E-5</v>
      </c>
      <c r="L21" s="2">
        <f t="shared" si="1"/>
        <v>1.1181161548870335E-6</v>
      </c>
      <c r="M21" s="2">
        <f t="shared" si="1"/>
        <v>3.9761776959110629E-6</v>
      </c>
    </row>
    <row r="22" spans="1:15" x14ac:dyDescent="0.35">
      <c r="I22" s="2">
        <f t="shared" ref="I22:M22" si="2">I4^2</f>
        <v>3.1130557418476124E-3</v>
      </c>
      <c r="J22" s="2">
        <f t="shared" si="2"/>
        <v>1.3453899596401221E-4</v>
      </c>
      <c r="K22" s="2">
        <f t="shared" si="2"/>
        <v>8.9599003007191427E-5</v>
      </c>
      <c r="L22" s="2">
        <f t="shared" si="2"/>
        <v>2.6509595725899749E-5</v>
      </c>
      <c r="M22" s="2">
        <f t="shared" si="2"/>
        <v>3.6277789641954734E-5</v>
      </c>
    </row>
    <row r="23" spans="1:15" x14ac:dyDescent="0.35">
      <c r="I23" s="2">
        <f t="shared" ref="I23:M23" si="3">I5^2</f>
        <v>1.3588257980058948E-2</v>
      </c>
      <c r="J23" s="2">
        <f t="shared" si="3"/>
        <v>3.1055583265440752E-3</v>
      </c>
      <c r="K23" s="2">
        <f t="shared" si="3"/>
        <v>9.5575850579209995E-4</v>
      </c>
      <c r="L23" s="2">
        <f t="shared" si="3"/>
        <v>5.4895862634270546E-4</v>
      </c>
      <c r="M23" s="2">
        <f t="shared" si="3"/>
        <v>6.8554424647374968E-4</v>
      </c>
    </row>
    <row r="24" spans="1:15" x14ac:dyDescent="0.35">
      <c r="I24" s="2">
        <f t="shared" ref="I24:M24" si="4">I6^2</f>
        <v>1.8338489558136415E-2</v>
      </c>
      <c r="J24" s="2">
        <f t="shared" si="4"/>
        <v>7.8074322774926638E-3</v>
      </c>
      <c r="K24" s="2">
        <f t="shared" si="4"/>
        <v>1.8792036991742832E-3</v>
      </c>
      <c r="L24" s="2">
        <f t="shared" si="4"/>
        <v>1.2842864915906147E-3</v>
      </c>
      <c r="M24" s="2">
        <f t="shared" si="4"/>
        <v>1.6380444818076413E-3</v>
      </c>
    </row>
    <row r="25" spans="1:15" x14ac:dyDescent="0.35">
      <c r="I25" s="2">
        <f t="shared" ref="I25:M25" si="5">I7^2</f>
        <v>1.5735128286212884E-2</v>
      </c>
      <c r="J25" s="2">
        <f t="shared" si="5"/>
        <v>9.6966198420414644E-3</v>
      </c>
      <c r="K25" s="2">
        <f t="shared" si="5"/>
        <v>1.829248989401615E-3</v>
      </c>
      <c r="L25" s="2">
        <f t="shared" si="5"/>
        <v>1.4717928501223297E-3</v>
      </c>
      <c r="M25" s="2">
        <f t="shared" si="5"/>
        <v>1.8392492729665147E-3</v>
      </c>
    </row>
    <row r="26" spans="1:15" x14ac:dyDescent="0.35">
      <c r="I26" s="2">
        <f t="shared" ref="I26:M26" si="6">I8^2</f>
        <v>1.0065670747596522E-2</v>
      </c>
      <c r="J26" s="2">
        <f t="shared" si="6"/>
        <v>9.4176237540254341E-3</v>
      </c>
      <c r="K26" s="2">
        <f t="shared" si="6"/>
        <v>2.0765145437817377E-3</v>
      </c>
      <c r="L26" s="2">
        <f t="shared" si="6"/>
        <v>1.4254737982254007E-3</v>
      </c>
      <c r="M26" s="2">
        <f t="shared" si="6"/>
        <v>1.769242976116145E-3</v>
      </c>
    </row>
    <row r="27" spans="1:15" x14ac:dyDescent="0.35">
      <c r="I27" s="2">
        <f t="shared" ref="I27:M27" si="7">I9^2</f>
        <v>5.164616716490795E-3</v>
      </c>
      <c r="J27" s="2">
        <f t="shared" si="7"/>
        <v>8.1506540637316435E-3</v>
      </c>
      <c r="K27" s="2">
        <f t="shared" si="7"/>
        <v>1.8764108870485405E-3</v>
      </c>
      <c r="L27" s="2">
        <f t="shared" si="7"/>
        <v>1.3368477896684805E-3</v>
      </c>
      <c r="M27" s="2">
        <f t="shared" si="7"/>
        <v>1.5735366380793137E-3</v>
      </c>
    </row>
    <row r="28" spans="1:15" x14ac:dyDescent="0.35">
      <c r="I28" s="2">
        <f t="shared" ref="I28:M28" si="8">I10^2</f>
        <v>1.2255890497463702E-4</v>
      </c>
      <c r="J28" s="2">
        <f t="shared" si="8"/>
        <v>5.6509648732985477E-3</v>
      </c>
      <c r="K28" s="2">
        <f t="shared" si="8"/>
        <v>1.0680794647934455E-3</v>
      </c>
      <c r="L28" s="2">
        <f t="shared" si="8"/>
        <v>1.0421858868741262E-3</v>
      </c>
      <c r="M28" s="2">
        <f t="shared" si="8"/>
        <v>1.2263868602741276E-3</v>
      </c>
    </row>
    <row r="29" spans="1:15" x14ac:dyDescent="0.35">
      <c r="I29" s="2">
        <f t="shared" ref="I29:M29" si="9">I11^2</f>
        <v>1.862081634174379E-3</v>
      </c>
      <c r="J29" s="2">
        <f t="shared" si="9"/>
        <v>4.3763283285864285E-3</v>
      </c>
      <c r="K29" s="2">
        <f t="shared" si="9"/>
        <v>7.7793779070344112E-4</v>
      </c>
      <c r="L29" s="2">
        <f t="shared" si="9"/>
        <v>7.995020368336608E-4</v>
      </c>
      <c r="M29" s="2">
        <f t="shared" si="9"/>
        <v>1.0039955979714767E-3</v>
      </c>
    </row>
    <row r="30" spans="1:15" x14ac:dyDescent="0.35">
      <c r="I30" s="2">
        <f t="shared" ref="I30:M30" si="10">I12^2</f>
        <v>5.9814678043750161E-3</v>
      </c>
      <c r="J30" s="2">
        <f t="shared" si="10"/>
        <v>1.6289081458819709E-3</v>
      </c>
      <c r="K30" s="2">
        <f t="shared" si="10"/>
        <v>3.5877725632881674E-4</v>
      </c>
      <c r="L30" s="2">
        <f t="shared" si="10"/>
        <v>3.7335612839186114E-4</v>
      </c>
      <c r="M30" s="2">
        <f t="shared" si="10"/>
        <v>4.4858291536829499E-4</v>
      </c>
    </row>
    <row r="31" spans="1:15" x14ac:dyDescent="0.35">
      <c r="I31" s="2">
        <f t="shared" ref="I31:M31" si="11">I13^2</f>
        <v>6.3962294807909002E-4</v>
      </c>
      <c r="J31" s="2">
        <f t="shared" si="11"/>
        <v>1.7525864796985815E-5</v>
      </c>
      <c r="K31" s="2">
        <f t="shared" si="11"/>
        <v>2.4366226554398994E-4</v>
      </c>
      <c r="L31" s="2">
        <f t="shared" si="11"/>
        <v>1.107842901832979E-4</v>
      </c>
      <c r="M31" s="2">
        <f t="shared" si="11"/>
        <v>1.1952287385371911E-4</v>
      </c>
    </row>
    <row r="32" spans="1:15" x14ac:dyDescent="0.35">
      <c r="I32" s="2">
        <f t="shared" ref="I32:M32" si="12">I14^2</f>
        <v>4.3117625133333378E-4</v>
      </c>
      <c r="J32" s="2">
        <f t="shared" si="12"/>
        <v>8.1389861306134707E-5</v>
      </c>
      <c r="K32" s="2">
        <f t="shared" si="12"/>
        <v>3.4008116219810867E-6</v>
      </c>
      <c r="L32" s="2">
        <f t="shared" si="12"/>
        <v>2.1882968290836842E-7</v>
      </c>
      <c r="M32" s="2">
        <f t="shared" si="12"/>
        <v>1.411471640566855E-6</v>
      </c>
    </row>
    <row r="33" spans="9:13" x14ac:dyDescent="0.35">
      <c r="I33" s="2">
        <f t="shared" ref="I33:M33" si="13">I15^2</f>
        <v>7.291500583024896E-4</v>
      </c>
      <c r="J33" s="2">
        <f t="shared" si="13"/>
        <v>3.8002729672162325E-4</v>
      </c>
      <c r="K33" s="2">
        <f t="shared" si="13"/>
        <v>7.0706319857638026E-5</v>
      </c>
      <c r="L33" s="2">
        <f t="shared" si="13"/>
        <v>4.1005276103986087E-5</v>
      </c>
      <c r="M33" s="2">
        <f t="shared" si="13"/>
        <v>4.9992850182190617E-5</v>
      </c>
    </row>
    <row r="34" spans="9:13" x14ac:dyDescent="0.35">
      <c r="I34" s="2">
        <f t="shared" ref="I34:M34" si="14">I16^2</f>
        <v>4.2628257343315908E-3</v>
      </c>
      <c r="J34" s="2">
        <f t="shared" si="14"/>
        <v>1.4770170730280059E-3</v>
      </c>
      <c r="K34" s="2">
        <f t="shared" si="14"/>
        <v>5.1755092153513474E-4</v>
      </c>
      <c r="L34" s="2">
        <f t="shared" si="14"/>
        <v>3.7612029439178089E-4</v>
      </c>
      <c r="M34" s="2">
        <f t="shared" si="14"/>
        <v>4.7429229592510952E-4</v>
      </c>
    </row>
    <row r="35" spans="9:13" x14ac:dyDescent="0.35">
      <c r="I35" s="2">
        <f t="shared" ref="I35:M35" si="15">I17^2</f>
        <v>1.5546290140885156E-3</v>
      </c>
      <c r="J35" s="2">
        <f t="shared" si="15"/>
        <v>3.1051667863464315E-3</v>
      </c>
      <c r="K35" s="2">
        <f t="shared" si="15"/>
        <v>9.0104515155564374E-4</v>
      </c>
      <c r="L35" s="2">
        <f t="shared" si="15"/>
        <v>8.8331710277745701E-4</v>
      </c>
      <c r="M35" s="2">
        <f t="shared" si="15"/>
        <v>1.060966321044005E-3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3" sqref="A3"/>
    </sheetView>
  </sheetViews>
  <sheetFormatPr defaultColWidth="10.90625" defaultRowHeight="14.5" x14ac:dyDescent="0.35"/>
  <cols>
    <col min="1" max="1" width="33.08984375" customWidth="1"/>
  </cols>
  <sheetData>
    <row r="1" spans="1:17" x14ac:dyDescent="0.35">
      <c r="B1" t="s">
        <v>36</v>
      </c>
      <c r="D1" t="s">
        <v>38</v>
      </c>
      <c r="G1" s="2" t="s">
        <v>39</v>
      </c>
      <c r="H1" s="2"/>
      <c r="I1" s="2"/>
      <c r="J1" s="2"/>
      <c r="K1" s="2"/>
      <c r="L1" s="2"/>
      <c r="M1" s="2" t="s">
        <v>44</v>
      </c>
      <c r="N1" s="2"/>
      <c r="O1" s="2"/>
      <c r="P1" s="2"/>
      <c r="Q1" s="2"/>
    </row>
    <row r="2" spans="1:17" x14ac:dyDescent="0.35">
      <c r="A2" s="1" t="s">
        <v>19</v>
      </c>
      <c r="B2" s="3">
        <v>0.28697317851805804</v>
      </c>
      <c r="D2" s="2">
        <f>SQRT(AVERAGE(G2:G17))</f>
        <v>7.1743294629514509E-2</v>
      </c>
      <c r="G2" s="2">
        <f>'Output Fit'!I2^2</f>
        <v>0</v>
      </c>
      <c r="H2" s="2">
        <f>'Output Fit'!J2^2</f>
        <v>0</v>
      </c>
      <c r="I2" s="2">
        <f>'Output Fit'!K2^2</f>
        <v>0</v>
      </c>
      <c r="J2" s="2">
        <f>'Output Fit'!L2^2</f>
        <v>0</v>
      </c>
      <c r="K2" s="2">
        <f>'Output Fit'!M2^2</f>
        <v>0</v>
      </c>
      <c r="L2" s="2"/>
      <c r="M2" s="2">
        <f>'Output Fit'!I2</f>
        <v>0</v>
      </c>
      <c r="N2" s="2">
        <f>'Output Fit'!J2</f>
        <v>0</v>
      </c>
      <c r="O2" s="2">
        <f>'Output Fit'!K2</f>
        <v>0</v>
      </c>
      <c r="P2" s="2">
        <f>'Output Fit'!L2</f>
        <v>0</v>
      </c>
      <c r="Q2" s="2">
        <f>'Output Fit'!M2</f>
        <v>0</v>
      </c>
    </row>
    <row r="3" spans="1:17" x14ac:dyDescent="0.35">
      <c r="A3" s="1" t="s">
        <v>14</v>
      </c>
      <c r="B3" s="3">
        <v>0.2345843327678733</v>
      </c>
      <c r="D3" s="2">
        <f>SQRT(AVERAGE(H2:H17))</f>
        <v>5.8646083191968325E-2</v>
      </c>
      <c r="G3" s="2">
        <f>'Output Fit'!I3^2</f>
        <v>7.6487380875499397E-4</v>
      </c>
      <c r="H3" s="2">
        <f>'Output Fit'!J3^2</f>
        <v>5.3690382889701996E-8</v>
      </c>
      <c r="I3" s="2">
        <f>'Output Fit'!K3^2</f>
        <v>1.0464504421402863E-5</v>
      </c>
      <c r="J3" s="2">
        <f>'Output Fit'!L3^2</f>
        <v>1.1181161548870335E-6</v>
      </c>
      <c r="K3" s="2">
        <f>'Output Fit'!M3^2</f>
        <v>3.9761776959110629E-6</v>
      </c>
      <c r="L3" s="2"/>
      <c r="M3" s="2">
        <f>'Output Fit'!I3</f>
        <v>2.7656352050749462E-2</v>
      </c>
      <c r="N3" s="2">
        <f>'Output Fit'!J3</f>
        <v>-2.3171185314890992E-4</v>
      </c>
      <c r="O3" s="2">
        <f>'Output Fit'!K3</f>
        <v>3.2348886258112292E-3</v>
      </c>
      <c r="P3" s="2">
        <f>'Output Fit'!L3</f>
        <v>1.0574101166941016E-3</v>
      </c>
      <c r="Q3" s="2">
        <f>'Output Fit'!M3</f>
        <v>1.9940355302529248E-3</v>
      </c>
    </row>
    <row r="4" spans="1:17" x14ac:dyDescent="0.35">
      <c r="A4" s="1" t="s">
        <v>16</v>
      </c>
      <c r="B4" s="3">
        <v>0.1125093778960979</v>
      </c>
      <c r="D4" s="2">
        <f>SQRT(AVERAGE(I2:I17))</f>
        <v>2.8127344474024474E-2</v>
      </c>
      <c r="G4" s="2">
        <f>'Output Fit'!I4^2</f>
        <v>3.1130557418476124E-3</v>
      </c>
      <c r="H4" s="2">
        <f>'Output Fit'!J4^2</f>
        <v>1.3453899596401221E-4</v>
      </c>
      <c r="I4" s="2">
        <f>'Output Fit'!K4^2</f>
        <v>8.9599003007191427E-5</v>
      </c>
      <c r="J4" s="2">
        <f>'Output Fit'!L4^2</f>
        <v>2.6509595725899749E-5</v>
      </c>
      <c r="K4" s="2">
        <f>'Output Fit'!M4^2</f>
        <v>3.6277789641954734E-5</v>
      </c>
      <c r="L4" s="2"/>
      <c r="M4" s="2">
        <f>'Output Fit'!I4</f>
        <v>5.579476446627956E-2</v>
      </c>
      <c r="N4" s="2">
        <f>'Output Fit'!J4</f>
        <v>-1.1599094618288628E-2</v>
      </c>
      <c r="O4" s="2">
        <f>'Output Fit'!K4</f>
        <v>9.4656749895182558E-3</v>
      </c>
      <c r="P4" s="2">
        <f>'Output Fit'!L4</f>
        <v>5.1487470054276067E-3</v>
      </c>
      <c r="Q4" s="2">
        <f>'Output Fit'!M4</f>
        <v>6.0231046514197919E-3</v>
      </c>
    </row>
    <row r="5" spans="1:17" x14ac:dyDescent="0.35">
      <c r="A5" s="1" t="s">
        <v>17</v>
      </c>
      <c r="B5" s="3">
        <v>9.8597551252905855E-2</v>
      </c>
      <c r="D5" s="2">
        <f>SQRT(AVERAGE(J2:J17))</f>
        <v>2.4649387813226464E-2</v>
      </c>
      <c r="G5" s="2">
        <f>'Output Fit'!I5^2</f>
        <v>1.3588257980058948E-2</v>
      </c>
      <c r="H5" s="2">
        <f>'Output Fit'!J5^2</f>
        <v>3.1055583265440752E-3</v>
      </c>
      <c r="I5" s="2">
        <f>'Output Fit'!K5^2</f>
        <v>9.5575850579209995E-4</v>
      </c>
      <c r="J5" s="2">
        <f>'Output Fit'!L5^2</f>
        <v>5.4895862634270546E-4</v>
      </c>
      <c r="K5" s="2">
        <f>'Output Fit'!M5^2</f>
        <v>6.8554424647374968E-4</v>
      </c>
      <c r="L5" s="2"/>
      <c r="M5" s="2">
        <f>'Output Fit'!I5</f>
        <v>0.11656868353060761</v>
      </c>
      <c r="N5" s="2">
        <f>'Output Fit'!J5</f>
        <v>-5.5727536519606491E-2</v>
      </c>
      <c r="O5" s="2">
        <f>'Output Fit'!K5</f>
        <v>3.0915344180392039E-2</v>
      </c>
      <c r="P5" s="2">
        <f>'Output Fit'!L5</f>
        <v>2.3429866118753334E-2</v>
      </c>
      <c r="Q5" s="2">
        <f>'Output Fit'!M5</f>
        <v>2.6182899886638793E-2</v>
      </c>
    </row>
    <row r="6" spans="1:17" x14ac:dyDescent="0.35">
      <c r="A6" s="1" t="s">
        <v>18</v>
      </c>
      <c r="B6" s="3">
        <v>0.10922922122326388</v>
      </c>
      <c r="D6" s="2">
        <f>SQRT(AVERAGE(K2:K17))</f>
        <v>2.730730530581597E-2</v>
      </c>
      <c r="G6" s="2">
        <f>'Output Fit'!I6^2</f>
        <v>1.8338489558136415E-2</v>
      </c>
      <c r="H6" s="2">
        <f>'Output Fit'!J6^2</f>
        <v>7.8074322774926638E-3</v>
      </c>
      <c r="I6" s="2">
        <f>'Output Fit'!K6^2</f>
        <v>1.8792036991742832E-3</v>
      </c>
      <c r="J6" s="2">
        <f>'Output Fit'!L6^2</f>
        <v>1.2842864915906147E-3</v>
      </c>
      <c r="K6" s="2">
        <f>'Output Fit'!M6^2</f>
        <v>1.6380444818076413E-3</v>
      </c>
      <c r="L6" s="2"/>
      <c r="M6" s="2">
        <f>'Output Fit'!I6</f>
        <v>0.13541967936063212</v>
      </c>
      <c r="N6" s="2">
        <f>'Output Fit'!J6</f>
        <v>-8.835967563030471E-2</v>
      </c>
      <c r="O6" s="2">
        <f>'Output Fit'!K6</f>
        <v>4.334978315025674E-2</v>
      </c>
      <c r="P6" s="2">
        <f>'Output Fit'!L6</f>
        <v>3.5836943111691527E-2</v>
      </c>
      <c r="Q6" s="2">
        <f>'Output Fit'!M6</f>
        <v>4.047276222112399E-2</v>
      </c>
    </row>
    <row r="7" spans="1:17" x14ac:dyDescent="0.35">
      <c r="A7" s="1" t="s">
        <v>15</v>
      </c>
      <c r="B7" s="3">
        <v>0.16837873233163977</v>
      </c>
      <c r="D7" s="4">
        <f>SQRT(AVERAGE(G2:K17))</f>
        <v>4.6326865095425815E-2</v>
      </c>
      <c r="G7" s="2">
        <f>'Output Fit'!I7^2</f>
        <v>1.5735128286212884E-2</v>
      </c>
      <c r="H7" s="2">
        <f>'Output Fit'!J7^2</f>
        <v>9.6966198420414644E-3</v>
      </c>
      <c r="I7" s="2">
        <f>'Output Fit'!K7^2</f>
        <v>1.829248989401615E-3</v>
      </c>
      <c r="J7" s="2">
        <f>'Output Fit'!L7^2</f>
        <v>1.4717928501223297E-3</v>
      </c>
      <c r="K7" s="2">
        <f>'Output Fit'!M7^2</f>
        <v>1.8392492729665147E-3</v>
      </c>
      <c r="L7" s="2"/>
      <c r="M7" s="2">
        <f>'Output Fit'!I7</f>
        <v>0.1254397396609738</v>
      </c>
      <c r="N7" s="2">
        <f>'Output Fit'!J7</f>
        <v>-9.8471416370647699E-2</v>
      </c>
      <c r="O7" s="2">
        <f>'Output Fit'!K7</f>
        <v>4.2769720473737199E-2</v>
      </c>
      <c r="P7" s="2">
        <f>'Output Fit'!L7</f>
        <v>3.8363952483057968E-2</v>
      </c>
      <c r="Q7" s="2">
        <f>'Output Fit'!M7</f>
        <v>4.2886469579186799E-2</v>
      </c>
    </row>
    <row r="8" spans="1:17" x14ac:dyDescent="0.35">
      <c r="A8" s="1" t="s">
        <v>6</v>
      </c>
      <c r="B8" s="3">
        <v>7.5372940672042716E-3</v>
      </c>
      <c r="D8" s="2">
        <f>E17</f>
        <v>6.8521987246391632E-3</v>
      </c>
      <c r="G8" s="2">
        <f>'Output Fit'!I8^2</f>
        <v>1.0065670747596522E-2</v>
      </c>
      <c r="H8" s="2">
        <f>'Output Fit'!J8^2</f>
        <v>9.4176237540254341E-3</v>
      </c>
      <c r="I8" s="2">
        <f>'Output Fit'!K8^2</f>
        <v>2.0765145437817377E-3</v>
      </c>
      <c r="J8" s="2">
        <f>'Output Fit'!L8^2</f>
        <v>1.4254737982254007E-3</v>
      </c>
      <c r="K8" s="2">
        <f>'Output Fit'!M8^2</f>
        <v>1.769242976116145E-3</v>
      </c>
      <c r="L8" s="2"/>
      <c r="M8" s="2">
        <f>'Output Fit'!I8</f>
        <v>0.10032781641995664</v>
      </c>
      <c r="N8" s="2">
        <f>'Output Fit'!J8</f>
        <v>-9.7044442159380948E-2</v>
      </c>
      <c r="O8" s="2">
        <f>'Output Fit'!K8</f>
        <v>4.5568789141052869E-2</v>
      </c>
      <c r="P8" s="2">
        <f>'Output Fit'!L8</f>
        <v>3.7755447265598652E-2</v>
      </c>
      <c r="Q8" s="2">
        <f>'Output Fit'!M8</f>
        <v>4.2062370072502395E-2</v>
      </c>
    </row>
    <row r="9" spans="1:17" x14ac:dyDescent="0.35">
      <c r="A9" s="1" t="s">
        <v>1</v>
      </c>
      <c r="B9" s="3">
        <v>6.5409998299798724E-2</v>
      </c>
      <c r="D9" s="2">
        <f t="shared" ref="D9:D12" si="0">E18</f>
        <v>9.0767036832014453E-2</v>
      </c>
      <c r="G9" s="2">
        <f>'Output Fit'!I9^2</f>
        <v>5.164616716490795E-3</v>
      </c>
      <c r="H9" s="2">
        <f>'Output Fit'!J9^2</f>
        <v>8.1506540637316435E-3</v>
      </c>
      <c r="I9" s="2">
        <f>'Output Fit'!K9^2</f>
        <v>1.8764108870485405E-3</v>
      </c>
      <c r="J9" s="2">
        <f>'Output Fit'!L9^2</f>
        <v>1.3368477896684805E-3</v>
      </c>
      <c r="K9" s="2">
        <f>'Output Fit'!M9^2</f>
        <v>1.5735366380793137E-3</v>
      </c>
      <c r="L9" s="2"/>
      <c r="M9" s="2">
        <f>'Output Fit'!I9</f>
        <v>7.186526780365321E-2</v>
      </c>
      <c r="N9" s="2">
        <f>'Output Fit'!J9</f>
        <v>-9.0280972877631552E-2</v>
      </c>
      <c r="O9" s="2">
        <f>'Output Fit'!K9</f>
        <v>4.33175586459872E-2</v>
      </c>
      <c r="P9" s="2">
        <f>'Output Fit'!L9</f>
        <v>3.6562929172434755E-2</v>
      </c>
      <c r="Q9" s="2">
        <f>'Output Fit'!M9</f>
        <v>3.9667828754285428E-2</v>
      </c>
    </row>
    <row r="10" spans="1:17" x14ac:dyDescent="0.35">
      <c r="A10" s="1" t="s">
        <v>3</v>
      </c>
      <c r="B10" s="3">
        <v>15.974300293814585</v>
      </c>
      <c r="D10" s="2">
        <f t="shared" si="0"/>
        <v>0.70569063665081655</v>
      </c>
      <c r="G10" s="2">
        <f>'Output Fit'!I10^2</f>
        <v>1.2255890497463702E-4</v>
      </c>
      <c r="H10" s="2">
        <f>'Output Fit'!J10^2</f>
        <v>5.6509648732985477E-3</v>
      </c>
      <c r="I10" s="2">
        <f>'Output Fit'!K10^2</f>
        <v>1.0680794647934455E-3</v>
      </c>
      <c r="J10" s="2">
        <f>'Output Fit'!L10^2</f>
        <v>1.0421858868741262E-3</v>
      </c>
      <c r="K10" s="2">
        <f>'Output Fit'!M10^2</f>
        <v>1.2263868602741276E-3</v>
      </c>
      <c r="L10" s="2"/>
      <c r="M10" s="2">
        <f>'Output Fit'!I10</f>
        <v>1.1070632546274717E-2</v>
      </c>
      <c r="N10" s="2">
        <f>'Output Fit'!J10</f>
        <v>-7.51728998595807E-2</v>
      </c>
      <c r="O10" s="2">
        <f>'Output Fit'!K10</f>
        <v>3.2681485045717329E-2</v>
      </c>
      <c r="P10" s="2">
        <f>'Output Fit'!L10</f>
        <v>3.2282903941159416E-2</v>
      </c>
      <c r="Q10" s="2">
        <f>'Output Fit'!M10</f>
        <v>3.5019806685276371E-2</v>
      </c>
    </row>
    <row r="11" spans="1:17" x14ac:dyDescent="0.35">
      <c r="A11" s="1" t="s">
        <v>4</v>
      </c>
      <c r="B11" s="3">
        <v>0.18386568999146638</v>
      </c>
      <c r="D11" s="2">
        <f t="shared" si="0"/>
        <v>0.30600951775108975</v>
      </c>
      <c r="G11" s="2">
        <f>'Output Fit'!I11^2</f>
        <v>1.862081634174379E-3</v>
      </c>
      <c r="H11" s="2">
        <f>'Output Fit'!J11^2</f>
        <v>4.3763283285864285E-3</v>
      </c>
      <c r="I11" s="2">
        <f>'Output Fit'!K11^2</f>
        <v>7.7793779070344112E-4</v>
      </c>
      <c r="J11" s="2">
        <f>'Output Fit'!L11^2</f>
        <v>7.995020368336608E-4</v>
      </c>
      <c r="K11" s="2">
        <f>'Output Fit'!M11^2</f>
        <v>1.0039955979714767E-3</v>
      </c>
      <c r="L11" s="2"/>
      <c r="M11" s="2">
        <f>'Output Fit'!I11</f>
        <v>-4.3151843925542499E-2</v>
      </c>
      <c r="N11" s="2">
        <f>'Output Fit'!J11</f>
        <v>-6.6153823234839787E-2</v>
      </c>
      <c r="O11" s="2">
        <f>'Output Fit'!K11</f>
        <v>2.7891536184001073E-2</v>
      </c>
      <c r="P11" s="2">
        <f>'Output Fit'!L11</f>
        <v>2.8275467048904088E-2</v>
      </c>
      <c r="Q11" s="2">
        <f>'Output Fit'!M11</f>
        <v>3.1685889572039425E-2</v>
      </c>
    </row>
    <row r="12" spans="1:17" x14ac:dyDescent="0.35">
      <c r="A12" s="1" t="s">
        <v>5</v>
      </c>
      <c r="B12" s="3">
        <v>0.21062534356791421</v>
      </c>
      <c r="D12" s="2">
        <f t="shared" si="0"/>
        <v>0.36214548494050836</v>
      </c>
      <c r="G12" s="2">
        <f>'Output Fit'!I12^2</f>
        <v>5.9814678043750161E-3</v>
      </c>
      <c r="H12" s="2">
        <f>'Output Fit'!J12^2</f>
        <v>1.6289081458819709E-3</v>
      </c>
      <c r="I12" s="2">
        <f>'Output Fit'!K12^2</f>
        <v>3.5877725632881674E-4</v>
      </c>
      <c r="J12" s="2">
        <f>'Output Fit'!L12^2</f>
        <v>3.7335612839186114E-4</v>
      </c>
      <c r="K12" s="2">
        <f>'Output Fit'!M12^2</f>
        <v>4.4858291536829499E-4</v>
      </c>
      <c r="L12" s="2"/>
      <c r="M12" s="2">
        <f>'Output Fit'!I12</f>
        <v>-7.7339949601580527E-2</v>
      </c>
      <c r="N12" s="2">
        <f>'Output Fit'!J12</f>
        <v>-4.0359734214709231E-2</v>
      </c>
      <c r="O12" s="2">
        <f>'Output Fit'!K12</f>
        <v>1.89414164287895E-2</v>
      </c>
      <c r="P12" s="2">
        <f>'Output Fit'!L12</f>
        <v>1.9322425530762466E-2</v>
      </c>
      <c r="Q12" s="2">
        <f>'Output Fit'!M12</f>
        <v>2.1179776093441002E-2</v>
      </c>
    </row>
    <row r="13" spans="1:17" x14ac:dyDescent="0.35">
      <c r="A13" s="1" t="s">
        <v>2</v>
      </c>
      <c r="B13" s="3">
        <v>3.2883477239481942</v>
      </c>
      <c r="D13" s="4">
        <f>E22</f>
        <v>9.3090935463668451E-3</v>
      </c>
      <c r="G13" s="2">
        <f>'Output Fit'!I13^2</f>
        <v>6.3962294807909002E-4</v>
      </c>
      <c r="H13" s="2">
        <f>'Output Fit'!J13^2</f>
        <v>1.7525864796985815E-5</v>
      </c>
      <c r="I13" s="2">
        <f>'Output Fit'!K13^2</f>
        <v>2.4366226554398994E-4</v>
      </c>
      <c r="J13" s="2">
        <f>'Output Fit'!L13^2</f>
        <v>1.107842901832979E-4</v>
      </c>
      <c r="K13" s="2">
        <f>'Output Fit'!M13^2</f>
        <v>1.1952287385371911E-4</v>
      </c>
      <c r="L13" s="2"/>
      <c r="M13" s="2">
        <f>'Output Fit'!I13</f>
        <v>2.5290768040514111E-2</v>
      </c>
      <c r="N13" s="2">
        <f>'Output Fit'!J13</f>
        <v>-4.1863904257708473E-3</v>
      </c>
      <c r="O13" s="2">
        <f>'Output Fit'!K13</f>
        <v>1.5609684991824465E-2</v>
      </c>
      <c r="P13" s="2">
        <f>'Output Fit'!L13</f>
        <v>1.0525411639612861E-2</v>
      </c>
      <c r="Q13" s="2">
        <f>'Output Fit'!M13</f>
        <v>1.093265173019424E-2</v>
      </c>
    </row>
    <row r="14" spans="1:17" x14ac:dyDescent="0.35">
      <c r="G14" s="2">
        <f>'Output Fit'!I14^2</f>
        <v>4.3117625133333378E-4</v>
      </c>
      <c r="H14" s="2">
        <f>'Output Fit'!J14^2</f>
        <v>8.1389861306134707E-5</v>
      </c>
      <c r="I14" s="2">
        <f>'Output Fit'!K14^2</f>
        <v>3.4008116219810867E-6</v>
      </c>
      <c r="J14" s="2">
        <f>'Output Fit'!L14^2</f>
        <v>2.1882968290836842E-7</v>
      </c>
      <c r="K14" s="2">
        <f>'Output Fit'!M14^2</f>
        <v>1.411471640566855E-6</v>
      </c>
      <c r="L14" s="2"/>
      <c r="M14" s="2">
        <f>'Output Fit'!I14</f>
        <v>2.0764783922144092E-2</v>
      </c>
      <c r="N14" s="2">
        <f>'Output Fit'!J14</f>
        <v>9.021632962282089E-3</v>
      </c>
      <c r="O14" s="2">
        <f>'Output Fit'!K14</f>
        <v>-1.8441289602359936E-3</v>
      </c>
      <c r="P14" s="2">
        <f>'Output Fit'!L14</f>
        <v>4.6779235020291687E-4</v>
      </c>
      <c r="Q14" s="2">
        <f>'Output Fit'!M14</f>
        <v>1.1880537195627372E-3</v>
      </c>
    </row>
    <row r="15" spans="1:17" x14ac:dyDescent="0.35">
      <c r="G15" s="2">
        <f>'Output Fit'!I15^2</f>
        <v>7.291500583024896E-4</v>
      </c>
      <c r="H15" s="2">
        <f>'Output Fit'!J15^2</f>
        <v>3.8002729672162325E-4</v>
      </c>
      <c r="I15" s="2">
        <f>'Output Fit'!K15^2</f>
        <v>7.0706319857638026E-5</v>
      </c>
      <c r="J15" s="2">
        <f>'Output Fit'!L15^2</f>
        <v>4.1005276103986087E-5</v>
      </c>
      <c r="K15" s="2">
        <f>'Output Fit'!M15^2</f>
        <v>4.9992850182190617E-5</v>
      </c>
      <c r="L15" s="2"/>
      <c r="M15" s="2">
        <f>'Output Fit'!I15</f>
        <v>-2.7002778714467324E-2</v>
      </c>
      <c r="N15" s="2">
        <f>'Output Fit'!J15</f>
        <v>1.9494288823181605E-2</v>
      </c>
      <c r="O15" s="2">
        <f>'Output Fit'!K15</f>
        <v>-8.4087050047934268E-3</v>
      </c>
      <c r="P15" s="2">
        <f>'Output Fit'!L15</f>
        <v>-6.4035362186830869E-3</v>
      </c>
      <c r="Q15" s="2">
        <f>'Output Fit'!M15</f>
        <v>-7.0705622253248446E-3</v>
      </c>
    </row>
    <row r="16" spans="1:17" x14ac:dyDescent="0.35">
      <c r="A16" s="5" t="s">
        <v>40</v>
      </c>
      <c r="B16" s="2" t="s">
        <v>41</v>
      </c>
      <c r="C16" s="2" t="s">
        <v>42</v>
      </c>
      <c r="D16" s="2"/>
      <c r="E16" s="2" t="s">
        <v>45</v>
      </c>
      <c r="G16" s="2">
        <f>'Output Fit'!I16^2</f>
        <v>4.2628257343315908E-3</v>
      </c>
      <c r="H16" s="2">
        <f>'Output Fit'!J16^2</f>
        <v>1.4770170730280059E-3</v>
      </c>
      <c r="I16" s="2">
        <f>'Output Fit'!K16^2</f>
        <v>5.1755092153513474E-4</v>
      </c>
      <c r="J16" s="2">
        <f>'Output Fit'!L16^2</f>
        <v>3.7612029439178089E-4</v>
      </c>
      <c r="K16" s="2">
        <f>'Output Fit'!M16^2</f>
        <v>4.7429229592510952E-4</v>
      </c>
      <c r="L16" s="2"/>
      <c r="M16" s="2">
        <f>'Output Fit'!I16</f>
        <v>-6.5290318840786732E-2</v>
      </c>
      <c r="N16" s="2">
        <f>'Output Fit'!J16</f>
        <v>3.8431979821861972E-2</v>
      </c>
      <c r="O16" s="2">
        <f>'Output Fit'!K16</f>
        <v>-2.2749745526821498E-2</v>
      </c>
      <c r="P16" s="2">
        <f>'Output Fit'!L16</f>
        <v>-1.9393821036396641E-2</v>
      </c>
      <c r="Q16" s="2">
        <f>'Output Fit'!M16</f>
        <v>-2.1778252820763871E-2</v>
      </c>
    </row>
    <row r="17" spans="1:17" x14ac:dyDescent="0.35">
      <c r="A17" s="6" t="s">
        <v>6</v>
      </c>
      <c r="B17" s="2">
        <f>_xlfn.VAR.S(M2:M17)</f>
        <v>4.3772151517871335E-3</v>
      </c>
      <c r="C17" s="2">
        <f>_xlfn.VAR.S(G20:G35)</f>
        <v>0.63880446666666657</v>
      </c>
      <c r="D17" s="2"/>
      <c r="E17" s="4">
        <f>B17/C17</f>
        <v>6.8521987246391632E-3</v>
      </c>
      <c r="G17" s="2">
        <f>'Output Fit'!I17^2</f>
        <v>1.5546290140885156E-3</v>
      </c>
      <c r="H17" s="2">
        <f>'Output Fit'!J17^2</f>
        <v>3.1051667863464315E-3</v>
      </c>
      <c r="I17" s="2">
        <f>'Output Fit'!K17^2</f>
        <v>9.0104515155564374E-4</v>
      </c>
      <c r="J17" s="2">
        <f>'Output Fit'!L17^2</f>
        <v>8.8331710277745701E-4</v>
      </c>
      <c r="K17" s="2">
        <f>'Output Fit'!M17^2</f>
        <v>1.060966321044005E-3</v>
      </c>
      <c r="L17" s="2"/>
      <c r="M17" s="2">
        <f>'Output Fit'!I17</f>
        <v>3.9428784080776769E-2</v>
      </c>
      <c r="N17" s="2">
        <f>'Output Fit'!J17</f>
        <v>5.5724023422097146E-2</v>
      </c>
      <c r="O17" s="2">
        <f>'Output Fit'!K17</f>
        <v>-3.0017414138390465E-2</v>
      </c>
      <c r="P17" s="2">
        <f>'Output Fit'!L17</f>
        <v>-2.9720651116310642E-2</v>
      </c>
      <c r="Q17" s="2">
        <f>'Output Fit'!M17</f>
        <v>-3.2572477969046276E-2</v>
      </c>
    </row>
    <row r="18" spans="1:17" x14ac:dyDescent="0.35">
      <c r="A18" s="6" t="s">
        <v>1</v>
      </c>
      <c r="B18" s="2">
        <f>_xlfn.VAR.S(N2:N17)</f>
        <v>2.6064042055262888E-3</v>
      </c>
      <c r="C18" s="2">
        <f>_xlfn.VAR.S(H20:H35)</f>
        <v>2.8715316666666633E-2</v>
      </c>
      <c r="D18" s="2"/>
      <c r="E18" s="4">
        <f t="shared" ref="E18:E21" si="1">B18/C18</f>
        <v>9.0767036832014453E-2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 s="6" t="s">
        <v>3</v>
      </c>
      <c r="B19" s="2">
        <f>_xlfn.VAR.S(O2:O17)</f>
        <v>5.8195954502470945E-4</v>
      </c>
      <c r="C19" s="2">
        <f>_xlfn.VAR.S(I20:I35)</f>
        <v>8.2466666666667048E-4</v>
      </c>
      <c r="D19" s="2"/>
      <c r="E19" s="4">
        <f t="shared" si="1"/>
        <v>0.70569063665081655</v>
      </c>
      <c r="G19" s="2" t="s">
        <v>43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A20" s="6" t="s">
        <v>4</v>
      </c>
      <c r="B20" s="2">
        <f>_xlfn.VAR.S(P2:P17)</f>
        <v>4.5815234981830152E-4</v>
      </c>
      <c r="C20" s="2">
        <f>_xlfn.VAR.S(J20:J35)</f>
        <v>1.4971833333333304E-3</v>
      </c>
      <c r="D20" s="2"/>
      <c r="E20" s="4">
        <f t="shared" si="1"/>
        <v>0.30600951775108975</v>
      </c>
      <c r="G20" s="2">
        <f>'Input Data'!D2-'Input Data'!D$2</f>
        <v>0</v>
      </c>
      <c r="H20" s="2">
        <f>'Input Data'!E2-'Input Data'!E$2</f>
        <v>0</v>
      </c>
      <c r="I20" s="2">
        <f>'Input Data'!F2-'Input Data'!F$2</f>
        <v>0</v>
      </c>
      <c r="J20" s="2">
        <f>'Input Data'!G2-'Input Data'!G$2</f>
        <v>0</v>
      </c>
      <c r="K20" s="2">
        <f>'Input Data'!H2-'Input Data'!H$2</f>
        <v>0</v>
      </c>
      <c r="L20" s="2"/>
      <c r="M20" s="2"/>
      <c r="N20" s="2"/>
      <c r="O20" s="2"/>
      <c r="P20" s="2"/>
      <c r="Q20" s="2"/>
    </row>
    <row r="21" spans="1:17" x14ac:dyDescent="0.35">
      <c r="A21" s="6" t="s">
        <v>5</v>
      </c>
      <c r="B21" s="2">
        <f>_xlfn.VAR.S(Q2:Q17)</f>
        <v>5.5963398045521162E-4</v>
      </c>
      <c r="C21" s="2">
        <f>_xlfn.VAR.S(K20:K35)</f>
        <v>1.5453291666666666E-3</v>
      </c>
      <c r="D21" s="2"/>
      <c r="E21" s="4">
        <f t="shared" si="1"/>
        <v>0.36214548494050836</v>
      </c>
      <c r="G21" s="2">
        <f>'Input Data'!D3-'Input Data'!D$2</f>
        <v>2.0000000000006679E-3</v>
      </c>
      <c r="H21" s="2">
        <f>'Input Data'!E3-'Input Data'!E$2</f>
        <v>8.0000000000000071E-3</v>
      </c>
      <c r="I21" s="2">
        <f>'Input Data'!F3-'Input Data'!F$2</f>
        <v>-3.0000000000001137E-3</v>
      </c>
      <c r="J21" s="2">
        <f>'Input Data'!G3-'Input Data'!G$2</f>
        <v>-3.0000000000001137E-3</v>
      </c>
      <c r="K21" s="2">
        <f>'Input Data'!H3-'Input Data'!H$2</f>
        <v>-3.9999999999995595E-3</v>
      </c>
      <c r="L21" s="2"/>
      <c r="M21" s="2"/>
      <c r="N21" s="2"/>
      <c r="O21" s="2"/>
      <c r="P21" s="2"/>
      <c r="Q21" s="2"/>
    </row>
    <row r="22" spans="1:17" x14ac:dyDescent="0.35">
      <c r="A22" s="6" t="s">
        <v>2</v>
      </c>
      <c r="B22" s="2">
        <f>_xlfn.VAR.S(M2:Q17)</f>
        <v>2.0926727033281733E-3</v>
      </c>
      <c r="C22" s="2">
        <f>_xlfn.VAR.S(G20:K35)</f>
        <v>0.22479876186708878</v>
      </c>
      <c r="D22" s="2"/>
      <c r="E22" s="4">
        <f>B22/C22</f>
        <v>9.3090935463668451E-3</v>
      </c>
      <c r="G22" s="2">
        <f>'Input Data'!D4-'Input Data'!D$2</f>
        <v>3.0000000000001137E-3</v>
      </c>
      <c r="H22" s="2">
        <f>'Input Data'!E4-'Input Data'!E$2</f>
        <v>2.6999999999999247E-2</v>
      </c>
      <c r="I22" s="2">
        <f>'Input Data'!F4-'Input Data'!F$2</f>
        <v>-9.0000000000003411E-3</v>
      </c>
      <c r="J22" s="2">
        <f>'Input Data'!G4-'Input Data'!G$2</f>
        <v>-9.0000000000003411E-3</v>
      </c>
      <c r="K22" s="2">
        <f>'Input Data'!H4-'Input Data'!H$2</f>
        <v>-9.9999999999997868E-3</v>
      </c>
      <c r="L22" s="2"/>
      <c r="M22" s="2"/>
      <c r="N22" s="2"/>
      <c r="O22" s="2"/>
      <c r="P22" s="2"/>
      <c r="Q22" s="2"/>
    </row>
    <row r="23" spans="1:17" x14ac:dyDescent="0.35">
      <c r="G23" s="2">
        <f>'Input Data'!D5-'Input Data'!D$2</f>
        <v>-9.9999999999944578E-4</v>
      </c>
      <c r="H23" s="2">
        <f>'Input Data'!E5-'Input Data'!E$2</f>
        <v>8.599999999999941E-2</v>
      </c>
      <c r="I23" s="2">
        <f>'Input Data'!F5-'Input Data'!F$2</f>
        <v>-3.0000000000000249E-2</v>
      </c>
      <c r="J23" s="2">
        <f>'Input Data'!G5-'Input Data'!G$2</f>
        <v>-3.0999999999999694E-2</v>
      </c>
      <c r="K23" s="2">
        <f>'Input Data'!H5-'Input Data'!H$2</f>
        <v>-3.3999999999999808E-2</v>
      </c>
      <c r="L23" s="2"/>
      <c r="M23" s="2"/>
      <c r="N23" s="2"/>
      <c r="O23" s="2"/>
      <c r="P23" s="2"/>
      <c r="Q23" s="2"/>
    </row>
    <row r="24" spans="1:17" x14ac:dyDescent="0.35">
      <c r="G24" s="2">
        <f>'Input Data'!D6-'Input Data'!D$2</f>
        <v>3.5000000000000142E-2</v>
      </c>
      <c r="H24" s="2">
        <f>'Input Data'!E6-'Input Data'!E$2</f>
        <v>0.13300000000000001</v>
      </c>
      <c r="I24" s="2">
        <f>'Input Data'!F6-'Input Data'!F$2</f>
        <v>-4.1999999999999815E-2</v>
      </c>
      <c r="J24" s="2">
        <f>'Input Data'!G6-'Input Data'!G$2</f>
        <v>-4.6999999999999709E-2</v>
      </c>
      <c r="K24" s="2">
        <f>'Input Data'!H6-'Input Data'!H$2</f>
        <v>-5.1999999999999602E-2</v>
      </c>
      <c r="L24" s="2"/>
      <c r="M24" s="2"/>
      <c r="N24" s="2"/>
      <c r="O24" s="2"/>
      <c r="P24" s="2"/>
      <c r="Q24" s="2"/>
    </row>
    <row r="25" spans="1:17" x14ac:dyDescent="0.35">
      <c r="G25" s="2">
        <f>'Input Data'!D7-'Input Data'!D$2</f>
        <v>9.8000000000000753E-2</v>
      </c>
      <c r="H25" s="2">
        <f>'Input Data'!E7-'Input Data'!E$2</f>
        <v>0.15700000000000003</v>
      </c>
      <c r="I25" s="2">
        <f>'Input Data'!F7-'Input Data'!F$2</f>
        <v>-4.1000000000000369E-2</v>
      </c>
      <c r="J25" s="2">
        <f>'Input Data'!G7-'Input Data'!G$2</f>
        <v>-5.2999999999999936E-2</v>
      </c>
      <c r="K25" s="2">
        <f>'Input Data'!H7-'Input Data'!H$2</f>
        <v>-5.7999999999999829E-2</v>
      </c>
      <c r="L25" s="2"/>
      <c r="M25" s="2"/>
      <c r="N25" s="2"/>
      <c r="O25" s="2"/>
      <c r="P25" s="2"/>
      <c r="Q25" s="2"/>
    </row>
    <row r="26" spans="1:17" x14ac:dyDescent="0.35">
      <c r="G26" s="2">
        <f>'Input Data'!D8-'Input Data'!D$2</f>
        <v>0.2240000000000002</v>
      </c>
      <c r="H26" s="2">
        <f>'Input Data'!E8-'Input Data'!E$2</f>
        <v>0.1819999999999995</v>
      </c>
      <c r="I26" s="2">
        <f>'Input Data'!F8-'Input Data'!F$2</f>
        <v>-4.3000000000000149E-2</v>
      </c>
      <c r="J26" s="2">
        <f>'Input Data'!G8-'Input Data'!G$2</f>
        <v>-5.9000000000000163E-2</v>
      </c>
      <c r="K26" s="2">
        <f>'Input Data'!H8-'Input Data'!H$2</f>
        <v>-6.4000000000000057E-2</v>
      </c>
      <c r="L26" s="2"/>
      <c r="M26" s="2"/>
      <c r="N26" s="2"/>
      <c r="O26" s="2"/>
      <c r="P26" s="2"/>
      <c r="Q26" s="2"/>
    </row>
    <row r="27" spans="1:17" x14ac:dyDescent="0.35">
      <c r="G27" s="2">
        <f>'Input Data'!D9-'Input Data'!D$2</f>
        <v>0.34700000000000131</v>
      </c>
      <c r="H27" s="2">
        <f>'Input Data'!E9-'Input Data'!E$2</f>
        <v>0.19999999999999929</v>
      </c>
      <c r="I27" s="2">
        <f>'Input Data'!F9-'Input Data'!F$2</f>
        <v>-4.0000000000000036E-2</v>
      </c>
      <c r="J27" s="2">
        <f>'Input Data'!G9-'Input Data'!G$2</f>
        <v>-6.4000000000000057E-2</v>
      </c>
      <c r="K27" s="2">
        <f>'Input Data'!H9-'Input Data'!H$2</f>
        <v>-6.7999999999999616E-2</v>
      </c>
      <c r="L27" s="2"/>
      <c r="M27" s="2"/>
      <c r="N27" s="2"/>
      <c r="O27" s="2"/>
      <c r="P27" s="2"/>
      <c r="Q27" s="2"/>
    </row>
    <row r="28" spans="1:17" x14ac:dyDescent="0.35">
      <c r="G28" s="2">
        <f>'Input Data'!D10-'Input Data'!D$2</f>
        <v>0.58000000000000007</v>
      </c>
      <c r="H28" s="2">
        <f>'Input Data'!E10-'Input Data'!E$2</f>
        <v>0.22999999999999954</v>
      </c>
      <c r="I28" s="2">
        <f>'Input Data'!F10-'Input Data'!F$2</f>
        <v>-2.8000000000000469E-2</v>
      </c>
      <c r="J28" s="2">
        <f>'Input Data'!G10-'Input Data'!G$2</f>
        <v>-7.099999999999973E-2</v>
      </c>
      <c r="K28" s="2">
        <f>'Input Data'!H10-'Input Data'!H$2</f>
        <v>-7.5000000000000178E-2</v>
      </c>
      <c r="L28" s="2"/>
      <c r="M28" s="2"/>
      <c r="N28" s="2"/>
      <c r="O28" s="2"/>
      <c r="P28" s="2"/>
      <c r="Q28" s="2"/>
    </row>
    <row r="29" spans="1:17" x14ac:dyDescent="0.35">
      <c r="G29" s="2">
        <f>'Input Data'!D11-'Input Data'!D$2</f>
        <v>0.78700000000000081</v>
      </c>
      <c r="H29" s="2">
        <f>'Input Data'!E11-'Input Data'!E$2</f>
        <v>0.26099999999999923</v>
      </c>
      <c r="I29" s="2">
        <f>'Input Data'!F11-'Input Data'!F$2</f>
        <v>-2.2000000000000242E-2</v>
      </c>
      <c r="J29" s="2">
        <f>'Input Data'!G11-'Input Data'!G$2</f>
        <v>-7.6999999999999957E-2</v>
      </c>
      <c r="K29" s="2">
        <f>'Input Data'!H11-'Input Data'!H$2</f>
        <v>-8.1999999999999851E-2</v>
      </c>
      <c r="L29" s="2"/>
      <c r="M29" s="2"/>
      <c r="N29" s="2"/>
      <c r="O29" s="2"/>
      <c r="P29" s="2"/>
      <c r="Q29" s="2"/>
    </row>
    <row r="30" spans="1:17" x14ac:dyDescent="0.35">
      <c r="G30" s="2">
        <f>'Input Data'!D12-'Input Data'!D$2</f>
        <v>1.08</v>
      </c>
      <c r="H30" s="2">
        <f>'Input Data'!E12-'Input Data'!E$2</f>
        <v>0.30299999999999994</v>
      </c>
      <c r="I30" s="2">
        <f>'Input Data'!F12-'Input Data'!F$2</f>
        <v>-1.1000000000000121E-2</v>
      </c>
      <c r="J30" s="2">
        <f>'Input Data'!G12-'Input Data'!G$2</f>
        <v>-8.4999999999999964E-2</v>
      </c>
      <c r="K30" s="2">
        <f>'Input Data'!H12-'Input Data'!H$2</f>
        <v>-8.8999999999999524E-2</v>
      </c>
      <c r="L30" s="2"/>
      <c r="M30" s="2"/>
      <c r="N30" s="2"/>
      <c r="O30" s="2"/>
      <c r="P30" s="2"/>
      <c r="Q30" s="2"/>
    </row>
    <row r="31" spans="1:17" x14ac:dyDescent="0.35">
      <c r="G31" s="2">
        <f>'Input Data'!D13-'Input Data'!D$2</f>
        <v>1.1880000000000006</v>
      </c>
      <c r="H31" s="2">
        <f>'Input Data'!E13-'Input Data'!E$2</f>
        <v>0.32200000000000006</v>
      </c>
      <c r="I31" s="2">
        <f>'Input Data'!F13-'Input Data'!F$2</f>
        <v>-6.0000000000002274E-3</v>
      </c>
      <c r="J31" s="2">
        <f>'Input Data'!G13-'Input Data'!G$2</f>
        <v>-8.9999999999999858E-2</v>
      </c>
      <c r="K31" s="2">
        <f>'Input Data'!H13-'Input Data'!H$2</f>
        <v>-9.2999999999999972E-2</v>
      </c>
      <c r="L31" s="2"/>
      <c r="M31" s="2"/>
      <c r="N31" s="2"/>
      <c r="O31" s="2"/>
      <c r="P31" s="2"/>
      <c r="Q31" s="2"/>
    </row>
    <row r="32" spans="1:17" x14ac:dyDescent="0.35">
      <c r="G32" s="2">
        <f>'Input Data'!D14-'Input Data'!D$2</f>
        <v>1.5140000000000011</v>
      </c>
      <c r="H32" s="2">
        <f>'Input Data'!E14-'Input Data'!E$2</f>
        <v>0.39299999999999979</v>
      </c>
      <c r="I32" s="2">
        <f>'Input Data'!F14-'Input Data'!F$2</f>
        <v>1.4000000000000234E-2</v>
      </c>
      <c r="J32" s="2">
        <f>'Input Data'!G14-'Input Data'!G$2</f>
        <v>-0.10099999999999998</v>
      </c>
      <c r="K32" s="2">
        <f>'Input Data'!H14-'Input Data'!H$2</f>
        <v>-0.10499999999999954</v>
      </c>
      <c r="L32" s="2"/>
      <c r="M32" s="2"/>
      <c r="N32" s="2"/>
      <c r="O32" s="2"/>
      <c r="P32" s="2"/>
      <c r="Q32" s="2"/>
    </row>
    <row r="33" spans="7:17" x14ac:dyDescent="0.35">
      <c r="G33" s="2">
        <f>'Input Data'!D15-'Input Data'!D$2</f>
        <v>1.7430000000000003</v>
      </c>
      <c r="H33" s="2">
        <f>'Input Data'!E15-'Input Data'!E$2</f>
        <v>0.42999999999999972</v>
      </c>
      <c r="I33" s="2">
        <f>'Input Data'!F15-'Input Data'!F$2</f>
        <v>2.2000000000000242E-2</v>
      </c>
      <c r="J33" s="2">
        <f>'Input Data'!G15-'Input Data'!G$2</f>
        <v>-0.10599999999999987</v>
      </c>
      <c r="K33" s="2">
        <f>'Input Data'!H15-'Input Data'!H$2</f>
        <v>-0.10899999999999999</v>
      </c>
      <c r="L33" s="2"/>
      <c r="M33" s="2"/>
      <c r="N33" s="2"/>
      <c r="O33" s="2"/>
      <c r="P33" s="2"/>
      <c r="Q33" s="2"/>
    </row>
    <row r="34" spans="7:17" x14ac:dyDescent="0.35">
      <c r="G34" s="2">
        <f>'Input Data'!D16-'Input Data'!D$2</f>
        <v>2.1170000000000009</v>
      </c>
      <c r="H34" s="2">
        <f>'Input Data'!E16-'Input Data'!E$2</f>
        <v>0.49899999999999967</v>
      </c>
      <c r="I34" s="2">
        <f>'Input Data'!F16-'Input Data'!F$2</f>
        <v>3.8999999999999702E-2</v>
      </c>
      <c r="J34" s="2">
        <f>'Input Data'!G16-'Input Data'!G$2</f>
        <v>-0.11500000000000021</v>
      </c>
      <c r="K34" s="2">
        <f>'Input Data'!H16-'Input Data'!H$2</f>
        <v>-0.11699999999999999</v>
      </c>
      <c r="L34" s="2"/>
      <c r="M34" s="2"/>
      <c r="N34" s="2"/>
      <c r="O34" s="2"/>
      <c r="P34" s="2"/>
      <c r="Q34" s="2"/>
    </row>
    <row r="35" spans="7:17" x14ac:dyDescent="0.35">
      <c r="G35" s="2">
        <f>'Input Data'!D17-'Input Data'!D$2</f>
        <v>2.2309999999999999</v>
      </c>
      <c r="H35" s="2">
        <f>'Input Data'!E17-'Input Data'!E$2</f>
        <v>0.53899999999999881</v>
      </c>
      <c r="I35" s="2">
        <f>'Input Data'!F17-'Input Data'!F$2</f>
        <v>4.8000000000000043E-2</v>
      </c>
      <c r="J35" s="2">
        <f>'Input Data'!G17-'Input Data'!G$2</f>
        <v>-0.11899999999999977</v>
      </c>
      <c r="K35" s="2">
        <f>'Input Data'!H17-'Input Data'!H$2</f>
        <v>-0.12099999999999955</v>
      </c>
      <c r="L35" s="2"/>
      <c r="M35" s="2"/>
      <c r="N35" s="2"/>
      <c r="O35" s="2"/>
      <c r="P35" s="2"/>
      <c r="Q35" s="2"/>
    </row>
  </sheetData>
  <pageMargins left="0.75" right="0.75" top="1" bottom="1" header="0.5" footer="0.5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Data</vt:lpstr>
      <vt:lpstr>Input Options</vt:lpstr>
      <vt:lpstr>Output Parameters</vt:lpstr>
      <vt:lpstr>Output Fit</vt:lpstr>
      <vt:lpstr>Output Fit Quality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Pall Thordarson</cp:lastModifiedBy>
  <dcterms:created xsi:type="dcterms:W3CDTF">2015-11-24T08:23:20Z</dcterms:created>
  <dcterms:modified xsi:type="dcterms:W3CDTF">2015-11-24T06:44:39Z</dcterms:modified>
</cp:coreProperties>
</file>