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myers\Dropbox\Appliance_EnergyPrice\EEgap_scripts\"/>
    </mc:Choice>
  </mc:AlternateContent>
  <bookViews>
    <workbookView xWindow="-105" yWindow="-105" windowWidth="14475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C8" i="1"/>
  <c r="E8" i="1"/>
  <c r="F8" i="1"/>
  <c r="F4" i="1"/>
  <c r="E4" i="1"/>
  <c r="C4" i="1"/>
  <c r="F5" i="1" l="1"/>
  <c r="F6" i="1"/>
  <c r="F7" i="1"/>
  <c r="F3" i="1"/>
  <c r="E3" i="1"/>
  <c r="C3" i="1"/>
  <c r="E6" i="1"/>
  <c r="E5" i="1"/>
  <c r="C7" i="1"/>
  <c r="E7" i="1"/>
  <c r="C6" i="1"/>
  <c r="C5" i="1"/>
  <c r="A11" i="1"/>
  <c r="A14" i="1"/>
  <c r="C14" i="1"/>
  <c r="H34" i="1" l="1"/>
  <c r="H35" i="1"/>
  <c r="G23" i="1"/>
  <c r="G24" i="1" s="1"/>
  <c r="H17" i="1"/>
  <c r="H18" i="1"/>
  <c r="H19" i="1"/>
  <c r="H20" i="1"/>
  <c r="H21" i="1"/>
  <c r="H22" i="1"/>
  <c r="H16" i="1"/>
  <c r="G25" i="1" l="1"/>
  <c r="H24" i="1"/>
  <c r="H23" i="1"/>
  <c r="G26" i="1" l="1"/>
  <c r="H25" i="1"/>
  <c r="H26" i="1" l="1"/>
  <c r="G27" i="1"/>
  <c r="G28" i="1" l="1"/>
  <c r="H27" i="1"/>
  <c r="H28" i="1" l="1"/>
  <c r="G29" i="1"/>
  <c r="G30" i="1" l="1"/>
  <c r="H29" i="1"/>
  <c r="G31" i="1" l="1"/>
  <c r="H30" i="1"/>
  <c r="G32" i="1" l="1"/>
  <c r="H31" i="1"/>
  <c r="G33" i="1" l="1"/>
  <c r="H33" i="1" s="1"/>
  <c r="H32" i="1"/>
</calcChain>
</file>

<file path=xl/sharedStrings.xml><?xml version="1.0" encoding="utf-8"?>
<sst xmlns="http://schemas.openxmlformats.org/spreadsheetml/2006/main" count="28" uniqueCount="15">
  <si>
    <t>discount rate</t>
  </si>
  <si>
    <t>rho</t>
  </si>
  <si>
    <t>rho18</t>
  </si>
  <si>
    <t>eta</t>
  </si>
  <si>
    <t>theta</t>
  </si>
  <si>
    <t>year</t>
  </si>
  <si>
    <t>rho10</t>
  </si>
  <si>
    <t>m18</t>
  </si>
  <si>
    <t>m10</t>
  </si>
  <si>
    <t>Est 1</t>
  </si>
  <si>
    <t>Est 2</t>
  </si>
  <si>
    <t>Est 3</t>
  </si>
  <si>
    <t>Est4</t>
  </si>
  <si>
    <t>m12</t>
  </si>
  <si>
    <t>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</si>
</sst>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E14" sqref="E14"/>
    </sheetView>
  </sheetViews>
  <sheetFormatPr defaultRowHeight="15" x14ac:dyDescent="0.25"/>
  <cols>
    <col min="2" max="2" width="12.5703125" bestFit="1" customWidth="1"/>
  </cols>
  <sheetData>
    <row r="1" spans="1:14" x14ac:dyDescent="0.25">
      <c r="G1" t="s">
        <v>5</v>
      </c>
      <c r="H1" t="s">
        <v>1</v>
      </c>
      <c r="K1" t="s">
        <v>9</v>
      </c>
    </row>
    <row r="2" spans="1:14" x14ac:dyDescent="0.25">
      <c r="A2" t="s">
        <v>0</v>
      </c>
      <c r="C2" t="s">
        <v>7</v>
      </c>
      <c r="D2" t="s">
        <v>14</v>
      </c>
      <c r="E2" t="s">
        <v>8</v>
      </c>
      <c r="F2" t="s">
        <v>13</v>
      </c>
      <c r="K2" t="s">
        <v>0</v>
      </c>
      <c r="M2" t="s">
        <v>7</v>
      </c>
      <c r="N2" t="s">
        <v>8</v>
      </c>
    </row>
    <row r="3" spans="1:14" x14ac:dyDescent="0.25">
      <c r="A3">
        <v>0.02</v>
      </c>
      <c r="C3" s="1">
        <f>(A$17/A$20)/((1/(1+A3))*(1-(1/(1+A3)^18))/(1-(1/(1+A3))))</f>
        <v>0.61212460115371992</v>
      </c>
      <c r="D3" s="1">
        <f>(A$17/A$20)/((1/(1+A3))*(1-(1/(1+A3)^15))/(1-(1/(1+A3))))</f>
        <v>0.71420367011949881</v>
      </c>
      <c r="E3" s="1">
        <f>($A$17/$A$20)/((1/(1+A3))*(1-(1/(1+A3)^10))/(1-(1/(1+A3))))</f>
        <v>1.0216425610294997</v>
      </c>
      <c r="F3" s="1">
        <f>($A$17/$A$20)/((1/(1+A3))*(1-(1/(1+A3)^12))/(1-(1/(1+A3))))</f>
        <v>0.86777258139823821</v>
      </c>
    </row>
    <row r="4" spans="1:14" x14ac:dyDescent="0.25">
      <c r="A4">
        <v>0.03</v>
      </c>
      <c r="C4" s="1">
        <f>(A$17/A$20)/((1/(1+A4))*(1-(1/(1+A4)^18))/(1-(1/(1+A4))))</f>
        <v>0.66724705880053059</v>
      </c>
      <c r="D4" s="1">
        <f t="shared" ref="D4:D8" si="0">(A$17/A$20)/((1/(1+A4))*(1-(1/(1+A4)^15))/(1-(1/(1+A4))))</f>
        <v>0.76872516760524467</v>
      </c>
      <c r="E4" s="1">
        <f>($A$17/$A$20)/((1/(1+A4))*(1-(1/(1+A4)^10))/(1-(1/(1+A4))))</f>
        <v>1.0758233216774378</v>
      </c>
      <c r="F4" s="1">
        <f>($A$17/$A$20)/((1/(1+A4))*(1-(1/(1+A4)^12))/(1-(1/(1+A4))))</f>
        <v>0.92193966934037763</v>
      </c>
    </row>
    <row r="5" spans="1:14" x14ac:dyDescent="0.25">
      <c r="A5">
        <v>0.04</v>
      </c>
      <c r="C5" s="1">
        <f>(A$17/A$20)/((1/(1+A5))*(1-(1/(1+A5)^18))/(1-(1/(1+A5))))</f>
        <v>0.72492107332426381</v>
      </c>
      <c r="D5" s="1">
        <f t="shared" si="0"/>
        <v>0.825388682165481</v>
      </c>
      <c r="E5" s="1">
        <f>($A$17/$A$20)/((1/(1+A5))*(1-(1/(1+A5)^10))/(1-(1/(1+A5))))</f>
        <v>1.1314399050473603</v>
      </c>
      <c r="F5" s="1">
        <f>($A$17/$A$20)/((1/(1+A5))*(1-(1/(1+A5)^12))/(1-(1/(1+A5))))</f>
        <v>0.97782834580036115</v>
      </c>
      <c r="K5">
        <v>0.04</v>
      </c>
      <c r="M5">
        <v>0.19961827517546743</v>
      </c>
      <c r="N5">
        <v>0.31155954850993994</v>
      </c>
    </row>
    <row r="6" spans="1:14" x14ac:dyDescent="0.25">
      <c r="A6">
        <v>0.05</v>
      </c>
      <c r="C6" s="2">
        <f>($A$17/$A$20)/((1/(1+A6))*(1-(1/(1+A6)^18))/(1-(1/(1+A6))))</f>
        <v>0.7850569251820031</v>
      </c>
      <c r="D6" s="1">
        <f t="shared" si="0"/>
        <v>0.88413232080342041</v>
      </c>
      <c r="E6" s="2">
        <f>($A$17/$A$20)/((1/(1+A6))*(1-(1/(1+A6)^10))/(1-(1/(1+A6))))</f>
        <v>1.1884623383998116</v>
      </c>
      <c r="F6" s="1">
        <f>($A$17/$A$20)/((1/(1+A6))*(1-(1/(1+A6)^12))/(1-(1/(1+A6))))</f>
        <v>1.0353977893060682</v>
      </c>
      <c r="K6">
        <v>0.05</v>
      </c>
      <c r="M6">
        <v>0.21617761586203588</v>
      </c>
      <c r="N6">
        <v>0.32726156106135712</v>
      </c>
    </row>
    <row r="7" spans="1:14" x14ac:dyDescent="0.25">
      <c r="A7">
        <v>0.06</v>
      </c>
      <c r="C7" s="1">
        <f>($A$17/$A$20)/((1/(1+A7))*(1-(1/(1+A7)^18))/(1-(1/(1+A7))))</f>
        <v>0.84755515533917947</v>
      </c>
      <c r="D7" s="1">
        <f t="shared" si="0"/>
        <v>0.94488837364300349</v>
      </c>
      <c r="E7" s="1">
        <f>($A$17/$A$20)/((1/(1+A7))*(1-(1/(1+A7)^10))/(1-(1/(1+A7))))</f>
        <v>1.2468590502171519</v>
      </c>
      <c r="F7" s="1">
        <f>($A$17/$A$20)/((1/(1+A7))*(1-(1/(1+A7)^12))/(1-(1/(1+A7))))</f>
        <v>1.0946042430774188</v>
      </c>
      <c r="K7">
        <v>0.06</v>
      </c>
      <c r="M7">
        <v>0.23338747409982283</v>
      </c>
      <c r="N7">
        <v>0.34334200252988922</v>
      </c>
    </row>
    <row r="8" spans="1:14" x14ac:dyDescent="0.25">
      <c r="A8">
        <v>0.1</v>
      </c>
      <c r="C8" s="1">
        <f>($A$17/$A$20)/((1/(1+A8))*(1-(1/(1+A8)^18))/(1-(1/(1+A8))))</f>
        <v>1.1189525703051337</v>
      </c>
      <c r="D8" s="1">
        <f t="shared" si="0"/>
        <v>1.2065336870106635</v>
      </c>
      <c r="E8" s="1">
        <f>($A$17/$A$20)/((1/(1+A8))*(1-(1/(1+A8)^10))/(1-(1/(1+A8))))</f>
        <v>1.4935130486120751</v>
      </c>
      <c r="F8" s="1">
        <f>($A$17/$A$20)/((1/(1+A8))*(1-(1/(1+A8)^12))/(1-(1/(1+A8))))</f>
        <v>1.346845643884937</v>
      </c>
    </row>
    <row r="10" spans="1:14" x14ac:dyDescent="0.25">
      <c r="A10" t="s">
        <v>1</v>
      </c>
      <c r="K10" t="s">
        <v>10</v>
      </c>
    </row>
    <row r="11" spans="1:14" x14ac:dyDescent="0.25">
      <c r="A11">
        <f>1/(1.05)</f>
        <v>0.95238095238095233</v>
      </c>
      <c r="K11" t="s">
        <v>0</v>
      </c>
      <c r="M11" t="s">
        <v>7</v>
      </c>
      <c r="N11" t="s">
        <v>8</v>
      </c>
    </row>
    <row r="12" spans="1:14" x14ac:dyDescent="0.25">
      <c r="K12">
        <v>0.04</v>
      </c>
      <c r="M12">
        <v>0.67708566980830809</v>
      </c>
      <c r="N12">
        <v>1.0567795228297427</v>
      </c>
    </row>
    <row r="13" spans="1:14" x14ac:dyDescent="0.25">
      <c r="A13" t="s">
        <v>2</v>
      </c>
      <c r="C13" t="s">
        <v>6</v>
      </c>
      <c r="K13">
        <v>0.05</v>
      </c>
      <c r="M13">
        <v>0.73325333416916672</v>
      </c>
      <c r="N13">
        <v>1.1100392139896298</v>
      </c>
    </row>
    <row r="14" spans="1:14" x14ac:dyDescent="0.25">
      <c r="A14">
        <f>1/(1.05)^18</f>
        <v>0.41552065486748313</v>
      </c>
      <c r="C14">
        <f>1/(1.05)^10</f>
        <v>0.61391325354075932</v>
      </c>
      <c r="K14">
        <v>0.06</v>
      </c>
      <c r="M14">
        <v>0.79162749045318048</v>
      </c>
      <c r="N14">
        <v>1.1645824990318625</v>
      </c>
    </row>
    <row r="16" spans="1:14" x14ac:dyDescent="0.25">
      <c r="A16" t="s">
        <v>4</v>
      </c>
      <c r="G16">
        <v>1</v>
      </c>
      <c r="H16">
        <f>1/(1+$A$6)^G16</f>
        <v>0.95238095238095233</v>
      </c>
      <c r="K16" t="s">
        <v>11</v>
      </c>
    </row>
    <row r="17" spans="1:14" x14ac:dyDescent="0.25">
      <c r="A17">
        <v>-2.0739999999999998</v>
      </c>
      <c r="G17">
        <v>2</v>
      </c>
      <c r="H17">
        <f>1/(1+$A$6)^G17</f>
        <v>0.90702947845804982</v>
      </c>
      <c r="K17" t="s">
        <v>0</v>
      </c>
      <c r="M17" t="s">
        <v>7</v>
      </c>
      <c r="N17" t="s">
        <v>8</v>
      </c>
    </row>
    <row r="18" spans="1:14" x14ac:dyDescent="0.25">
      <c r="G18">
        <v>3</v>
      </c>
      <c r="H18">
        <f t="shared" ref="H18:H35" si="1">1/(1+$A$6)^G18</f>
        <v>0.86383759853147601</v>
      </c>
      <c r="K18">
        <v>0.04</v>
      </c>
      <c r="M18">
        <v>0.65885264958785139</v>
      </c>
      <c r="N18">
        <v>1.0283218500897859</v>
      </c>
    </row>
    <row r="19" spans="1:14" x14ac:dyDescent="0.25">
      <c r="A19" t="s">
        <v>3</v>
      </c>
      <c r="G19">
        <v>4</v>
      </c>
      <c r="H19">
        <f t="shared" si="1"/>
        <v>0.82270247479188197</v>
      </c>
      <c r="K19">
        <v>0.22</v>
      </c>
      <c r="M19">
        <v>0.71350779314714396</v>
      </c>
      <c r="N19">
        <v>1.0801473283145087</v>
      </c>
    </row>
    <row r="20" spans="1:14" x14ac:dyDescent="0.25">
      <c r="A20">
        <v>-0.22600000000000001</v>
      </c>
      <c r="G20">
        <v>5</v>
      </c>
      <c r="H20">
        <f t="shared" si="1"/>
        <v>0.78352616646845896</v>
      </c>
      <c r="K20">
        <v>0.06</v>
      </c>
      <c r="M20">
        <v>0.77031001072481964</v>
      </c>
      <c r="N20">
        <v>1.1332218349385736</v>
      </c>
    </row>
    <row r="21" spans="1:14" x14ac:dyDescent="0.25">
      <c r="G21">
        <v>6</v>
      </c>
      <c r="H21">
        <f t="shared" si="1"/>
        <v>0.74621539663662761</v>
      </c>
    </row>
    <row r="22" spans="1:14" x14ac:dyDescent="0.25">
      <c r="G22">
        <v>7</v>
      </c>
      <c r="H22">
        <f t="shared" si="1"/>
        <v>0.71068133013012147</v>
      </c>
      <c r="K22" t="s">
        <v>12</v>
      </c>
    </row>
    <row r="23" spans="1:14" x14ac:dyDescent="0.25">
      <c r="G23">
        <f>G22+1</f>
        <v>8</v>
      </c>
      <c r="H23">
        <f t="shared" si="1"/>
        <v>0.67683936202868722</v>
      </c>
      <c r="K23" t="s">
        <v>0</v>
      </c>
      <c r="M23" t="s">
        <v>7</v>
      </c>
      <c r="N23" t="s">
        <v>8</v>
      </c>
    </row>
    <row r="24" spans="1:14" x14ac:dyDescent="0.25">
      <c r="G24">
        <f t="shared" ref="G24:G33" si="2">G23+1</f>
        <v>9</v>
      </c>
      <c r="H24">
        <f t="shared" si="1"/>
        <v>0.64460891621779726</v>
      </c>
      <c r="K24">
        <v>0.04</v>
      </c>
      <c r="M24">
        <v>0.72183558476690313</v>
      </c>
      <c r="N24">
        <v>1.1266241464650417</v>
      </c>
    </row>
    <row r="25" spans="1:14" x14ac:dyDescent="0.25">
      <c r="G25">
        <f t="shared" si="2"/>
        <v>10</v>
      </c>
      <c r="H25">
        <f t="shared" si="1"/>
        <v>0.61391325354075932</v>
      </c>
      <c r="K25">
        <v>0.05</v>
      </c>
      <c r="M25">
        <v>0.78171547981827827</v>
      </c>
      <c r="N25">
        <v>1.1834038746843467</v>
      </c>
    </row>
    <row r="26" spans="1:14" x14ac:dyDescent="0.25">
      <c r="G26">
        <f t="shared" si="2"/>
        <v>11</v>
      </c>
      <c r="H26">
        <f t="shared" si="1"/>
        <v>0.5846792890864374</v>
      </c>
      <c r="K26">
        <v>0.06</v>
      </c>
      <c r="M26">
        <v>0.84394769815554582</v>
      </c>
      <c r="N26">
        <v>1.2415520320138533</v>
      </c>
    </row>
    <row r="27" spans="1:14" x14ac:dyDescent="0.25">
      <c r="G27">
        <f t="shared" si="2"/>
        <v>12</v>
      </c>
      <c r="H27">
        <f t="shared" si="1"/>
        <v>0.5568374181775595</v>
      </c>
    </row>
    <row r="28" spans="1:14" x14ac:dyDescent="0.25">
      <c r="G28">
        <f t="shared" si="2"/>
        <v>13</v>
      </c>
      <c r="H28">
        <f t="shared" si="1"/>
        <v>0.53032135064529462</v>
      </c>
    </row>
    <row r="29" spans="1:14" x14ac:dyDescent="0.25">
      <c r="G29">
        <f t="shared" si="2"/>
        <v>14</v>
      </c>
      <c r="H29">
        <f t="shared" si="1"/>
        <v>0.50506795299551888</v>
      </c>
    </row>
    <row r="30" spans="1:14" x14ac:dyDescent="0.25">
      <c r="G30">
        <f t="shared" si="2"/>
        <v>15</v>
      </c>
      <c r="H30">
        <f t="shared" si="1"/>
        <v>0.48101709809097021</v>
      </c>
    </row>
    <row r="31" spans="1:14" x14ac:dyDescent="0.25">
      <c r="G31">
        <f t="shared" si="2"/>
        <v>16</v>
      </c>
      <c r="H31">
        <f t="shared" si="1"/>
        <v>0.45811152199140021</v>
      </c>
    </row>
    <row r="32" spans="1:14" x14ac:dyDescent="0.25">
      <c r="G32">
        <f t="shared" si="2"/>
        <v>17</v>
      </c>
      <c r="H32">
        <f t="shared" si="1"/>
        <v>0.43629668761085727</v>
      </c>
    </row>
    <row r="33" spans="7:8" x14ac:dyDescent="0.25">
      <c r="G33">
        <f t="shared" si="2"/>
        <v>18</v>
      </c>
      <c r="H33">
        <f t="shared" si="1"/>
        <v>0.41552065486748313</v>
      </c>
    </row>
    <row r="34" spans="7:8" x14ac:dyDescent="0.25">
      <c r="G34">
        <v>19</v>
      </c>
      <c r="H34">
        <f t="shared" si="1"/>
        <v>0.39573395701665059</v>
      </c>
    </row>
    <row r="35" spans="7:8" x14ac:dyDescent="0.25">
      <c r="G35">
        <v>20</v>
      </c>
      <c r="H35">
        <f t="shared" si="1"/>
        <v>0.37688948287300061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Myers, Erica</dc:creator>
  <cp:lastModifiedBy>Myers, Erica</cp:lastModifiedBy>
  <dcterms:created xsi:type="dcterms:W3CDTF">2018-12-03T14:56:12Z</dcterms:created>
  <dcterms:modified xsi:type="dcterms:W3CDTF">2020-10-13T00:04:02Z</dcterms:modified>
</cp:coreProperties>
</file>