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umailsyr-my.sharepoint.com/personal/wrmaechl_syr_edu/Documents/"/>
    </mc:Choice>
  </mc:AlternateContent>
  <xr:revisionPtr revIDLastSave="0" documentId="8_{C9A65E64-9725-44D0-8237-67354710B206}" xr6:coauthVersionLast="47" xr6:coauthVersionMax="47" xr10:uidLastSave="{00000000-0000-0000-0000-000000000000}"/>
  <bookViews>
    <workbookView xWindow="765" yWindow="1710" windowWidth="26220" windowHeight="11385" activeTab="1" xr2:uid="{40CE227C-8454-42D3-A111-AF2D8D9250ED}"/>
  </bookViews>
  <sheets>
    <sheet name="Data3" sheetId="4" r:id="rId1"/>
    <sheet name="DataT" sheetId="5" r:id="rId2"/>
    <sheet name="Data2" sheetId="3" r:id="rId3"/>
    <sheet name="Data1" sheetId="2" r:id="rId4"/>
    <sheet name="Sheet1" sheetId="1" r:id="rId5"/>
  </sheets>
  <definedNames>
    <definedName name="ExternalData_1" localSheetId="3" hidden="1">Data1!$A$1:$K$6</definedName>
    <definedName name="ExternalData_2" localSheetId="2" hidden="1">Data2!$A$1:$I$6</definedName>
    <definedName name="ExternalData_3" localSheetId="0" hidden="1">Data3!$D$1:$I$9</definedName>
    <definedName name="ExternalData_3" localSheetId="1" hidden="1">DataT!$D$1:$I$9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5" l="1"/>
  <c r="J5" i="5"/>
  <c r="J6" i="5"/>
  <c r="J7" i="5"/>
  <c r="J8" i="5"/>
  <c r="J9" i="5"/>
  <c r="J3" i="5"/>
  <c r="J3" i="4"/>
  <c r="M2" i="2"/>
  <c r="L4" i="4"/>
  <c r="L5" i="4"/>
  <c r="L6" i="4"/>
  <c r="L7" i="4"/>
  <c r="L8" i="4"/>
  <c r="L9" i="4"/>
  <c r="L2" i="4"/>
  <c r="L3" i="4"/>
  <c r="L3" i="3"/>
  <c r="K4" i="4"/>
  <c r="K5" i="4"/>
  <c r="K6" i="4"/>
  <c r="K7" i="4"/>
  <c r="K8" i="4"/>
  <c r="K9" i="4"/>
  <c r="K2" i="4"/>
  <c r="K3" i="4"/>
  <c r="J4" i="4"/>
  <c r="J5" i="4"/>
  <c r="J6" i="4"/>
  <c r="J7" i="4"/>
  <c r="J8" i="4"/>
  <c r="J9" i="4"/>
  <c r="J2" i="4"/>
  <c r="J3" i="3"/>
  <c r="F4" i="4"/>
  <c r="F3" i="4"/>
  <c r="L4" i="3"/>
  <c r="L5" i="3"/>
  <c r="L6" i="3"/>
  <c r="L2" i="3"/>
  <c r="K2" i="3"/>
  <c r="K4" i="3"/>
  <c r="K5" i="3"/>
  <c r="K6" i="3"/>
  <c r="K3" i="3"/>
  <c r="J2" i="3"/>
  <c r="J4" i="3"/>
  <c r="J5" i="3"/>
  <c r="J6" i="3"/>
  <c r="O3" i="2"/>
  <c r="O2" i="2"/>
  <c r="O4" i="2"/>
  <c r="O5" i="2"/>
  <c r="O6" i="2"/>
  <c r="M5" i="2"/>
  <c r="M4" i="2"/>
  <c r="M6" i="2"/>
  <c r="M3" i="2"/>
  <c r="N3" i="2"/>
  <c r="N2" i="2"/>
  <c r="N4" i="2"/>
  <c r="N5" i="2"/>
  <c r="N6" i="2"/>
  <c r="L2" i="2"/>
  <c r="L3" i="2"/>
  <c r="L4" i="2"/>
  <c r="L5" i="2"/>
  <c r="L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CE3379-657E-4958-8749-31404992B247}" keepAlive="1" name="Query - Data1" description="Connection to the 'Data1' query in the workbook." type="5" refreshedVersion="8" background="1" saveData="1">
    <dbPr connection="Provider=Microsoft.Mashup.OleDb.1;Data Source=$Workbook$;Location=Data1;Extended Properties=&quot;&quot;" command="SELECT * FROM [Data1]"/>
  </connection>
  <connection id="2" xr16:uid="{30BDF9CF-B697-41D8-81FF-63A0EE4E1A75}" keepAlive="1" name="Query - Data2" description="Connection to the 'Data2' query in the workbook." type="5" refreshedVersion="8" background="1" saveData="1">
    <dbPr connection="Provider=Microsoft.Mashup.OleDb.1;Data Source=$Workbook$;Location=Data2;Extended Properties=&quot;&quot;" command="SELECT * FROM [Data2]"/>
  </connection>
  <connection id="3" xr16:uid="{C1C8A673-54F9-4A41-9D74-E08A4863D81D}" keepAlive="1" name="Query - Data3" description="Connection to the 'Data3' query in the workbook." type="5" refreshedVersion="8" background="1" saveData="1">
    <dbPr connection="Provider=Microsoft.Mashup.OleDb.1;Data Source=$Workbook$;Location=Data3;Extended Properties=&quot;&quot;" command="SELECT * FROM [Data3]"/>
  </connection>
  <connection id="4" xr16:uid="{7473AA94-70D2-41A9-BAA9-38D9C05C80E5}" keepAlive="1" name="Query - DataT" description="Connection to the 'DataT' query in the workbook." type="5" refreshedVersion="8" background="1" saveData="1">
    <dbPr connection="Provider=Microsoft.Mashup.OleDb.1;Data Source=$Workbook$;Location=DataT;Extended Properties=&quot;&quot;" command="SELECT * FROM [DataT]"/>
  </connection>
</connections>
</file>

<file path=xl/sharedStrings.xml><?xml version="1.0" encoding="utf-8"?>
<sst xmlns="http://schemas.openxmlformats.org/spreadsheetml/2006/main" count="53" uniqueCount="22">
  <si>
    <t>censustractcode</t>
  </si>
  <si>
    <t>censusblockcode</t>
  </si>
  <si>
    <t>censusblockgroup</t>
  </si>
  <si>
    <t>fullfipsblock</t>
  </si>
  <si>
    <t>fullfipstract</t>
  </si>
  <si>
    <t>BUFF_DIST</t>
  </si>
  <si>
    <t>ORIG_FID</t>
  </si>
  <si>
    <t>sum_year</t>
  </si>
  <si>
    <t>Point_Count</t>
  </si>
  <si>
    <t>Shape_Length</t>
  </si>
  <si>
    <t>Shape_Area</t>
  </si>
  <si>
    <t>Column1</t>
  </si>
  <si>
    <t>Change in Crime</t>
  </si>
  <si>
    <t>Column3</t>
  </si>
  <si>
    <t>AVG Crime per Area</t>
  </si>
  <si>
    <t>name</t>
  </si>
  <si>
    <t>city</t>
  </si>
  <si>
    <t>Detroit Rescue Mission Ministries Genesis House III</t>
  </si>
  <si>
    <t>Detroit</t>
  </si>
  <si>
    <t>AVG change in crime per change in area</t>
  </si>
  <si>
    <t>Avg Change in crime per change in area</t>
  </si>
  <si>
    <t>Avg Crime per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</si>
</sst>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Data3!$G$1</c:f>
              <c:strCache>
                <c:ptCount val="1"/>
                <c:pt idx="0">
                  <c:v>Point_Count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Data3!$G$2:$G$11</c:f>
              <c:numCache>
                <c:formatCode>General</c:formatCode>
                <c:ptCount val="10"/>
                <c:pt idx="0">
                  <c:v>4817</c:v>
                </c:pt>
                <c:pt idx="1">
                  <c:v>16048</c:v>
                </c:pt>
                <c:pt idx="2">
                  <c:v>36735</c:v>
                </c:pt>
                <c:pt idx="3">
                  <c:v>59138</c:v>
                </c:pt>
                <c:pt idx="4">
                  <c:v>93558</c:v>
                </c:pt>
                <c:pt idx="5">
                  <c:v>126794</c:v>
                </c:pt>
                <c:pt idx="6">
                  <c:v>166498</c:v>
                </c:pt>
                <c:pt idx="7">
                  <c:v>202000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F4-4584-854A-67E8775B302A}"/>
            </c:ext>
          </c:extLst>
        </c:ser>
        <c:ser>
          <c:idx val="7"/>
          <c:order val="2"/>
          <c:tx>
            <c:strRef>
              <c:f>Data3!$K$1</c:f>
              <c:strCache>
                <c:ptCount val="1"/>
                <c:pt idx="0">
                  <c:v>Change in Crime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Data3!$K$2:$K$11</c:f>
              <c:numCache>
                <c:formatCode>General</c:formatCode>
                <c:ptCount val="10"/>
                <c:pt idx="0">
                  <c:v>4817</c:v>
                </c:pt>
                <c:pt idx="1">
                  <c:v>11231</c:v>
                </c:pt>
                <c:pt idx="2">
                  <c:v>20687</c:v>
                </c:pt>
                <c:pt idx="3">
                  <c:v>22403</c:v>
                </c:pt>
                <c:pt idx="4">
                  <c:v>34420</c:v>
                </c:pt>
                <c:pt idx="5">
                  <c:v>33236</c:v>
                </c:pt>
                <c:pt idx="6">
                  <c:v>39704</c:v>
                </c:pt>
                <c:pt idx="7">
                  <c:v>35502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4-4584-854A-67E8775B3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108367"/>
        <c:axId val="783103087"/>
        <c:extLst>
          <c:ext xmlns:c15="http://schemas.microsoft.com/office/drawing/2012/chart" uri="{02D57815-91ED-43cb-92C2-25804820EDAC}">
            <c15:filteredLineSeries>
              <c15:ser>
                <c:idx val="6"/>
                <c:order val="1"/>
                <c:tx>
                  <c:strRef>
                    <c:extLst>
                      <c:ext uri="{02D57815-91ED-43cb-92C2-25804820EDAC}">
                        <c15:formulaRef>
                          <c15:sqref>Data3!$J$1</c15:sqref>
                        </c15:formulaRef>
                      </c:ext>
                    </c:extLst>
                    <c:strCache>
                      <c:ptCount val="1"/>
                      <c:pt idx="0">
                        <c:v>Avg Change in crime per change in area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Data3!$J$2:$J$11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3066.5974434946393</c:v>
                      </c:pt>
                      <c:pt idx="1">
                        <c:v>2383.2922211534355</c:v>
                      </c:pt>
                      <c:pt idx="2">
                        <c:v>2633.9506461936312</c:v>
                      </c:pt>
                      <c:pt idx="3">
                        <c:v>2037.4561086215608</c:v>
                      </c:pt>
                      <c:pt idx="4">
                        <c:v>2434.7169516546833</c:v>
                      </c:pt>
                      <c:pt idx="5">
                        <c:v>1923.517704946267</c:v>
                      </c:pt>
                      <c:pt idx="6">
                        <c:v>1944.3347263140352</c:v>
                      </c:pt>
                      <c:pt idx="7">
                        <c:v>1506.7516772395913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0F4-4584-854A-67E8775B302A}"/>
                  </c:ext>
                </c:extLst>
              </c15:ser>
            </c15:filteredLineSeries>
            <c15:filteredLineSeries>
              <c15:ser>
                <c:idx val="8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Data3!$L$1</c15:sqref>
                        </c15:formulaRef>
                      </c:ext>
                    </c:extLst>
                    <c:strCache>
                      <c:ptCount val="1"/>
                      <c:pt idx="0">
                        <c:v>Avg Crime per area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Data3!$L$2:$L$11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3066.5974434946393</c:v>
                      </c:pt>
                      <c:pt idx="1">
                        <c:v>2554.1185267387364</c:v>
                      </c:pt>
                      <c:pt idx="2">
                        <c:v>2598.4697042136781</c:v>
                      </c:pt>
                      <c:pt idx="3">
                        <c:v>2353.0262561421268</c:v>
                      </c:pt>
                      <c:pt idx="4">
                        <c:v>2382.434906526647</c:v>
                      </c:pt>
                      <c:pt idx="5">
                        <c:v>2242.2102060437533</c:v>
                      </c:pt>
                      <c:pt idx="6">
                        <c:v>2163.1820175440321</c:v>
                      </c:pt>
                      <c:pt idx="7">
                        <c:v>2009.3311565351787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60F4-4584-854A-67E8775B302A}"/>
                  </c:ext>
                </c:extLst>
              </c15:ser>
            </c15:filteredLineSeries>
          </c:ext>
        </c:extLst>
      </c:lineChart>
      <c:catAx>
        <c:axId val="783108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03087"/>
        <c:crosses val="autoZero"/>
        <c:auto val="1"/>
        <c:lblAlgn val="ctr"/>
        <c:lblOffset val="100"/>
        <c:noMultiLvlLbl val="0"/>
      </c:catAx>
      <c:valAx>
        <c:axId val="78310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0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Data3!$J$1</c:f>
              <c:strCache>
                <c:ptCount val="1"/>
                <c:pt idx="0">
                  <c:v>Avg Change in crime per change in area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Data3!$J$2:$J$9</c:f>
              <c:numCache>
                <c:formatCode>General</c:formatCode>
                <c:ptCount val="8"/>
                <c:pt idx="0">
                  <c:v>3066.5974434946393</c:v>
                </c:pt>
                <c:pt idx="1">
                  <c:v>2383.2922211534355</c:v>
                </c:pt>
                <c:pt idx="2">
                  <c:v>2633.9506461936312</c:v>
                </c:pt>
                <c:pt idx="3">
                  <c:v>2037.4561086215608</c:v>
                </c:pt>
                <c:pt idx="4">
                  <c:v>2434.7169516546833</c:v>
                </c:pt>
                <c:pt idx="5">
                  <c:v>1923.517704946267</c:v>
                </c:pt>
                <c:pt idx="6">
                  <c:v>1944.3347263140352</c:v>
                </c:pt>
                <c:pt idx="7">
                  <c:v>1506.7516772395913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31-4C9B-9F32-614D25E79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783231"/>
        <c:axId val="683784671"/>
        <c:extLst>
          <c:ext xmlns:c15="http://schemas.microsoft.com/office/drawing/2012/chart" uri="{02D57815-91ED-43cb-92C2-25804820EDAC}">
            <c15:filteredLineSeries>
              <c15:ser>
                <c:idx val="7"/>
                <c:order val="1"/>
                <c:tx>
                  <c:strRef>
                    <c:extLst>
                      <c:ext uri="{02D57815-91ED-43cb-92C2-25804820EDAC}">
                        <c15:formulaRef>
                          <c15:sqref>Data3!$K$1</c15:sqref>
                        </c15:formulaRef>
                      </c:ext>
                    </c:extLst>
                    <c:strCache>
                      <c:ptCount val="1"/>
                      <c:pt idx="0">
                        <c:v>Change in Crime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Data3!$K$2:$K$9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4817</c:v>
                      </c:pt>
                      <c:pt idx="1">
                        <c:v>11231</c:v>
                      </c:pt>
                      <c:pt idx="2">
                        <c:v>20687</c:v>
                      </c:pt>
                      <c:pt idx="3">
                        <c:v>22403</c:v>
                      </c:pt>
                      <c:pt idx="4">
                        <c:v>34420</c:v>
                      </c:pt>
                      <c:pt idx="5">
                        <c:v>33236</c:v>
                      </c:pt>
                      <c:pt idx="6">
                        <c:v>39704</c:v>
                      </c:pt>
                      <c:pt idx="7">
                        <c:v>35502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A31-4C9B-9F32-614D25E791B0}"/>
                  </c:ext>
                </c:extLst>
              </c15:ser>
            </c15:filteredLineSeries>
            <c15:filteredLineSeries>
              <c15:ser>
                <c:idx val="8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Data3!$L$1</c15:sqref>
                        </c15:formulaRef>
                      </c:ext>
                    </c:extLst>
                    <c:strCache>
                      <c:ptCount val="1"/>
                      <c:pt idx="0">
                        <c:v>Avg Crime per area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Data3!$L$2:$L$9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3066.5974434946393</c:v>
                      </c:pt>
                      <c:pt idx="1">
                        <c:v>2554.1185267387364</c:v>
                      </c:pt>
                      <c:pt idx="2">
                        <c:v>2598.4697042136781</c:v>
                      </c:pt>
                      <c:pt idx="3">
                        <c:v>2353.0262561421268</c:v>
                      </c:pt>
                      <c:pt idx="4">
                        <c:v>2382.434906526647</c:v>
                      </c:pt>
                      <c:pt idx="5">
                        <c:v>2242.2102060437533</c:v>
                      </c:pt>
                      <c:pt idx="6">
                        <c:v>2163.1820175440321</c:v>
                      </c:pt>
                      <c:pt idx="7">
                        <c:v>2009.3311565351787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BA31-4C9B-9F32-614D25E791B0}"/>
                  </c:ext>
                </c:extLst>
              </c15:ser>
            </c15:filteredLineSeries>
          </c:ext>
        </c:extLst>
      </c:lineChart>
      <c:catAx>
        <c:axId val="683783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84671"/>
        <c:crosses val="autoZero"/>
        <c:auto val="1"/>
        <c:lblAlgn val="ctr"/>
        <c:lblOffset val="100"/>
        <c:noMultiLvlLbl val="0"/>
      </c:catAx>
      <c:valAx>
        <c:axId val="6837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8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Data3!$L$1</c:f>
              <c:strCache>
                <c:ptCount val="1"/>
                <c:pt idx="0">
                  <c:v>Avg Crime per area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Data3!$L$2:$L$9</c:f>
              <c:numCache>
                <c:formatCode>General</c:formatCode>
                <c:ptCount val="8"/>
                <c:pt idx="0">
                  <c:v>3066.5974434946393</c:v>
                </c:pt>
                <c:pt idx="1">
                  <c:v>2554.1185267387364</c:v>
                </c:pt>
                <c:pt idx="2">
                  <c:v>2598.4697042136781</c:v>
                </c:pt>
                <c:pt idx="3">
                  <c:v>2353.0262561421268</c:v>
                </c:pt>
                <c:pt idx="4">
                  <c:v>2382.434906526647</c:v>
                </c:pt>
                <c:pt idx="5">
                  <c:v>2242.2102060437533</c:v>
                </c:pt>
                <c:pt idx="6">
                  <c:v>2163.1820175440321</c:v>
                </c:pt>
                <c:pt idx="7">
                  <c:v>2009.3311565351787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527-4799-95DC-FFE29F4B8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630447"/>
        <c:axId val="1006629487"/>
      </c:lineChart>
      <c:catAx>
        <c:axId val="1006630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629487"/>
        <c:crosses val="autoZero"/>
        <c:auto val="1"/>
        <c:lblAlgn val="ctr"/>
        <c:lblOffset val="100"/>
        <c:noMultiLvlLbl val="0"/>
      </c:catAx>
      <c:valAx>
        <c:axId val="10066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63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Data2!$G$1</c:f>
              <c:strCache>
                <c:ptCount val="1"/>
                <c:pt idx="0">
                  <c:v>Point_Count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Data2!$G$2:$G$7</c:f>
              <c:numCache>
                <c:formatCode>General</c:formatCode>
                <c:ptCount val="6"/>
                <c:pt idx="0">
                  <c:v>12173</c:v>
                </c:pt>
                <c:pt idx="1">
                  <c:v>53139</c:v>
                </c:pt>
                <c:pt idx="2">
                  <c:v>116850</c:v>
                </c:pt>
                <c:pt idx="3">
                  <c:v>210415</c:v>
                </c:pt>
                <c:pt idx="4">
                  <c:v>313854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3B-43F1-AF83-DF23FB5265CF}"/>
            </c:ext>
          </c:extLst>
        </c:ser>
        <c:ser>
          <c:idx val="7"/>
          <c:order val="1"/>
          <c:tx>
            <c:strRef>
              <c:f>Data2!$K$1</c:f>
              <c:strCache>
                <c:ptCount val="1"/>
                <c:pt idx="0">
                  <c:v>Change in Crime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Data2!$K$2:$K$7</c:f>
              <c:numCache>
                <c:formatCode>General</c:formatCode>
                <c:ptCount val="6"/>
                <c:pt idx="0">
                  <c:v>12173</c:v>
                </c:pt>
                <c:pt idx="1">
                  <c:v>40966</c:v>
                </c:pt>
                <c:pt idx="2">
                  <c:v>63711</c:v>
                </c:pt>
                <c:pt idx="3">
                  <c:v>93565</c:v>
                </c:pt>
                <c:pt idx="4">
                  <c:v>103439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3B-43F1-AF83-DF23FB5265CF}"/>
            </c:ext>
          </c:extLst>
        </c:ser>
        <c:ser>
          <c:idx val="8"/>
          <c:order val="2"/>
          <c:tx>
            <c:strRef>
              <c:f>Data2!$L$1</c:f>
              <c:strCache>
                <c:ptCount val="1"/>
                <c:pt idx="0">
                  <c:v>AVG Crime per Area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Data2!$L$2:$L$7</c:f>
              <c:numCache>
                <c:formatCode>General</c:formatCode>
                <c:ptCount val="6"/>
                <c:pt idx="0">
                  <c:v>1937.3931222576421</c:v>
                </c:pt>
                <c:pt idx="1">
                  <c:v>2114.3336302400567</c:v>
                </c:pt>
                <c:pt idx="2">
                  <c:v>2066.3616778097744</c:v>
                </c:pt>
                <c:pt idx="3">
                  <c:v>2093.0367094175722</c:v>
                </c:pt>
                <c:pt idx="4">
                  <c:v>1998.0566203665487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3B-43F1-AF83-DF23FB526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771791"/>
        <c:axId val="973774191"/>
      </c:lineChart>
      <c:catAx>
        <c:axId val="973771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774191"/>
        <c:crosses val="autoZero"/>
        <c:auto val="1"/>
        <c:lblAlgn val="ctr"/>
        <c:lblOffset val="100"/>
        <c:noMultiLvlLbl val="0"/>
      </c:catAx>
      <c:valAx>
        <c:axId val="97377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77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Data2!$L$1</c:f>
              <c:strCache>
                <c:ptCount val="1"/>
                <c:pt idx="0">
                  <c:v>AVG Crime per Area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Data2!$L$2:$L$7</c:f>
              <c:numCache>
                <c:formatCode>General</c:formatCode>
                <c:ptCount val="6"/>
                <c:pt idx="0">
                  <c:v>1937.3931222576421</c:v>
                </c:pt>
                <c:pt idx="1">
                  <c:v>2114.3336302400567</c:v>
                </c:pt>
                <c:pt idx="2">
                  <c:v>2066.3616778097744</c:v>
                </c:pt>
                <c:pt idx="3">
                  <c:v>2093.0367094175722</c:v>
                </c:pt>
                <c:pt idx="4">
                  <c:v>1998.0566203665487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0C-48FD-9CF5-2C5614199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911615"/>
        <c:axId val="806912095"/>
      </c:lineChart>
      <c:catAx>
        <c:axId val="806911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912095"/>
        <c:crosses val="autoZero"/>
        <c:auto val="1"/>
        <c:lblAlgn val="ctr"/>
        <c:lblOffset val="100"/>
        <c:noMultiLvlLbl val="0"/>
      </c:catAx>
      <c:valAx>
        <c:axId val="80691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91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Data2!$J$1</c:f>
              <c:strCache>
                <c:ptCount val="1"/>
                <c:pt idx="0">
                  <c:v>AVG change in crime per change in area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Data2!$J$2:$J$7</c:f>
              <c:numCache>
                <c:formatCode>General</c:formatCode>
                <c:ptCount val="6"/>
                <c:pt idx="0">
                  <c:v>2114.3336302400567</c:v>
                </c:pt>
                <c:pt idx="1">
                  <c:v>2173.3137995675283</c:v>
                </c:pt>
                <c:pt idx="2">
                  <c:v>2027.9841158655488</c:v>
                </c:pt>
                <c:pt idx="3">
                  <c:v>2127.333178627598</c:v>
                </c:pt>
                <c:pt idx="4">
                  <c:v>1829.2031287202844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D2-498B-AE6B-36CC0693E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636911"/>
        <c:axId val="7854470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Data2!$D$1</c15:sqref>
                        </c15:formulaRef>
                      </c:ext>
                    </c:extLst>
                    <c:strCache>
                      <c:ptCount val="1"/>
                      <c:pt idx="0">
                        <c:v>BUFF_DIST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Data2!$D$2:$D$7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DD2-498B-AE6B-36CC0693E41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Data2!$E$1</c15:sqref>
                        </c15:formulaRef>
                      </c:ext>
                    </c:extLst>
                    <c:strCache>
                      <c:ptCount val="1"/>
                      <c:pt idx="0">
                        <c:v>ORIG_FID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Data2!$E$2:$E$7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DD2-498B-AE6B-36CC0693E41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Data2!$F$1</c15:sqref>
                        </c15:formulaRef>
                      </c:ext>
                    </c:extLst>
                    <c:strCache>
                      <c:ptCount val="1"/>
                      <c:pt idx="0">
                        <c:v>sum_year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Data2!$F$2:$F$7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24552941</c:v>
                      </c:pt>
                      <c:pt idx="1">
                        <c:v>107181363</c:v>
                      </c:pt>
                      <c:pt idx="2">
                        <c:v>235686450</c:v>
                      </c:pt>
                      <c:pt idx="3">
                        <c:v>424407055</c:v>
                      </c:pt>
                      <c:pt idx="4">
                        <c:v>633043518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DD2-498B-AE6B-36CC0693E41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Data2!$G$1</c15:sqref>
                        </c15:formulaRef>
                      </c:ext>
                    </c:extLst>
                    <c:strCache>
                      <c:ptCount val="1"/>
                      <c:pt idx="0">
                        <c:v>Point_Count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Data2!$G$2:$G$7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12173</c:v>
                      </c:pt>
                      <c:pt idx="1">
                        <c:v>53139</c:v>
                      </c:pt>
                      <c:pt idx="2">
                        <c:v>116850</c:v>
                      </c:pt>
                      <c:pt idx="3">
                        <c:v>210415</c:v>
                      </c:pt>
                      <c:pt idx="4">
                        <c:v>313854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DD2-498B-AE6B-36CC0693E41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Data2!$H$1</c15:sqref>
                        </c15:formulaRef>
                      </c:ext>
                    </c:extLst>
                    <c:strCache>
                      <c:ptCount val="1"/>
                      <c:pt idx="0">
                        <c:v>Shape_Length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Data2!$H$2:$H$7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0.10748033635314801</c:v>
                      </c:pt>
                      <c:pt idx="1">
                        <c:v>0.214982410681056</c:v>
                      </c:pt>
                      <c:pt idx="2">
                        <c:v>0.32248443630530599</c:v>
                      </c:pt>
                      <c:pt idx="3">
                        <c:v>0.42998663520471297</c:v>
                      </c:pt>
                      <c:pt idx="4">
                        <c:v>0.53748881827888395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DD2-498B-AE6B-36CC0693E41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Data2!$I$1</c15:sqref>
                        </c15:formulaRef>
                      </c:ext>
                    </c:extLst>
                    <c:strCache>
                      <c:ptCount val="1"/>
                      <c:pt idx="0">
                        <c:v>Shape_Area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Data2!$I$2:$I$7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8.8878776725700005E-4</c:v>
                      </c:pt>
                      <c:pt idx="1">
                        <c:v>3.5565894068659999E-3</c:v>
                      </c:pt>
                      <c:pt idx="2">
                        <c:v>8.0033996365950003E-3</c:v>
                      </c:pt>
                      <c:pt idx="3">
                        <c:v>1.4229241948534E-2</c:v>
                      </c:pt>
                      <c:pt idx="4">
                        <c:v>2.2234100908076E-2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DD2-498B-AE6B-36CC0693E41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Data2!$K$1</c15:sqref>
                        </c15:formulaRef>
                      </c:ext>
                    </c:extLst>
                    <c:strCache>
                      <c:ptCount val="1"/>
                      <c:pt idx="0">
                        <c:v>Change in Crime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Data2!$K$2:$K$7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12173</c:v>
                      </c:pt>
                      <c:pt idx="1">
                        <c:v>40966</c:v>
                      </c:pt>
                      <c:pt idx="2">
                        <c:v>63711</c:v>
                      </c:pt>
                      <c:pt idx="3">
                        <c:v>93565</c:v>
                      </c:pt>
                      <c:pt idx="4">
                        <c:v>103439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DD2-498B-AE6B-36CC0693E41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Data2!$L$1</c15:sqref>
                        </c15:formulaRef>
                      </c:ext>
                    </c:extLst>
                    <c:strCache>
                      <c:ptCount val="1"/>
                      <c:pt idx="0">
                        <c:v>AVG Crime per Area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Data2!$L$2:$L$7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1937.3931222576421</c:v>
                      </c:pt>
                      <c:pt idx="1">
                        <c:v>2114.3336302400567</c:v>
                      </c:pt>
                      <c:pt idx="2">
                        <c:v>2066.3616778097744</c:v>
                      </c:pt>
                      <c:pt idx="3">
                        <c:v>2093.0367094175722</c:v>
                      </c:pt>
                      <c:pt idx="4">
                        <c:v>1998.0566203665487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CDD2-498B-AE6B-36CC0693E411}"/>
                  </c:ext>
                </c:extLst>
              </c15:ser>
            </c15:filteredLineSeries>
          </c:ext>
        </c:extLst>
      </c:lineChart>
      <c:catAx>
        <c:axId val="787636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447055"/>
        <c:crosses val="autoZero"/>
        <c:auto val="1"/>
        <c:lblAlgn val="ctr"/>
        <c:lblOffset val="100"/>
        <c:noMultiLvlLbl val="0"/>
      </c:catAx>
      <c:valAx>
        <c:axId val="7854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63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24759405074366"/>
          <c:y val="5.0925925925925923E-2"/>
          <c:w val="0.85230796150481192"/>
          <c:h val="0.73614173228346458"/>
        </c:manualLayout>
      </c:layout>
      <c:lineChart>
        <c:grouping val="standard"/>
        <c:varyColors val="0"/>
        <c:ser>
          <c:idx val="8"/>
          <c:order val="8"/>
          <c:tx>
            <c:strRef>
              <c:f>Data1!$I$1</c:f>
              <c:strCache>
                <c:ptCount val="1"/>
                <c:pt idx="0">
                  <c:v>Point_Count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Data1!$I$2:$I$6</c:f>
              <c:numCache>
                <c:formatCode>General</c:formatCode>
                <c:ptCount val="5"/>
                <c:pt idx="0">
                  <c:v>18740</c:v>
                </c:pt>
                <c:pt idx="1">
                  <c:v>60769</c:v>
                </c:pt>
                <c:pt idx="2">
                  <c:v>113249</c:v>
                </c:pt>
                <c:pt idx="3">
                  <c:v>168960</c:v>
                </c:pt>
                <c:pt idx="4">
                  <c:v>229417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0D-499E-9DF2-7A51281343D1}"/>
            </c:ext>
          </c:extLst>
        </c:ser>
        <c:ser>
          <c:idx val="11"/>
          <c:order val="11"/>
          <c:tx>
            <c:strRef>
              <c:f>Data1!$L$1</c:f>
              <c:strCache>
                <c:ptCount val="1"/>
                <c:pt idx="0">
                  <c:v>Change in Crime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Data1!$L$2:$L$6</c:f>
              <c:numCache>
                <c:formatCode>General</c:formatCode>
                <c:ptCount val="5"/>
                <c:pt idx="0">
                  <c:v>18740</c:v>
                </c:pt>
                <c:pt idx="1">
                  <c:v>42029</c:v>
                </c:pt>
                <c:pt idx="2">
                  <c:v>52480</c:v>
                </c:pt>
                <c:pt idx="3">
                  <c:v>55711</c:v>
                </c:pt>
                <c:pt idx="4">
                  <c:v>60457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0D-499E-9DF2-7A51281343D1}"/>
            </c:ext>
          </c:extLst>
        </c:ser>
        <c:ser>
          <c:idx val="12"/>
          <c:order val="12"/>
          <c:tx>
            <c:strRef>
              <c:f>Data1!$M$1</c:f>
              <c:strCache>
                <c:ptCount val="1"/>
                <c:pt idx="0">
                  <c:v>AVG Crime per Area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Data1!$M$2:$M$6</c:f>
              <c:numCache>
                <c:formatCode>General</c:formatCode>
                <c:ptCount val="5"/>
                <c:pt idx="0">
                  <c:v>2982.5636335421186</c:v>
                </c:pt>
                <c:pt idx="1">
                  <c:v>2417.9216841878469</c:v>
                </c:pt>
                <c:pt idx="2">
                  <c:v>2002.6820166904506</c:v>
                </c:pt>
                <c:pt idx="3">
                  <c:v>1680.6761990504149</c:v>
                </c:pt>
                <c:pt idx="4">
                  <c:v>1460.5139831725342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0D-499E-9DF2-7A5128134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747455"/>
        <c:axId val="15127613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Data1!$A$1</c15:sqref>
                        </c15:formulaRef>
                      </c:ext>
                    </c:extLst>
                    <c:strCache>
                      <c:ptCount val="1"/>
                      <c:pt idx="0">
                        <c:v>censustractcode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Data1!$A$2:$A$6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538700</c:v>
                      </c:pt>
                      <c:pt idx="1">
                        <c:v>538700</c:v>
                      </c:pt>
                      <c:pt idx="2">
                        <c:v>538700</c:v>
                      </c:pt>
                      <c:pt idx="3">
                        <c:v>538700</c:v>
                      </c:pt>
                      <c:pt idx="4">
                        <c:v>538700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50D-499E-9DF2-7A51281343D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Data1!$B$1</c15:sqref>
                        </c15:formulaRef>
                      </c:ext>
                    </c:extLst>
                    <c:strCache>
                      <c:ptCount val="1"/>
                      <c:pt idx="0">
                        <c:v>censusblockcode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Data1!$B$2:$B$6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2009</c:v>
                      </c:pt>
                      <c:pt idx="1">
                        <c:v>2009</c:v>
                      </c:pt>
                      <c:pt idx="2">
                        <c:v>2009</c:v>
                      </c:pt>
                      <c:pt idx="3">
                        <c:v>2009</c:v>
                      </c:pt>
                      <c:pt idx="4">
                        <c:v>2009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50D-499E-9DF2-7A51281343D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Data1!$C$1</c15:sqref>
                        </c15:formulaRef>
                      </c:ext>
                    </c:extLst>
                    <c:strCache>
                      <c:ptCount val="1"/>
                      <c:pt idx="0">
                        <c:v>censusblockgroup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Data1!$C$2:$C$6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50D-499E-9DF2-7A51281343D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Data1!$D$1</c15:sqref>
                        </c15:formulaRef>
                      </c:ext>
                    </c:extLst>
                    <c:strCache>
                      <c:ptCount val="1"/>
                      <c:pt idx="0">
                        <c:v>fullfipsblock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Data1!$D$2:$D$6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261635387002009</c:v>
                      </c:pt>
                      <c:pt idx="1">
                        <c:v>261635387002009</c:v>
                      </c:pt>
                      <c:pt idx="2">
                        <c:v>261635387002009</c:v>
                      </c:pt>
                      <c:pt idx="3">
                        <c:v>261635387002009</c:v>
                      </c:pt>
                      <c:pt idx="4">
                        <c:v>261635387002009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50D-499E-9DF2-7A51281343D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Data1!$E$1</c15:sqref>
                        </c15:formulaRef>
                      </c:ext>
                    </c:extLst>
                    <c:strCache>
                      <c:ptCount val="1"/>
                      <c:pt idx="0">
                        <c:v>fullfipstract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Data1!$E$2:$E$6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26163538700</c:v>
                      </c:pt>
                      <c:pt idx="1">
                        <c:v>26163538700</c:v>
                      </c:pt>
                      <c:pt idx="2">
                        <c:v>26163538700</c:v>
                      </c:pt>
                      <c:pt idx="3">
                        <c:v>26163538700</c:v>
                      </c:pt>
                      <c:pt idx="4">
                        <c:v>26163538700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50D-499E-9DF2-7A51281343D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Data1!$F$1</c15:sqref>
                        </c15:formulaRef>
                      </c:ext>
                    </c:extLst>
                    <c:strCache>
                      <c:ptCount val="1"/>
                      <c:pt idx="0">
                        <c:v>BUFF_DIST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Data1!$F$2:$F$6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50D-499E-9DF2-7A51281343D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Data1!$G$1</c15:sqref>
                        </c15:formulaRef>
                      </c:ext>
                    </c:extLst>
                    <c:strCache>
                      <c:ptCount val="1"/>
                      <c:pt idx="0">
                        <c:v>ORIG_FID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Data1!$G$2:$G$6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50D-499E-9DF2-7A51281343D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Data1!$H$1</c15:sqref>
                        </c15:formulaRef>
                      </c:ext>
                    </c:extLst>
                    <c:strCache>
                      <c:ptCount val="1"/>
                      <c:pt idx="0">
                        <c:v>sum_year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Data1!$H$2:$H$6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37798580</c:v>
                      </c:pt>
                      <c:pt idx="1">
                        <c:v>122571073</c:v>
                      </c:pt>
                      <c:pt idx="2">
                        <c:v>228423233</c:v>
                      </c:pt>
                      <c:pt idx="3">
                        <c:v>340792320</c:v>
                      </c:pt>
                      <c:pt idx="4">
                        <c:v>462734089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50D-499E-9DF2-7A51281343D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Data1!$J$1</c15:sqref>
                        </c15:formulaRef>
                      </c:ext>
                    </c:extLst>
                    <c:strCache>
                      <c:ptCount val="1"/>
                      <c:pt idx="0">
                        <c:v>Shape_Length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Data1!$J$2:$J$6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0.107513376012427</c:v>
                      </c:pt>
                      <c:pt idx="1">
                        <c:v>0.21504849633598899</c:v>
                      </c:pt>
                      <c:pt idx="2">
                        <c:v>0.32258356864245102</c:v>
                      </c:pt>
                      <c:pt idx="3">
                        <c:v>0.430118813505943</c:v>
                      </c:pt>
                      <c:pt idx="4">
                        <c:v>0.53765404273315798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850D-499E-9DF2-7A51281343D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Data1!$K$1</c15:sqref>
                        </c15:formulaRef>
                      </c:ext>
                    </c:extLst>
                    <c:strCache>
                      <c:ptCount val="1"/>
                      <c:pt idx="0">
                        <c:v>Shape_Area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Data1!$K$2:$K$6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8.8923348413200002E-4</c:v>
                      </c:pt>
                      <c:pt idx="1">
                        <c:v>3.5583729716430002E-3</c:v>
                      </c:pt>
                      <c:pt idx="2">
                        <c:v>8.0074132203379993E-3</c:v>
                      </c:pt>
                      <c:pt idx="3">
                        <c:v>1.4236377693482001E-2</c:v>
                      </c:pt>
                      <c:pt idx="4">
                        <c:v>2.2245250954293999E-2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850D-499E-9DF2-7A51281343D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Data1!$N$1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Data1!$N$2:$N$6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18740</c:v>
                      </c:pt>
                      <c:pt idx="1">
                        <c:v>42029</c:v>
                      </c:pt>
                      <c:pt idx="2">
                        <c:v>52480</c:v>
                      </c:pt>
                      <c:pt idx="3">
                        <c:v>55711</c:v>
                      </c:pt>
                      <c:pt idx="4">
                        <c:v>60457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850D-499E-9DF2-7A51281343D1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Data1!$O$1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Data1!$O$2:$O$6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2982.5636335421186</c:v>
                      </c:pt>
                      <c:pt idx="1">
                        <c:v>2229.7077010697562</c:v>
                      </c:pt>
                      <c:pt idx="2">
                        <c:v>1670.4902826925336</c:v>
                      </c:pt>
                      <c:pt idx="3">
                        <c:v>1266.6687192275117</c:v>
                      </c:pt>
                      <c:pt idx="4">
                        <c:v>1069.114488278524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850D-499E-9DF2-7A51281343D1}"/>
                  </c:ext>
                </c:extLst>
              </c15:ser>
            </c15:filteredLineSeries>
          </c:ext>
        </c:extLst>
      </c:lineChart>
      <c:catAx>
        <c:axId val="783747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761328"/>
        <c:crosses val="autoZero"/>
        <c:auto val="1"/>
        <c:lblAlgn val="ctr"/>
        <c:lblOffset val="100"/>
        <c:noMultiLvlLbl val="0"/>
      </c:catAx>
      <c:valAx>
        <c:axId val="15127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74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4"/>
          <c:order val="0"/>
          <c:tx>
            <c:strRef>
              <c:f>Data1!$O$1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Data1!$O$2:$O$6</c:f>
              <c:numCache>
                <c:formatCode>General</c:formatCode>
                <c:ptCount val="5"/>
                <c:pt idx="0">
                  <c:v>2982.5636335421186</c:v>
                </c:pt>
                <c:pt idx="1">
                  <c:v>2229.7077010697562</c:v>
                </c:pt>
                <c:pt idx="2">
                  <c:v>1670.4902826925336</c:v>
                </c:pt>
                <c:pt idx="3">
                  <c:v>1266.6687192275117</c:v>
                </c:pt>
                <c:pt idx="4">
                  <c:v>1069.114488278524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140-4960-8706-3454E1696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153503"/>
        <c:axId val="1463156383"/>
      </c:lineChart>
      <c:catAx>
        <c:axId val="1463153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56383"/>
        <c:crosses val="autoZero"/>
        <c:auto val="1"/>
        <c:lblAlgn val="ctr"/>
        <c:lblOffset val="100"/>
        <c:noMultiLvlLbl val="0"/>
      </c:catAx>
      <c:valAx>
        <c:axId val="146315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Data1!$M$1</c:f>
              <c:strCache>
                <c:ptCount val="1"/>
                <c:pt idx="0">
                  <c:v>AVG Crime per Area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Data1!$M$2:$M$6</c:f>
              <c:numCache>
                <c:formatCode>General</c:formatCode>
                <c:ptCount val="5"/>
                <c:pt idx="0">
                  <c:v>2982.5636335421186</c:v>
                </c:pt>
                <c:pt idx="1">
                  <c:v>2417.9216841878469</c:v>
                </c:pt>
                <c:pt idx="2">
                  <c:v>2002.6820166904506</c:v>
                </c:pt>
                <c:pt idx="3">
                  <c:v>1680.6761990504149</c:v>
                </c:pt>
                <c:pt idx="4">
                  <c:v>1460.5139831725342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19F-4A87-9D2D-95A9CD3FE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552255"/>
        <c:axId val="787549855"/>
      </c:lineChart>
      <c:catAx>
        <c:axId val="787552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49855"/>
        <c:crosses val="autoZero"/>
        <c:auto val="1"/>
        <c:lblAlgn val="ctr"/>
        <c:lblOffset val="100"/>
        <c:noMultiLvlLbl val="0"/>
      </c:catAx>
      <c:valAx>
        <c:axId val="78754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5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23</xdr:row>
      <xdr:rowOff>114300</xdr:rowOff>
    </xdr:from>
    <xdr:to>
      <xdr:col>12</xdr:col>
      <xdr:colOff>142875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5571EC-8D97-3C58-1E97-0E1381FFC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9</xdr:row>
      <xdr:rowOff>28575</xdr:rowOff>
    </xdr:from>
    <xdr:to>
      <xdr:col>14</xdr:col>
      <xdr:colOff>228600</xdr:colOff>
      <xdr:row>23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09BCB7-82F9-4643-9FC7-C1610AD07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561975</xdr:colOff>
      <xdr:row>10</xdr:row>
      <xdr:rowOff>76200</xdr:rowOff>
    </xdr:from>
    <xdr:to>
      <xdr:col>8</xdr:col>
      <xdr:colOff>180975</xdr:colOff>
      <xdr:row>24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C61418-3D2B-E3AD-EEA7-3645340B0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895350</xdr:colOff>
      <xdr:row>9</xdr:row>
      <xdr:rowOff>57150</xdr:rowOff>
    </xdr:from>
    <xdr:to>
      <xdr:col>4</xdr:col>
      <xdr:colOff>104775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DEFCC6-CA28-E32F-7463-4777B96B0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666750</xdr:colOff>
      <xdr:row>9</xdr:row>
      <xdr:rowOff>57150</xdr:rowOff>
    </xdr:from>
    <xdr:to>
      <xdr:col>7</xdr:col>
      <xdr:colOff>923925</xdr:colOff>
      <xdr:row>23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28BE1B-4F71-B0E7-344B-20DED4859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981075</xdr:colOff>
      <xdr:row>9</xdr:row>
      <xdr:rowOff>57150</xdr:rowOff>
    </xdr:from>
    <xdr:to>
      <xdr:col>14</xdr:col>
      <xdr:colOff>523875</xdr:colOff>
      <xdr:row>23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59CA4F-9094-1A0E-0572-048BEFDD6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8</xdr:row>
      <xdr:rowOff>38100</xdr:rowOff>
    </xdr:from>
    <xdr:to>
      <xdr:col>7</xdr:col>
      <xdr:colOff>95250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B2BED-1490-95C6-660E-3D1B55539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666750</xdr:colOff>
      <xdr:row>8</xdr:row>
      <xdr:rowOff>9525</xdr:rowOff>
    </xdr:from>
    <xdr:to>
      <xdr:col>13</xdr:col>
      <xdr:colOff>285750</xdr:colOff>
      <xdr:row>22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EA7158-9629-7994-2C5F-574B3C71F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1095375</xdr:colOff>
      <xdr:row>7</xdr:row>
      <xdr:rowOff>142875</xdr:rowOff>
    </xdr:from>
    <xdr:to>
      <xdr:col>6</xdr:col>
      <xdr:colOff>314325</xdr:colOff>
      <xdr:row>22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451603-1908-DA71-81EE-C68E00D33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15B99850-1AAC-49E2-943A-9A868CEC9AC1}" autoFormatId="16" applyNumberFormats="0" applyBorderFormats="0" applyFontFormats="0" applyPatternFormats="0" applyAlignmentFormats="0" applyWidthHeightFormats="0">
  <queryTableRefresh nextId="11" unboundColumnsRight="3">
    <queryTableFields count="9">
      <queryTableField id="1" name="BUFF_DIST" tableColumnId="1"/>
      <queryTableField id="2" name="ORIG_FID" tableColumnId="2"/>
      <queryTableField id="3" name="sum_year" tableColumnId="3"/>
      <queryTableField id="4" name="Point_Count" tableColumnId="4"/>
      <queryTableField id="5" name="Shape_Length" tableColumnId="5"/>
      <queryTableField id="6" name="Shape_Area" tableColumnId="6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285DA750-E139-44B4-81D7-8F74BEAAAA16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BUFF_DIST" tableColumnId="1"/>
      <queryTableField id="2" name="ORIG_FID" tableColumnId="2"/>
      <queryTableField id="3" name="sum_year" tableColumnId="3"/>
      <queryTableField id="4" name="Point_Count" tableColumnId="4"/>
      <queryTableField id="5" name="Shape_Length" tableColumnId="5"/>
      <queryTableField id="6" name="Shape_Area" tableColumnId="6"/>
      <queryTableField id="7" dataBound="0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84A5B855-30B9-4617-A621-8EE54F55B2FE}" autoFormatId="16" applyNumberFormats="0" applyBorderFormats="0" applyFontFormats="0" applyPatternFormats="0" applyAlignmentFormats="0" applyWidthHeightFormats="0">
  <queryTableRefresh nextId="14" unboundColumnsRight="3">
    <queryTableFields count="12">
      <queryTableField id="1" name="name" tableColumnId="1"/>
      <queryTableField id="2" name="city" tableColumnId="2"/>
      <queryTableField id="3" name="fullfipstract" tableColumnId="3"/>
      <queryTableField id="4" name="BUFF_DIST" tableColumnId="4"/>
      <queryTableField id="5" name="ORIG_FID" tableColumnId="5"/>
      <queryTableField id="6" name="sum_year" tableColumnId="6"/>
      <queryTableField id="7" name="Point_Count" tableColumnId="7"/>
      <queryTableField id="8" name="Shape_Length" tableColumnId="8"/>
      <queryTableField id="9" name="Shape_Area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53FF132-9643-4CE8-BAF9-537265A82BAE}" autoFormatId="16" applyNumberFormats="0" applyBorderFormats="0" applyFontFormats="0" applyPatternFormats="0" applyAlignmentFormats="0" applyWidthHeightFormats="0">
  <queryTableRefresh nextId="17" unboundColumnsRight="4">
    <queryTableFields count="15">
      <queryTableField id="1" name="censustractcode" tableColumnId="1"/>
      <queryTableField id="2" name="censusblockcode" tableColumnId="2"/>
      <queryTableField id="3" name="censusblockgroup" tableColumnId="3"/>
      <queryTableField id="4" name="fullfipsblock" tableColumnId="4"/>
      <queryTableField id="5" name="fullfipstract" tableColumnId="5"/>
      <queryTableField id="6" name="BUFF_DIST" tableColumnId="6"/>
      <queryTableField id="7" name="ORIG_FID" tableColumnId="7"/>
      <queryTableField id="8" name="sum_year" tableColumnId="8"/>
      <queryTableField id="9" name="Point_Count" tableColumnId="9"/>
      <queryTableField id="10" name="Shape_Length" tableColumnId="10"/>
      <queryTableField id="11" name="Shape_Area" tableColumnId="11"/>
      <queryTableField id="12" dataBound="0" tableColumnId="12"/>
      <queryTableField id="13" dataBound="0" tableColumnId="13"/>
      <queryTableField id="14" dataBound="0" tableColumnId="14"/>
      <queryTableField id="16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B66975-966A-4D3F-B2D1-488B70BA83E8}" name="Data3" displayName="Data3" ref="D1:L9" tableType="queryTable" totalsRowShown="0">
  <autoFilter ref="D1:L9" xr:uid="{D4B66975-966A-4D3F-B2D1-488B70BA83E8}"/>
  <tableColumns count="9">
    <tableColumn id="1" xr3:uid="{8DE60A25-4AC5-45D3-A481-DD04999A433D}" uniqueName="1" name="BUFF_DIST" queryTableFieldId="1"/>
    <tableColumn id="2" xr3:uid="{B1907B3B-315C-4046-AFD4-A03A41BCB717}" uniqueName="2" name="ORIG_FID" queryTableFieldId="2"/>
    <tableColumn id="3" xr3:uid="{3BDEC1D3-E4C8-4AB7-8063-0EC2D4688203}" uniqueName="3" name="sum_year" queryTableFieldId="3"/>
    <tableColumn id="4" xr3:uid="{B498B1DA-F39C-4389-B1D1-3D08627CBE77}" uniqueName="4" name="Point_Count" queryTableFieldId="4"/>
    <tableColumn id="5" xr3:uid="{A5A67E62-97A5-424A-80CE-909E32E19C08}" uniqueName="5" name="Shape_Length" queryTableFieldId="5"/>
    <tableColumn id="6" xr3:uid="{AC2D243D-7944-4AC6-BACC-AE38B997F694}" uniqueName="6" name="Shape_Area" queryTableFieldId="6"/>
    <tableColumn id="8" xr3:uid="{CD1BE7B2-D1BE-4B66-B950-C694BE908584}" uniqueName="8" name="Avg Change in crime per change in area" queryTableFieldId="8"/>
    <tableColumn id="9" xr3:uid="{E472CEEA-48CC-410C-9BDD-D7CF5FEE88DA}" uniqueName="9" name="Change in Crime" queryTableFieldId="9"/>
    <tableColumn id="10" xr3:uid="{3DBC4AD5-476E-4470-812A-E64F953B570A}" uniqueName="10" name="Avg Crime per area" queryTableFieldId="10">
      <calculatedColumnFormula>G2/(2*PI()*D2^2)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0ACA19-2B72-4C10-9C66-0A2C5D19BFDB}" name="DataT" displayName="DataT" ref="D1:J9" tableType="queryTable" totalsRowShown="0">
  <autoFilter ref="D1:J9" xr:uid="{6D0ACA19-2B72-4C10-9C66-0A2C5D19BFDB}"/>
  <tableColumns count="7">
    <tableColumn id="1" xr3:uid="{EB0E5E66-58B4-448B-8F04-CC3371516FA3}" uniqueName="1" name="BUFF_DIST" queryTableFieldId="1"/>
    <tableColumn id="2" xr3:uid="{9B9B2B51-B954-45B9-A083-AF88FD311F86}" uniqueName="2" name="ORIG_FID" queryTableFieldId="2"/>
    <tableColumn id="3" xr3:uid="{C3CA5300-F0BB-45E2-B625-50C4009D4E11}" uniqueName="3" name="sum_year" queryTableFieldId="3"/>
    <tableColumn id="4" xr3:uid="{0DF8094F-B08F-4A4E-A194-F96897E64C69}" uniqueName="4" name="Point_Count" queryTableFieldId="4"/>
    <tableColumn id="5" xr3:uid="{A873C9DF-5AFD-4C94-AB91-64ABA12E8103}" uniqueName="5" name="Shape_Length" queryTableFieldId="5"/>
    <tableColumn id="6" xr3:uid="{F577B07F-3AAB-4753-8C56-2F1CAE5A6FAA}" uniqueName="6" name="Shape_Area" queryTableFieldId="6"/>
    <tableColumn id="7" xr3:uid="{58EAE14C-F4F8-47EF-99FE-22DB1973DF33}" uniqueName="7" name="Column1" queryTableField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C701C9-6C5E-4A19-A215-AB34DE9EC86B}" name="Data2" displayName="Data2" ref="A1:L6" tableType="queryTable" totalsRowShown="0">
  <autoFilter ref="A1:L6" xr:uid="{C6C701C9-6C5E-4A19-A215-AB34DE9EC86B}"/>
  <tableColumns count="12">
    <tableColumn id="1" xr3:uid="{3147239B-6448-4236-8C40-85715EA303E7}" uniqueName="1" name="name" queryTableFieldId="1" dataDxfId="1"/>
    <tableColumn id="2" xr3:uid="{16E29B14-E407-481B-9FF0-C2BA0DF1DC6F}" uniqueName="2" name="city" queryTableFieldId="2" dataDxfId="0"/>
    <tableColumn id="3" xr3:uid="{8A0BE303-CAC9-4909-9A4A-A2F0B87AEC85}" uniqueName="3" name="fullfipstract" queryTableFieldId="3"/>
    <tableColumn id="4" xr3:uid="{BEBEA47F-73BD-4A05-8EF2-DF22C7E81DF5}" uniqueName="4" name="BUFF_DIST" queryTableFieldId="4"/>
    <tableColumn id="5" xr3:uid="{A4F78ABE-93E8-49CD-B060-6C8DB1DF7E1A}" uniqueName="5" name="ORIG_FID" queryTableFieldId="5"/>
    <tableColumn id="6" xr3:uid="{1DFDCEC5-76A3-4D44-8069-EB28FF32C1F0}" uniqueName="6" name="sum_year" queryTableFieldId="6"/>
    <tableColumn id="7" xr3:uid="{44EF2FDC-8C7E-464C-B9FE-9035C25FD619}" uniqueName="7" name="Point_Count" queryTableFieldId="7"/>
    <tableColumn id="8" xr3:uid="{085BD302-B95E-4BBB-8847-72FEBBEDA074}" uniqueName="8" name="Shape_Length" queryTableFieldId="8"/>
    <tableColumn id="9" xr3:uid="{C940BE6A-00A9-493C-AB50-0A231B613A63}" uniqueName="9" name="Shape_Area" queryTableFieldId="9"/>
    <tableColumn id="10" xr3:uid="{532DAAB9-B793-4162-AA00-C1808C2E061F}" uniqueName="10" name="AVG change in crime per change in area" queryTableFieldId="10">
      <calculatedColumnFormula>(G3-G2)/((2*PI()*D3^2)-(2*PI()*D2^2))</calculatedColumnFormula>
    </tableColumn>
    <tableColumn id="11" xr3:uid="{92B1D51A-C973-4B2A-A3DD-5EE87A3942B0}" uniqueName="11" name="Change in Crime" queryTableFieldId="11"/>
    <tableColumn id="12" xr3:uid="{13544A16-BE86-4A41-8D08-2DCB87CC0F8F}" uniqueName="12" name="AVG Crime per Area" queryTableFieldId="12">
      <calculatedColumnFormula>G2/(2*PI()*D2^2)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89907C-11F3-4A34-ADA2-7CCEF73852FC}" name="Data1" displayName="Data1" ref="A1:O6" tableType="queryTable" totalsRowShown="0">
  <autoFilter ref="A1:O6" xr:uid="{4989907C-11F3-4A34-ADA2-7CCEF73852FC}"/>
  <tableColumns count="15">
    <tableColumn id="1" xr3:uid="{F4D2ECA4-DD7B-44F3-A279-B8182E042082}" uniqueName="1" name="censustractcode" queryTableFieldId="1"/>
    <tableColumn id="2" xr3:uid="{8E437F38-B3DB-45B5-9B52-9366B6D65A23}" uniqueName="2" name="censusblockcode" queryTableFieldId="2"/>
    <tableColumn id="3" xr3:uid="{766BF9B3-4550-415A-8152-A03D736E315B}" uniqueName="3" name="censusblockgroup" queryTableFieldId="3"/>
    <tableColumn id="4" xr3:uid="{FC6A858D-BD8F-456F-AE73-2EF338F05057}" uniqueName="4" name="fullfipsblock" queryTableFieldId="4"/>
    <tableColumn id="5" xr3:uid="{41637BCE-32C3-4B71-96B2-0BE4850D9FBA}" uniqueName="5" name="fullfipstract" queryTableFieldId="5"/>
    <tableColumn id="6" xr3:uid="{BE1A7CFC-2448-40B6-B74A-BF4932DBAD63}" uniqueName="6" name="BUFF_DIST" queryTableFieldId="6"/>
    <tableColumn id="7" xr3:uid="{62204D22-0796-4492-838E-DDCF5CDF9234}" uniqueName="7" name="ORIG_FID" queryTableFieldId="7"/>
    <tableColumn id="8" xr3:uid="{EB667A36-45D4-4E83-B8F6-D2CAAAE73951}" uniqueName="8" name="sum_year" queryTableFieldId="8"/>
    <tableColumn id="9" xr3:uid="{9FD67EFF-C2D8-4E97-A611-27D4A5DF04FE}" uniqueName="9" name="Point_Count" queryTableFieldId="9"/>
    <tableColumn id="10" xr3:uid="{F9FF717D-F673-47CC-BA4A-534C49BEB756}" uniqueName="10" name="Shape_Length" queryTableFieldId="10"/>
    <tableColumn id="11" xr3:uid="{5D842D0F-96A6-4FD4-8BA4-6C3DA05AC04C}" uniqueName="11" name="Shape_Area" queryTableFieldId="11"/>
    <tableColumn id="12" xr3:uid="{F51069CD-7960-4128-A352-A6A0EB499AA5}" uniqueName="12" name="Change in Crime" queryTableFieldId="12" dataDxfId="2">
      <calculatedColumnFormula>I2-I1</calculatedColumnFormula>
    </tableColumn>
    <tableColumn id="13" xr3:uid="{A2EC81F5-A5CC-4A39-8269-3D19740E73A1}" uniqueName="13" name="AVG Crime per Area" queryTableFieldId="13">
      <calculatedColumnFormula>I2/F2</calculatedColumnFormula>
    </tableColumn>
    <tableColumn id="14" xr3:uid="{D884F5DB-15A0-471D-8F13-7C141A6A138F}" uniqueName="14" name="Column1" queryTableFieldId="14">
      <calculatedColumnFormula>(I2-I1)/(F2-F1)</calculatedColumnFormula>
    </tableColumn>
    <tableColumn id="16" xr3:uid="{0F549A57-45CF-4AB7-A682-CCF7D1DAE56B}" uniqueName="16" name="Column3" queryTableFieldId="16">
      <calculatedColumnFormula>(I2-I1)/((2*PI()*F2^2)-(2*PI()*F1^2))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DA411-BD78-427F-82F5-0DE2D8D78965}">
  <dimension ref="D1:L9"/>
  <sheetViews>
    <sheetView workbookViewId="0">
      <selection activeCell="J4" sqref="J4"/>
    </sheetView>
  </sheetViews>
  <sheetFormatPr defaultRowHeight="15" x14ac:dyDescent="0.25"/>
  <cols>
    <col min="1" max="1" width="12.7109375" bestFit="1" customWidth="1"/>
    <col min="2" max="3" width="11.85546875" bestFit="1" customWidth="1"/>
    <col min="4" max="4" width="14.42578125" bestFit="1" customWidth="1"/>
    <col min="5" max="5" width="16" bestFit="1" customWidth="1"/>
    <col min="6" max="6" width="13.7109375" bestFit="1" customWidth="1"/>
  </cols>
  <sheetData>
    <row r="1" spans="4:12" x14ac:dyDescent="0.25"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20</v>
      </c>
      <c r="K1" t="s">
        <v>12</v>
      </c>
      <c r="L1" t="s">
        <v>21</v>
      </c>
    </row>
    <row r="2" spans="4:12" x14ac:dyDescent="0.25">
      <c r="D2">
        <v>0.5</v>
      </c>
      <c r="E2">
        <v>42</v>
      </c>
      <c r="F2">
        <v>9715889</v>
      </c>
      <c r="G2">
        <v>4817</v>
      </c>
      <c r="H2">
        <v>5.3749543377668997E-2</v>
      </c>
      <c r="I2">
        <v>2.2234548712099999E-4</v>
      </c>
      <c r="J2">
        <f>(G2-0)/((2*PI()*D2^2)-0)</f>
        <v>3066.5974434946393</v>
      </c>
      <c r="K2">
        <f>G2-0</f>
        <v>4817</v>
      </c>
      <c r="L2">
        <f>G2/(2*PI()*D2^2)</f>
        <v>3066.5974434946393</v>
      </c>
    </row>
    <row r="3" spans="4:12" x14ac:dyDescent="0.25">
      <c r="D3">
        <v>1</v>
      </c>
      <c r="E3">
        <v>42</v>
      </c>
      <c r="F3">
        <f>G3*2017</f>
        <v>32368816</v>
      </c>
      <c r="G3">
        <v>16048</v>
      </c>
      <c r="H3">
        <v>0.10748167780296999</v>
      </c>
      <c r="I3">
        <v>8.8880586413499999E-4</v>
      </c>
      <c r="J3">
        <f>(G3-G2)/((2*PI()*D3^2)-(2*PI()*D2^2))</f>
        <v>2383.2922211534355</v>
      </c>
      <c r="K3">
        <f>G3-G2</f>
        <v>11231</v>
      </c>
      <c r="L3">
        <f>G3/(2*PI()*D3^2)</f>
        <v>2554.1185267387364</v>
      </c>
    </row>
    <row r="4" spans="4:12" x14ac:dyDescent="0.25">
      <c r="D4">
        <v>1.5</v>
      </c>
      <c r="E4">
        <v>42</v>
      </c>
      <c r="F4">
        <f>G4*2017</f>
        <v>74094495</v>
      </c>
      <c r="G4">
        <v>36735</v>
      </c>
      <c r="H4">
        <v>0.161233342264505</v>
      </c>
      <c r="I4">
        <v>2.000350447916E-3</v>
      </c>
      <c r="J4">
        <f t="shared" ref="J4:J9" si="0">(G4-G3)/((2*PI()*D4^2)-(2*PI()*D3^2))</f>
        <v>2633.9506461936312</v>
      </c>
      <c r="K4">
        <f t="shared" ref="K4:K9" si="1">G4-G3</f>
        <v>20687</v>
      </c>
      <c r="L4">
        <f t="shared" ref="L4:L9" si="2">G4/(2*PI()*D4^2)</f>
        <v>2598.4697042136781</v>
      </c>
    </row>
    <row r="5" spans="4:12" x14ac:dyDescent="0.25">
      <c r="D5">
        <v>2</v>
      </c>
      <c r="E5">
        <v>42</v>
      </c>
      <c r="F5">
        <v>119281346</v>
      </c>
      <c r="G5">
        <v>59138</v>
      </c>
      <c r="H5">
        <v>0.21498509300125901</v>
      </c>
      <c r="I5">
        <v>3.556661799327E-3</v>
      </c>
      <c r="J5">
        <f t="shared" si="0"/>
        <v>2037.4561086215608</v>
      </c>
      <c r="K5">
        <f t="shared" si="1"/>
        <v>22403</v>
      </c>
      <c r="L5">
        <f t="shared" si="2"/>
        <v>2353.0262561421268</v>
      </c>
    </row>
    <row r="6" spans="4:12" x14ac:dyDescent="0.25">
      <c r="D6">
        <v>2.5</v>
      </c>
      <c r="E6">
        <v>42</v>
      </c>
      <c r="F6">
        <v>188706486</v>
      </c>
      <c r="G6">
        <v>93558</v>
      </c>
      <c r="H6">
        <v>0.26873654359930998</v>
      </c>
      <c r="I6">
        <v>5.5577121265910001E-3</v>
      </c>
      <c r="J6">
        <f t="shared" si="0"/>
        <v>2434.7169516546833</v>
      </c>
      <c r="K6">
        <f t="shared" si="1"/>
        <v>34420</v>
      </c>
      <c r="L6">
        <f t="shared" si="2"/>
        <v>2382.434906526647</v>
      </c>
    </row>
    <row r="7" spans="4:12" x14ac:dyDescent="0.25">
      <c r="D7">
        <v>3</v>
      </c>
      <c r="E7">
        <v>42</v>
      </c>
      <c r="F7">
        <v>255743498</v>
      </c>
      <c r="G7">
        <v>126794</v>
      </c>
      <c r="H7">
        <v>0.32248846036023698</v>
      </c>
      <c r="I7">
        <v>8.003562559911E-3</v>
      </c>
      <c r="J7">
        <f t="shared" si="0"/>
        <v>1923.517704946267</v>
      </c>
      <c r="K7">
        <f t="shared" si="1"/>
        <v>33236</v>
      </c>
      <c r="L7">
        <f t="shared" si="2"/>
        <v>2242.2102060437533</v>
      </c>
    </row>
    <row r="8" spans="4:12" x14ac:dyDescent="0.25">
      <c r="D8">
        <v>3.5</v>
      </c>
      <c r="E8">
        <v>42</v>
      </c>
      <c r="F8">
        <v>335826466</v>
      </c>
      <c r="G8">
        <v>166498</v>
      </c>
      <c r="H8">
        <v>0.37624011499670001</v>
      </c>
      <c r="I8">
        <v>1.0894151670418E-2</v>
      </c>
      <c r="J8">
        <f t="shared" si="0"/>
        <v>1944.3347263140352</v>
      </c>
      <c r="K8">
        <f t="shared" si="1"/>
        <v>39704</v>
      </c>
      <c r="L8">
        <f t="shared" si="2"/>
        <v>2163.1820175440321</v>
      </c>
    </row>
    <row r="9" spans="4:12" x14ac:dyDescent="0.25">
      <c r="D9">
        <v>4</v>
      </c>
      <c r="E9">
        <v>42</v>
      </c>
      <c r="F9">
        <v>407434000</v>
      </c>
      <c r="G9">
        <v>202000</v>
      </c>
      <c r="H9">
        <v>0.42999200041617203</v>
      </c>
      <c r="I9">
        <v>1.4229531606508999E-2</v>
      </c>
      <c r="J9">
        <f t="shared" si="0"/>
        <v>1506.7516772395913</v>
      </c>
      <c r="K9">
        <f t="shared" si="1"/>
        <v>35502</v>
      </c>
      <c r="L9">
        <f t="shared" si="2"/>
        <v>2009.3311565351787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F79B-4C1C-465C-A6E3-46E6FF447432}">
  <dimension ref="D1:J9"/>
  <sheetViews>
    <sheetView tabSelected="1" workbookViewId="0">
      <selection activeCell="K5" sqref="K5"/>
    </sheetView>
  </sheetViews>
  <sheetFormatPr defaultRowHeight="15" x14ac:dyDescent="0.25"/>
  <cols>
    <col min="1" max="1" width="12.7109375" bestFit="1" customWidth="1"/>
    <col min="2" max="3" width="11.85546875" bestFit="1" customWidth="1"/>
    <col min="4" max="4" width="14.42578125" bestFit="1" customWidth="1"/>
    <col min="5" max="5" width="16" bestFit="1" customWidth="1"/>
    <col min="6" max="6" width="13.7109375" bestFit="1" customWidth="1"/>
  </cols>
  <sheetData>
    <row r="1" spans="4:10" x14ac:dyDescent="0.25"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4:10" x14ac:dyDescent="0.25">
      <c r="D2">
        <v>50</v>
      </c>
      <c r="E2">
        <v>24</v>
      </c>
      <c r="F2">
        <v>0</v>
      </c>
      <c r="G2">
        <v>0</v>
      </c>
      <c r="H2">
        <v>3.3387600670630002E-3</v>
      </c>
      <c r="I2">
        <v>8.5677267899999999E-7</v>
      </c>
    </row>
    <row r="3" spans="4:10" x14ac:dyDescent="0.25">
      <c r="D3">
        <v>100</v>
      </c>
      <c r="E3">
        <v>24</v>
      </c>
      <c r="F3">
        <v>558709</v>
      </c>
      <c r="G3">
        <v>277</v>
      </c>
      <c r="H3">
        <v>6.679734698071E-3</v>
      </c>
      <c r="I3">
        <v>3.4316432770000001E-6</v>
      </c>
      <c r="J3">
        <f>(G3-G2)/((2*PI()*D3^2)-(2*PI()*D2^2))</f>
        <v>5.8781225648606682E-3</v>
      </c>
    </row>
    <row r="4" spans="4:10" x14ac:dyDescent="0.25">
      <c r="D4">
        <v>250</v>
      </c>
      <c r="E4">
        <v>24</v>
      </c>
      <c r="F4">
        <v>1260625</v>
      </c>
      <c r="G4">
        <v>625</v>
      </c>
      <c r="H4">
        <v>1.6702597174982001E-2</v>
      </c>
      <c r="I4">
        <v>2.1464527812999998E-5</v>
      </c>
      <c r="J4">
        <f t="shared" ref="J4:J9" si="0">(G4-G3)/((2*PI()*D4^2)-(2*PI()*D3^2))</f>
        <v>1.054969908494849E-3</v>
      </c>
    </row>
    <row r="5" spans="4:10" x14ac:dyDescent="0.25">
      <c r="D5">
        <v>400</v>
      </c>
      <c r="E5">
        <v>24</v>
      </c>
      <c r="F5">
        <v>2934735</v>
      </c>
      <c r="G5">
        <v>1455</v>
      </c>
      <c r="H5">
        <v>2.6725448643314002E-2</v>
      </c>
      <c r="I5">
        <v>5.4959830528999998E-5</v>
      </c>
      <c r="J5">
        <f t="shared" si="0"/>
        <v>1.3548574642694678E-3</v>
      </c>
    </row>
    <row r="6" spans="4:10" x14ac:dyDescent="0.25">
      <c r="D6">
        <v>500</v>
      </c>
      <c r="E6">
        <v>24</v>
      </c>
      <c r="F6">
        <v>3616481</v>
      </c>
      <c r="G6">
        <v>1793</v>
      </c>
      <c r="H6">
        <v>3.3407373277887002E-2</v>
      </c>
      <c r="I6">
        <v>8.5880521244E-5</v>
      </c>
      <c r="J6">
        <f t="shared" si="0"/>
        <v>5.9771523072289594E-4</v>
      </c>
    </row>
    <row r="7" spans="4:10" x14ac:dyDescent="0.25">
      <c r="D7">
        <v>600</v>
      </c>
      <c r="E7">
        <v>24</v>
      </c>
      <c r="F7">
        <v>4473706</v>
      </c>
      <c r="G7">
        <v>2218</v>
      </c>
      <c r="H7">
        <v>4.0089286184375003E-2</v>
      </c>
      <c r="I7">
        <v>1.2367335923499999E-4</v>
      </c>
      <c r="J7">
        <f t="shared" si="0"/>
        <v>6.1491682558232274E-4</v>
      </c>
    </row>
    <row r="8" spans="4:10" x14ac:dyDescent="0.25">
      <c r="D8">
        <v>750</v>
      </c>
      <c r="E8">
        <v>24</v>
      </c>
      <c r="F8">
        <v>6085289</v>
      </c>
      <c r="G8">
        <v>3017</v>
      </c>
      <c r="H8">
        <v>5.0112148909612998E-2</v>
      </c>
      <c r="I8">
        <v>1.9324797162900001E-4</v>
      </c>
      <c r="J8">
        <f t="shared" si="0"/>
        <v>6.279743186687625E-4</v>
      </c>
    </row>
    <row r="9" spans="4:10" x14ac:dyDescent="0.25">
      <c r="D9">
        <v>1000</v>
      </c>
      <c r="E9">
        <v>24</v>
      </c>
      <c r="F9">
        <v>15857654</v>
      </c>
      <c r="G9">
        <v>7862</v>
      </c>
      <c r="H9">
        <v>6.681693924854E-2</v>
      </c>
      <c r="I9">
        <v>3.43567181832E-4</v>
      </c>
      <c r="J9">
        <f t="shared" si="0"/>
        <v>1.7625273126405324E-3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C279C-125C-49F7-9A20-85D5AD83D5F6}">
  <dimension ref="A1:L6"/>
  <sheetViews>
    <sheetView workbookViewId="0">
      <selection activeCell="K3" sqref="K3"/>
    </sheetView>
  </sheetViews>
  <sheetFormatPr defaultRowHeight="15" x14ac:dyDescent="0.25"/>
  <cols>
    <col min="1" max="1" width="47" bestFit="1" customWidth="1"/>
    <col min="2" max="2" width="6.85546875" bestFit="1" customWidth="1"/>
    <col min="3" max="3" width="13.85546875" bestFit="1" customWidth="1"/>
    <col min="4" max="4" width="12.7109375" bestFit="1" customWidth="1"/>
    <col min="5" max="6" width="11.85546875" bestFit="1" customWidth="1"/>
    <col min="7" max="7" width="14.42578125" bestFit="1" customWidth="1"/>
    <col min="8" max="8" width="16" bestFit="1" customWidth="1"/>
    <col min="9" max="9" width="13.7109375" bestFit="1" customWidth="1"/>
  </cols>
  <sheetData>
    <row r="1" spans="1:12" x14ac:dyDescent="0.25">
      <c r="A1" t="s">
        <v>15</v>
      </c>
      <c r="B1" t="s">
        <v>16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19</v>
      </c>
      <c r="K1" t="s">
        <v>12</v>
      </c>
      <c r="L1" t="s">
        <v>14</v>
      </c>
    </row>
    <row r="2" spans="1:12" x14ac:dyDescent="0.25">
      <c r="A2" s="1" t="s">
        <v>17</v>
      </c>
      <c r="B2" s="1" t="s">
        <v>18</v>
      </c>
      <c r="C2">
        <v>26163531300</v>
      </c>
      <c r="D2">
        <v>1</v>
      </c>
      <c r="E2">
        <v>1</v>
      </c>
      <c r="F2">
        <v>24552941</v>
      </c>
      <c r="G2">
        <v>12173</v>
      </c>
      <c r="H2">
        <v>0.10748033635314801</v>
      </c>
      <c r="I2">
        <v>8.8878776725700005E-4</v>
      </c>
      <c r="J2">
        <f>(G3-0)/((2*PI()*D3^2)-0)</f>
        <v>2114.3336302400567</v>
      </c>
      <c r="K2">
        <f>G2-0</f>
        <v>12173</v>
      </c>
      <c r="L2">
        <f>G2/(2*PI()*D2^2)</f>
        <v>1937.3931222576421</v>
      </c>
    </row>
    <row r="3" spans="1:12" x14ac:dyDescent="0.25">
      <c r="A3" s="1" t="s">
        <v>17</v>
      </c>
      <c r="B3" s="1" t="s">
        <v>18</v>
      </c>
      <c r="C3">
        <v>26163531300</v>
      </c>
      <c r="D3">
        <v>2</v>
      </c>
      <c r="E3">
        <v>1</v>
      </c>
      <c r="F3">
        <v>107181363</v>
      </c>
      <c r="G3">
        <v>53139</v>
      </c>
      <c r="H3">
        <v>0.214982410681056</v>
      </c>
      <c r="I3">
        <v>3.5565894068659999E-3</v>
      </c>
      <c r="J3">
        <f>(G3-G2)/((2*PI()*D3^2)-(2*PI()*D2^2))</f>
        <v>2173.3137995675283</v>
      </c>
      <c r="K3">
        <f>G3-G2</f>
        <v>40966</v>
      </c>
      <c r="L3">
        <f>G3/(2*PI()*D3^2)</f>
        <v>2114.3336302400567</v>
      </c>
    </row>
    <row r="4" spans="1:12" x14ac:dyDescent="0.25">
      <c r="A4" s="1" t="s">
        <v>17</v>
      </c>
      <c r="B4" s="1" t="s">
        <v>18</v>
      </c>
      <c r="C4">
        <v>26163531300</v>
      </c>
      <c r="D4">
        <v>3</v>
      </c>
      <c r="E4">
        <v>1</v>
      </c>
      <c r="F4">
        <v>235686450</v>
      </c>
      <c r="G4">
        <v>116850</v>
      </c>
      <c r="H4">
        <v>0.32248443630530599</v>
      </c>
      <c r="I4">
        <v>8.0033996365950003E-3</v>
      </c>
      <c r="J4">
        <f t="shared" ref="J4:J6" si="0">(G4-G3)/((2*PI()*D4^2)-(2*PI()*D3^2))</f>
        <v>2027.9841158655488</v>
      </c>
      <c r="K4">
        <f t="shared" ref="K4:K6" si="1">G4-G3</f>
        <v>63711</v>
      </c>
      <c r="L4">
        <f t="shared" ref="L3:L6" si="2">G4/(2*PI()*D4^2)</f>
        <v>2066.3616778097744</v>
      </c>
    </row>
    <row r="5" spans="1:12" x14ac:dyDescent="0.25">
      <c r="A5" s="1" t="s">
        <v>17</v>
      </c>
      <c r="B5" s="1" t="s">
        <v>18</v>
      </c>
      <c r="C5">
        <v>26163531300</v>
      </c>
      <c r="D5">
        <v>4</v>
      </c>
      <c r="E5">
        <v>1</v>
      </c>
      <c r="F5">
        <v>424407055</v>
      </c>
      <c r="G5">
        <v>210415</v>
      </c>
      <c r="H5">
        <v>0.42998663520471297</v>
      </c>
      <c r="I5">
        <v>1.4229241948534E-2</v>
      </c>
      <c r="J5">
        <f t="shared" si="0"/>
        <v>2127.333178627598</v>
      </c>
      <c r="K5">
        <f t="shared" si="1"/>
        <v>93565</v>
      </c>
      <c r="L5">
        <f t="shared" si="2"/>
        <v>2093.0367094175722</v>
      </c>
    </row>
    <row r="6" spans="1:12" x14ac:dyDescent="0.25">
      <c r="A6" s="1" t="s">
        <v>17</v>
      </c>
      <c r="B6" s="1" t="s">
        <v>18</v>
      </c>
      <c r="C6">
        <v>26163531300</v>
      </c>
      <c r="D6">
        <v>5</v>
      </c>
      <c r="E6">
        <v>1</v>
      </c>
      <c r="F6">
        <v>633043518</v>
      </c>
      <c r="G6">
        <v>313854</v>
      </c>
      <c r="H6">
        <v>0.53748881827888395</v>
      </c>
      <c r="I6">
        <v>2.2234100908076E-2</v>
      </c>
      <c r="J6">
        <f t="shared" si="0"/>
        <v>1829.2031287202844</v>
      </c>
      <c r="K6">
        <f t="shared" si="1"/>
        <v>103439</v>
      </c>
      <c r="L6">
        <f t="shared" si="2"/>
        <v>1998.0566203665487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BE587-7B07-43A2-B7AF-F03845D225E8}">
  <dimension ref="A1:O6"/>
  <sheetViews>
    <sheetView workbookViewId="0">
      <selection activeCell="M3" sqref="M3"/>
    </sheetView>
  </sheetViews>
  <sheetFormatPr defaultRowHeight="15" x14ac:dyDescent="0.25"/>
  <cols>
    <col min="1" max="1" width="18.42578125" bestFit="1" customWidth="1"/>
    <col min="2" max="2" width="19.140625" bestFit="1" customWidth="1"/>
    <col min="3" max="3" width="20" bestFit="1" customWidth="1"/>
    <col min="4" max="4" width="14.5703125" bestFit="1" customWidth="1"/>
    <col min="5" max="5" width="13.85546875" bestFit="1" customWidth="1"/>
    <col min="6" max="6" width="12.7109375" bestFit="1" customWidth="1"/>
    <col min="7" max="8" width="11.85546875" bestFit="1" customWidth="1"/>
    <col min="9" max="9" width="14.42578125" bestFit="1" customWidth="1"/>
    <col min="10" max="10" width="16" bestFit="1" customWidth="1"/>
    <col min="11" max="11" width="13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14</v>
      </c>
      <c r="N1" t="s">
        <v>11</v>
      </c>
      <c r="O1" t="s">
        <v>13</v>
      </c>
    </row>
    <row r="2" spans="1:15" x14ac:dyDescent="0.25">
      <c r="A2">
        <v>538700</v>
      </c>
      <c r="B2">
        <v>2009</v>
      </c>
      <c r="C2">
        <v>2</v>
      </c>
      <c r="D2">
        <v>261635387002009</v>
      </c>
      <c r="E2">
        <v>26163538700</v>
      </c>
      <c r="F2">
        <v>1</v>
      </c>
      <c r="G2">
        <v>1</v>
      </c>
      <c r="H2">
        <v>37798580</v>
      </c>
      <c r="I2">
        <v>18740</v>
      </c>
      <c r="J2">
        <v>0.107513376012427</v>
      </c>
      <c r="K2">
        <v>8.8923348413200002E-4</v>
      </c>
      <c r="L2">
        <f>I2-0</f>
        <v>18740</v>
      </c>
      <c r="M2">
        <f>I2/(2*PI()*1)</f>
        <v>2982.5636335421186</v>
      </c>
      <c r="N2">
        <f>(I2-0)/(F2-0)</f>
        <v>18740</v>
      </c>
      <c r="O2">
        <f>(I2-0)/((2*PI()*F2^2)-0)</f>
        <v>2982.5636335421186</v>
      </c>
    </row>
    <row r="3" spans="1:15" x14ac:dyDescent="0.25">
      <c r="A3">
        <v>538700</v>
      </c>
      <c r="B3">
        <v>2009</v>
      </c>
      <c r="C3">
        <v>2</v>
      </c>
      <c r="D3">
        <v>261635387002009</v>
      </c>
      <c r="E3">
        <v>26163538700</v>
      </c>
      <c r="F3">
        <v>2</v>
      </c>
      <c r="G3">
        <v>1</v>
      </c>
      <c r="H3">
        <v>122571073</v>
      </c>
      <c r="I3">
        <v>60769</v>
      </c>
      <c r="J3">
        <v>0.21504849633598899</v>
      </c>
      <c r="K3">
        <v>3.5583729716430002E-3</v>
      </c>
      <c r="L3">
        <f t="shared" ref="L3:L6" si="0">I3-I2</f>
        <v>42029</v>
      </c>
      <c r="M3">
        <f>I3/(2*PI()*F3^2)</f>
        <v>2417.9216841878469</v>
      </c>
      <c r="N3">
        <f>(I3-I2)/(F3-F2)</f>
        <v>42029</v>
      </c>
      <c r="O3">
        <f>(I3-I2)/((2*PI()*F3^2)-(2*PI()*F2^2))</f>
        <v>2229.7077010697562</v>
      </c>
    </row>
    <row r="4" spans="1:15" x14ac:dyDescent="0.25">
      <c r="A4">
        <v>538700</v>
      </c>
      <c r="B4">
        <v>2009</v>
      </c>
      <c r="C4">
        <v>2</v>
      </c>
      <c r="D4">
        <v>261635387002009</v>
      </c>
      <c r="E4">
        <v>26163538700</v>
      </c>
      <c r="F4">
        <v>3</v>
      </c>
      <c r="G4">
        <v>1</v>
      </c>
      <c r="H4">
        <v>228423233</v>
      </c>
      <c r="I4">
        <v>113249</v>
      </c>
      <c r="J4">
        <v>0.32258356864245102</v>
      </c>
      <c r="K4">
        <v>8.0074132203379993E-3</v>
      </c>
      <c r="L4">
        <f t="shared" si="0"/>
        <v>52480</v>
      </c>
      <c r="M4">
        <f t="shared" ref="M4:M6" si="1">I4/(2*PI()*F4^2)</f>
        <v>2002.6820166904506</v>
      </c>
      <c r="N4">
        <f t="shared" ref="N4:N6" si="2">(I4-I3)/(F4-F3)</f>
        <v>52480</v>
      </c>
      <c r="O4">
        <f t="shared" ref="O3:O6" si="3">(I4-I3)/((2*PI()*F4^2)-(2*PI()*F3^2))</f>
        <v>1670.4902826925336</v>
      </c>
    </row>
    <row r="5" spans="1:15" x14ac:dyDescent="0.25">
      <c r="A5">
        <v>538700</v>
      </c>
      <c r="B5">
        <v>2009</v>
      </c>
      <c r="C5">
        <v>2</v>
      </c>
      <c r="D5">
        <v>261635387002009</v>
      </c>
      <c r="E5">
        <v>26163538700</v>
      </c>
      <c r="F5">
        <v>4</v>
      </c>
      <c r="G5">
        <v>1</v>
      </c>
      <c r="H5">
        <v>340792320</v>
      </c>
      <c r="I5">
        <v>168960</v>
      </c>
      <c r="J5">
        <v>0.430118813505943</v>
      </c>
      <c r="K5">
        <v>1.4236377693482001E-2</v>
      </c>
      <c r="L5">
        <f t="shared" si="0"/>
        <v>55711</v>
      </c>
      <c r="M5">
        <f>I5/(2*PI()*F5^2)</f>
        <v>1680.6761990504149</v>
      </c>
      <c r="N5">
        <f t="shared" si="2"/>
        <v>55711</v>
      </c>
      <c r="O5">
        <f t="shared" si="3"/>
        <v>1266.6687192275117</v>
      </c>
    </row>
    <row r="6" spans="1:15" x14ac:dyDescent="0.25">
      <c r="A6">
        <v>538700</v>
      </c>
      <c r="B6">
        <v>2009</v>
      </c>
      <c r="C6">
        <v>2</v>
      </c>
      <c r="D6">
        <v>261635387002009</v>
      </c>
      <c r="E6">
        <v>26163538700</v>
      </c>
      <c r="F6">
        <v>5</v>
      </c>
      <c r="G6">
        <v>1</v>
      </c>
      <c r="H6">
        <v>462734089</v>
      </c>
      <c r="I6">
        <v>229417</v>
      </c>
      <c r="J6">
        <v>0.53765404273315798</v>
      </c>
      <c r="K6">
        <v>2.2245250954293999E-2</v>
      </c>
      <c r="L6">
        <f t="shared" si="0"/>
        <v>60457</v>
      </c>
      <c r="M6">
        <f t="shared" si="1"/>
        <v>1460.5139831725342</v>
      </c>
      <c r="N6">
        <f t="shared" si="2"/>
        <v>60457</v>
      </c>
      <c r="O6">
        <f t="shared" si="3"/>
        <v>1069.114488278524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D059F-C7C1-4E64-9901-C072E501BF7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8 E A A B Q S w M E F A A C A A g A T G J n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B M Y m d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G J n W V O d o w O 6 A Q A A i g k A A B M A H A B G b 3 J t d W x h c y 9 T Z W N 0 a W 9 u M S 5 t I K I Y A C i g F A A A A A A A A A A A A A A A A A A A A A A A A A A A A O W U X W v b M B S G 7 w P 5 D 8 K 7 S c A z T b s F 2 u G L z l 6 2 w F i 7 2 b l q h l G U k 1 h M P g r S U T p T + t + n 1 i k N c U b u A m 1 9 Y + t 9 j 8 + H 9 C A L g q R G l j X v w a d u p 9 u x J T c w Z y k n P m A x U 0 D d D v N P p p 0 R 4 J X E r q N U C 1 c B U m 8 k F U S J R v I L 2 w u S i + n E g r H T W 1 N x E K W a X i G k R q 6 B v W d Z b b h w F t g E v W C s p H r 6 W C Y S d h 3 0 w 5 s U l K w k g Y m D M A h Z o p W r 0 M a D Q c i + o N B z i c t 4 + P H k x K 9 / O k 2 Q U a 0 g f v 6 M f m i E 3 / 2 w a f h d c G 1 0 5 b 0 5 + w Z 8 7 g s G v v u c z 3 z g x t n o v W a 2 k N 1 s 9 E u l M s E V N z Y m 4 7 Z T J i X H p c + Y 1 y t 4 T p c b j n a h T d W 0 / G D a 3 p 7 6 4 d 1 d I A C t s + S 3 g v x I 4 O c c I w 0 / R A 8 / 3 Y f s K W C m t P h z M G B p t F u 1 I x Z O q Y V c N T H / t x + b a N u f J 6 N R k Y 6 z v G 1 d / R p / L U b j t O 1 Y V x U 1 c N N 2 r r V E K h L t c E + t r O Q r K L 4 D L q n 0 L n m d o a t m Y L b s S w N 8 x 7 z v d z s S 9 5 7 K L s W n x 6 H 4 9 A D F 5 6 8 J Y u Q V P J 0 I w V 9 q u P R b 0 R L f F m t n x 2 H t 7 A B r w 9 f E 2 j Y i u 2 f 2 E h n J j 8 N I / l Y Z e Y n X y D 9 Q S w E C L Q A U A A I A C A B M Y m d Z R Q T y I K M A A A D 2 A A A A E g A A A A A A A A A A A A A A A A A A A A A A Q 2 9 u Z m l n L 1 B h Y 2 t h Z 2 U u e G 1 s U E s B A i 0 A F A A C A A g A T G J n W Q / K 6 a u k A A A A 6 Q A A A B M A A A A A A A A A A A A A A A A A 7 w A A A F t D b 2 5 0 Z W 5 0 X 1 R 5 c G V z X S 5 4 b W x Q S w E C L Q A U A A I A C A B M Y m d Z U 5 2 j A 7 o B A A C K C Q A A E w A A A A A A A A A A A A A A A A D g A Q A A R m 9 y b X V s Y X M v U 2 V j d G l v b j E u b V B L B Q Y A A A A A A w A D A M I A A A D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L g A A A A A A A C c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N m E 1 Y j c x M C 0 1 Y 2 J m L T R i O D I t O D k y M C 0 5 Z T Z j N D E 0 Z j g 1 O T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F 0 Y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x N T o 0 M T o y N S 4 5 N D c 3 O T U z W i I g L z 4 8 R W 5 0 c n k g V H l w Z T 0 i R m l s b E N v b H V t b l R 5 c G V z I i B W Y W x 1 Z T 0 i c 0 F 3 T U R B d 0 1 E Q X d N R E J R V T 0 i I C 8 + P E V u d H J 5 I F R 5 c G U 9 I k Z p b G x D b 2 x 1 b W 5 O Y W 1 l c y I g V m F s d W U 9 I n N b J n F 1 b 3 Q 7 Y 2 V u c 3 V z d H J h Y 3 R j b 2 R l J n F 1 b 3 Q 7 L C Z x d W 9 0 O 2 N l b n N 1 c 2 J s b 2 N r Y 2 9 k Z S Z x d W 9 0 O y w m c X V v d D t j Z W 5 z d X N i b G 9 j a 2 d y b 3 V w J n F 1 b 3 Q 7 L C Z x d W 9 0 O 2 Z 1 b G x m a X B z Y m x v Y 2 s m c X V v d D s s J n F 1 b 3 Q 7 Z n V s b G Z p c H N 0 c m F j d C Z x d W 9 0 O y w m c X V v d D t C V U Z G X 0 R J U 1 Q m c X V v d D s s J n F 1 b 3 Q 7 T 1 J J R 1 9 G S U Q m c X V v d D s s J n F 1 b 3 Q 7 c 3 V t X 3 l l Y X I m c X V v d D s s J n F 1 b 3 Q 7 U G 9 p b n R f Q 2 9 1 b n Q m c X V v d D s s J n F 1 b 3 Q 7 U 2 h h c G V f T G V u Z 3 R o J n F 1 b 3 Q 7 L C Z x d W 9 0 O 1 N o Y X B l X 0 F y Z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T E v Q X V 0 b 1 J l b W 9 2 Z W R D b 2 x 1 b W 5 z M S 5 7 Y 2 V u c 3 V z d H J h Y 3 R j b 2 R l L D B 9 J n F 1 b 3 Q 7 L C Z x d W 9 0 O 1 N l Y 3 R p b 2 4 x L 0 R h d G E x L 0 F 1 d G 9 S Z W 1 v d m V k Q 2 9 s d W 1 u c z E u e 2 N l b n N 1 c 2 J s b 2 N r Y 2 9 k Z S w x f S Z x d W 9 0 O y w m c X V v d D t T Z W N 0 a W 9 u M S 9 E Y X R h M S 9 B d X R v U m V t b 3 Z l Z E N v b H V t b n M x L n t j Z W 5 z d X N i b G 9 j a 2 d y b 3 V w L D J 9 J n F 1 b 3 Q 7 L C Z x d W 9 0 O 1 N l Y 3 R p b 2 4 x L 0 R h d G E x L 0 F 1 d G 9 S Z W 1 v d m V k Q 2 9 s d W 1 u c z E u e 2 Z 1 b G x m a X B z Y m x v Y 2 s s M 3 0 m c X V v d D s s J n F 1 b 3 Q 7 U 2 V j d G l v b j E v R G F 0 Y T E v Q X V 0 b 1 J l b W 9 2 Z W R D b 2 x 1 b W 5 z M S 5 7 Z n V s b G Z p c H N 0 c m F j d C w 0 f S Z x d W 9 0 O y w m c X V v d D t T Z W N 0 a W 9 u M S 9 E Y X R h M S 9 B d X R v U m V t b 3 Z l Z E N v b H V t b n M x L n t C V U Z G X 0 R J U 1 Q s N X 0 m c X V v d D s s J n F 1 b 3 Q 7 U 2 V j d G l v b j E v R G F 0 Y T E v Q X V 0 b 1 J l b W 9 2 Z W R D b 2 x 1 b W 5 z M S 5 7 T 1 J J R 1 9 G S U Q s N n 0 m c X V v d D s s J n F 1 b 3 Q 7 U 2 V j d G l v b j E v R G F 0 Y T E v Q X V 0 b 1 J l b W 9 2 Z W R D b 2 x 1 b W 5 z M S 5 7 c 3 V t X 3 l l Y X I s N 3 0 m c X V v d D s s J n F 1 b 3 Q 7 U 2 V j d G l v b j E v R G F 0 Y T E v Q X V 0 b 1 J l b W 9 2 Z W R D b 2 x 1 b W 5 z M S 5 7 U G 9 p b n R f Q 2 9 1 b n Q s O H 0 m c X V v d D s s J n F 1 b 3 Q 7 U 2 V j d G l v b j E v R G F 0 Y T E v Q X V 0 b 1 J l b W 9 2 Z W R D b 2 x 1 b W 5 z M S 5 7 U 2 h h c G V f T G V u Z 3 R o L D l 9 J n F 1 b 3 Q 7 L C Z x d W 9 0 O 1 N l Y 3 R p b 2 4 x L 0 R h d G E x L 0 F 1 d G 9 S Z W 1 v d m V k Q 2 9 s d W 1 u c z E u e 1 N o Y X B l X 0 F y Z W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E Y X R h M S 9 B d X R v U m V t b 3 Z l Z E N v b H V t b n M x L n t j Z W 5 z d X N 0 c m F j d G N v Z G U s M H 0 m c X V v d D s s J n F 1 b 3 Q 7 U 2 V j d G l v b j E v R G F 0 Y T E v Q X V 0 b 1 J l b W 9 2 Z W R D b 2 x 1 b W 5 z M S 5 7 Y 2 V u c 3 V z Y m x v Y 2 t j b 2 R l L D F 9 J n F 1 b 3 Q 7 L C Z x d W 9 0 O 1 N l Y 3 R p b 2 4 x L 0 R h d G E x L 0 F 1 d G 9 S Z W 1 v d m V k Q 2 9 s d W 1 u c z E u e 2 N l b n N 1 c 2 J s b 2 N r Z 3 J v d X A s M n 0 m c X V v d D s s J n F 1 b 3 Q 7 U 2 V j d G l v b j E v R G F 0 Y T E v Q X V 0 b 1 J l b W 9 2 Z W R D b 2 x 1 b W 5 z M S 5 7 Z n V s b G Z p c H N i b G 9 j a y w z f S Z x d W 9 0 O y w m c X V v d D t T Z W N 0 a W 9 u M S 9 E Y X R h M S 9 B d X R v U m V t b 3 Z l Z E N v b H V t b n M x L n t m d W x s Z m l w c 3 R y Y W N 0 L D R 9 J n F 1 b 3 Q 7 L C Z x d W 9 0 O 1 N l Y 3 R p b 2 4 x L 0 R h d G E x L 0 F 1 d G 9 S Z W 1 v d m V k Q 2 9 s d W 1 u c z E u e 0 J V R k Z f R E l T V C w 1 f S Z x d W 9 0 O y w m c X V v d D t T Z W N 0 a W 9 u M S 9 E Y X R h M S 9 B d X R v U m V t b 3 Z l Z E N v b H V t b n M x L n t P U k l H X 0 Z J R C w 2 f S Z x d W 9 0 O y w m c X V v d D t T Z W N 0 a W 9 u M S 9 E Y X R h M S 9 B d X R v U m V t b 3 Z l Z E N v b H V t b n M x L n t z d W 1 f e W V h c i w 3 f S Z x d W 9 0 O y w m c X V v d D t T Z W N 0 a W 9 u M S 9 E Y X R h M S 9 B d X R v U m V t b 3 Z l Z E N v b H V t b n M x L n t Q b 2 l u d F 9 D b 3 V u d C w 4 f S Z x d W 9 0 O y w m c X V v d D t T Z W N 0 a W 9 u M S 9 E Y X R h M S 9 B d X R v U m V t b 3 Z l Z E N v b H V t b n M x L n t T a G F w Z V 9 M Z W 5 n d G g s O X 0 m c X V v d D s s J n F 1 b 3 Q 7 U 2 V j d G l v b j E v R G F 0 Y T E v Q X V 0 b 1 J l b W 9 2 Z W R D b 2 x 1 b W 5 z M S 5 7 U 2 h h c G V f Q X J l Y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M T A 4 Z G F i Y S 0 3 M j A 5 L T Q 0 Y z g t Y T c 1 Z i 1 j M W V j N j k y M j F m Z D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F 0 Y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x N T o 1 N z o 0 M S 4 2 M j E 4 N j A 3 W i I g L z 4 8 R W 5 0 c n k g V H l w Z T 0 i R m l s b E N v b H V t b l R 5 c G V z I i B W Y W x 1 Z T 0 i c 0 J n W U R B d 0 1 E Q X d V R i I g L z 4 8 R W 5 0 c n k g V H l w Z T 0 i R m l s b E N v b H V t b k 5 h b W V z I i B W Y W x 1 Z T 0 i c 1 s m c X V v d D t u Y W 1 l J n F 1 b 3 Q 7 L C Z x d W 9 0 O 2 N p d H k m c X V v d D s s J n F 1 b 3 Q 7 Z n V s b G Z p c H N 0 c m F j d C Z x d W 9 0 O y w m c X V v d D t C V U Z G X 0 R J U 1 Q m c X V v d D s s J n F 1 b 3 Q 7 T 1 J J R 1 9 G S U Q m c X V v d D s s J n F 1 b 3 Q 7 c 3 V t X 3 l l Y X I m c X V v d D s s J n F 1 b 3 Q 7 U G 9 p b n R f Q 2 9 1 b n Q m c X V v d D s s J n F 1 b 3 Q 7 U 2 h h c G V f T G V u Z 3 R o J n F 1 b 3 Q 7 L C Z x d W 9 0 O 1 N o Y X B l X 0 F y Z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M i 9 B d X R v U m V t b 3 Z l Z E N v b H V t b n M x L n t u Y W 1 l L D B 9 J n F 1 b 3 Q 7 L C Z x d W 9 0 O 1 N l Y 3 R p b 2 4 x L 0 R h d G E y L 0 F 1 d G 9 S Z W 1 v d m V k Q 2 9 s d W 1 u c z E u e 2 N p d H k s M X 0 m c X V v d D s s J n F 1 b 3 Q 7 U 2 V j d G l v b j E v R G F 0 Y T I v Q X V 0 b 1 J l b W 9 2 Z W R D b 2 x 1 b W 5 z M S 5 7 Z n V s b G Z p c H N 0 c m F j d C w y f S Z x d W 9 0 O y w m c X V v d D t T Z W N 0 a W 9 u M S 9 E Y X R h M i 9 B d X R v U m V t b 3 Z l Z E N v b H V t b n M x L n t C V U Z G X 0 R J U 1 Q s M 3 0 m c X V v d D s s J n F 1 b 3 Q 7 U 2 V j d G l v b j E v R G F 0 Y T I v Q X V 0 b 1 J l b W 9 2 Z W R D b 2 x 1 b W 5 z M S 5 7 T 1 J J R 1 9 G S U Q s N H 0 m c X V v d D s s J n F 1 b 3 Q 7 U 2 V j d G l v b j E v R G F 0 Y T I v Q X V 0 b 1 J l b W 9 2 Z W R D b 2 x 1 b W 5 z M S 5 7 c 3 V t X 3 l l Y X I s N X 0 m c X V v d D s s J n F 1 b 3 Q 7 U 2 V j d G l v b j E v R G F 0 Y T I v Q X V 0 b 1 J l b W 9 2 Z W R D b 2 x 1 b W 5 z M S 5 7 U G 9 p b n R f Q 2 9 1 b n Q s N n 0 m c X V v d D s s J n F 1 b 3 Q 7 U 2 V j d G l v b j E v R G F 0 Y T I v Q X V 0 b 1 J l b W 9 2 Z W R D b 2 x 1 b W 5 z M S 5 7 U 2 h h c G V f T G V u Z 3 R o L D d 9 J n F 1 b 3 Q 7 L C Z x d W 9 0 O 1 N l Y 3 R p b 2 4 x L 0 R h d G E y L 0 F 1 d G 9 S Z W 1 v d m V k Q 2 9 s d W 1 u c z E u e 1 N o Y X B l X 0 F y Z W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F 0 Y T I v Q X V 0 b 1 J l b W 9 2 Z W R D b 2 x 1 b W 5 z M S 5 7 b m F t Z S w w f S Z x d W 9 0 O y w m c X V v d D t T Z W N 0 a W 9 u M S 9 E Y X R h M i 9 B d X R v U m V t b 3 Z l Z E N v b H V t b n M x L n t j a X R 5 L D F 9 J n F 1 b 3 Q 7 L C Z x d W 9 0 O 1 N l Y 3 R p b 2 4 x L 0 R h d G E y L 0 F 1 d G 9 S Z W 1 v d m V k Q 2 9 s d W 1 u c z E u e 2 Z 1 b G x m a X B z d H J h Y 3 Q s M n 0 m c X V v d D s s J n F 1 b 3 Q 7 U 2 V j d G l v b j E v R G F 0 Y T I v Q X V 0 b 1 J l b W 9 2 Z W R D b 2 x 1 b W 5 z M S 5 7 Q l V G R l 9 E S V N U L D N 9 J n F 1 b 3 Q 7 L C Z x d W 9 0 O 1 N l Y 3 R p b 2 4 x L 0 R h d G E y L 0 F 1 d G 9 S Z W 1 v d m V k Q 2 9 s d W 1 u c z E u e 0 9 S S U d f R k l E L D R 9 J n F 1 b 3 Q 7 L C Z x d W 9 0 O 1 N l Y 3 R p b 2 4 x L 0 R h d G E y L 0 F 1 d G 9 S Z W 1 v d m V k Q 2 9 s d W 1 u c z E u e 3 N 1 b V 9 5 Z W F y L D V 9 J n F 1 b 3 Q 7 L C Z x d W 9 0 O 1 N l Y 3 R p b 2 4 x L 0 R h d G E y L 0 F 1 d G 9 S Z W 1 v d m V k Q 2 9 s d W 1 u c z E u e 1 B v a W 5 0 X 0 N v d W 5 0 L D Z 9 J n F 1 b 3 Q 7 L C Z x d W 9 0 O 1 N l Y 3 R p b 2 4 x L 0 R h d G E y L 0 F 1 d G 9 S Z W 1 v d m V k Q 2 9 s d W 1 u c z E u e 1 N o Y X B l X 0 x l b m d 0 a C w 3 f S Z x d W 9 0 O y w m c X V v d D t T Z W N 0 a W 9 u M S 9 E Y X R h M i 9 B d X R v U m V t b 3 Z l Z E N v b H V t b n M x L n t T a G F w Z V 9 B c m V h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k 4 M T Z j Y j c t M m M 3 Z S 0 0 Y j M 3 L T g w N D Q t O T c y M z l l Z j V l N W E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h d G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3 V D E 2 O j M z O j I y L j I 2 M T Y 1 N z h a I i A v P j x F b n R y e S B U e X B l P S J G a W x s Q 2 9 s d W 1 u V H l w Z X M i I F Z h b H V l P S J z Q l F N R E F 3 V U Y i I C 8 + P E V u d H J 5 I F R 5 c G U 9 I k Z p b G x D b 2 x 1 b W 5 O Y W 1 l c y I g V m F s d W U 9 I n N b J n F 1 b 3 Q 7 Q l V G R l 9 E S V N U J n F 1 b 3 Q 7 L C Z x d W 9 0 O 0 9 S S U d f R k l E J n F 1 b 3 Q 7 L C Z x d W 9 0 O 3 N 1 b V 9 5 Z W F y J n F 1 b 3 Q 7 L C Z x d W 9 0 O 1 B v a W 5 0 X 0 N v d W 5 0 J n F 1 b 3 Q 7 L C Z x d W 9 0 O 1 N o Y X B l X 0 x l b m d 0 a C Z x d W 9 0 O y w m c X V v d D t T a G F w Z V 9 B c m V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T M v Q X V 0 b 1 J l b W 9 2 Z W R D b 2 x 1 b W 5 z M S 5 7 Q l V G R l 9 E S V N U L D B 9 J n F 1 b 3 Q 7 L C Z x d W 9 0 O 1 N l Y 3 R p b 2 4 x L 0 R h d G E z L 0 F 1 d G 9 S Z W 1 v d m V k Q 2 9 s d W 1 u c z E u e 0 9 S S U d f R k l E L D F 9 J n F 1 b 3 Q 7 L C Z x d W 9 0 O 1 N l Y 3 R p b 2 4 x L 0 R h d G E z L 0 F 1 d G 9 S Z W 1 v d m V k Q 2 9 s d W 1 u c z E u e 3 N 1 b V 9 5 Z W F y L D J 9 J n F 1 b 3 Q 7 L C Z x d W 9 0 O 1 N l Y 3 R p b 2 4 x L 0 R h d G E z L 0 F 1 d G 9 S Z W 1 v d m V k Q 2 9 s d W 1 u c z E u e 1 B v a W 5 0 X 0 N v d W 5 0 L D N 9 J n F 1 b 3 Q 7 L C Z x d W 9 0 O 1 N l Y 3 R p b 2 4 x L 0 R h d G E z L 0 F 1 d G 9 S Z W 1 v d m V k Q 2 9 s d W 1 u c z E u e 1 N o Y X B l X 0 x l b m d 0 a C w 0 f S Z x d W 9 0 O y w m c X V v d D t T Z W N 0 a W 9 u M S 9 E Y X R h M y 9 B d X R v U m V t b 3 Z l Z E N v b H V t b n M x L n t T a G F w Z V 9 B c m V h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R h d G E z L 0 F 1 d G 9 S Z W 1 v d m V k Q 2 9 s d W 1 u c z E u e 0 J V R k Z f R E l T V C w w f S Z x d W 9 0 O y w m c X V v d D t T Z W N 0 a W 9 u M S 9 E Y X R h M y 9 B d X R v U m V t b 3 Z l Z E N v b H V t b n M x L n t P U k l H X 0 Z J R C w x f S Z x d W 9 0 O y w m c X V v d D t T Z W N 0 a W 9 u M S 9 E Y X R h M y 9 B d X R v U m V t b 3 Z l Z E N v b H V t b n M x L n t z d W 1 f e W V h c i w y f S Z x d W 9 0 O y w m c X V v d D t T Z W N 0 a W 9 u M S 9 E Y X R h M y 9 B d X R v U m V t b 3 Z l Z E N v b H V t b n M x L n t Q b 2 l u d F 9 D b 3 V u d C w z f S Z x d W 9 0 O y w m c X V v d D t T Z W N 0 a W 9 u M S 9 E Y X R h M y 9 B d X R v U m V t b 3 Z l Z E N v b H V t b n M x L n t T a G F w Z V 9 M Z W 5 n d G g s N H 0 m c X V v d D s s J n F 1 b 3 Q 7 U 2 V j d G l v b j E v R G F 0 Y T M v Q X V 0 b 1 J l b W 9 2 Z W R D b 2 x 1 b W 5 z M S 5 7 U 2 h h c G V f Q X J l Y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J j M D k 4 N z V k L W J l Y T E t N G J k N i 0 4 N T B i L T M 1 N 2 Y z Y W Z i Y j I w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Y X R h V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3 V D E 3 O j E 4 O j I 0 L j U y M T Y 4 M D F a I i A v P j x F b n R y e S B U e X B l P S J G a W x s Q 2 9 s d W 1 u V H l w Z X M i I F Z h b H V l P S J z Q X d N R E F 3 V U Y i I C 8 + P E V u d H J 5 I F R 5 c G U 9 I k Z p b G x D b 2 x 1 b W 5 O Y W 1 l c y I g V m F s d W U 9 I n N b J n F 1 b 3 Q 7 Q l V G R l 9 E S V N U J n F 1 b 3 Q 7 L C Z x d W 9 0 O 0 9 S S U d f R k l E J n F 1 b 3 Q 7 L C Z x d W 9 0 O 3 N 1 b V 9 5 Z W F y J n F 1 b 3 Q 7 L C Z x d W 9 0 O 1 B v a W 5 0 X 0 N v d W 5 0 J n F 1 b 3 Q 7 L C Z x d W 9 0 O 1 N o Y X B l X 0 x l b m d 0 a C Z x d W 9 0 O y w m c X V v d D t T a G F w Z V 9 B c m V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V Q v Q X V 0 b 1 J l b W 9 2 Z W R D b 2 x 1 b W 5 z M S 5 7 Q l V G R l 9 E S V N U L D B 9 J n F 1 b 3 Q 7 L C Z x d W 9 0 O 1 N l Y 3 R p b 2 4 x L 0 R h d G F U L 0 F 1 d G 9 S Z W 1 v d m V k Q 2 9 s d W 1 u c z E u e 0 9 S S U d f R k l E L D F 9 J n F 1 b 3 Q 7 L C Z x d W 9 0 O 1 N l Y 3 R p b 2 4 x L 0 R h d G F U L 0 F 1 d G 9 S Z W 1 v d m V k Q 2 9 s d W 1 u c z E u e 3 N 1 b V 9 5 Z W F y L D J 9 J n F 1 b 3 Q 7 L C Z x d W 9 0 O 1 N l Y 3 R p b 2 4 x L 0 R h d G F U L 0 F 1 d G 9 S Z W 1 v d m V k Q 2 9 s d W 1 u c z E u e 1 B v a W 5 0 X 0 N v d W 5 0 L D N 9 J n F 1 b 3 Q 7 L C Z x d W 9 0 O 1 N l Y 3 R p b 2 4 x L 0 R h d G F U L 0 F 1 d G 9 S Z W 1 v d m V k Q 2 9 s d W 1 u c z E u e 1 N o Y X B l X 0 x l b m d 0 a C w 0 f S Z x d W 9 0 O y w m c X V v d D t T Z W N 0 a W 9 u M S 9 E Y X R h V C 9 B d X R v U m V t b 3 Z l Z E N v b H V t b n M x L n t T a G F w Z V 9 B c m V h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R h d G F U L 0 F 1 d G 9 S Z W 1 v d m V k Q 2 9 s d W 1 u c z E u e 0 J V R k Z f R E l T V C w w f S Z x d W 9 0 O y w m c X V v d D t T Z W N 0 a W 9 u M S 9 E Y X R h V C 9 B d X R v U m V t b 3 Z l Z E N v b H V t b n M x L n t P U k l H X 0 Z J R C w x f S Z x d W 9 0 O y w m c X V v d D t T Z W N 0 a W 9 u M S 9 E Y X R h V C 9 B d X R v U m V t b 3 Z l Z E N v b H V t b n M x L n t z d W 1 f e W V h c i w y f S Z x d W 9 0 O y w m c X V v d D t T Z W N 0 a W 9 u M S 9 E Y X R h V C 9 B d X R v U m V t b 3 Z l Z E N v b H V t b n M x L n t Q b 2 l u d F 9 D b 3 V u d C w z f S Z x d W 9 0 O y w m c X V v d D t T Z W N 0 a W 9 u M S 9 E Y X R h V C 9 B d X R v U m V t b 3 Z l Z E N v b H V t b n M x L n t T a G F w Z V 9 M Z W 5 n d G g s N H 0 m c X V v d D s s J n F 1 b 3 Q 7 U 2 V j d G l v b j E v R G F 0 Y V Q v Q X V 0 b 1 J l b W 9 2 Z W R D b 2 x 1 b W 5 z M S 5 7 U 2 h h c G V f Q X J l Y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V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+ S x F C n U U x 0 K p T z Y w 2 w u j 9 A A A A A A C A A A A A A A D Z g A A w A A A A B A A A A D 3 G c F 0 x 4 + 4 C y 8 O H F q V G J V Q A A A A A A S A A A C g A A A A E A A A A J 3 4 9 T C h h o n 2 k g A K K i 1 7 x a J Q A A A A N q a L Z i v f 8 L z x y v u i z z g / o i i s e M a t 3 5 1 4 O C U r t q H p / a z Y 1 G 0 z I 1 5 t 9 l r C j V n I 2 C v B Q c Z o t 9 o z f o T H i 8 9 y I L + t B U d h T V R x B 7 c 2 F m x A D n V 0 1 w A U A A A A 2 K 4 Q W u W U 7 C Y f P p + O x Y j 4 U j 7 7 r H c = < / D a t a M a s h u p > 
</file>

<file path=customXml/itemProps1.xml><?xml version="1.0" encoding="utf-8"?>
<ds:datastoreItem xmlns:ds="http://schemas.openxmlformats.org/officeDocument/2006/customXml" ds:itemID="{36B67E20-42D0-4454-909A-8A27DDABC6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Data3</vt:lpstr>
      <vt:lpstr>DataT</vt:lpstr>
      <vt:lpstr>Data2</vt:lpstr>
      <vt:lpstr>Data1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Weston Maechling</dc:creator>
  <cp:lastModifiedBy>Weston Maechling</cp:lastModifiedBy>
  <dcterms:created xsi:type="dcterms:W3CDTF">2024-11-07T15:40:49Z</dcterms:created>
  <dcterms:modified xsi:type="dcterms:W3CDTF">2024-11-07T17:20:17Z</dcterms:modified>
</cp:coreProperties>
</file>