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aper\My Paper\TTE实时演算\2020-XiuliYang-Paper\"/>
    </mc:Choice>
  </mc:AlternateContent>
  <bookViews>
    <workbookView xWindow="0" yWindow="0" windowWidth="29070" windowHeight="15870" firstSheet="3" activeTab="4"/>
  </bookViews>
  <sheets>
    <sheet name="ver1.0" sheetId="1" r:id="rId1"/>
    <sheet name="ver2.0" sheetId="2" r:id="rId2"/>
    <sheet name="Sheet1" sheetId="3" r:id="rId3"/>
    <sheet name="Sheet2" sheetId="4" r:id="rId4"/>
    <sheet name="Sheet3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4" l="1"/>
  <c r="B34" i="4"/>
  <c r="B33" i="4"/>
  <c r="B32" i="4"/>
  <c r="B31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4" i="4"/>
  <c r="M23" i="4" l="1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C33" i="3" l="1"/>
  <c r="C32" i="3"/>
  <c r="C30" i="3"/>
  <c r="C29" i="3"/>
  <c r="C31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4" i="3"/>
  <c r="J24" i="3" l="1"/>
  <c r="G24" i="3"/>
  <c r="J21" i="3"/>
  <c r="G21" i="3"/>
  <c r="J18" i="3"/>
  <c r="G18" i="3"/>
  <c r="J14" i="3"/>
  <c r="G14" i="3"/>
  <c r="J10" i="3"/>
  <c r="G10" i="3"/>
  <c r="J7" i="3"/>
  <c r="G7" i="3"/>
  <c r="F6" i="1" l="1"/>
  <c r="F23" i="1"/>
  <c r="E23" i="1"/>
  <c r="D23" i="1"/>
  <c r="F20" i="1"/>
  <c r="E20" i="1"/>
  <c r="D20" i="1"/>
  <c r="D17" i="1"/>
  <c r="E17" i="1"/>
  <c r="F17" i="1"/>
  <c r="F13" i="1"/>
  <c r="E13" i="1"/>
  <c r="D13" i="1"/>
  <c r="F9" i="1"/>
  <c r="E9" i="1"/>
  <c r="D9" i="1"/>
</calcChain>
</file>

<file path=xl/sharedStrings.xml><?xml version="1.0" encoding="utf-8"?>
<sst xmlns="http://schemas.openxmlformats.org/spreadsheetml/2006/main" count="181" uniqueCount="40">
  <si>
    <t>TT1</t>
    <phoneticPr fontId="1" type="noConversion"/>
  </si>
  <si>
    <t>TT2</t>
  </si>
  <si>
    <t>TT3</t>
  </si>
  <si>
    <t>TT4</t>
  </si>
  <si>
    <t>TT5</t>
  </si>
  <si>
    <t>TT6</t>
  </si>
  <si>
    <t>preemption</t>
    <phoneticPr fontId="1" type="noConversion"/>
  </si>
  <si>
    <t>timely block</t>
    <phoneticPr fontId="1" type="noConversion"/>
  </si>
  <si>
    <t>shuffling</t>
    <phoneticPr fontId="1" type="noConversion"/>
  </si>
  <si>
    <t>SW1-SW2</t>
  </si>
  <si>
    <t>SW2-ES5</t>
  </si>
  <si>
    <t>ES1-SW1</t>
    <phoneticPr fontId="1" type="noConversion"/>
  </si>
  <si>
    <t>RC_size</t>
    <phoneticPr fontId="1" type="noConversion"/>
  </si>
  <si>
    <t>delay</t>
    <phoneticPr fontId="1" type="noConversion"/>
  </si>
  <si>
    <t>buffer</t>
    <phoneticPr fontId="1" type="noConversion"/>
  </si>
  <si>
    <t>SW1-ES3</t>
    <phoneticPr fontId="1" type="noConversion"/>
  </si>
  <si>
    <t>SW2-ES6</t>
    <phoneticPr fontId="1" type="noConversion"/>
  </si>
  <si>
    <t>ES2-SW1</t>
    <phoneticPr fontId="1" type="noConversion"/>
  </si>
  <si>
    <t>ES4-SW2</t>
    <phoneticPr fontId="1" type="noConversion"/>
  </si>
  <si>
    <t>Size(B)</t>
    <phoneticPr fontId="1" type="noConversion"/>
  </si>
  <si>
    <t>period</t>
    <phoneticPr fontId="1" type="noConversion"/>
  </si>
  <si>
    <t>时间槽全部为0.3ms</t>
    <rPh sb="0" eb="2">
      <t>shi jian cao</t>
    </rPh>
    <phoneticPr fontId="1" type="noConversion"/>
  </si>
  <si>
    <t>time slot</t>
    <phoneticPr fontId="1" type="noConversion"/>
  </si>
  <si>
    <t>ES1</t>
    <phoneticPr fontId="1" type="noConversion"/>
  </si>
  <si>
    <t>ES1</t>
  </si>
  <si>
    <t>ES2</t>
  </si>
  <si>
    <t>SW1</t>
  </si>
  <si>
    <t>SW2</t>
  </si>
  <si>
    <t>ES4</t>
  </si>
  <si>
    <t>bit</t>
    <phoneticPr fontId="1" type="noConversion"/>
  </si>
  <si>
    <t>TT2</t>
    <phoneticPr fontId="1" type="noConversion"/>
  </si>
  <si>
    <t>TT3</t>
    <phoneticPr fontId="1" type="noConversion"/>
  </si>
  <si>
    <t>TT1</t>
  </si>
  <si>
    <t>preemption</t>
  </si>
  <si>
    <t>shuffling</t>
  </si>
  <si>
    <t xml:space="preserve">                         </t>
    <phoneticPr fontId="1" type="noConversion"/>
  </si>
  <si>
    <t>preemption/timely block</t>
    <phoneticPr fontId="1" type="noConversion"/>
  </si>
  <si>
    <t>preemption/timely block</t>
    <phoneticPr fontId="1" type="noConversion"/>
  </si>
  <si>
    <t xml:space="preserve">                    </t>
    <phoneticPr fontId="1" type="noConversion"/>
  </si>
  <si>
    <t xml:space="preserve">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</si>
</sst>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theme="1"/>
      <name val="Courier"/>
      <family val="1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1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  <color rgb="FFFF9900"/>
      <color rgb="FFFF6600"/>
      <color rgb="FF99CCFF"/>
      <color rgb="FF009900"/>
      <color rgb="FF9933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image" Target="../media/image4.png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chartUserShapes" Target="../drawings/drawing2.xml"/><Relationship Id="rId4" Type="http://schemas.openxmlformats.org/officeDocument/2006/relationships/image" Target="../media/image4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4.xml"/><Relationship Id="rId1" Type="http://schemas.microsoft.com/office/2011/relationships/chartStyle" Target="style4.xml"/><Relationship Id="rId5" Type="http://schemas.openxmlformats.org/officeDocument/2006/relationships/chartUserShapes" Target="../drawings/drawing3.xml"/><Relationship Id="rId4" Type="http://schemas.openxmlformats.org/officeDocument/2006/relationships/image" Target="../media/image6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14420894179093E-2"/>
          <c:y val="0.21962585354121572"/>
          <c:w val="0.9155301837270341"/>
          <c:h val="0.66473633026947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preemption/timely block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6"/>
                <c:pt idx="0">
                  <c:v>TT1</c:v>
                </c:pt>
                <c:pt idx="1">
                  <c:v>TT2</c:v>
                </c:pt>
                <c:pt idx="2">
                  <c:v>TT3</c:v>
                </c:pt>
                <c:pt idx="3">
                  <c:v>TT4</c:v>
                </c:pt>
                <c:pt idx="4">
                  <c:v>TT5</c:v>
                </c:pt>
                <c:pt idx="5">
                  <c:v>TT6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5.4612999999999996</c:v>
                </c:pt>
                <c:pt idx="1">
                  <c:v>3.6168</c:v>
                </c:pt>
                <c:pt idx="2">
                  <c:v>5.6105</c:v>
                </c:pt>
                <c:pt idx="3">
                  <c:v>5.3478000000000003</c:v>
                </c:pt>
                <c:pt idx="4">
                  <c:v>3.6040000000000001</c:v>
                </c:pt>
                <c:pt idx="5">
                  <c:v>3.5720000000000001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4-4C01-BD26-1CDDCD02296D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shuffling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6"/>
                <c:pt idx="0">
                  <c:v>TT1</c:v>
                </c:pt>
                <c:pt idx="1">
                  <c:v>TT2</c:v>
                </c:pt>
                <c:pt idx="2">
                  <c:v>TT3</c:v>
                </c:pt>
                <c:pt idx="3">
                  <c:v>TT4</c:v>
                </c:pt>
                <c:pt idx="4">
                  <c:v>TT5</c:v>
                </c:pt>
                <c:pt idx="5">
                  <c:v>TT6</c:v>
                </c:pt>
              </c:strCache>
            </c:strRef>
          </c:cat>
          <c:val>
            <c:numRef>
              <c:f>Sheet3!$C$2:$C$7</c:f>
              <c:numCache>
                <c:formatCode>General</c:formatCode>
                <c:ptCount val="6"/>
                <c:pt idx="0">
                  <c:v>5.7737999999999996</c:v>
                </c:pt>
                <c:pt idx="1">
                  <c:v>3.7368000000000001</c:v>
                </c:pt>
                <c:pt idx="2">
                  <c:v>5.7305000000000001</c:v>
                </c:pt>
                <c:pt idx="3">
                  <c:v>5.7481</c:v>
                </c:pt>
                <c:pt idx="4">
                  <c:v>3.8439999999999999</c:v>
                </c:pt>
                <c:pt idx="5">
                  <c:v>3.8119999999999998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4-4C01-BD26-1CDDCD0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3"/>
        <c:overlap val="-20"/>
        <c:axId val="93816831"/>
        <c:axId val="93813087"/>
      </c:barChart>
      <c:catAx>
        <c:axId val="938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13087"/>
        <c:crosses val="autoZero"/>
        <c:auto val="1"/>
        <c:lblAlgn val="ctr"/>
        <c:lblOffset val="100"/>
        <c:tickMarkSkip val="1"/>
        <c:noMultiLvlLbl val="0"/>
      </c:catAx>
      <c:valAx>
        <c:axId val="93813087"/>
        <c:scaling>
          <c:orientation val="minMax"/>
        </c:scaling>
        <c:delete val="0"/>
        <c:axPos val="l"/>
        <c:majorGridlines>
          <c:spPr>
            <a:ln w="9525" cap="flat" cmpd="dbl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75765529308836"/>
          <c:y val="4.2244823563721209E-2"/>
          <c:w val="0.70270691163604548"/>
          <c:h val="0.16448390166368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80882923901934E-2"/>
          <c:y val="0.16194331983805668"/>
          <c:w val="0.90138595173565084"/>
          <c:h val="0.73390621447909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Sheet3!$B$17</c:f>
              <c:strCache>
                <c:ptCount val="1"/>
                <c:pt idx="0">
                  <c:v>preemption/timely block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6481294822719441E-3"/>
                  <c:y val="2.09973753280838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FDF-4051-9278-52B0670CCD3A}"/>
                </c:ext>
              </c:extLst>
            </c:dLbl>
            <c:dLbl>
              <c:idx val="1"/>
              <c:layout>
                <c:manualLayout>
                  <c:x val="-7.9443884468157599E-3"/>
                  <c:y val="2.09973753280839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FDF-4051-9278-52B0670CCD3A}"/>
                </c:ext>
              </c:extLst>
            </c:dLbl>
            <c:dLbl>
              <c:idx val="2"/>
              <c:layout>
                <c:manualLayout>
                  <c:x val="-2.6481294822721141E-3"/>
                  <c:y val="1.57480314960628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FDF-4051-9278-52B0670CCD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Sheet3!$A$18:$A$20</c:f>
              <c:strCache>
                <c:ptCount val="3"/>
                <c:pt idx="0">
                  <c:v>TT1</c:v>
                </c:pt>
                <c:pt idx="1">
                  <c:v>TT2</c:v>
                </c:pt>
                <c:pt idx="2">
                  <c:v>TT3</c:v>
                </c:pt>
              </c:strCache>
            </c:strRef>
          </c:cat>
          <c:val>
            <c:numRef>
              <c:f>Sheet3!$B$18:$B$20</c:f>
              <c:numCache>
                <c:formatCode>0.00%</c:formatCode>
                <c:ptCount val="3"/>
                <c:pt idx="0">
                  <c:v>0.52110000000000001</c:v>
                </c:pt>
                <c:pt idx="1">
                  <c:v>0.64490000000000003</c:v>
                </c:pt>
                <c:pt idx="2">
                  <c:v>0.47839999999999999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F-4051-9278-52B0670CCD3A}"/>
            </c:ext>
          </c:extLst>
        </c:ser>
        <c:ser>
          <c:idx val="1"/>
          <c:order val="1"/>
          <c:tx>
            <c:strRef>
              <c:f>Sheet3!$C$17</c:f>
              <c:strCache>
                <c:ptCount val="1"/>
                <c:pt idx="0">
                  <c:v>shuffling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9443884468157599E-3"/>
                  <c:y val="2.09973753280839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FDF-4051-9278-52B0670CCD3A}"/>
                </c:ext>
              </c:extLst>
            </c:dLbl>
            <c:dLbl>
              <c:idx val="1"/>
              <c:layout>
                <c:manualLayout>
                  <c:x val="0"/>
                  <c:y val="3.14960629921259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FDF-4051-9278-52B0670CCD3A}"/>
                </c:ext>
              </c:extLst>
            </c:dLbl>
            <c:dLbl>
              <c:idx val="2"/>
              <c:layout>
                <c:manualLayout>
                  <c:x val="5.2962589645437425E-3"/>
                  <c:y val="2.0997375328084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FDF-4051-9278-52B0670CCD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Sheet3!$A$18:$A$20</c:f>
              <c:strCache>
                <c:ptCount val="3"/>
                <c:pt idx="0">
                  <c:v>TT1</c:v>
                </c:pt>
                <c:pt idx="1">
                  <c:v>TT2</c:v>
                </c:pt>
                <c:pt idx="2">
                  <c:v>TT3</c:v>
                </c:pt>
              </c:strCache>
            </c:strRef>
          </c:cat>
          <c:val>
            <c:numRef>
              <c:f>Sheet3!$C$18:$C$20</c:f>
              <c:numCache>
                <c:formatCode>0.00%</c:formatCode>
                <c:ptCount val="3"/>
                <c:pt idx="0">
                  <c:v>0.69450000000000001</c:v>
                </c:pt>
                <c:pt idx="1">
                  <c:v>0.93240000000000001</c:v>
                </c:pt>
                <c:pt idx="2">
                  <c:v>0.61240000000000006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F-4051-9278-52B0670CC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0"/>
        <c:overlap val="-20"/>
        <c:axId val="93786879"/>
        <c:axId val="93790207"/>
      </c:barChart>
      <c:catAx>
        <c:axId val="9378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90207"/>
        <c:crosses val="autoZero"/>
        <c:auto val="1"/>
        <c:lblAlgn val="ctr"/>
        <c:lblOffset val="100"/>
        <c:noMultiLvlLbl val="0"/>
      </c:catAx>
      <c:valAx>
        <c:axId val="937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8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81657479367801"/>
          <c:y val="4.6847293694587391E-3"/>
          <c:w val="0.68124912398146498"/>
          <c:h val="0.162074110814888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29836812799831"/>
          <c:y val="0.1942975489785507"/>
          <c:w val="0.8499343862540033"/>
          <c:h val="0.68126213518308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Sheet3!$B$32</c:f>
              <c:strCache>
                <c:ptCount val="1"/>
                <c:pt idx="0">
                  <c:v>preemption/timely block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7412454429413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B811-46D7-B356-5D7E35CF6A68}"/>
                </c:ext>
              </c:extLst>
            </c:dLbl>
            <c:dLbl>
              <c:idx val="1"/>
              <c:layout>
                <c:manualLayout>
                  <c:x val="-2.5061271849679727E-3"/>
                  <c:y val="1.30593408220597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B811-46D7-B356-5D7E35CF6A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Sheet3!$A$33:$A$35</c:f>
              <c:strCache>
                <c:ptCount val="3"/>
                <c:pt idx="0">
                  <c:v>TT1</c:v>
                </c:pt>
                <c:pt idx="1">
                  <c:v>TT2</c:v>
                </c:pt>
                <c:pt idx="2">
                  <c:v>TT3</c:v>
                </c:pt>
              </c:strCache>
            </c:strRef>
          </c:cat>
          <c:val>
            <c:numRef>
              <c:f>Sheet3!$B$33:$B$35</c:f>
              <c:numCache>
                <c:formatCode>0.00%</c:formatCode>
                <c:ptCount val="3"/>
                <c:pt idx="0">
                  <c:v>0.52110000000000001</c:v>
                </c:pt>
                <c:pt idx="1">
                  <c:v>0.64490000000000003</c:v>
                </c:pt>
                <c:pt idx="2">
                  <c:v>0.47839999999999999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1-46D7-B356-5D7E35CF6A68}"/>
            </c:ext>
          </c:extLst>
        </c:ser>
        <c:ser>
          <c:idx val="1"/>
          <c:order val="1"/>
          <c:tx>
            <c:strRef>
              <c:f>Sheet3!$C$32</c:f>
              <c:strCache>
                <c:ptCount val="1"/>
                <c:pt idx="0">
                  <c:v>shuffling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0122543699359454E-3"/>
                  <c:y val="8.70622721470653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B811-46D7-B356-5D7E35CF6A68}"/>
                </c:ext>
              </c:extLst>
            </c:dLbl>
            <c:dLbl>
              <c:idx val="1"/>
              <c:layout>
                <c:manualLayout>
                  <c:x val="5.0122543699358535E-3"/>
                  <c:y val="1.30593408220597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B811-46D7-B356-5D7E35CF6A68}"/>
                </c:ext>
              </c:extLst>
            </c:dLbl>
            <c:dLbl>
              <c:idx val="2"/>
              <c:layout>
                <c:manualLayout>
                  <c:x val="-9.1890268591268269E-17"/>
                  <c:y val="1.30593408220597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B811-46D7-B356-5D7E35CF6A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Sheet3!$A$33:$A$35</c:f>
              <c:strCache>
                <c:ptCount val="3"/>
                <c:pt idx="0">
                  <c:v>TT1</c:v>
                </c:pt>
                <c:pt idx="1">
                  <c:v>TT2</c:v>
                </c:pt>
                <c:pt idx="2">
                  <c:v>TT3</c:v>
                </c:pt>
              </c:strCache>
            </c:strRef>
          </c:cat>
          <c:val>
            <c:numRef>
              <c:f>Sheet3!$C$33:$C$35</c:f>
              <c:numCache>
                <c:formatCode>0.00%</c:formatCode>
                <c:ptCount val="3"/>
                <c:pt idx="0">
                  <c:v>0.69450000000000001</c:v>
                </c:pt>
                <c:pt idx="1">
                  <c:v>0.93240000000000001</c:v>
                </c:pt>
                <c:pt idx="2">
                  <c:v>0.61240000000000006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1-46D7-B356-5D7E35CF6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-27"/>
        <c:axId val="100469327"/>
        <c:axId val="100479311"/>
      </c:barChart>
      <c:catAx>
        <c:axId val="10046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79311"/>
        <c:crosses val="autoZero"/>
        <c:auto val="1"/>
        <c:lblAlgn val="ctr"/>
        <c:lblOffset val="100"/>
        <c:noMultiLvlLbl val="0"/>
      </c:catAx>
      <c:valAx>
        <c:axId val="10047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6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54792295119002"/>
          <c:y val="3.6961007515247495E-2"/>
          <c:w val="0.29562217074027441"/>
          <c:h val="0.13966056682337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5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91732283464563E-2"/>
          <c:y val="0.19949920524562761"/>
          <c:w val="0.87714862204724409"/>
          <c:h val="0.672532281454985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Sheet3!$B$47</c:f>
              <c:strCache>
                <c:ptCount val="1"/>
                <c:pt idx="0">
                  <c:v>preemption/timely block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Sheet3!$A$48:$A$53</c:f>
              <c:strCache>
                <c:ptCount val="6"/>
                <c:pt idx="0">
                  <c:v>TT1</c:v>
                </c:pt>
                <c:pt idx="1">
                  <c:v>TT2</c:v>
                </c:pt>
                <c:pt idx="2">
                  <c:v>TT3</c:v>
                </c:pt>
                <c:pt idx="3">
                  <c:v>TT4</c:v>
                </c:pt>
                <c:pt idx="4">
                  <c:v>TT5</c:v>
                </c:pt>
                <c:pt idx="5">
                  <c:v>TT6</c:v>
                </c:pt>
              </c:strCache>
            </c:strRef>
          </c:cat>
          <c:val>
            <c:numRef>
              <c:f>Sheet3!$B$48:$B$53</c:f>
              <c:numCache>
                <c:formatCode>General</c:formatCode>
                <c:ptCount val="6"/>
                <c:pt idx="0">
                  <c:v>5.4612999999999996</c:v>
                </c:pt>
                <c:pt idx="1">
                  <c:v>3.6168</c:v>
                </c:pt>
                <c:pt idx="2">
                  <c:v>5.6105</c:v>
                </c:pt>
                <c:pt idx="3">
                  <c:v>5.3478000000000003</c:v>
                </c:pt>
                <c:pt idx="4">
                  <c:v>3.6040000000000001</c:v>
                </c:pt>
                <c:pt idx="5">
                  <c:v>3.5720000000000001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4-449E-8037-F8B206DAC434}"/>
            </c:ext>
          </c:extLst>
        </c:ser>
        <c:ser>
          <c:idx val="1"/>
          <c:order val="1"/>
          <c:tx>
            <c:strRef>
              <c:f>Sheet3!$C$47</c:f>
              <c:strCache>
                <c:ptCount val="1"/>
                <c:pt idx="0">
                  <c:v>shuffling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Sheet3!$A$48:$A$53</c:f>
              <c:strCache>
                <c:ptCount val="6"/>
                <c:pt idx="0">
                  <c:v>TT1</c:v>
                </c:pt>
                <c:pt idx="1">
                  <c:v>TT2</c:v>
                </c:pt>
                <c:pt idx="2">
                  <c:v>TT3</c:v>
                </c:pt>
                <c:pt idx="3">
                  <c:v>TT4</c:v>
                </c:pt>
                <c:pt idx="4">
                  <c:v>TT5</c:v>
                </c:pt>
                <c:pt idx="5">
                  <c:v>TT6</c:v>
                </c:pt>
              </c:strCache>
            </c:strRef>
          </c:cat>
          <c:val>
            <c:numRef>
              <c:f>Sheet3!$C$48:$C$53</c:f>
              <c:numCache>
                <c:formatCode>General</c:formatCode>
                <c:ptCount val="6"/>
                <c:pt idx="0">
                  <c:v>5.7737999999999996</c:v>
                </c:pt>
                <c:pt idx="1">
                  <c:v>3.7368000000000001</c:v>
                </c:pt>
                <c:pt idx="2">
                  <c:v>5.7305000000000001</c:v>
                </c:pt>
                <c:pt idx="3">
                  <c:v>5.7481</c:v>
                </c:pt>
                <c:pt idx="4">
                  <c:v>3.8439999999999999</c:v>
                </c:pt>
                <c:pt idx="5">
                  <c:v>3.8119999999999998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4-449E-8037-F8B206DAC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4"/>
        <c:axId val="174991071"/>
        <c:axId val="174989823"/>
      </c:barChart>
      <c:catAx>
        <c:axId val="17499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89823"/>
        <c:crosses val="autoZero"/>
        <c:auto val="1"/>
        <c:lblAlgn val="ctr"/>
        <c:lblOffset val="100"/>
        <c:noMultiLvlLbl val="0"/>
      </c:catAx>
      <c:valAx>
        <c:axId val="1749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9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46650262467192"/>
          <c:y val="5.6594533482914648E-2"/>
          <c:w val="0.28362942913385825"/>
          <c:h val="0.129863876116995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5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190500</xdr:rowOff>
    </xdr:from>
    <xdr:to>
      <xdr:col>11</xdr:col>
      <xdr:colOff>1</xdr:colOff>
      <xdr:row>11</xdr:row>
      <xdr:rowOff>190500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16</xdr:row>
      <xdr:rowOff>0</xdr:rowOff>
    </xdr:from>
    <xdr:to>
      <xdr:col>11</xdr:col>
      <xdr:colOff>9525</xdr:colOff>
      <xdr:row>28</xdr:row>
      <xdr:rowOff>19050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412096</xdr:colOff>
      <xdr:row>28</xdr:row>
      <xdr:rowOff>201704</xdr:rowOff>
    </xdr:from>
    <xdr:to>
      <xdr:col>12</xdr:col>
      <xdr:colOff>44823</xdr:colOff>
      <xdr:row>45</xdr:row>
      <xdr:rowOff>56029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381000</xdr:colOff>
      <xdr:row>47</xdr:row>
      <xdr:rowOff>145677</xdr:rowOff>
    </xdr:from>
    <xdr:to>
      <xdr:col>12</xdr:col>
      <xdr:colOff>89647</xdr:colOff>
      <xdr:row>63</xdr:row>
      <xdr:rowOff>134470</xdr:rowOff>
    </xdr:to>
    <xdr:graphicFrame macro="">
      <xdr:nvGraphicFramePr>
        <xdr:cNvPr id="33" name="图表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0.18089</cdr:y>
    </cdr:from>
    <cdr:to>
      <cdr:x>0.06701</cdr:x>
      <cdr:y>0.73038</cdr:y>
    </cdr:to>
    <cdr:sp macro="" textlink="">
      <cdr:nvSpPr>
        <cdr:cNvPr id="2" name="文本框 1"/>
        <cdr:cNvSpPr txBox="1"/>
      </cdr:nvSpPr>
      <cdr:spPr>
        <a:xfrm xmlns:a="http://schemas.openxmlformats.org/drawingml/2006/main" rot="10800000">
          <a:off x="0" y="593913"/>
          <a:ext cx="403412" cy="18041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Resource  </a:t>
          </a:r>
          <a:r>
            <a:rPr lang="en-US" altLang="zh-CN" sz="1100">
              <a:effectLst/>
            </a:rPr>
            <a:t>Utilization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0.0124</cdr:x>
      <cdr:y>0.3115</cdr:y>
    </cdr:from>
    <cdr:to>
      <cdr:x>0.05699</cdr:x>
      <cdr:y>0.65894</cdr:y>
    </cdr:to>
    <cdr:sp macro="" textlink="">
      <cdr:nvSpPr>
        <cdr:cNvPr id="2" name="文本框 1"/>
        <cdr:cNvSpPr txBox="1"/>
      </cdr:nvSpPr>
      <cdr:spPr>
        <a:xfrm xmlns:a="http://schemas.openxmlformats.org/drawingml/2006/main" rot="16200000">
          <a:off x="-363581" y="1470287"/>
          <a:ext cx="1150115" cy="271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Delay (</a:t>
          </a:r>
          <a:r>
            <a:rPr lang="en-US" altLang="zh-CN" sz="1100">
              <a:effectLst/>
              <a:latin typeface="+mn-lt"/>
              <a:ea typeface="+mn-ea"/>
              <a:cs typeface="+mn-cs"/>
            </a:rPr>
            <a:t>ms</a:t>
          </a:r>
          <a:r>
            <a:rPr lang="en-US" altLang="zh-CN" sz="1100"/>
            <a:t>)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3" workbookViewId="0">
      <selection activeCell="F18" sqref="F18"/>
    </sheetView>
  </sheetViews>
  <sheetFormatPr defaultColWidth="11" defaultRowHeight="15.75" x14ac:dyDescent="0.25"/>
  <cols>
    <col min="4" max="4" width="14" customWidth="1"/>
    <col min="5" max="5" width="15.375" customWidth="1"/>
    <col min="6" max="6" width="13.5" customWidth="1"/>
  </cols>
  <sheetData>
    <row r="1" spans="1:7" x14ac:dyDescent="0.25">
      <c r="D1" s="13" t="s">
        <v>13</v>
      </c>
      <c r="E1" s="13"/>
      <c r="F1" s="13"/>
      <c r="G1" t="s">
        <v>14</v>
      </c>
    </row>
    <row r="2" spans="1:7" x14ac:dyDescent="0.25">
      <c r="C2" t="s">
        <v>12</v>
      </c>
      <c r="D2" t="s">
        <v>6</v>
      </c>
      <c r="E2" t="s">
        <v>7</v>
      </c>
      <c r="F2" t="s">
        <v>8</v>
      </c>
    </row>
    <row r="3" spans="1:7" x14ac:dyDescent="0.25">
      <c r="A3" t="s">
        <v>0</v>
      </c>
      <c r="B3" t="s">
        <v>11</v>
      </c>
      <c r="C3">
        <v>1116.67</v>
      </c>
      <c r="D3">
        <v>7.0400000000000004E-2</v>
      </c>
      <c r="E3">
        <v>7.0400000000000004E-2</v>
      </c>
      <c r="F3">
        <v>0.15939999999999999</v>
      </c>
      <c r="G3">
        <v>1</v>
      </c>
    </row>
    <row r="4" spans="1:7" x14ac:dyDescent="0.25">
      <c r="B4" t="s">
        <v>9</v>
      </c>
      <c r="C4">
        <v>1040</v>
      </c>
      <c r="D4">
        <v>7.0400000000000004E-2</v>
      </c>
      <c r="E4">
        <v>7.0400000000000004E-2</v>
      </c>
      <c r="F4">
        <v>0.15340000000000001</v>
      </c>
      <c r="G4">
        <v>1</v>
      </c>
    </row>
    <row r="5" spans="1:7" x14ac:dyDescent="0.25">
      <c r="B5" t="s">
        <v>10</v>
      </c>
      <c r="C5">
        <v>900</v>
      </c>
      <c r="D5">
        <v>7.0400000000000004E-2</v>
      </c>
      <c r="E5">
        <v>7.0400000000000004E-2</v>
      </c>
      <c r="F5">
        <v>0.1424</v>
      </c>
      <c r="G5">
        <v>1</v>
      </c>
    </row>
    <row r="6" spans="1:7" x14ac:dyDescent="0.25">
      <c r="D6">
        <v>0.2112</v>
      </c>
      <c r="E6">
        <v>0.2112</v>
      </c>
      <c r="F6">
        <f>SUM(F3:F5)</f>
        <v>0.45519999999999994</v>
      </c>
    </row>
    <row r="7" spans="1:7" x14ac:dyDescent="0.25">
      <c r="A7" t="s">
        <v>1</v>
      </c>
      <c r="B7" t="s">
        <v>11</v>
      </c>
      <c r="C7">
        <v>1116.67</v>
      </c>
      <c r="D7">
        <v>5.8409999999999997E-2</v>
      </c>
      <c r="E7">
        <v>5.8409999999999997E-2</v>
      </c>
      <c r="F7">
        <v>0.1474</v>
      </c>
    </row>
    <row r="8" spans="1:7" x14ac:dyDescent="0.25">
      <c r="B8" t="s">
        <v>15</v>
      </c>
      <c r="C8">
        <v>1115</v>
      </c>
      <c r="D8">
        <v>5.8409999999999997E-2</v>
      </c>
      <c r="E8">
        <v>5.8409999999999997E-2</v>
      </c>
      <c r="F8">
        <v>0.1474</v>
      </c>
    </row>
    <row r="9" spans="1:7" x14ac:dyDescent="0.25">
      <c r="D9">
        <f>SUM(D7:D8)</f>
        <v>0.11681999999999999</v>
      </c>
      <c r="E9">
        <f>SUM(E7:E8)</f>
        <v>0.11681999999999999</v>
      </c>
      <c r="F9">
        <f>SUM(F7:F8)</f>
        <v>0.29480000000000001</v>
      </c>
    </row>
    <row r="10" spans="1:7" x14ac:dyDescent="0.25">
      <c r="A10" t="s">
        <v>2</v>
      </c>
      <c r="B10" t="s">
        <v>11</v>
      </c>
      <c r="C10">
        <v>1116.67</v>
      </c>
      <c r="D10">
        <v>2.8199999999999999E-2</v>
      </c>
      <c r="E10">
        <v>2.8199999999999999E-2</v>
      </c>
      <c r="F10">
        <v>0.1162</v>
      </c>
    </row>
    <row r="11" spans="1:7" x14ac:dyDescent="0.25">
      <c r="B11" t="s">
        <v>9</v>
      </c>
      <c r="C11">
        <v>1040</v>
      </c>
      <c r="D11">
        <v>2.8199999999999999E-2</v>
      </c>
      <c r="E11">
        <v>2.8199999999999999E-2</v>
      </c>
      <c r="F11">
        <v>0.11020000000000001</v>
      </c>
    </row>
    <row r="12" spans="1:7" x14ac:dyDescent="0.25">
      <c r="B12" t="s">
        <v>16</v>
      </c>
      <c r="C12">
        <v>1140</v>
      </c>
      <c r="D12">
        <v>2.8199999999999999E-2</v>
      </c>
      <c r="E12">
        <v>2.8199999999999999E-2</v>
      </c>
      <c r="F12">
        <v>0.1182</v>
      </c>
    </row>
    <row r="13" spans="1:7" x14ac:dyDescent="0.25">
      <c r="D13">
        <f>SUM(D10:D12)</f>
        <v>8.4599999999999995E-2</v>
      </c>
      <c r="E13">
        <f>SUM(E10:E12)</f>
        <v>8.4599999999999995E-2</v>
      </c>
      <c r="F13">
        <f>SUM(F10:F12)</f>
        <v>0.34460000000000002</v>
      </c>
    </row>
    <row r="14" spans="1:7" x14ac:dyDescent="0.25">
      <c r="A14" t="s">
        <v>3</v>
      </c>
      <c r="B14" t="s">
        <v>17</v>
      </c>
      <c r="C14">
        <v>1013.33</v>
      </c>
      <c r="D14">
        <v>4.48E-2</v>
      </c>
      <c r="E14">
        <v>4.48E-2</v>
      </c>
      <c r="F14">
        <v>0.1258</v>
      </c>
    </row>
    <row r="15" spans="1:7" x14ac:dyDescent="0.25">
      <c r="B15" t="s">
        <v>9</v>
      </c>
      <c r="C15">
        <v>1040</v>
      </c>
      <c r="D15">
        <v>4.48E-2</v>
      </c>
      <c r="E15">
        <v>4.48E-2</v>
      </c>
      <c r="F15">
        <v>0.1278</v>
      </c>
    </row>
    <row r="16" spans="1:7" x14ac:dyDescent="0.25">
      <c r="B16" t="s">
        <v>16</v>
      </c>
      <c r="C16">
        <v>1140</v>
      </c>
      <c r="D16">
        <v>4.48E-2</v>
      </c>
      <c r="E16">
        <v>4.48E-2</v>
      </c>
      <c r="F16">
        <v>0.1358</v>
      </c>
    </row>
    <row r="17" spans="1:6" x14ac:dyDescent="0.25">
      <c r="D17">
        <f>SUM(D14:D16)</f>
        <v>0.13439999999999999</v>
      </c>
      <c r="E17">
        <f>SUM(E14:E16)</f>
        <v>0.13439999999999999</v>
      </c>
      <c r="F17">
        <f>SUM(F14:F16)</f>
        <v>0.38939999999999997</v>
      </c>
    </row>
    <row r="18" spans="1:6" x14ac:dyDescent="0.25">
      <c r="A18" t="s">
        <v>4</v>
      </c>
      <c r="B18" t="s">
        <v>17</v>
      </c>
      <c r="C18">
        <v>1013.33</v>
      </c>
      <c r="D18">
        <v>0.104</v>
      </c>
      <c r="E18">
        <v>0.104</v>
      </c>
      <c r="F18">
        <v>0.185</v>
      </c>
    </row>
    <row r="19" spans="1:6" x14ac:dyDescent="0.25">
      <c r="B19" t="s">
        <v>15</v>
      </c>
      <c r="C19">
        <v>1115</v>
      </c>
      <c r="D19">
        <v>0.104</v>
      </c>
      <c r="E19">
        <v>0.104</v>
      </c>
      <c r="F19">
        <v>0.193</v>
      </c>
    </row>
    <row r="20" spans="1:6" x14ac:dyDescent="0.25">
      <c r="D20">
        <f>SUM(D18:D19)</f>
        <v>0.20799999999999999</v>
      </c>
      <c r="E20">
        <f>SUM(E18:E19)</f>
        <v>0.20799999999999999</v>
      </c>
      <c r="F20">
        <f>SUM(F18:F19)</f>
        <v>0.378</v>
      </c>
    </row>
    <row r="21" spans="1:6" x14ac:dyDescent="0.25">
      <c r="A21" t="s">
        <v>5</v>
      </c>
      <c r="B21" t="s">
        <v>18</v>
      </c>
      <c r="C21">
        <v>980</v>
      </c>
      <c r="D21">
        <v>7.2700000000000001E-2</v>
      </c>
      <c r="E21">
        <v>7.2700000000000001E-2</v>
      </c>
      <c r="F21">
        <v>0.14990000000000001</v>
      </c>
    </row>
    <row r="22" spans="1:6" x14ac:dyDescent="0.25">
      <c r="B22" t="s">
        <v>10</v>
      </c>
      <c r="C22">
        <v>900</v>
      </c>
      <c r="D22">
        <v>7.2700000000000001E-2</v>
      </c>
      <c r="E22">
        <v>7.2700000000000001E-2</v>
      </c>
      <c r="F22">
        <v>0.14399999999999999</v>
      </c>
    </row>
    <row r="23" spans="1:6" x14ac:dyDescent="0.25">
      <c r="D23">
        <f>SUM(D21:D22)</f>
        <v>0.1454</v>
      </c>
      <c r="E23">
        <f>SUM(E21:E22)</f>
        <v>0.1454</v>
      </c>
      <c r="F23">
        <f>SUM(F21:F22)</f>
        <v>0.29389999999999999</v>
      </c>
    </row>
    <row r="27" spans="1:6" x14ac:dyDescent="0.25">
      <c r="C27" t="s">
        <v>6</v>
      </c>
      <c r="D27" t="s">
        <v>7</v>
      </c>
      <c r="E27" t="s">
        <v>8</v>
      </c>
    </row>
    <row r="28" spans="1:6" x14ac:dyDescent="0.25">
      <c r="A28" t="s">
        <v>0</v>
      </c>
      <c r="B28" t="s">
        <v>11</v>
      </c>
      <c r="C28">
        <v>7.0400000000000004E-2</v>
      </c>
      <c r="D28">
        <v>7.0400000000000004E-2</v>
      </c>
      <c r="E28">
        <v>0.19339999999999999</v>
      </c>
      <c r="F28">
        <v>1</v>
      </c>
    </row>
    <row r="29" spans="1:6" x14ac:dyDescent="0.25">
      <c r="B29" t="s">
        <v>9</v>
      </c>
      <c r="C29">
        <v>7.0400000000000004E-2</v>
      </c>
      <c r="D29">
        <v>7.0400000000000004E-2</v>
      </c>
      <c r="F29">
        <v>1</v>
      </c>
    </row>
    <row r="30" spans="1:6" x14ac:dyDescent="0.25">
      <c r="B30" t="s">
        <v>10</v>
      </c>
      <c r="C30">
        <v>7.0400000000000004E-2</v>
      </c>
      <c r="D30">
        <v>7.0400000000000004E-2</v>
      </c>
      <c r="F30">
        <v>1</v>
      </c>
    </row>
  </sheetData>
  <mergeCells count="1">
    <mergeCell ref="D1:F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10" sqref="H10"/>
    </sheetView>
  </sheetViews>
  <sheetFormatPr defaultColWidth="11" defaultRowHeight="15.75" x14ac:dyDescent="0.25"/>
  <cols>
    <col min="5" max="5" width="11.875" customWidth="1"/>
    <col min="6" max="6" width="8.625" customWidth="1"/>
  </cols>
  <sheetData>
    <row r="1" spans="1:8" x14ac:dyDescent="0.25">
      <c r="A1" s="13" t="s">
        <v>21</v>
      </c>
      <c r="B1" s="13"/>
      <c r="C1" s="13"/>
      <c r="D1" s="13"/>
      <c r="E1" s="13"/>
      <c r="F1" s="13"/>
    </row>
    <row r="2" spans="1:8" x14ac:dyDescent="0.25">
      <c r="A2" s="1"/>
      <c r="B2" s="1"/>
      <c r="C2" s="1"/>
      <c r="D2" s="1"/>
      <c r="E2" s="13" t="s">
        <v>6</v>
      </c>
      <c r="F2" s="13"/>
      <c r="G2" s="13" t="s">
        <v>8</v>
      </c>
      <c r="H2" s="13"/>
    </row>
    <row r="3" spans="1:8" x14ac:dyDescent="0.25">
      <c r="B3" t="s">
        <v>20</v>
      </c>
      <c r="C3" t="s">
        <v>19</v>
      </c>
      <c r="E3" t="s">
        <v>13</v>
      </c>
      <c r="F3" t="s">
        <v>14</v>
      </c>
      <c r="G3" t="s">
        <v>13</v>
      </c>
      <c r="H3" t="s">
        <v>14</v>
      </c>
    </row>
    <row r="4" spans="1:8" x14ac:dyDescent="0.25">
      <c r="A4" t="s">
        <v>0</v>
      </c>
      <c r="B4" s="1">
        <v>2</v>
      </c>
      <c r="C4" s="1">
        <v>880</v>
      </c>
      <c r="D4" t="s">
        <v>11</v>
      </c>
      <c r="E4">
        <v>1.7704</v>
      </c>
      <c r="F4">
        <v>1</v>
      </c>
      <c r="G4">
        <v>1.8934</v>
      </c>
      <c r="H4">
        <v>1</v>
      </c>
    </row>
    <row r="5" spans="1:8" x14ac:dyDescent="0.25">
      <c r="D5" t="s">
        <v>9</v>
      </c>
      <c r="E5">
        <v>1.7704</v>
      </c>
      <c r="F5">
        <v>2</v>
      </c>
      <c r="G5">
        <v>1.8934</v>
      </c>
      <c r="H5">
        <v>2</v>
      </c>
    </row>
    <row r="6" spans="1:8" x14ac:dyDescent="0.25">
      <c r="D6" t="s">
        <v>10</v>
      </c>
      <c r="E6">
        <v>1.7704</v>
      </c>
      <c r="F6">
        <v>2</v>
      </c>
      <c r="G6">
        <v>1.8934</v>
      </c>
      <c r="H6">
        <v>2</v>
      </c>
    </row>
    <row r="8" spans="1:8" x14ac:dyDescent="0.25">
      <c r="A8" t="s">
        <v>1</v>
      </c>
      <c r="B8" s="1">
        <v>1</v>
      </c>
      <c r="C8" s="1">
        <v>730</v>
      </c>
      <c r="D8" t="s">
        <v>11</v>
      </c>
      <c r="E8">
        <v>1.7584</v>
      </c>
      <c r="F8">
        <v>1</v>
      </c>
      <c r="G8">
        <v>1.8814</v>
      </c>
      <c r="H8">
        <v>1</v>
      </c>
    </row>
    <row r="9" spans="1:8" x14ac:dyDescent="0.25">
      <c r="D9" t="s">
        <v>15</v>
      </c>
      <c r="E9">
        <v>1.7584</v>
      </c>
      <c r="F9">
        <v>2</v>
      </c>
      <c r="G9">
        <v>1.8814</v>
      </c>
      <c r="H9">
        <v>2</v>
      </c>
    </row>
    <row r="11" spans="1:8" x14ac:dyDescent="0.25">
      <c r="A11" t="s">
        <v>2</v>
      </c>
      <c r="B11" s="1">
        <v>2</v>
      </c>
      <c r="C11" s="1">
        <v>340</v>
      </c>
      <c r="D11" t="s">
        <v>11</v>
      </c>
      <c r="E11">
        <v>1.7272000000000001</v>
      </c>
      <c r="F11">
        <v>1</v>
      </c>
      <c r="G11">
        <v>1.8502000000000001</v>
      </c>
      <c r="H11">
        <v>1</v>
      </c>
    </row>
    <row r="12" spans="1:8" x14ac:dyDescent="0.25">
      <c r="D12" t="s">
        <v>9</v>
      </c>
      <c r="E12">
        <v>1.7272000000000001</v>
      </c>
      <c r="F12">
        <v>1</v>
      </c>
      <c r="G12">
        <v>1.8502000000000001</v>
      </c>
      <c r="H12">
        <v>1</v>
      </c>
    </row>
    <row r="13" spans="1:8" x14ac:dyDescent="0.25">
      <c r="D13" t="s">
        <v>16</v>
      </c>
      <c r="E13">
        <v>1.7272000000000001</v>
      </c>
      <c r="F13">
        <v>1</v>
      </c>
      <c r="G13">
        <v>1.8502000000000001</v>
      </c>
      <c r="H13">
        <v>1</v>
      </c>
    </row>
    <row r="15" spans="1:8" x14ac:dyDescent="0.25">
      <c r="A15" t="s">
        <v>3</v>
      </c>
      <c r="B15" s="1">
        <v>2</v>
      </c>
      <c r="C15" s="1">
        <v>560</v>
      </c>
      <c r="D15" t="s">
        <v>17</v>
      </c>
      <c r="E15">
        <v>1.7447999999999999</v>
      </c>
      <c r="F15">
        <v>1</v>
      </c>
      <c r="G15">
        <v>1.8677999999999999</v>
      </c>
      <c r="H15">
        <v>1</v>
      </c>
    </row>
    <row r="16" spans="1:8" x14ac:dyDescent="0.25">
      <c r="D16" t="s">
        <v>9</v>
      </c>
      <c r="E16">
        <v>1.7447999999999999</v>
      </c>
      <c r="F16">
        <v>1</v>
      </c>
      <c r="G16">
        <v>1.8677999999999999</v>
      </c>
      <c r="H16">
        <v>1</v>
      </c>
    </row>
    <row r="17" spans="1:8" x14ac:dyDescent="0.25">
      <c r="D17" t="s">
        <v>16</v>
      </c>
      <c r="E17">
        <v>1.7447999999999999</v>
      </c>
      <c r="F17">
        <v>1</v>
      </c>
      <c r="G17">
        <v>1.8677999999999999</v>
      </c>
      <c r="H17">
        <v>1</v>
      </c>
    </row>
    <row r="19" spans="1:8" x14ac:dyDescent="0.25">
      <c r="A19" t="s">
        <v>4</v>
      </c>
      <c r="B19" s="1">
        <v>1</v>
      </c>
      <c r="C19" s="1">
        <v>1300</v>
      </c>
      <c r="D19" t="s">
        <v>17</v>
      </c>
      <c r="E19">
        <v>1.927</v>
      </c>
      <c r="F19">
        <v>1</v>
      </c>
      <c r="G19">
        <v>1.804</v>
      </c>
      <c r="H19">
        <v>1</v>
      </c>
    </row>
    <row r="20" spans="1:8" x14ac:dyDescent="0.25">
      <c r="D20" t="s">
        <v>15</v>
      </c>
      <c r="E20">
        <v>1.927</v>
      </c>
      <c r="F20">
        <v>1</v>
      </c>
      <c r="G20">
        <v>1.804</v>
      </c>
      <c r="H20">
        <v>1</v>
      </c>
    </row>
    <row r="22" spans="1:8" x14ac:dyDescent="0.25">
      <c r="A22" t="s">
        <v>5</v>
      </c>
      <c r="B22" s="1">
        <v>2</v>
      </c>
      <c r="C22" s="1">
        <v>900</v>
      </c>
      <c r="D22" t="s">
        <v>18</v>
      </c>
      <c r="E22">
        <v>1.772</v>
      </c>
      <c r="F22">
        <v>1</v>
      </c>
    </row>
    <row r="23" spans="1:8" x14ac:dyDescent="0.25">
      <c r="D23" t="s">
        <v>10</v>
      </c>
    </row>
  </sheetData>
  <mergeCells count="3">
    <mergeCell ref="A1:F1"/>
    <mergeCell ref="E2:F2"/>
    <mergeCell ref="G2:H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22" zoomScale="107" workbookViewId="0">
      <selection activeCell="D33" sqref="D33"/>
    </sheetView>
  </sheetViews>
  <sheetFormatPr defaultColWidth="11" defaultRowHeight="15.75" x14ac:dyDescent="0.25"/>
  <cols>
    <col min="2" max="2" width="11" style="5"/>
    <col min="3" max="3" width="16" customWidth="1"/>
  </cols>
  <sheetData>
    <row r="1" spans="1:13" x14ac:dyDescent="0.25">
      <c r="A1" s="13" t="s">
        <v>21</v>
      </c>
      <c r="B1" s="13"/>
      <c r="C1" s="13"/>
      <c r="D1" s="13"/>
      <c r="E1" s="13"/>
      <c r="F1" s="13"/>
      <c r="G1" s="13"/>
      <c r="H1" s="13"/>
      <c r="I1" s="2"/>
    </row>
    <row r="2" spans="1:13" x14ac:dyDescent="0.25">
      <c r="A2" s="2"/>
      <c r="B2" s="4"/>
      <c r="C2" s="2"/>
      <c r="D2" s="2"/>
      <c r="E2" s="2"/>
      <c r="F2" s="13" t="s">
        <v>6</v>
      </c>
      <c r="G2" s="13"/>
      <c r="H2" s="13"/>
      <c r="I2" s="13" t="s">
        <v>8</v>
      </c>
      <c r="J2" s="13"/>
      <c r="K2" s="13"/>
    </row>
    <row r="3" spans="1:13" x14ac:dyDescent="0.25">
      <c r="C3" t="s">
        <v>20</v>
      </c>
      <c r="D3" t="s">
        <v>19</v>
      </c>
      <c r="F3" t="s">
        <v>22</v>
      </c>
      <c r="G3" t="s">
        <v>13</v>
      </c>
      <c r="H3" t="s">
        <v>14</v>
      </c>
      <c r="I3" t="s">
        <v>22</v>
      </c>
      <c r="J3" t="s">
        <v>13</v>
      </c>
      <c r="K3" t="s">
        <v>14</v>
      </c>
    </row>
    <row r="4" spans="1:13" x14ac:dyDescent="0.25">
      <c r="A4" t="s">
        <v>0</v>
      </c>
      <c r="B4" s="5">
        <v>14.2</v>
      </c>
      <c r="C4" s="2">
        <v>2</v>
      </c>
      <c r="D4" s="2">
        <v>880</v>
      </c>
      <c r="E4" t="s">
        <v>11</v>
      </c>
      <c r="F4">
        <v>0.25</v>
      </c>
      <c r="G4">
        <v>1.8204</v>
      </c>
      <c r="H4">
        <v>1</v>
      </c>
      <c r="I4">
        <v>0.13</v>
      </c>
      <c r="J4">
        <v>1.9403999999999999</v>
      </c>
      <c r="K4">
        <v>1</v>
      </c>
      <c r="L4" s="2">
        <v>880</v>
      </c>
      <c r="M4">
        <f>L4*8</f>
        <v>7040</v>
      </c>
    </row>
    <row r="5" spans="1:13" x14ac:dyDescent="0.25">
      <c r="E5" t="s">
        <v>9</v>
      </c>
      <c r="G5">
        <v>1.8204</v>
      </c>
      <c r="H5">
        <v>2</v>
      </c>
      <c r="J5">
        <v>1.9403999999999999</v>
      </c>
      <c r="K5">
        <v>2</v>
      </c>
      <c r="L5">
        <v>1760</v>
      </c>
      <c r="M5">
        <f t="shared" ref="M5:M23" si="0">L5*8</f>
        <v>14080</v>
      </c>
    </row>
    <row r="6" spans="1:13" x14ac:dyDescent="0.25">
      <c r="E6" t="s">
        <v>10</v>
      </c>
      <c r="G6">
        <v>1.8204</v>
      </c>
      <c r="H6">
        <v>2</v>
      </c>
      <c r="J6">
        <v>1.9403999999999999</v>
      </c>
      <c r="K6">
        <v>2</v>
      </c>
      <c r="L6">
        <v>1760</v>
      </c>
      <c r="M6">
        <f t="shared" si="0"/>
        <v>14080</v>
      </c>
    </row>
    <row r="7" spans="1:13" x14ac:dyDescent="0.25">
      <c r="G7">
        <f>SUM(G4:G6)</f>
        <v>5.4611999999999998</v>
      </c>
      <c r="J7">
        <f>SUM(J4:J6)</f>
        <v>5.8211999999999993</v>
      </c>
      <c r="M7">
        <f t="shared" si="0"/>
        <v>0</v>
      </c>
    </row>
    <row r="8" spans="1:13" x14ac:dyDescent="0.25">
      <c r="A8" t="s">
        <v>1</v>
      </c>
      <c r="B8" s="6">
        <v>17.12</v>
      </c>
      <c r="C8" s="2">
        <v>1</v>
      </c>
      <c r="D8" s="2">
        <v>730</v>
      </c>
      <c r="E8" t="s">
        <v>11</v>
      </c>
      <c r="F8">
        <v>0.25</v>
      </c>
      <c r="G8">
        <v>1.8084</v>
      </c>
      <c r="H8">
        <v>1</v>
      </c>
      <c r="I8">
        <v>0.13</v>
      </c>
      <c r="J8">
        <v>1.9283999999999999</v>
      </c>
      <c r="K8">
        <v>1</v>
      </c>
      <c r="L8">
        <v>730</v>
      </c>
      <c r="M8">
        <f t="shared" si="0"/>
        <v>5840</v>
      </c>
    </row>
    <row r="9" spans="1:13" x14ac:dyDescent="0.25">
      <c r="E9" t="s">
        <v>15</v>
      </c>
      <c r="G9">
        <v>1.8084</v>
      </c>
      <c r="H9">
        <v>2</v>
      </c>
      <c r="J9">
        <v>1.9283999999999999</v>
      </c>
      <c r="K9">
        <v>2</v>
      </c>
      <c r="L9">
        <v>1460</v>
      </c>
      <c r="M9">
        <f t="shared" si="0"/>
        <v>11680</v>
      </c>
    </row>
    <row r="10" spans="1:13" x14ac:dyDescent="0.25">
      <c r="G10">
        <f>SUM(G8:G9)</f>
        <v>3.6168</v>
      </c>
      <c r="J10">
        <f>SUM(J8:J9)</f>
        <v>3.8567999999999998</v>
      </c>
      <c r="M10">
        <f t="shared" si="0"/>
        <v>0</v>
      </c>
    </row>
    <row r="11" spans="1:13" x14ac:dyDescent="0.25">
      <c r="A11" t="s">
        <v>2</v>
      </c>
      <c r="B11" s="6">
        <v>36.76</v>
      </c>
      <c r="C11" s="2">
        <v>2</v>
      </c>
      <c r="D11" s="2">
        <v>340</v>
      </c>
      <c r="E11" t="s">
        <v>11</v>
      </c>
      <c r="F11">
        <v>0.25</v>
      </c>
      <c r="G11">
        <v>1.7771999999999999</v>
      </c>
      <c r="H11">
        <v>1</v>
      </c>
      <c r="I11">
        <v>0.13</v>
      </c>
      <c r="J11">
        <v>1.8972</v>
      </c>
      <c r="K11">
        <v>1</v>
      </c>
      <c r="L11">
        <v>340</v>
      </c>
      <c r="M11">
        <f t="shared" si="0"/>
        <v>2720</v>
      </c>
    </row>
    <row r="12" spans="1:13" x14ac:dyDescent="0.25">
      <c r="E12" t="s">
        <v>9</v>
      </c>
      <c r="G12">
        <v>1.7771999999999999</v>
      </c>
      <c r="H12">
        <v>1</v>
      </c>
      <c r="J12">
        <v>1.8972</v>
      </c>
      <c r="K12">
        <v>1</v>
      </c>
      <c r="L12">
        <v>340</v>
      </c>
      <c r="M12">
        <f t="shared" si="0"/>
        <v>2720</v>
      </c>
    </row>
    <row r="13" spans="1:13" x14ac:dyDescent="0.25">
      <c r="E13" t="s">
        <v>16</v>
      </c>
      <c r="G13">
        <v>1.7771999999999999</v>
      </c>
      <c r="H13">
        <v>1</v>
      </c>
      <c r="J13">
        <v>1.8972</v>
      </c>
      <c r="K13">
        <v>1</v>
      </c>
      <c r="L13">
        <v>340</v>
      </c>
      <c r="M13">
        <f t="shared" si="0"/>
        <v>2720</v>
      </c>
    </row>
    <row r="14" spans="1:13" x14ac:dyDescent="0.25">
      <c r="G14">
        <f>SUM(G11:G13)</f>
        <v>5.3315999999999999</v>
      </c>
      <c r="J14">
        <f>SUM(J11:J13)</f>
        <v>5.6916000000000002</v>
      </c>
      <c r="M14">
        <f t="shared" si="0"/>
        <v>0</v>
      </c>
    </row>
    <row r="15" spans="1:13" x14ac:dyDescent="0.25">
      <c r="A15" t="s">
        <v>3</v>
      </c>
      <c r="B15" s="5">
        <v>22.32</v>
      </c>
      <c r="C15" s="2">
        <v>2</v>
      </c>
      <c r="D15" s="2">
        <v>560</v>
      </c>
      <c r="E15" t="s">
        <v>17</v>
      </c>
      <c r="F15">
        <v>0.25</v>
      </c>
      <c r="G15">
        <v>1.7948</v>
      </c>
      <c r="H15">
        <v>1</v>
      </c>
      <c r="I15">
        <v>0.13</v>
      </c>
      <c r="J15">
        <v>1.9148000000000001</v>
      </c>
      <c r="K15">
        <v>1</v>
      </c>
      <c r="L15">
        <v>560</v>
      </c>
      <c r="M15">
        <f t="shared" si="0"/>
        <v>4480</v>
      </c>
    </row>
    <row r="16" spans="1:13" x14ac:dyDescent="0.25">
      <c r="E16" t="s">
        <v>9</v>
      </c>
      <c r="G16">
        <v>1.7948</v>
      </c>
      <c r="H16">
        <v>1</v>
      </c>
      <c r="J16" s="7">
        <v>1.9148000000000001</v>
      </c>
      <c r="K16" s="7">
        <v>1</v>
      </c>
      <c r="L16">
        <v>560</v>
      </c>
      <c r="M16">
        <f t="shared" si="0"/>
        <v>4480</v>
      </c>
    </row>
    <row r="17" spans="1:13" x14ac:dyDescent="0.25">
      <c r="E17" t="s">
        <v>16</v>
      </c>
      <c r="G17">
        <v>1.7948</v>
      </c>
      <c r="H17">
        <v>1</v>
      </c>
      <c r="J17" s="7">
        <v>1.9148000000000001</v>
      </c>
      <c r="K17" s="7">
        <v>1</v>
      </c>
      <c r="L17">
        <v>560</v>
      </c>
      <c r="M17">
        <f t="shared" si="0"/>
        <v>4480</v>
      </c>
    </row>
    <row r="18" spans="1:13" x14ac:dyDescent="0.25">
      <c r="G18">
        <f>SUM(G15:G17)</f>
        <v>5.3843999999999994</v>
      </c>
      <c r="J18">
        <f>SUM(J15:J17)</f>
        <v>5.7444000000000006</v>
      </c>
      <c r="M18">
        <f t="shared" si="0"/>
        <v>0</v>
      </c>
    </row>
    <row r="19" spans="1:13" x14ac:dyDescent="0.25">
      <c r="A19" t="s">
        <v>4</v>
      </c>
      <c r="B19" s="5">
        <v>9.6199999999999992</v>
      </c>
      <c r="C19" s="2">
        <v>1</v>
      </c>
      <c r="D19" s="2">
        <v>1300</v>
      </c>
      <c r="E19" t="s">
        <v>17</v>
      </c>
      <c r="F19">
        <v>0.25</v>
      </c>
      <c r="G19">
        <v>1.8540000000000001</v>
      </c>
      <c r="H19">
        <v>1</v>
      </c>
      <c r="J19">
        <v>1.974</v>
      </c>
      <c r="K19">
        <v>1</v>
      </c>
      <c r="L19">
        <v>1300</v>
      </c>
      <c r="M19">
        <f t="shared" si="0"/>
        <v>10400</v>
      </c>
    </row>
    <row r="20" spans="1:13" x14ac:dyDescent="0.25">
      <c r="E20" t="s">
        <v>15</v>
      </c>
      <c r="G20">
        <v>1.8540000000000001</v>
      </c>
      <c r="H20">
        <v>1</v>
      </c>
      <c r="J20">
        <v>1.974</v>
      </c>
      <c r="K20">
        <v>1</v>
      </c>
      <c r="L20">
        <v>1300</v>
      </c>
      <c r="M20">
        <f t="shared" si="0"/>
        <v>10400</v>
      </c>
    </row>
    <row r="21" spans="1:13" x14ac:dyDescent="0.25">
      <c r="G21">
        <f>SUM(G19:G20)</f>
        <v>3.7080000000000002</v>
      </c>
      <c r="J21">
        <f>SUM(J19:J20)</f>
        <v>3.948</v>
      </c>
      <c r="M21">
        <f t="shared" si="0"/>
        <v>0</v>
      </c>
    </row>
    <row r="22" spans="1:13" x14ac:dyDescent="0.25">
      <c r="A22" t="s">
        <v>5</v>
      </c>
      <c r="B22" s="5">
        <v>13.89</v>
      </c>
      <c r="C22" s="2">
        <v>2</v>
      </c>
      <c r="D22" s="2">
        <v>900</v>
      </c>
      <c r="E22" t="s">
        <v>18</v>
      </c>
      <c r="F22">
        <v>0.25</v>
      </c>
      <c r="G22">
        <v>1.8220000000000001</v>
      </c>
      <c r="H22">
        <v>1</v>
      </c>
      <c r="I22">
        <v>0.13</v>
      </c>
      <c r="J22">
        <v>1.9419999999999999</v>
      </c>
      <c r="K22">
        <v>1</v>
      </c>
      <c r="L22">
        <v>900</v>
      </c>
      <c r="M22">
        <f t="shared" si="0"/>
        <v>7200</v>
      </c>
    </row>
    <row r="23" spans="1:13" x14ac:dyDescent="0.25">
      <c r="E23" t="s">
        <v>10</v>
      </c>
      <c r="G23" s="7">
        <v>1.8220000000000001</v>
      </c>
      <c r="H23" s="7">
        <v>2</v>
      </c>
      <c r="J23" s="7">
        <v>1.9419999999999999</v>
      </c>
      <c r="K23" s="7">
        <v>2</v>
      </c>
      <c r="L23">
        <v>1800</v>
      </c>
      <c r="M23">
        <f t="shared" si="0"/>
        <v>14400</v>
      </c>
    </row>
    <row r="24" spans="1:13" x14ac:dyDescent="0.25">
      <c r="G24">
        <f>SUM(G22:G23)</f>
        <v>3.6440000000000001</v>
      </c>
      <c r="J24">
        <f>SUM(J22:J23)</f>
        <v>3.8839999999999999</v>
      </c>
    </row>
    <row r="28" spans="1:13" x14ac:dyDescent="0.25">
      <c r="C28" t="s">
        <v>29</v>
      </c>
    </row>
    <row r="29" spans="1:13" x14ac:dyDescent="0.25">
      <c r="B29" s="8" t="s">
        <v>24</v>
      </c>
      <c r="C29">
        <f>SUM(M4,M8,M11)</f>
        <v>15600</v>
      </c>
    </row>
    <row r="30" spans="1:13" x14ac:dyDescent="0.25">
      <c r="B30" s="8" t="s">
        <v>25</v>
      </c>
      <c r="C30">
        <f>SUM(M15,M19)</f>
        <v>14880</v>
      </c>
    </row>
    <row r="31" spans="1:13" x14ac:dyDescent="0.25">
      <c r="B31" s="8" t="s">
        <v>26</v>
      </c>
      <c r="C31">
        <f>SUM(M5,M9,M12,M16,M20)</f>
        <v>43360</v>
      </c>
    </row>
    <row r="32" spans="1:13" x14ac:dyDescent="0.25">
      <c r="A32" s="5"/>
      <c r="B32" s="8" t="s">
        <v>27</v>
      </c>
      <c r="C32">
        <f>SUM(M6,M13,M17,M23)</f>
        <v>35680</v>
      </c>
    </row>
    <row r="33" spans="1:6" x14ac:dyDescent="0.25">
      <c r="B33" s="8" t="s">
        <v>28</v>
      </c>
      <c r="C33">
        <f>SUM(M22)</f>
        <v>7200</v>
      </c>
    </row>
    <row r="35" spans="1:6" x14ac:dyDescent="0.25">
      <c r="C35" s="3" t="s">
        <v>6</v>
      </c>
      <c r="D35" s="3" t="s">
        <v>8</v>
      </c>
      <c r="E35" s="3"/>
      <c r="F35" s="3"/>
    </row>
    <row r="36" spans="1:6" x14ac:dyDescent="0.25">
      <c r="A36" t="s">
        <v>23</v>
      </c>
      <c r="B36" s="8" t="s">
        <v>0</v>
      </c>
      <c r="C36">
        <v>0.52110000000000001</v>
      </c>
      <c r="D36">
        <v>0.69450000000000001</v>
      </c>
    </row>
    <row r="37" spans="1:6" x14ac:dyDescent="0.25">
      <c r="B37" s="8" t="s">
        <v>30</v>
      </c>
      <c r="C37">
        <v>0.64490000000000003</v>
      </c>
      <c r="D37">
        <v>0.93240000000000001</v>
      </c>
    </row>
    <row r="38" spans="1:6" x14ac:dyDescent="0.25">
      <c r="B38" s="8" t="s">
        <v>31</v>
      </c>
      <c r="C38">
        <v>0.47839999999999999</v>
      </c>
      <c r="D38" s="11">
        <v>0.61240000000000006</v>
      </c>
    </row>
  </sheetData>
  <mergeCells count="3">
    <mergeCell ref="A1:H1"/>
    <mergeCell ref="F2:H2"/>
    <mergeCell ref="I2:K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7" workbookViewId="0">
      <selection activeCell="J26" sqref="J26"/>
    </sheetView>
  </sheetViews>
  <sheetFormatPr defaultColWidth="11" defaultRowHeight="15.75" x14ac:dyDescent="0.25"/>
  <cols>
    <col min="3" max="3" width="13.125" customWidth="1"/>
  </cols>
  <sheetData>
    <row r="1" spans="1:14" x14ac:dyDescent="0.25">
      <c r="A1" s="13" t="s">
        <v>21</v>
      </c>
      <c r="B1" s="13"/>
      <c r="C1" s="13"/>
      <c r="D1" s="13"/>
      <c r="E1" s="13"/>
      <c r="F1" s="13"/>
      <c r="G1" s="13"/>
      <c r="H1" s="13"/>
      <c r="I1" s="9"/>
    </row>
    <row r="2" spans="1:14" x14ac:dyDescent="0.25">
      <c r="A2" s="9"/>
      <c r="B2" s="4"/>
      <c r="C2" s="9"/>
      <c r="D2" s="9"/>
      <c r="E2" s="9"/>
      <c r="F2" s="13" t="s">
        <v>6</v>
      </c>
      <c r="G2" s="13"/>
      <c r="H2" s="13"/>
      <c r="I2" s="13" t="s">
        <v>8</v>
      </c>
      <c r="J2" s="13"/>
      <c r="K2" s="13"/>
    </row>
    <row r="3" spans="1:14" x14ac:dyDescent="0.25">
      <c r="B3" s="5"/>
      <c r="C3" t="s">
        <v>20</v>
      </c>
      <c r="D3" t="s">
        <v>19</v>
      </c>
      <c r="F3" t="s">
        <v>22</v>
      </c>
      <c r="G3" t="s">
        <v>13</v>
      </c>
      <c r="H3" t="s">
        <v>14</v>
      </c>
      <c r="I3" t="s">
        <v>22</v>
      </c>
      <c r="J3" t="s">
        <v>13</v>
      </c>
      <c r="K3" t="s">
        <v>14</v>
      </c>
    </row>
    <row r="4" spans="1:14" x14ac:dyDescent="0.25">
      <c r="A4" t="s">
        <v>0</v>
      </c>
      <c r="B4" s="5">
        <v>14.2</v>
      </c>
      <c r="C4" s="9">
        <v>2</v>
      </c>
      <c r="D4" s="9">
        <v>880</v>
      </c>
      <c r="E4" t="s">
        <v>11</v>
      </c>
      <c r="F4">
        <v>0.25</v>
      </c>
      <c r="H4">
        <v>1</v>
      </c>
      <c r="I4">
        <v>0.13</v>
      </c>
      <c r="K4">
        <v>1</v>
      </c>
      <c r="L4" s="9">
        <f>D4*K4</f>
        <v>880</v>
      </c>
      <c r="M4">
        <f>L4*8</f>
        <v>7040</v>
      </c>
      <c r="N4" t="s">
        <v>35</v>
      </c>
    </row>
    <row r="5" spans="1:14" x14ac:dyDescent="0.25">
      <c r="B5" s="5"/>
      <c r="D5" s="9">
        <v>880</v>
      </c>
      <c r="E5" t="s">
        <v>9</v>
      </c>
      <c r="H5">
        <v>2</v>
      </c>
      <c r="K5">
        <v>2</v>
      </c>
      <c r="L5" s="9">
        <f t="shared" ref="L5:L23" si="0">D5*K5</f>
        <v>1760</v>
      </c>
      <c r="M5">
        <f t="shared" ref="M5:M23" si="1">L5*8</f>
        <v>14080</v>
      </c>
    </row>
    <row r="6" spans="1:14" x14ac:dyDescent="0.25">
      <c r="B6" s="5"/>
      <c r="D6" s="9">
        <v>880</v>
      </c>
      <c r="E6" t="s">
        <v>10</v>
      </c>
      <c r="G6">
        <v>5.4612999999999996</v>
      </c>
      <c r="H6">
        <v>3</v>
      </c>
      <c r="J6">
        <v>5.7737999999999996</v>
      </c>
      <c r="K6">
        <v>3</v>
      </c>
      <c r="L6" s="9">
        <f t="shared" si="0"/>
        <v>2640</v>
      </c>
      <c r="M6">
        <f t="shared" si="1"/>
        <v>21120</v>
      </c>
    </row>
    <row r="7" spans="1:14" x14ac:dyDescent="0.25">
      <c r="B7" s="5"/>
      <c r="L7" s="9">
        <f t="shared" si="0"/>
        <v>0</v>
      </c>
      <c r="M7">
        <f t="shared" si="1"/>
        <v>0</v>
      </c>
    </row>
    <row r="8" spans="1:14" x14ac:dyDescent="0.25">
      <c r="A8" t="s">
        <v>1</v>
      </c>
      <c r="B8" s="6">
        <v>17.12</v>
      </c>
      <c r="C8" s="9">
        <v>1</v>
      </c>
      <c r="D8" s="9">
        <v>730</v>
      </c>
      <c r="E8" t="s">
        <v>11</v>
      </c>
      <c r="F8">
        <v>0.25</v>
      </c>
      <c r="H8">
        <v>2</v>
      </c>
      <c r="I8">
        <v>0.13</v>
      </c>
      <c r="K8">
        <v>2</v>
      </c>
      <c r="L8" s="9">
        <f t="shared" si="0"/>
        <v>1460</v>
      </c>
      <c r="M8">
        <f t="shared" si="1"/>
        <v>11680</v>
      </c>
    </row>
    <row r="9" spans="1:14" x14ac:dyDescent="0.25">
      <c r="B9" s="5"/>
      <c r="D9" s="9">
        <v>730</v>
      </c>
      <c r="E9" t="s">
        <v>15</v>
      </c>
      <c r="G9">
        <v>3.6168</v>
      </c>
      <c r="H9">
        <v>4</v>
      </c>
      <c r="J9">
        <v>3.7368000000000001</v>
      </c>
      <c r="K9">
        <v>4</v>
      </c>
      <c r="L9" s="9">
        <f t="shared" si="0"/>
        <v>2920</v>
      </c>
      <c r="M9">
        <f t="shared" si="1"/>
        <v>23360</v>
      </c>
    </row>
    <row r="10" spans="1:14" x14ac:dyDescent="0.25">
      <c r="B10" s="5"/>
      <c r="L10" s="9">
        <f t="shared" si="0"/>
        <v>0</v>
      </c>
      <c r="M10">
        <f t="shared" si="1"/>
        <v>0</v>
      </c>
    </row>
    <row r="11" spans="1:14" x14ac:dyDescent="0.25">
      <c r="A11" t="s">
        <v>2</v>
      </c>
      <c r="B11" s="6">
        <v>36.76</v>
      </c>
      <c r="C11" s="9">
        <v>1</v>
      </c>
      <c r="D11" s="9">
        <v>340</v>
      </c>
      <c r="E11" t="s">
        <v>11</v>
      </c>
      <c r="F11">
        <v>0.25</v>
      </c>
      <c r="H11">
        <v>2</v>
      </c>
      <c r="I11">
        <v>0.13</v>
      </c>
      <c r="K11">
        <v>2</v>
      </c>
      <c r="L11" s="9">
        <f t="shared" si="0"/>
        <v>680</v>
      </c>
      <c r="M11">
        <f t="shared" si="1"/>
        <v>5440</v>
      </c>
    </row>
    <row r="12" spans="1:14" x14ac:dyDescent="0.25">
      <c r="B12" s="5"/>
      <c r="D12" s="9">
        <v>340</v>
      </c>
      <c r="E12" t="s">
        <v>9</v>
      </c>
      <c r="H12">
        <v>4</v>
      </c>
      <c r="K12">
        <v>4</v>
      </c>
      <c r="L12" s="9">
        <f t="shared" si="0"/>
        <v>1360</v>
      </c>
      <c r="M12">
        <f t="shared" si="1"/>
        <v>10880</v>
      </c>
    </row>
    <row r="13" spans="1:14" x14ac:dyDescent="0.25">
      <c r="B13" s="5"/>
      <c r="D13" s="9">
        <v>340</v>
      </c>
      <c r="E13" t="s">
        <v>16</v>
      </c>
      <c r="G13">
        <v>5.6105</v>
      </c>
      <c r="H13">
        <v>6</v>
      </c>
      <c r="J13">
        <v>5.7305000000000001</v>
      </c>
      <c r="K13">
        <v>6</v>
      </c>
      <c r="L13" s="9">
        <f t="shared" si="0"/>
        <v>2040</v>
      </c>
      <c r="M13">
        <f t="shared" si="1"/>
        <v>16320</v>
      </c>
    </row>
    <row r="14" spans="1:14" x14ac:dyDescent="0.25">
      <c r="B14" s="5"/>
      <c r="L14" s="9">
        <f t="shared" si="0"/>
        <v>0</v>
      </c>
      <c r="M14">
        <f t="shared" si="1"/>
        <v>0</v>
      </c>
    </row>
    <row r="15" spans="1:14" x14ac:dyDescent="0.25">
      <c r="A15" t="s">
        <v>3</v>
      </c>
      <c r="B15" s="5">
        <v>22.32</v>
      </c>
      <c r="C15" s="9">
        <v>2</v>
      </c>
      <c r="D15" s="9">
        <v>560</v>
      </c>
      <c r="E15" t="s">
        <v>17</v>
      </c>
      <c r="F15">
        <v>0.25</v>
      </c>
      <c r="H15">
        <v>1</v>
      </c>
      <c r="I15">
        <v>0.13</v>
      </c>
      <c r="K15">
        <v>1</v>
      </c>
      <c r="L15" s="9">
        <f t="shared" si="0"/>
        <v>560</v>
      </c>
      <c r="M15">
        <f t="shared" si="1"/>
        <v>4480</v>
      </c>
    </row>
    <row r="16" spans="1:14" x14ac:dyDescent="0.25">
      <c r="B16" s="5"/>
      <c r="D16" s="9">
        <v>560</v>
      </c>
      <c r="E16" t="s">
        <v>9</v>
      </c>
      <c r="H16">
        <v>2</v>
      </c>
      <c r="J16" s="7"/>
      <c r="K16" s="5">
        <v>2</v>
      </c>
      <c r="L16" s="9">
        <f t="shared" si="0"/>
        <v>1120</v>
      </c>
      <c r="M16">
        <f t="shared" si="1"/>
        <v>8960</v>
      </c>
    </row>
    <row r="17" spans="1:13" x14ac:dyDescent="0.25">
      <c r="B17" s="5"/>
      <c r="D17" s="9">
        <v>560</v>
      </c>
      <c r="E17" t="s">
        <v>16</v>
      </c>
      <c r="G17">
        <v>5.3478000000000003</v>
      </c>
      <c r="H17">
        <v>3</v>
      </c>
      <c r="J17" s="5">
        <v>5.7481</v>
      </c>
      <c r="K17" s="5">
        <v>3</v>
      </c>
      <c r="L17" s="9">
        <f t="shared" si="0"/>
        <v>1680</v>
      </c>
      <c r="M17">
        <f t="shared" si="1"/>
        <v>13440</v>
      </c>
    </row>
    <row r="18" spans="1:13" x14ac:dyDescent="0.25">
      <c r="B18" s="5"/>
      <c r="L18" s="9">
        <f t="shared" si="0"/>
        <v>0</v>
      </c>
      <c r="M18">
        <f t="shared" si="1"/>
        <v>0</v>
      </c>
    </row>
    <row r="19" spans="1:13" x14ac:dyDescent="0.25">
      <c r="A19" t="s">
        <v>4</v>
      </c>
      <c r="B19" s="5">
        <v>9.6199999999999992</v>
      </c>
      <c r="C19" s="9">
        <v>2</v>
      </c>
      <c r="D19" s="9">
        <v>1300</v>
      </c>
      <c r="E19" t="s">
        <v>17</v>
      </c>
      <c r="F19">
        <v>0.25</v>
      </c>
      <c r="H19">
        <v>1</v>
      </c>
      <c r="K19">
        <v>1</v>
      </c>
      <c r="L19" s="9">
        <f t="shared" si="0"/>
        <v>1300</v>
      </c>
      <c r="M19">
        <f t="shared" si="1"/>
        <v>10400</v>
      </c>
    </row>
    <row r="20" spans="1:13" x14ac:dyDescent="0.25">
      <c r="B20" s="5"/>
      <c r="D20" s="9">
        <v>1300</v>
      </c>
      <c r="E20" t="s">
        <v>15</v>
      </c>
      <c r="G20">
        <v>3.6040000000000001</v>
      </c>
      <c r="H20">
        <v>2</v>
      </c>
      <c r="J20">
        <v>3.8439999999999999</v>
      </c>
      <c r="K20">
        <v>2</v>
      </c>
      <c r="L20" s="9">
        <f t="shared" si="0"/>
        <v>2600</v>
      </c>
      <c r="M20">
        <f t="shared" si="1"/>
        <v>20800</v>
      </c>
    </row>
    <row r="21" spans="1:13" x14ac:dyDescent="0.25">
      <c r="B21" s="5"/>
      <c r="L21" s="9">
        <f t="shared" si="0"/>
        <v>0</v>
      </c>
      <c r="M21">
        <f t="shared" si="1"/>
        <v>0</v>
      </c>
    </row>
    <row r="22" spans="1:13" x14ac:dyDescent="0.25">
      <c r="A22" t="s">
        <v>5</v>
      </c>
      <c r="B22" s="5">
        <v>13.89</v>
      </c>
      <c r="C22" s="9">
        <v>2</v>
      </c>
      <c r="D22" s="9">
        <v>900</v>
      </c>
      <c r="E22" t="s">
        <v>18</v>
      </c>
      <c r="F22">
        <v>0.25</v>
      </c>
      <c r="H22">
        <v>1</v>
      </c>
      <c r="I22">
        <v>0.13</v>
      </c>
      <c r="K22">
        <v>1</v>
      </c>
      <c r="L22" s="9">
        <f t="shared" si="0"/>
        <v>900</v>
      </c>
      <c r="M22">
        <f t="shared" si="1"/>
        <v>7200</v>
      </c>
    </row>
    <row r="23" spans="1:13" x14ac:dyDescent="0.25">
      <c r="B23" s="5"/>
      <c r="D23" s="9">
        <v>900</v>
      </c>
      <c r="E23" t="s">
        <v>10</v>
      </c>
      <c r="G23" s="5">
        <v>3.5720000000000001</v>
      </c>
      <c r="H23" s="5">
        <v>2</v>
      </c>
      <c r="J23" s="5">
        <v>3.8119999999999998</v>
      </c>
      <c r="K23" s="5">
        <v>2</v>
      </c>
      <c r="L23" s="9">
        <f t="shared" si="0"/>
        <v>1800</v>
      </c>
      <c r="M23">
        <f t="shared" si="1"/>
        <v>14400</v>
      </c>
    </row>
    <row r="24" spans="1:13" x14ac:dyDescent="0.25">
      <c r="B24" s="5"/>
    </row>
    <row r="30" spans="1:13" x14ac:dyDescent="0.25">
      <c r="B30" t="s">
        <v>29</v>
      </c>
    </row>
    <row r="31" spans="1:13" x14ac:dyDescent="0.25">
      <c r="A31" s="8" t="s">
        <v>24</v>
      </c>
      <c r="B31">
        <f>M4+M8+M11</f>
        <v>24160</v>
      </c>
    </row>
    <row r="32" spans="1:13" x14ac:dyDescent="0.25">
      <c r="A32" s="8" t="s">
        <v>25</v>
      </c>
      <c r="B32">
        <f>M15+M19</f>
        <v>14880</v>
      </c>
    </row>
    <row r="33" spans="1:4" x14ac:dyDescent="0.25">
      <c r="A33" s="8" t="s">
        <v>26</v>
      </c>
      <c r="B33">
        <f>M5+M9+M12+M16+M20</f>
        <v>78080</v>
      </c>
    </row>
    <row r="34" spans="1:4" x14ac:dyDescent="0.25">
      <c r="A34" s="8" t="s">
        <v>27</v>
      </c>
      <c r="B34">
        <f>M6+M13+M17+M23</f>
        <v>65280</v>
      </c>
    </row>
    <row r="35" spans="1:4" x14ac:dyDescent="0.25">
      <c r="A35" s="8" t="s">
        <v>28</v>
      </c>
      <c r="B35">
        <f>M22</f>
        <v>7200</v>
      </c>
    </row>
    <row r="39" spans="1:4" x14ac:dyDescent="0.25">
      <c r="A39" s="11"/>
      <c r="B39" s="11"/>
      <c r="C39" s="11" t="s">
        <v>33</v>
      </c>
      <c r="D39" s="11" t="s">
        <v>34</v>
      </c>
    </row>
    <row r="40" spans="1:4" x14ac:dyDescent="0.25">
      <c r="A40" s="11" t="s">
        <v>24</v>
      </c>
      <c r="B40" s="8" t="s">
        <v>32</v>
      </c>
      <c r="C40" s="11">
        <v>0.52110000000000001</v>
      </c>
      <c r="D40" s="11">
        <v>0.69450000000000001</v>
      </c>
    </row>
    <row r="41" spans="1:4" x14ac:dyDescent="0.25">
      <c r="A41" s="11"/>
      <c r="B41" s="8" t="s">
        <v>1</v>
      </c>
      <c r="C41" s="11">
        <v>0.64490000000000003</v>
      </c>
      <c r="D41" s="11">
        <v>0.93240000000000001</v>
      </c>
    </row>
    <row r="42" spans="1:4" x14ac:dyDescent="0.25">
      <c r="A42" s="11"/>
      <c r="B42" s="8" t="s">
        <v>2</v>
      </c>
      <c r="C42" s="11">
        <v>0.47839999999999999</v>
      </c>
      <c r="D42" s="11">
        <v>0.61240000000000006</v>
      </c>
    </row>
  </sheetData>
  <mergeCells count="3">
    <mergeCell ref="A1:H1"/>
    <mergeCell ref="F2:H2"/>
    <mergeCell ref="I2:K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zoomScale="85" zoomScaleNormal="85" workbookViewId="0">
      <selection activeCell="Q54" sqref="Q54"/>
    </sheetView>
  </sheetViews>
  <sheetFormatPr defaultRowHeight="15.75" x14ac:dyDescent="0.25"/>
  <cols>
    <col min="2" max="2" width="23.625" customWidth="1"/>
    <col min="3" max="3" width="10.25" customWidth="1"/>
    <col min="4" max="4" width="12.125" customWidth="1"/>
  </cols>
  <sheetData>
    <row r="1" spans="1:11" x14ac:dyDescent="0.25">
      <c r="B1" s="11" t="s">
        <v>37</v>
      </c>
      <c r="C1" s="8" t="s">
        <v>8</v>
      </c>
      <c r="D1" s="8"/>
    </row>
    <row r="2" spans="1:11" x14ac:dyDescent="0.25">
      <c r="A2" s="8" t="s">
        <v>32</v>
      </c>
      <c r="B2" s="10">
        <v>5.4612999999999996</v>
      </c>
      <c r="C2" s="10">
        <v>5.7737999999999996</v>
      </c>
    </row>
    <row r="3" spans="1:11" x14ac:dyDescent="0.25">
      <c r="A3" s="8" t="s">
        <v>1</v>
      </c>
      <c r="B3" s="10">
        <v>3.6168</v>
      </c>
      <c r="C3" s="10">
        <v>3.7368000000000001</v>
      </c>
    </row>
    <row r="4" spans="1:11" x14ac:dyDescent="0.25">
      <c r="A4" s="8" t="s">
        <v>2</v>
      </c>
      <c r="B4" s="10">
        <v>5.6105</v>
      </c>
      <c r="C4" s="10">
        <v>5.7305000000000001</v>
      </c>
    </row>
    <row r="5" spans="1:11" x14ac:dyDescent="0.25">
      <c r="A5" s="8" t="s">
        <v>3</v>
      </c>
      <c r="B5" s="10">
        <v>5.3478000000000003</v>
      </c>
      <c r="C5" s="10">
        <v>5.7481</v>
      </c>
      <c r="K5" t="s">
        <v>38</v>
      </c>
    </row>
    <row r="6" spans="1:11" x14ac:dyDescent="0.25">
      <c r="A6" s="8" t="s">
        <v>4</v>
      </c>
      <c r="B6" s="10">
        <v>3.6040000000000001</v>
      </c>
      <c r="C6" s="10">
        <v>3.8439999999999999</v>
      </c>
    </row>
    <row r="7" spans="1:11" x14ac:dyDescent="0.25">
      <c r="A7" s="8" t="s">
        <v>5</v>
      </c>
      <c r="B7" s="10">
        <v>3.5720000000000001</v>
      </c>
      <c r="C7" s="10">
        <v>3.8119999999999998</v>
      </c>
    </row>
    <row r="17" spans="1:9" x14ac:dyDescent="0.25">
      <c r="A17" s="11"/>
      <c r="B17" s="8" t="s">
        <v>36</v>
      </c>
      <c r="C17" s="8" t="s">
        <v>34</v>
      </c>
    </row>
    <row r="18" spans="1:9" x14ac:dyDescent="0.25">
      <c r="A18" s="8" t="s">
        <v>32</v>
      </c>
      <c r="B18" s="12">
        <v>0.52110000000000001</v>
      </c>
      <c r="C18" s="12">
        <v>0.69450000000000001</v>
      </c>
    </row>
    <row r="19" spans="1:9" x14ac:dyDescent="0.25">
      <c r="A19" s="8" t="s">
        <v>1</v>
      </c>
      <c r="B19" s="12">
        <v>0.64490000000000003</v>
      </c>
      <c r="C19" s="12">
        <v>0.93240000000000001</v>
      </c>
    </row>
    <row r="20" spans="1:9" x14ac:dyDescent="0.25">
      <c r="A20" s="8" t="s">
        <v>2</v>
      </c>
      <c r="B20" s="12">
        <v>0.47839999999999999</v>
      </c>
      <c r="C20" s="12">
        <v>0.61240000000000006</v>
      </c>
      <c r="I20" t="s">
        <v>39</v>
      </c>
    </row>
    <row r="22" spans="1:9" x14ac:dyDescent="0.25">
      <c r="B22" s="8">
        <v>0.52110000000000001</v>
      </c>
      <c r="C22" s="8">
        <v>0.69450000000000001</v>
      </c>
    </row>
    <row r="23" spans="1:9" x14ac:dyDescent="0.25">
      <c r="B23" s="8">
        <v>0.64490000000000003</v>
      </c>
      <c r="C23" s="8">
        <v>0.93240000000000001</v>
      </c>
    </row>
    <row r="24" spans="1:9" x14ac:dyDescent="0.25">
      <c r="B24" s="8">
        <v>0.47839999999999999</v>
      </c>
      <c r="C24" s="8">
        <v>0.61240000000000006</v>
      </c>
    </row>
    <row r="32" spans="1:9" x14ac:dyDescent="0.25">
      <c r="A32" s="11"/>
      <c r="B32" s="8" t="s">
        <v>36</v>
      </c>
      <c r="C32" s="8" t="s">
        <v>34</v>
      </c>
      <c r="D32" s="8"/>
    </row>
    <row r="33" spans="1:4" x14ac:dyDescent="0.25">
      <c r="A33" s="8" t="s">
        <v>32</v>
      </c>
      <c r="B33" s="12">
        <v>0.52110000000000001</v>
      </c>
      <c r="C33" s="12">
        <v>0.69450000000000001</v>
      </c>
      <c r="D33" s="12"/>
    </row>
    <row r="34" spans="1:4" x14ac:dyDescent="0.25">
      <c r="A34" s="8" t="s">
        <v>1</v>
      </c>
      <c r="B34" s="12">
        <v>0.64490000000000003</v>
      </c>
      <c r="C34" s="12">
        <v>0.93240000000000001</v>
      </c>
      <c r="D34" s="12"/>
    </row>
    <row r="35" spans="1:4" x14ac:dyDescent="0.25">
      <c r="A35" s="8" t="s">
        <v>2</v>
      </c>
      <c r="B35" s="12">
        <v>0.47839999999999999</v>
      </c>
      <c r="C35" s="12">
        <v>0.61240000000000006</v>
      </c>
      <c r="D35" s="12"/>
    </row>
    <row r="37" spans="1:4" x14ac:dyDescent="0.25">
      <c r="B37" s="12"/>
      <c r="C37" s="12"/>
    </row>
    <row r="38" spans="1:4" x14ac:dyDescent="0.25">
      <c r="B38" s="12"/>
      <c r="C38" s="12"/>
    </row>
    <row r="39" spans="1:4" x14ac:dyDescent="0.25">
      <c r="B39" s="12"/>
      <c r="C39" s="12"/>
    </row>
    <row r="47" spans="1:4" x14ac:dyDescent="0.25">
      <c r="B47" s="11" t="s">
        <v>37</v>
      </c>
      <c r="C47" s="8" t="s">
        <v>8</v>
      </c>
    </row>
    <row r="48" spans="1:4" x14ac:dyDescent="0.25">
      <c r="A48" s="8" t="s">
        <v>32</v>
      </c>
      <c r="B48" s="10">
        <v>5.4612999999999996</v>
      </c>
      <c r="C48" s="10">
        <v>5.7737999999999996</v>
      </c>
    </row>
    <row r="49" spans="1:3" x14ac:dyDescent="0.25">
      <c r="A49" s="8" t="s">
        <v>1</v>
      </c>
      <c r="B49" s="10">
        <v>3.6168</v>
      </c>
      <c r="C49" s="10">
        <v>3.7368000000000001</v>
      </c>
    </row>
    <row r="50" spans="1:3" x14ac:dyDescent="0.25">
      <c r="A50" s="8" t="s">
        <v>2</v>
      </c>
      <c r="B50" s="10">
        <v>5.6105</v>
      </c>
      <c r="C50" s="10">
        <v>5.7305000000000001</v>
      </c>
    </row>
    <row r="51" spans="1:3" x14ac:dyDescent="0.25">
      <c r="A51" s="8" t="s">
        <v>3</v>
      </c>
      <c r="B51" s="10">
        <v>5.3478000000000003</v>
      </c>
      <c r="C51" s="10">
        <v>5.7481</v>
      </c>
    </row>
    <row r="52" spans="1:3" x14ac:dyDescent="0.25">
      <c r="A52" s="8" t="s">
        <v>4</v>
      </c>
      <c r="B52" s="10">
        <v>3.6040000000000001</v>
      </c>
      <c r="C52" s="10">
        <v>3.8439999999999999</v>
      </c>
    </row>
    <row r="53" spans="1:3" x14ac:dyDescent="0.25">
      <c r="A53" s="8" t="s">
        <v>5</v>
      </c>
      <c r="B53" s="10">
        <v>3.5720000000000001</v>
      </c>
      <c r="C53" s="10">
        <v>3.8119999999999998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ver1.0</vt:lpstr>
      <vt:lpstr>ver2.0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yxl</cp:lastModifiedBy>
  <dcterms:created xsi:type="dcterms:W3CDTF">2019-12-09T02:45:24Z</dcterms:created>
  <dcterms:modified xsi:type="dcterms:W3CDTF">2020-07-09T06:07:27Z</dcterms:modified>
</cp:coreProperties>
</file>