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98\AppData\Local\RLBotGUIX\MyBots\Strain\src\logs\match\"/>
    </mc:Choice>
  </mc:AlternateContent>
  <xr:revisionPtr revIDLastSave="0" documentId="13_ncr:1_{E96A308F-B7AB-468A-AF94-942A9D5E187A}" xr6:coauthVersionLast="47" xr6:coauthVersionMax="47" xr10:uidLastSave="{00000000-0000-0000-0000-000000000000}"/>
  <bookViews>
    <workbookView xWindow="-28920" yWindow="2835" windowWidth="29040" windowHeight="16440" xr2:uid="{00000000-000D-0000-FFFF-FFFF00000000}"/>
  </bookViews>
  <sheets>
    <sheet name="rew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" i="1" l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AB2" i="1"/>
  <c r="AB5" i="1" s="1"/>
  <c r="AA2" i="1"/>
  <c r="Z2" i="1"/>
  <c r="Y2" i="1"/>
  <c r="Y5" i="1" s="1"/>
  <c r="X2" i="1"/>
  <c r="X5" i="1" s="1"/>
  <c r="W2" i="1"/>
  <c r="W5" i="1" s="1"/>
  <c r="V2" i="1"/>
  <c r="V5" i="1" s="1"/>
  <c r="U2" i="1"/>
  <c r="T2" i="1"/>
  <c r="S2" i="1"/>
  <c r="S5" i="1" s="1"/>
  <c r="R2" i="1"/>
  <c r="R5" i="1" s="1"/>
  <c r="Q2" i="1"/>
  <c r="Q5" i="1" s="1"/>
  <c r="P2" i="1"/>
  <c r="P6" i="1" l="1"/>
  <c r="U9" i="1" s="1"/>
  <c r="U4" i="1"/>
  <c r="AA4" i="1"/>
  <c r="T5" i="1"/>
  <c r="Z5" i="1"/>
  <c r="P4" i="1"/>
  <c r="V4" i="1"/>
  <c r="AB4" i="1"/>
  <c r="U5" i="1"/>
  <c r="AA5" i="1"/>
  <c r="Q4" i="1"/>
  <c r="W4" i="1"/>
  <c r="P5" i="1"/>
  <c r="R4" i="1"/>
  <c r="X4" i="1"/>
  <c r="S4" i="1"/>
  <c r="Y4" i="1"/>
  <c r="T4" i="1"/>
  <c r="Z4" i="1"/>
  <c r="Y9" i="1" l="1"/>
  <c r="P9" i="1"/>
  <c r="R9" i="1"/>
  <c r="T9" i="1"/>
  <c r="W9" i="1"/>
  <c r="S9" i="1"/>
  <c r="Z9" i="1"/>
  <c r="X9" i="1"/>
  <c r="Q9" i="1"/>
  <c r="AB9" i="1"/>
  <c r="V9" i="1"/>
  <c r="AA9" i="1"/>
  <c r="P8" i="1"/>
  <c r="P7" i="1"/>
  <c r="U12" i="1"/>
  <c r="U13" i="1" s="1"/>
  <c r="T12" i="1"/>
  <c r="T16" i="1" s="1"/>
  <c r="W12" i="1"/>
  <c r="W15" i="1" s="1"/>
  <c r="Z12" i="1"/>
  <c r="Z16" i="1" s="1"/>
  <c r="V12" i="1"/>
  <c r="V16" i="1" s="1"/>
  <c r="Q12" i="1"/>
  <c r="Q13" i="1" s="1"/>
  <c r="Y12" i="1"/>
  <c r="Y13" i="1" s="1"/>
  <c r="R12" i="1"/>
  <c r="R13" i="1" s="1"/>
  <c r="X12" i="1"/>
  <c r="X16" i="1" s="1"/>
  <c r="AB12" i="1"/>
  <c r="AB13" i="1" s="1"/>
  <c r="S12" i="1"/>
  <c r="S16" i="1" s="1"/>
  <c r="P12" i="1"/>
  <c r="P16" i="1" s="1"/>
  <c r="AA12" i="1"/>
  <c r="AA13" i="1" s="1"/>
  <c r="V15" i="1" l="1"/>
  <c r="Q15" i="1"/>
  <c r="AA16" i="1"/>
  <c r="Q16" i="1"/>
  <c r="U16" i="1"/>
  <c r="AB15" i="1"/>
  <c r="S15" i="1"/>
  <c r="R15" i="1"/>
  <c r="AA15" i="1"/>
  <c r="Y15" i="1"/>
  <c r="T15" i="1"/>
  <c r="P13" i="1"/>
  <c r="Z13" i="1"/>
  <c r="T13" i="1"/>
  <c r="W13" i="1"/>
  <c r="X15" i="1"/>
  <c r="W16" i="1"/>
  <c r="P15" i="1"/>
  <c r="AB16" i="1"/>
  <c r="Z15" i="1"/>
  <c r="U15" i="1"/>
  <c r="S13" i="1"/>
  <c r="X13" i="1"/>
  <c r="V13" i="1"/>
  <c r="R16" i="1"/>
  <c r="P22" i="1"/>
  <c r="Y16" i="1"/>
  <c r="P17" i="1"/>
  <c r="Y20" i="1" s="1"/>
  <c r="P19" i="1" l="1"/>
  <c r="U20" i="1"/>
  <c r="V20" i="1"/>
  <c r="AA20" i="1"/>
  <c r="Q20" i="1"/>
  <c r="S20" i="1"/>
  <c r="AB20" i="1"/>
  <c r="Q18" i="1"/>
  <c r="T21" i="1" s="1"/>
  <c r="T25" i="1" s="1"/>
  <c r="P18" i="1"/>
  <c r="Z20" i="1"/>
  <c r="W20" i="1"/>
  <c r="T20" i="1"/>
  <c r="X20" i="1"/>
  <c r="R20" i="1"/>
  <c r="P20" i="1"/>
  <c r="W21" i="1" l="1"/>
  <c r="W25" i="1" s="1"/>
  <c r="W28" i="1" s="1"/>
  <c r="S21" i="1"/>
  <c r="Z21" i="1"/>
  <c r="V21" i="1"/>
  <c r="U21" i="1"/>
  <c r="U25" i="1" s="1"/>
  <c r="Y21" i="1"/>
  <c r="Y25" i="1" s="1"/>
  <c r="AB21" i="1"/>
  <c r="AB25" i="1" s="1"/>
  <c r="R21" i="1"/>
  <c r="R25" i="1" s="1"/>
  <c r="Q21" i="1"/>
  <c r="Q25" i="1" s="1"/>
  <c r="AA21" i="1"/>
  <c r="AA25" i="1" s="1"/>
  <c r="T28" i="1"/>
  <c r="T26" i="1"/>
  <c r="P21" i="1"/>
  <c r="P25" i="1" s="1"/>
  <c r="X21" i="1"/>
  <c r="X25" i="1" s="1"/>
  <c r="W26" i="1" l="1"/>
  <c r="S25" i="1"/>
  <c r="S26" i="1" s="1"/>
  <c r="V25" i="1"/>
  <c r="V28" i="1" s="1"/>
  <c r="Z25" i="1"/>
  <c r="Z28" i="1" s="1"/>
  <c r="Z26" i="1"/>
  <c r="S28" i="1"/>
  <c r="R28" i="1"/>
  <c r="R26" i="1"/>
  <c r="Y28" i="1"/>
  <c r="Y26" i="1"/>
  <c r="X28" i="1"/>
  <c r="X26" i="1"/>
  <c r="AB26" i="1"/>
  <c r="AB28" i="1"/>
  <c r="U28" i="1"/>
  <c r="U26" i="1"/>
  <c r="AA26" i="1"/>
  <c r="AA28" i="1"/>
  <c r="P28" i="1"/>
  <c r="P26" i="1"/>
  <c r="Q28" i="1"/>
  <c r="Q26" i="1"/>
  <c r="V26" i="1" l="1"/>
  <c r="P27" i="1" s="1"/>
</calcChain>
</file>

<file path=xl/sharedStrings.xml><?xml version="1.0" encoding="utf-8"?>
<sst xmlns="http://schemas.openxmlformats.org/spreadsheetml/2006/main" count="41" uniqueCount="33">
  <si>
    <t>att</t>
  </si>
  <si>
    <t>def</t>
  </si>
  <si>
    <t>lastman</t>
  </si>
  <si>
    <t>vel</t>
  </si>
  <si>
    <t>faceball</t>
  </si>
  <si>
    <t>event</t>
  </si>
  <si>
    <t>jumptouch</t>
  </si>
  <si>
    <t>touch</t>
  </si>
  <si>
    <t>spacing</t>
  </si>
  <si>
    <t>flip</t>
  </si>
  <si>
    <t>saveboost</t>
  </si>
  <si>
    <t>pickupboost</t>
  </si>
  <si>
    <t>useboost</t>
  </si>
  <si>
    <t>sum</t>
  </si>
  <si>
    <t>#not 0</t>
  </si>
  <si>
    <t>avg no 0</t>
  </si>
  <si>
    <t>real avg</t>
  </si>
  <si>
    <t>total</t>
  </si>
  <si>
    <t>tot avg no 0</t>
  </si>
  <si>
    <t>tot avg</t>
  </si>
  <si>
    <t>% of tot</t>
  </si>
  <si>
    <t>pure data</t>
  </si>
  <si>
    <t>scale</t>
  </si>
  <si>
    <t>sum no scale</t>
  </si>
  <si>
    <t>absolute</t>
  </si>
  <si>
    <t>total rewards abs</t>
  </si>
  <si>
    <t>% of tot abs</t>
  </si>
  <si>
    <t># of rewards</t>
  </si>
  <si>
    <t>wanted ratio</t>
  </si>
  <si>
    <t># of parts wanted</t>
  </si>
  <si>
    <t>recommended scale</t>
  </si>
  <si>
    <t>modified value</t>
  </si>
  <si>
    <t>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</si>
</sst>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7896"/>
  <sheetViews>
    <sheetView tabSelected="1" workbookViewId="0">
      <selection activeCell="I10" sqref="I10"/>
    </sheetView>
  </sheetViews>
  <sheetFormatPr defaultRowHeight="15" x14ac:dyDescent="0.25"/>
  <cols>
    <col min="9" max="9" width="12.7109375" bestFit="1" customWidth="1"/>
    <col min="15" max="15" width="19.140625" bestFit="1" customWidth="1"/>
    <col min="16" max="16" width="12.5703125" bestFit="1" customWidth="1"/>
    <col min="17" max="17" width="16.28515625" bestFit="1" customWidth="1"/>
    <col min="18" max="18" width="12.5703125" bestFit="1" customWidth="1"/>
    <col min="19" max="23" width="11.5703125" bestFit="1" customWidth="1"/>
    <col min="24" max="24" width="12.28515625" bestFit="1" customWidth="1"/>
    <col min="25" max="25" width="12.5703125" bestFit="1" customWidth="1"/>
    <col min="26" max="26" width="11.5703125" bestFit="1" customWidth="1"/>
    <col min="27" max="27" width="11.85546875" bestFit="1" customWidth="1"/>
    <col min="28" max="28" width="11.5703125" bestFit="1" customWidth="1"/>
  </cols>
  <sheetData>
    <row r="1" spans="1:29" x14ac:dyDescent="0.25"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</row>
    <row r="2" spans="1:29" x14ac:dyDescent="0.25">
      <c r="A2">
        <v>6180154.9800000004</v>
      </c>
      <c r="B2">
        <v>6180154.9800000004</v>
      </c>
      <c r="C2">
        <v>3090077.49</v>
      </c>
      <c r="D2">
        <v>12360309.970000001</v>
      </c>
      <c r="E2">
        <v>8034201.4800000004</v>
      </c>
      <c r="F2">
        <v>30900774.920000002</v>
      </c>
      <c r="G2">
        <v>24720619.93</v>
      </c>
      <c r="H2">
        <v>9270232.4800000004</v>
      </c>
      <c r="I2">
        <v>-12360309.970000001</v>
      </c>
      <c r="J2">
        <v>6798170.4800000004</v>
      </c>
      <c r="K2">
        <v>9888247.9700000007</v>
      </c>
      <c r="L2">
        <v>8034201.4800000004</v>
      </c>
      <c r="M2">
        <v>9888247.9700000007</v>
      </c>
      <c r="O2" t="s">
        <v>13</v>
      </c>
      <c r="P2" s="2">
        <f>SUM(A:A)</f>
        <v>6180154.9800000004</v>
      </c>
      <c r="Q2" s="2">
        <f t="shared" ref="Q2" si="0">SUM(B:B)</f>
        <v>6180154.9800000004</v>
      </c>
      <c r="R2" s="2">
        <f t="shared" ref="R2" si="1">SUM(C:C)</f>
        <v>3090077.49</v>
      </c>
      <c r="S2" s="2">
        <f t="shared" ref="S2" si="2">SUM(D:D)</f>
        <v>12360309.970000001</v>
      </c>
      <c r="T2" s="2">
        <f t="shared" ref="T2" si="3">SUM(E:E)</f>
        <v>8034201.4800000004</v>
      </c>
      <c r="U2" s="2">
        <f t="shared" ref="U2" si="4">SUM(F:F)</f>
        <v>30900774.920000002</v>
      </c>
      <c r="V2" s="2">
        <f t="shared" ref="V2" si="5">SUM(G:G)</f>
        <v>24720619.93</v>
      </c>
      <c r="W2" s="2">
        <f t="shared" ref="W2" si="6">SUM(H:H)</f>
        <v>9270232.4800000004</v>
      </c>
      <c r="X2" s="2">
        <f t="shared" ref="X2" si="7">SUM(I:I)</f>
        <v>-12360309.970000001</v>
      </c>
      <c r="Y2" s="2">
        <f t="shared" ref="Y2" si="8">SUM(J:J)</f>
        <v>6798170.4800000004</v>
      </c>
      <c r="Z2" s="2">
        <f t="shared" ref="Z2" si="9">SUM(K:K)</f>
        <v>9888247.9700000007</v>
      </c>
      <c r="AA2" s="2">
        <f t="shared" ref="AA2" si="10">SUM(L:L)</f>
        <v>8034201.4800000004</v>
      </c>
      <c r="AB2" s="2">
        <f t="shared" ref="AB2" si="11">SUM(M:M)</f>
        <v>9888247.9700000007</v>
      </c>
      <c r="AC2" s="2"/>
    </row>
    <row r="3" spans="1:29" x14ac:dyDescent="0.25">
      <c r="O3" t="s">
        <v>14</v>
      </c>
      <c r="P3" s="2">
        <f>COUNTIF(A:A,"&gt;0") +COUNTIF(A:A,"&lt;0")</f>
        <v>1</v>
      </c>
      <c r="Q3" s="2">
        <f t="shared" ref="Q3" si="12">COUNTIF(B:B,"&gt;0") +COUNTIF(B:B,"&lt;0")</f>
        <v>1</v>
      </c>
      <c r="R3" s="2">
        <f t="shared" ref="R3" si="13">COUNTIF(C:C,"&gt;0") +COUNTIF(C:C,"&lt;0")</f>
        <v>1</v>
      </c>
      <c r="S3" s="2">
        <f t="shared" ref="S3" si="14">COUNTIF(D:D,"&gt;0") +COUNTIF(D:D,"&lt;0")</f>
        <v>1</v>
      </c>
      <c r="T3" s="2">
        <f t="shared" ref="T3" si="15">COUNTIF(E:E,"&gt;0") +COUNTIF(E:E,"&lt;0")</f>
        <v>1</v>
      </c>
      <c r="U3" s="2">
        <f t="shared" ref="U3" si="16">COUNTIF(F:F,"&gt;0") +COUNTIF(F:F,"&lt;0")</f>
        <v>1</v>
      </c>
      <c r="V3" s="2">
        <f t="shared" ref="V3" si="17">COUNTIF(G:G,"&gt;0") +COUNTIF(G:G,"&lt;0")</f>
        <v>1</v>
      </c>
      <c r="W3" s="2">
        <f t="shared" ref="W3" si="18">COUNTIF(H:H,"&gt;0") +COUNTIF(H:H,"&lt;0")</f>
        <v>1</v>
      </c>
      <c r="X3" s="2">
        <f t="shared" ref="X3" si="19">COUNTIF(I:I,"&gt;0") +COUNTIF(I:I,"&lt;0")</f>
        <v>1</v>
      </c>
      <c r="Y3" s="2">
        <f t="shared" ref="Y3" si="20">COUNTIF(J:J,"&gt;0") +COUNTIF(J:J,"&lt;0")</f>
        <v>1</v>
      </c>
      <c r="Z3" s="2">
        <f t="shared" ref="Z3" si="21">COUNTIF(K:K,"&gt;0") +COUNTIF(K:K,"&lt;0")</f>
        <v>1</v>
      </c>
      <c r="AA3" s="2">
        <f t="shared" ref="AA3" si="22">COUNTIF(L:L,"&gt;0") +COUNTIF(L:L,"&lt;0")</f>
        <v>1</v>
      </c>
      <c r="AB3" s="2">
        <f t="shared" ref="AB3" si="23">COUNTIF(M:M,"&gt;0") +COUNTIF(M:M,"&lt;0")</f>
        <v>1</v>
      </c>
      <c r="AC3" s="2"/>
    </row>
    <row r="4" spans="1:29" x14ac:dyDescent="0.25">
      <c r="O4" t="s">
        <v>15</v>
      </c>
      <c r="P4" s="2">
        <f>P2/P3</f>
        <v>6180154.9800000004</v>
      </c>
      <c r="Q4" s="2">
        <f t="shared" ref="Q4:AB4" si="24">Q2/Q3</f>
        <v>6180154.9800000004</v>
      </c>
      <c r="R4" s="2">
        <f t="shared" si="24"/>
        <v>3090077.49</v>
      </c>
      <c r="S4" s="2">
        <f t="shared" si="24"/>
        <v>12360309.970000001</v>
      </c>
      <c r="T4" s="2">
        <f t="shared" si="24"/>
        <v>8034201.4800000004</v>
      </c>
      <c r="U4" s="2">
        <f t="shared" si="24"/>
        <v>30900774.920000002</v>
      </c>
      <c r="V4" s="2">
        <f t="shared" si="24"/>
        <v>24720619.93</v>
      </c>
      <c r="W4" s="2">
        <f t="shared" si="24"/>
        <v>9270232.4800000004</v>
      </c>
      <c r="X4" s="2">
        <f t="shared" si="24"/>
        <v>-12360309.970000001</v>
      </c>
      <c r="Y4" s="2">
        <f t="shared" si="24"/>
        <v>6798170.4800000004</v>
      </c>
      <c r="Z4" s="2">
        <f t="shared" si="24"/>
        <v>9888247.9700000007</v>
      </c>
      <c r="AA4" s="2">
        <f t="shared" si="24"/>
        <v>8034201.4800000004</v>
      </c>
      <c r="AB4" s="2">
        <f t="shared" si="24"/>
        <v>9888247.9700000007</v>
      </c>
      <c r="AC4" s="2"/>
    </row>
    <row r="5" spans="1:29" x14ac:dyDescent="0.25">
      <c r="O5" t="s">
        <v>16</v>
      </c>
      <c r="P5" s="2">
        <f>P2/COUNT(A:A)</f>
        <v>6180154.9800000004</v>
      </c>
      <c r="Q5" s="2">
        <f t="shared" ref="Q5" si="25">Q2/COUNT(B:B)</f>
        <v>6180154.9800000004</v>
      </c>
      <c r="R5" s="2">
        <f t="shared" ref="R5" si="26">R2/COUNT(C:C)</f>
        <v>3090077.49</v>
      </c>
      <c r="S5" s="2">
        <f t="shared" ref="S5" si="27">S2/COUNT(D:D)</f>
        <v>12360309.970000001</v>
      </c>
      <c r="T5" s="2">
        <f t="shared" ref="T5" si="28">T2/COUNT(E:E)</f>
        <v>8034201.4800000004</v>
      </c>
      <c r="U5" s="2">
        <f t="shared" ref="U5" si="29">U2/COUNT(F:F)</f>
        <v>30900774.920000002</v>
      </c>
      <c r="V5" s="2">
        <f t="shared" ref="V5" si="30">V2/COUNT(G:G)</f>
        <v>24720619.93</v>
      </c>
      <c r="W5" s="2">
        <f t="shared" ref="W5" si="31">W2/COUNT(H:H)</f>
        <v>9270232.4800000004</v>
      </c>
      <c r="X5" s="2">
        <f t="shared" ref="X5" si="32">X2/COUNT(I:I)</f>
        <v>-12360309.970000001</v>
      </c>
      <c r="Y5" s="2">
        <f t="shared" ref="Y5" si="33">Y2/COUNT(J:J)</f>
        <v>6798170.4800000004</v>
      </c>
      <c r="Z5" s="2">
        <f t="shared" ref="Z5" si="34">Z2/COUNT(K:K)</f>
        <v>9888247.9700000007</v>
      </c>
      <c r="AA5" s="2">
        <f t="shared" ref="AA5" si="35">AA2/COUNT(L:L)</f>
        <v>8034201.4800000004</v>
      </c>
      <c r="AB5" s="2">
        <f t="shared" ref="AB5" si="36">AB2/COUNT(M:M)</f>
        <v>9888247.9700000007</v>
      </c>
      <c r="AC5" s="2"/>
    </row>
    <row r="6" spans="1:29" x14ac:dyDescent="0.25">
      <c r="O6" t="s">
        <v>17</v>
      </c>
      <c r="P6" s="2">
        <f>SUM(P2:AB2)</f>
        <v>122985084.16000001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O7" t="s">
        <v>18</v>
      </c>
      <c r="P7" s="2">
        <f>SUM(P4:AB4)</f>
        <v>122985084.16000001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O8" t="s">
        <v>19</v>
      </c>
      <c r="P8" s="2">
        <f>SUM(P5:AB5)</f>
        <v>122985084.16000001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O9" t="s">
        <v>20</v>
      </c>
      <c r="P9" s="2">
        <f>P2/$P$6*100</f>
        <v>5.025125625770845</v>
      </c>
      <c r="Q9" s="2">
        <f t="shared" ref="Q9:AB9" si="37">Q2/$P$6*100</f>
        <v>5.025125625770845</v>
      </c>
      <c r="R9" s="2">
        <f t="shared" si="37"/>
        <v>2.5125628128854225</v>
      </c>
      <c r="S9" s="2">
        <f t="shared" si="37"/>
        <v>10.050251259672756</v>
      </c>
      <c r="T9" s="2">
        <f t="shared" si="37"/>
        <v>6.5326633183807381</v>
      </c>
      <c r="U9" s="2">
        <f t="shared" si="37"/>
        <v>25.125628145116359</v>
      </c>
      <c r="V9" s="2">
        <f t="shared" si="37"/>
        <v>20.100502511214444</v>
      </c>
      <c r="W9" s="2">
        <f t="shared" si="37"/>
        <v>7.5376884467873344</v>
      </c>
      <c r="X9" s="2">
        <f t="shared" si="37"/>
        <v>-10.050251259672756</v>
      </c>
      <c r="Y9" s="2">
        <f t="shared" si="37"/>
        <v>5.5276381899741427</v>
      </c>
      <c r="Z9" s="2">
        <f t="shared" si="37"/>
        <v>8.0402010028595647</v>
      </c>
      <c r="AA9" s="2">
        <f t="shared" si="37"/>
        <v>6.5326633183807381</v>
      </c>
      <c r="AB9" s="2">
        <f t="shared" si="37"/>
        <v>8.0402010028595647</v>
      </c>
      <c r="AC9" s="2"/>
    </row>
    <row r="10" spans="1:29" x14ac:dyDescent="0.25">
      <c r="O10" t="s">
        <v>21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O11" t="s">
        <v>22</v>
      </c>
      <c r="P11">
        <v>0.14000000000000001</v>
      </c>
      <c r="Q11">
        <v>0.25</v>
      </c>
      <c r="R11">
        <v>0.32</v>
      </c>
      <c r="S11">
        <v>0.19</v>
      </c>
      <c r="T11">
        <v>0.13</v>
      </c>
      <c r="U11">
        <v>3.33</v>
      </c>
      <c r="V11">
        <v>16.66</v>
      </c>
      <c r="W11">
        <v>4.3600000000000003</v>
      </c>
      <c r="X11">
        <v>0.23</v>
      </c>
      <c r="Y11">
        <v>0.22</v>
      </c>
      <c r="Z11">
        <v>0.35</v>
      </c>
      <c r="AA11">
        <v>1.06</v>
      </c>
      <c r="AB11">
        <v>71.349999999999994</v>
      </c>
      <c r="AC11" s="2"/>
    </row>
    <row r="12" spans="1:29" x14ac:dyDescent="0.25">
      <c r="O12" t="s">
        <v>23</v>
      </c>
      <c r="P12" s="2">
        <f>P2/P$11</f>
        <v>44143964.142857142</v>
      </c>
      <c r="Q12" s="2">
        <f t="shared" ref="Q12:AB12" si="38">Q2/Q$11</f>
        <v>24720619.920000002</v>
      </c>
      <c r="R12" s="2">
        <f t="shared" si="38"/>
        <v>9656492.15625</v>
      </c>
      <c r="S12" s="2">
        <f t="shared" si="38"/>
        <v>65054263</v>
      </c>
      <c r="T12" s="2">
        <f t="shared" si="38"/>
        <v>61801549.846153848</v>
      </c>
      <c r="U12" s="2">
        <f t="shared" si="38"/>
        <v>9279511.9879879877</v>
      </c>
      <c r="V12" s="2">
        <f t="shared" si="38"/>
        <v>1483830.7280912364</v>
      </c>
      <c r="W12" s="2">
        <f t="shared" si="38"/>
        <v>2126200.1100917431</v>
      </c>
      <c r="X12" s="2">
        <f t="shared" si="38"/>
        <v>-53740478.130434781</v>
      </c>
      <c r="Y12" s="2">
        <f t="shared" si="38"/>
        <v>30900774.90909091</v>
      </c>
      <c r="Z12" s="2">
        <f t="shared" si="38"/>
        <v>28252137.057142861</v>
      </c>
      <c r="AA12" s="2">
        <f t="shared" si="38"/>
        <v>7579435.3584905658</v>
      </c>
      <c r="AB12" s="2">
        <f t="shared" si="38"/>
        <v>138587.91829011915</v>
      </c>
      <c r="AC12" s="2"/>
    </row>
    <row r="13" spans="1:29" x14ac:dyDescent="0.25">
      <c r="O13" t="s">
        <v>24</v>
      </c>
      <c r="P13" s="2">
        <f>ABS(P12)</f>
        <v>44143964.142857142</v>
      </c>
      <c r="Q13" s="2">
        <f t="shared" ref="Q13:AB13" si="39">ABS(Q12)</f>
        <v>24720619.920000002</v>
      </c>
      <c r="R13" s="2">
        <f t="shared" si="39"/>
        <v>9656492.15625</v>
      </c>
      <c r="S13" s="2">
        <f t="shared" si="39"/>
        <v>65054263</v>
      </c>
      <c r="T13" s="2">
        <f t="shared" si="39"/>
        <v>61801549.846153848</v>
      </c>
      <c r="U13" s="2">
        <f t="shared" si="39"/>
        <v>9279511.9879879877</v>
      </c>
      <c r="V13" s="2">
        <f t="shared" si="39"/>
        <v>1483830.7280912364</v>
      </c>
      <c r="W13" s="2">
        <f t="shared" si="39"/>
        <v>2126200.1100917431</v>
      </c>
      <c r="X13" s="2">
        <f t="shared" si="39"/>
        <v>53740478.130434781</v>
      </c>
      <c r="Y13" s="2">
        <f t="shared" si="39"/>
        <v>30900774.90909091</v>
      </c>
      <c r="Z13" s="2">
        <f t="shared" si="39"/>
        <v>28252137.057142861</v>
      </c>
      <c r="AA13" s="2">
        <f t="shared" si="39"/>
        <v>7579435.3584905658</v>
      </c>
      <c r="AB13" s="2">
        <f t="shared" si="39"/>
        <v>138587.91829011915</v>
      </c>
      <c r="AC13" s="2"/>
    </row>
    <row r="14" spans="1:29" x14ac:dyDescent="0.25">
      <c r="O14" t="s">
        <v>14</v>
      </c>
      <c r="P14" s="2">
        <f>COUNTIF(A:A,"&gt;0") +COUNTIF(A:A,"&lt;0")</f>
        <v>1</v>
      </c>
      <c r="Q14" s="2">
        <f t="shared" ref="Q14" si="40">COUNTIF(B:B,"&gt;0") +COUNTIF(B:B,"&lt;0")</f>
        <v>1</v>
      </c>
      <c r="R14" s="2">
        <f t="shared" ref="R14" si="41">COUNTIF(C:C,"&gt;0") +COUNTIF(C:C,"&lt;0")</f>
        <v>1</v>
      </c>
      <c r="S14" s="2">
        <f t="shared" ref="S14" si="42">COUNTIF(D:D,"&gt;0") +COUNTIF(D:D,"&lt;0")</f>
        <v>1</v>
      </c>
      <c r="T14" s="2">
        <f t="shared" ref="T14" si="43">COUNTIF(E:E,"&gt;0") +COUNTIF(E:E,"&lt;0")</f>
        <v>1</v>
      </c>
      <c r="U14" s="2">
        <f t="shared" ref="U14" si="44">COUNTIF(F:F,"&gt;0") +COUNTIF(F:F,"&lt;0")</f>
        <v>1</v>
      </c>
      <c r="V14" s="2">
        <f t="shared" ref="V14" si="45">COUNTIF(G:G,"&gt;0") +COUNTIF(G:G,"&lt;0")</f>
        <v>1</v>
      </c>
      <c r="W14" s="2">
        <f t="shared" ref="W14" si="46">COUNTIF(H:H,"&gt;0") +COUNTIF(H:H,"&lt;0")</f>
        <v>1</v>
      </c>
      <c r="X14" s="2">
        <f t="shared" ref="X14" si="47">COUNTIF(I:I,"&gt;0") +COUNTIF(I:I,"&lt;0")</f>
        <v>1</v>
      </c>
      <c r="Y14" s="2">
        <f t="shared" ref="Y14" si="48">COUNTIF(J:J,"&gt;0") +COUNTIF(J:J,"&lt;0")</f>
        <v>1</v>
      </c>
      <c r="Z14" s="2">
        <f t="shared" ref="Z14" si="49">COUNTIF(K:K,"&gt;0") +COUNTIF(K:K,"&lt;0")</f>
        <v>1</v>
      </c>
      <c r="AA14" s="2">
        <f t="shared" ref="AA14" si="50">COUNTIF(L:L,"&gt;0") +COUNTIF(L:L,"&lt;0")</f>
        <v>1</v>
      </c>
      <c r="AB14" s="2">
        <f t="shared" ref="AB14" si="51">COUNTIF(M:M,"&gt;0") +COUNTIF(M:M,"&lt;0")</f>
        <v>1</v>
      </c>
      <c r="AC14" s="2"/>
    </row>
    <row r="15" spans="1:29" x14ac:dyDescent="0.25">
      <c r="O15" t="s">
        <v>15</v>
      </c>
      <c r="P15" s="2">
        <f t="shared" ref="P15:AB15" si="52">P12/P14</f>
        <v>44143964.142857142</v>
      </c>
      <c r="Q15" s="2">
        <f t="shared" si="52"/>
        <v>24720619.920000002</v>
      </c>
      <c r="R15" s="2">
        <f t="shared" si="52"/>
        <v>9656492.15625</v>
      </c>
      <c r="S15" s="2">
        <f t="shared" si="52"/>
        <v>65054263</v>
      </c>
      <c r="T15" s="2">
        <f t="shared" si="52"/>
        <v>61801549.846153848</v>
      </c>
      <c r="U15" s="2">
        <f t="shared" si="52"/>
        <v>9279511.9879879877</v>
      </c>
      <c r="V15" s="2">
        <f t="shared" si="52"/>
        <v>1483830.7280912364</v>
      </c>
      <c r="W15" s="2">
        <f t="shared" si="52"/>
        <v>2126200.1100917431</v>
      </c>
      <c r="X15" s="2">
        <f t="shared" si="52"/>
        <v>-53740478.130434781</v>
      </c>
      <c r="Y15" s="2">
        <f t="shared" si="52"/>
        <v>30900774.90909091</v>
      </c>
      <c r="Z15" s="2">
        <f t="shared" si="52"/>
        <v>28252137.057142861</v>
      </c>
      <c r="AA15" s="2">
        <f t="shared" si="52"/>
        <v>7579435.3584905658</v>
      </c>
      <c r="AB15" s="2">
        <f t="shared" si="52"/>
        <v>138587.91829011915</v>
      </c>
      <c r="AC15" s="2"/>
    </row>
    <row r="16" spans="1:29" x14ac:dyDescent="0.25">
      <c r="O16" t="s">
        <v>16</v>
      </c>
      <c r="P16" s="2">
        <f t="shared" ref="P16" si="53">P12/COUNT(A:A)</f>
        <v>44143964.142857142</v>
      </c>
      <c r="Q16" s="2">
        <f t="shared" ref="Q16" si="54">Q12/COUNT(B:B)</f>
        <v>24720619.920000002</v>
      </c>
      <c r="R16" s="2">
        <f t="shared" ref="R16" si="55">R12/COUNT(C:C)</f>
        <v>9656492.15625</v>
      </c>
      <c r="S16" s="2">
        <f t="shared" ref="S16" si="56">S12/COUNT(D:D)</f>
        <v>65054263</v>
      </c>
      <c r="T16" s="2">
        <f t="shared" ref="T16" si="57">T12/COUNT(E:E)</f>
        <v>61801549.846153848</v>
      </c>
      <c r="U16" s="2">
        <f t="shared" ref="U16" si="58">U12/COUNT(F:F)</f>
        <v>9279511.9879879877</v>
      </c>
      <c r="V16" s="2">
        <f t="shared" ref="V16" si="59">V12/COUNT(G:G)</f>
        <v>1483830.7280912364</v>
      </c>
      <c r="W16" s="2">
        <f t="shared" ref="W16" si="60">W12/COUNT(H:H)</f>
        <v>2126200.1100917431</v>
      </c>
      <c r="X16" s="2">
        <f t="shared" ref="X16" si="61">X12/COUNT(I:I)</f>
        <v>-53740478.130434781</v>
      </c>
      <c r="Y16" s="2">
        <f t="shared" ref="Y16" si="62">Y12/COUNT(J:J)</f>
        <v>30900774.90909091</v>
      </c>
      <c r="Z16" s="2">
        <f t="shared" ref="Z16" si="63">Z12/COUNT(K:K)</f>
        <v>28252137.057142861</v>
      </c>
      <c r="AA16" s="2">
        <f t="shared" ref="AA16" si="64">AA12/COUNT(L:L)</f>
        <v>7579435.3584905658</v>
      </c>
      <c r="AB16" s="2">
        <f t="shared" ref="AB16" si="65">AB12/COUNT(M:M)</f>
        <v>138587.91829011915</v>
      </c>
      <c r="AC16" s="2"/>
    </row>
    <row r="17" spans="15:29" x14ac:dyDescent="0.25">
      <c r="O17" t="s">
        <v>17</v>
      </c>
      <c r="P17" s="2">
        <f>SUM(P12:AB12)</f>
        <v>231396889.00401163</v>
      </c>
      <c r="Q17" s="2" t="s">
        <v>25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5:29" x14ac:dyDescent="0.25">
      <c r="O18" t="s">
        <v>18</v>
      </c>
      <c r="P18" s="2">
        <f>SUM(P15:AB15)</f>
        <v>231396889.00401163</v>
      </c>
      <c r="Q18" s="2">
        <f>SUM(P13:AB13)</f>
        <v>338877845.26488131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5:29" x14ac:dyDescent="0.25">
      <c r="O19" t="s">
        <v>19</v>
      </c>
      <c r="P19" s="2">
        <f>SUM(P16:AB16)</f>
        <v>231396889.00401163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5:29" x14ac:dyDescent="0.25">
      <c r="O20" t="s">
        <v>20</v>
      </c>
      <c r="P20" s="2">
        <f t="shared" ref="P20:AB20" si="66">P12/$P$17*100</f>
        <v>19.077164059060379</v>
      </c>
      <c r="Q20" s="2">
        <f t="shared" si="66"/>
        <v>10.683211873073812</v>
      </c>
      <c r="R20" s="2">
        <f t="shared" si="66"/>
        <v>4.173129637919458</v>
      </c>
      <c r="S20" s="2">
        <f t="shared" si="66"/>
        <v>28.113715478202554</v>
      </c>
      <c r="T20" s="2">
        <f t="shared" si="66"/>
        <v>26.708029702630281</v>
      </c>
      <c r="U20" s="2">
        <f t="shared" si="66"/>
        <v>4.0102146696652925</v>
      </c>
      <c r="V20" s="2">
        <f t="shared" si="66"/>
        <v>0.64124921232865495</v>
      </c>
      <c r="W20" s="2">
        <f t="shared" si="66"/>
        <v>0.91885423319363735</v>
      </c>
      <c r="X20" s="2">
        <f t="shared" si="66"/>
        <v>-23.224373655906458</v>
      </c>
      <c r="Y20" s="2">
        <f t="shared" si="66"/>
        <v>13.354014845270973</v>
      </c>
      <c r="Z20" s="2">
        <f t="shared" si="66"/>
        <v>12.209385000268117</v>
      </c>
      <c r="AA20" s="2">
        <f t="shared" si="66"/>
        <v>3.2755130767376759</v>
      </c>
      <c r="AB20" s="2">
        <f t="shared" si="66"/>
        <v>5.9891867555624964E-2</v>
      </c>
      <c r="AC20" s="2"/>
    </row>
    <row r="21" spans="15:29" x14ac:dyDescent="0.25">
      <c r="O21" t="s">
        <v>26</v>
      </c>
      <c r="P21" s="2">
        <f>P13/$Q$18*100</f>
        <v>13.026512284493649</v>
      </c>
      <c r="Q21" s="2">
        <f t="shared" ref="Q21:AB21" si="67">Q13/$Q$18*100</f>
        <v>7.2948468793164443</v>
      </c>
      <c r="R21" s="2">
        <f t="shared" si="67"/>
        <v>2.8495495622329856</v>
      </c>
      <c r="S21" s="2">
        <f t="shared" si="67"/>
        <v>19.196965487416513</v>
      </c>
      <c r="T21" s="2">
        <f t="shared" si="67"/>
        <v>18.237117211910718</v>
      </c>
      <c r="U21" s="2">
        <f t="shared" si="67"/>
        <v>2.7383058874016175</v>
      </c>
      <c r="V21" s="2">
        <f t="shared" si="67"/>
        <v>0.4378659593197694</v>
      </c>
      <c r="W21" s="2">
        <f t="shared" si="67"/>
        <v>0.62742375749875734</v>
      </c>
      <c r="X21" s="2">
        <f t="shared" si="67"/>
        <v>15.858362793952772</v>
      </c>
      <c r="Y21" s="2">
        <f t="shared" si="67"/>
        <v>9.1185586018282052</v>
      </c>
      <c r="Z21" s="2">
        <f t="shared" si="67"/>
        <v>8.3369678637621742</v>
      </c>
      <c r="AA21" s="2">
        <f t="shared" si="67"/>
        <v>2.2366275825928241</v>
      </c>
      <c r="AB21" s="2">
        <f t="shared" si="67"/>
        <v>4.0896128273535545E-2</v>
      </c>
      <c r="AC21" s="2"/>
    </row>
    <row r="22" spans="15:29" x14ac:dyDescent="0.25">
      <c r="O22" t="s">
        <v>27</v>
      </c>
      <c r="P22" s="2">
        <f>COUNT(P12:AB12)</f>
        <v>13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5:29" x14ac:dyDescent="0.25">
      <c r="O23" t="s">
        <v>28</v>
      </c>
      <c r="P23" s="2">
        <v>1</v>
      </c>
      <c r="Q23" s="2">
        <v>1</v>
      </c>
      <c r="R23" s="2">
        <v>0.5</v>
      </c>
      <c r="S23" s="2">
        <v>2</v>
      </c>
      <c r="T23" s="2">
        <v>1.3</v>
      </c>
      <c r="U23" s="2">
        <v>5</v>
      </c>
      <c r="V23" s="2">
        <v>1.8</v>
      </c>
      <c r="W23" s="2">
        <v>1.5</v>
      </c>
      <c r="X23" s="2">
        <v>2</v>
      </c>
      <c r="Y23" s="2">
        <v>1.1000000000000001</v>
      </c>
      <c r="Z23" s="2">
        <v>1.5</v>
      </c>
      <c r="AA23" s="2">
        <v>1.3</v>
      </c>
      <c r="AB23" s="2">
        <v>1.6</v>
      </c>
      <c r="AC23" s="2"/>
    </row>
    <row r="24" spans="15:29" x14ac:dyDescent="0.25">
      <c r="O24" t="s">
        <v>29</v>
      </c>
      <c r="P24" s="2">
        <f>SUM(P23:AB23)</f>
        <v>21.600000000000005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5:29" x14ac:dyDescent="0.25">
      <c r="O25" t="s">
        <v>30</v>
      </c>
      <c r="P25" s="2">
        <f>P23/P21*$P$24/$P$22</f>
        <v>0.12755052352088939</v>
      </c>
      <c r="Q25" s="2">
        <f t="shared" ref="Q25:AB25" si="68">Q23/Q21*$P$24/$P$22</f>
        <v>0.22776879200158817</v>
      </c>
      <c r="R25" s="2">
        <f t="shared" si="68"/>
        <v>0.29154405376203296</v>
      </c>
      <c r="S25" s="2">
        <f t="shared" si="68"/>
        <v>0.17310428178115853</v>
      </c>
      <c r="T25" s="2">
        <f t="shared" si="68"/>
        <v>0.1184397717523742</v>
      </c>
      <c r="U25" s="2">
        <f t="shared" si="68"/>
        <v>3.0338803074975278</v>
      </c>
      <c r="V25" s="2">
        <f t="shared" si="68"/>
        <v>6.8303305317806187</v>
      </c>
      <c r="W25" s="2">
        <f t="shared" si="68"/>
        <v>3.9722877282227063</v>
      </c>
      <c r="X25" s="2">
        <f t="shared" si="68"/>
        <v>0.20954728847192877</v>
      </c>
      <c r="Y25" s="2">
        <f t="shared" si="68"/>
        <v>0.20043653690242985</v>
      </c>
      <c r="Z25" s="2">
        <f t="shared" si="68"/>
        <v>0.29894653944161947</v>
      </c>
      <c r="AA25" s="2">
        <f t="shared" si="68"/>
        <v>0.96573967736551269</v>
      </c>
      <c r="AB25" s="2">
        <f t="shared" si="68"/>
        <v>65.00521322410529</v>
      </c>
      <c r="AC25" s="2"/>
    </row>
    <row r="26" spans="15:29" x14ac:dyDescent="0.25">
      <c r="O26" t="s">
        <v>31</v>
      </c>
      <c r="P26" s="2">
        <f t="shared" ref="P26:AB26" si="69">P12*P25</f>
        <v>5630585.7367087975</v>
      </c>
      <c r="Q26" s="2">
        <f t="shared" si="69"/>
        <v>5630585.7367087975</v>
      </c>
      <c r="R26" s="2">
        <f t="shared" si="69"/>
        <v>2815292.8683543997</v>
      </c>
      <c r="S26" s="2">
        <f t="shared" si="69"/>
        <v>11261171.473417595</v>
      </c>
      <c r="T26" s="2">
        <f t="shared" si="69"/>
        <v>7319761.4577214392</v>
      </c>
      <c r="U26" s="2">
        <f t="shared" si="69"/>
        <v>28152928.683543991</v>
      </c>
      <c r="V26" s="2">
        <f t="shared" si="69"/>
        <v>10135054.326075837</v>
      </c>
      <c r="W26" s="2">
        <f t="shared" si="69"/>
        <v>8445878.6050631981</v>
      </c>
      <c r="X26" s="2">
        <f t="shared" si="69"/>
        <v>-11261171.473417597</v>
      </c>
      <c r="Y26" s="2">
        <f t="shared" si="69"/>
        <v>6193644.3103796784</v>
      </c>
      <c r="Z26" s="2">
        <f t="shared" si="69"/>
        <v>8445878.6050631981</v>
      </c>
      <c r="AA26" s="2">
        <f t="shared" si="69"/>
        <v>7319761.4577214383</v>
      </c>
      <c r="AB26" s="2">
        <f t="shared" si="69"/>
        <v>9008937.1787340771</v>
      </c>
      <c r="AC26" s="2"/>
    </row>
    <row r="27" spans="15:29" x14ac:dyDescent="0.25">
      <c r="O27" t="s">
        <v>19</v>
      </c>
      <c r="P27" s="2">
        <f>SUM(P26:AB26)/COUNT(A:A)</f>
        <v>99098308.966074869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5:29" x14ac:dyDescent="0.25">
      <c r="O28" t="s">
        <v>32</v>
      </c>
      <c r="P28" s="2">
        <f>P25/P11</f>
        <v>0.91107516800635269</v>
      </c>
      <c r="Q28" s="2">
        <f t="shared" ref="Q28:AB28" si="70">Q25/Q11</f>
        <v>0.91107516800635269</v>
      </c>
      <c r="R28" s="2">
        <f t="shared" si="70"/>
        <v>0.91107516800635302</v>
      </c>
      <c r="S28" s="2">
        <f t="shared" si="70"/>
        <v>0.91107516726925541</v>
      </c>
      <c r="T28" s="2">
        <f t="shared" si="70"/>
        <v>0.91107516732595539</v>
      </c>
      <c r="U28" s="2">
        <f t="shared" si="70"/>
        <v>0.91107516741667505</v>
      </c>
      <c r="V28" s="2">
        <f t="shared" si="70"/>
        <v>0.4099838254370119</v>
      </c>
      <c r="W28" s="2">
        <f t="shared" si="70"/>
        <v>0.9110751670235564</v>
      </c>
      <c r="X28" s="2">
        <f t="shared" si="70"/>
        <v>0.91107516726925553</v>
      </c>
      <c r="Y28" s="2">
        <f t="shared" si="70"/>
        <v>0.91107516773831754</v>
      </c>
      <c r="Z28" s="2">
        <f t="shared" si="70"/>
        <v>0.85413296983319853</v>
      </c>
      <c r="AA28" s="2">
        <f t="shared" si="70"/>
        <v>0.91107516732595528</v>
      </c>
      <c r="AB28" s="2">
        <f t="shared" si="70"/>
        <v>0.91107516782207842</v>
      </c>
      <c r="AC28" s="2"/>
    </row>
    <row r="242" spans="6:6" x14ac:dyDescent="0.25">
      <c r="F242" s="1"/>
    </row>
    <row r="549" spans="2:2" x14ac:dyDescent="0.25">
      <c r="B549" s="1"/>
    </row>
    <row r="892" spans="5:5" x14ac:dyDescent="0.25">
      <c r="E892" s="1"/>
    </row>
    <row r="1178" spans="6:6" x14ac:dyDescent="0.25">
      <c r="F1178" s="1"/>
    </row>
    <row r="2158" spans="4:4" x14ac:dyDescent="0.25">
      <c r="D2158" s="1"/>
    </row>
    <row r="2545" spans="5:9" x14ac:dyDescent="0.25">
      <c r="E2545" s="1"/>
    </row>
    <row r="2553" spans="5:9" x14ac:dyDescent="0.25">
      <c r="I2553" s="1"/>
    </row>
    <row r="2847" spans="5:5" x14ac:dyDescent="0.25">
      <c r="E2847" s="1"/>
    </row>
    <row r="3040" spans="5:5" x14ac:dyDescent="0.25">
      <c r="E3040" s="1"/>
    </row>
    <row r="3561" spans="1:1" x14ac:dyDescent="0.25">
      <c r="A3561" s="1"/>
    </row>
    <row r="4931" spans="1:1" x14ac:dyDescent="0.25">
      <c r="A4931" s="1"/>
    </row>
    <row r="4990" spans="2:2" x14ac:dyDescent="0.25">
      <c r="B4990" s="1"/>
    </row>
    <row r="5046" spans="4:4" x14ac:dyDescent="0.25">
      <c r="D5046" s="1"/>
    </row>
    <row r="5303" spans="2:2" x14ac:dyDescent="0.25">
      <c r="B5303" s="1"/>
    </row>
    <row r="5431" spans="1:1" x14ac:dyDescent="0.25">
      <c r="A5431" s="1"/>
    </row>
    <row r="5592" spans="5:5" x14ac:dyDescent="0.25">
      <c r="E5592" s="1"/>
    </row>
    <row r="7205" spans="4:4" x14ac:dyDescent="0.25">
      <c r="D7205" s="1"/>
    </row>
    <row r="7554" spans="5:5" x14ac:dyDescent="0.25">
      <c r="E7554" s="1"/>
    </row>
    <row r="7906" spans="5:5" x14ac:dyDescent="0.25">
      <c r="E7906" s="1"/>
    </row>
    <row r="7969" spans="1:1" x14ac:dyDescent="0.25">
      <c r="A7969" s="1"/>
    </row>
    <row r="8073" spans="4:4" x14ac:dyDescent="0.25">
      <c r="D8073" s="1"/>
    </row>
    <row r="8615" spans="5:5" x14ac:dyDescent="0.25">
      <c r="E8615" s="1"/>
    </row>
    <row r="9606" spans="9:9" x14ac:dyDescent="0.25">
      <c r="I9606" s="1"/>
    </row>
    <row r="9607" spans="9:9" x14ac:dyDescent="0.25">
      <c r="I9607" s="1"/>
    </row>
    <row r="9858" spans="1:1" x14ac:dyDescent="0.25">
      <c r="A9858" s="1"/>
    </row>
    <row r="10044" spans="5:5" x14ac:dyDescent="0.25">
      <c r="E10044" s="1"/>
    </row>
    <row r="10061" spans="5:5" x14ac:dyDescent="0.25">
      <c r="E10061" s="1"/>
    </row>
    <row r="10399" spans="5:5" x14ac:dyDescent="0.25">
      <c r="E10399" s="1"/>
    </row>
    <row r="10800" spans="5:5" x14ac:dyDescent="0.25">
      <c r="E10800" s="1"/>
    </row>
    <row r="11980" spans="2:2" x14ac:dyDescent="0.25">
      <c r="B11980" s="1"/>
    </row>
    <row r="12389" spans="5:5" x14ac:dyDescent="0.25">
      <c r="E12389" s="1"/>
    </row>
    <row r="14101" spans="1:1" x14ac:dyDescent="0.25">
      <c r="A14101" s="1"/>
    </row>
    <row r="14234" spans="6:6" x14ac:dyDescent="0.25">
      <c r="F14234" s="1"/>
    </row>
    <row r="14875" spans="4:4" x14ac:dyDescent="0.25">
      <c r="D14875" s="1"/>
    </row>
    <row r="15444" spans="4:4" x14ac:dyDescent="0.25">
      <c r="D15444" s="1"/>
    </row>
    <row r="16743" spans="1:1" x14ac:dyDescent="0.25">
      <c r="A16743" s="1"/>
    </row>
    <row r="19865" spans="13:13" x14ac:dyDescent="0.25">
      <c r="M19865" s="1"/>
    </row>
    <row r="20440" spans="2:2" x14ac:dyDescent="0.25">
      <c r="B20440" s="1"/>
    </row>
    <row r="20603" spans="1:1" x14ac:dyDescent="0.25">
      <c r="A20603" s="1"/>
    </row>
    <row r="20793" spans="5:5" x14ac:dyDescent="0.25">
      <c r="E20793" s="1"/>
    </row>
    <row r="21219" spans="9:9" x14ac:dyDescent="0.25">
      <c r="I21219" s="1"/>
    </row>
    <row r="21220" spans="9:9" x14ac:dyDescent="0.25">
      <c r="I21220" s="1"/>
    </row>
    <row r="21274" spans="5:5" x14ac:dyDescent="0.25">
      <c r="E21274" s="1"/>
    </row>
    <row r="22235" spans="5:5" x14ac:dyDescent="0.25">
      <c r="E22235" s="1"/>
    </row>
    <row r="22359" spans="1:1" x14ac:dyDescent="0.25">
      <c r="A22359" s="1"/>
    </row>
    <row r="23053" spans="9:9" x14ac:dyDescent="0.25">
      <c r="I23053" s="1"/>
    </row>
    <row r="23225" spans="5:5" x14ac:dyDescent="0.25">
      <c r="E23225" s="1"/>
    </row>
    <row r="23251" spans="1:1" x14ac:dyDescent="0.25">
      <c r="A23251" s="1"/>
    </row>
    <row r="23303" spans="1:1" x14ac:dyDescent="0.25">
      <c r="A23303" s="1"/>
    </row>
    <row r="25410" spans="5:5" x14ac:dyDescent="0.25">
      <c r="E25410" s="1"/>
    </row>
    <row r="26642" spans="6:6" x14ac:dyDescent="0.25">
      <c r="F26642" s="1"/>
    </row>
    <row r="26946" spans="5:5" x14ac:dyDescent="0.25">
      <c r="E26946" s="1"/>
    </row>
    <row r="29051" spans="5:5" x14ac:dyDescent="0.25">
      <c r="E29051" s="1"/>
    </row>
    <row r="29195" spans="5:5" x14ac:dyDescent="0.25">
      <c r="E29195" s="1"/>
    </row>
    <row r="30276" spans="5:5" x14ac:dyDescent="0.25">
      <c r="E30276" s="1"/>
    </row>
    <row r="31077" spans="4:4" x14ac:dyDescent="0.25">
      <c r="D31077" s="1"/>
    </row>
    <row r="31588" spans="5:5" x14ac:dyDescent="0.25">
      <c r="E31588" s="1"/>
    </row>
    <row r="34337" spans="2:5" x14ac:dyDescent="0.25">
      <c r="B34337" s="1"/>
    </row>
    <row r="34343" spans="2:5" x14ac:dyDescent="0.25">
      <c r="E34343" s="1"/>
    </row>
    <row r="34636" spans="5:5" x14ac:dyDescent="0.25">
      <c r="E34636" s="1"/>
    </row>
    <row r="35665" spans="5:5" x14ac:dyDescent="0.25">
      <c r="E35665" s="1"/>
    </row>
    <row r="35929" spans="1:1" x14ac:dyDescent="0.25">
      <c r="A35929" s="1"/>
    </row>
    <row r="38973" spans="5:5" x14ac:dyDescent="0.25">
      <c r="E38973" s="1"/>
    </row>
    <row r="39015" spans="9:9" x14ac:dyDescent="0.25">
      <c r="I39015" s="1"/>
    </row>
    <row r="39016" spans="9:9" x14ac:dyDescent="0.25">
      <c r="I39016" s="1"/>
    </row>
    <row r="39322" spans="5:5" x14ac:dyDescent="0.25">
      <c r="E39322" s="1"/>
    </row>
    <row r="40643" spans="5:5" x14ac:dyDescent="0.25">
      <c r="E40643" s="1"/>
    </row>
    <row r="40967" spans="5:5" x14ac:dyDescent="0.25">
      <c r="E40967" s="1"/>
    </row>
    <row r="42846" spans="1:1" x14ac:dyDescent="0.25">
      <c r="A42846" s="1"/>
    </row>
    <row r="44229" spans="2:2" x14ac:dyDescent="0.25">
      <c r="B44229" s="1"/>
    </row>
    <row r="45658" spans="5:5" x14ac:dyDescent="0.25">
      <c r="E45658" s="1"/>
    </row>
    <row r="47027" spans="2:2" x14ac:dyDescent="0.25">
      <c r="B47027" s="1"/>
    </row>
    <row r="47847" spans="5:5" x14ac:dyDescent="0.25">
      <c r="E47847" s="1"/>
    </row>
    <row r="49018" spans="5:5" x14ac:dyDescent="0.25">
      <c r="E49018" s="1"/>
    </row>
    <row r="49354" spans="5:5" x14ac:dyDescent="0.25">
      <c r="E49354" s="1"/>
    </row>
    <row r="51517" spans="5:5" x14ac:dyDescent="0.25">
      <c r="E51517" s="1"/>
    </row>
    <row r="51532" spans="5:5" x14ac:dyDescent="0.25">
      <c r="E51532" s="1"/>
    </row>
    <row r="52920" spans="1:1" x14ac:dyDescent="0.25">
      <c r="A52920" s="1"/>
    </row>
    <row r="53022" spans="9:9" x14ac:dyDescent="0.25">
      <c r="I53022" s="1"/>
    </row>
    <row r="53148" spans="5:5" x14ac:dyDescent="0.25">
      <c r="E53148" s="1"/>
    </row>
    <row r="55251" spans="5:5" x14ac:dyDescent="0.25">
      <c r="E55251" s="1"/>
    </row>
    <row r="56613" spans="1:1" x14ac:dyDescent="0.25">
      <c r="A56613" s="1"/>
    </row>
    <row r="56841" spans="1:1" x14ac:dyDescent="0.25">
      <c r="A56841" s="1"/>
    </row>
    <row r="57781" spans="4:4" x14ac:dyDescent="0.25">
      <c r="D57781" s="1"/>
    </row>
    <row r="59233" spans="5:5" x14ac:dyDescent="0.25">
      <c r="E59233" s="1"/>
    </row>
    <row r="59515" spans="5:5" x14ac:dyDescent="0.25">
      <c r="E59515" s="1"/>
    </row>
    <row r="60219" spans="1:1" x14ac:dyDescent="0.25">
      <c r="A60219" s="1"/>
    </row>
    <row r="61642" spans="9:9" x14ac:dyDescent="0.25">
      <c r="I61642" s="1"/>
    </row>
    <row r="62430" spans="5:5" x14ac:dyDescent="0.25">
      <c r="E62430" s="1"/>
    </row>
    <row r="62495" spans="9:9" x14ac:dyDescent="0.25">
      <c r="I62495" s="1"/>
    </row>
    <row r="62497" spans="9:9" x14ac:dyDescent="0.25">
      <c r="I62497" s="1"/>
    </row>
    <row r="62766" spans="5:5" x14ac:dyDescent="0.25">
      <c r="E62766" s="1"/>
    </row>
    <row r="62845" spans="9:9" x14ac:dyDescent="0.25">
      <c r="I62845" s="1"/>
    </row>
    <row r="62859" spans="5:5" x14ac:dyDescent="0.25">
      <c r="E62859" s="1"/>
    </row>
    <row r="63705" spans="5:5" x14ac:dyDescent="0.25">
      <c r="E63705" s="1"/>
    </row>
    <row r="65128" spans="1:1" x14ac:dyDescent="0.25">
      <c r="A65128" s="1"/>
    </row>
    <row r="65639" spans="5:5" x14ac:dyDescent="0.25">
      <c r="E65639" s="1"/>
    </row>
    <row r="66995" spans="5:5" x14ac:dyDescent="0.25">
      <c r="E66995" s="1"/>
    </row>
    <row r="67074" spans="5:5" x14ac:dyDescent="0.25">
      <c r="E67074" s="1"/>
    </row>
    <row r="69046" spans="5:5" x14ac:dyDescent="0.25">
      <c r="E69046" s="1"/>
    </row>
    <row r="69964" spans="13:13" x14ac:dyDescent="0.25">
      <c r="M69964" s="1"/>
    </row>
    <row r="70042" spans="4:4" x14ac:dyDescent="0.25">
      <c r="D70042" s="1"/>
    </row>
    <row r="70938" spans="4:4" x14ac:dyDescent="0.25">
      <c r="D70938" s="1"/>
    </row>
    <row r="71785" spans="1:1" x14ac:dyDescent="0.25">
      <c r="A71785" s="1"/>
    </row>
    <row r="71874" spans="4:4" x14ac:dyDescent="0.25">
      <c r="D71874" s="1"/>
    </row>
    <row r="71895" spans="5:5" x14ac:dyDescent="0.25">
      <c r="E71895" s="1"/>
    </row>
    <row r="72130" spans="5:5" x14ac:dyDescent="0.25">
      <c r="E72130" s="1"/>
    </row>
    <row r="73683" spans="1:5" x14ac:dyDescent="0.25">
      <c r="E73683" s="1"/>
    </row>
    <row r="73685" spans="1:5" x14ac:dyDescent="0.25">
      <c r="A73685" s="1"/>
    </row>
    <row r="75303" spans="5:5" x14ac:dyDescent="0.25">
      <c r="E75303" s="1"/>
    </row>
    <row r="76741" spans="2:2" x14ac:dyDescent="0.25">
      <c r="B76741" s="1"/>
    </row>
    <row r="76840" spans="5:5" x14ac:dyDescent="0.25">
      <c r="E76840" s="1"/>
    </row>
    <row r="77349" spans="5:5" x14ac:dyDescent="0.25">
      <c r="E77349" s="1"/>
    </row>
    <row r="77464" spans="1:1" x14ac:dyDescent="0.25">
      <c r="A77464" s="1"/>
    </row>
    <row r="77843" spans="9:9" x14ac:dyDescent="0.25">
      <c r="I77843" s="1"/>
    </row>
    <row r="77845" spans="9:9" x14ac:dyDescent="0.25">
      <c r="I77845" s="1"/>
    </row>
    <row r="79198" spans="5:5" x14ac:dyDescent="0.25">
      <c r="E79198" s="1"/>
    </row>
    <row r="79417" spans="5:5" x14ac:dyDescent="0.25">
      <c r="E79417" s="1"/>
    </row>
    <row r="79441" spans="5:5" x14ac:dyDescent="0.25">
      <c r="E79441" s="1"/>
    </row>
    <row r="79697" spans="1:5" x14ac:dyDescent="0.25">
      <c r="E79697" s="1"/>
    </row>
    <row r="79703" spans="1:5" x14ac:dyDescent="0.25">
      <c r="A79703" s="1"/>
    </row>
    <row r="80736" spans="1:1" x14ac:dyDescent="0.25">
      <c r="A80736" s="1"/>
    </row>
    <row r="80783" spans="5:5" x14ac:dyDescent="0.25">
      <c r="E80783" s="1"/>
    </row>
    <row r="80811" spans="5:5" x14ac:dyDescent="0.25">
      <c r="E80811" s="1"/>
    </row>
    <row r="81164" spans="6:6" x14ac:dyDescent="0.25">
      <c r="F81164" s="1"/>
    </row>
    <row r="81499" spans="1:1" x14ac:dyDescent="0.25">
      <c r="A81499" s="1"/>
    </row>
    <row r="84570" spans="5:5" x14ac:dyDescent="0.25">
      <c r="E84570" s="1"/>
    </row>
    <row r="85092" spans="5:5" x14ac:dyDescent="0.25">
      <c r="E85092" s="1"/>
    </row>
    <row r="85417" spans="4:4" x14ac:dyDescent="0.25">
      <c r="D85417" s="1"/>
    </row>
    <row r="86446" spans="1:1" x14ac:dyDescent="0.25">
      <c r="A86446" s="1"/>
    </row>
    <row r="88227" spans="13:13" x14ac:dyDescent="0.25">
      <c r="M88227" s="1"/>
    </row>
    <row r="88573" spans="1:1" x14ac:dyDescent="0.25">
      <c r="A88573" s="1"/>
    </row>
    <row r="88637" spans="1:1" x14ac:dyDescent="0.25">
      <c r="A88637" s="1"/>
    </row>
    <row r="89409" spans="1:1" x14ac:dyDescent="0.25">
      <c r="A89409" s="1"/>
    </row>
    <row r="89800" spans="9:9" x14ac:dyDescent="0.25">
      <c r="I89800" s="1"/>
    </row>
    <row r="91940" spans="5:6" x14ac:dyDescent="0.25">
      <c r="F91940" s="1"/>
    </row>
    <row r="91950" spans="5:6" x14ac:dyDescent="0.25">
      <c r="E91950" s="1"/>
    </row>
    <row r="92034" spans="5:5" x14ac:dyDescent="0.25">
      <c r="E92034" s="1"/>
    </row>
    <row r="92742" spans="5:5" x14ac:dyDescent="0.25">
      <c r="E92742" s="1"/>
    </row>
    <row r="92769" spans="4:4" x14ac:dyDescent="0.25">
      <c r="D92769" s="1"/>
    </row>
    <row r="92875" spans="5:5" x14ac:dyDescent="0.25">
      <c r="E92875" s="1"/>
    </row>
    <row r="93303" spans="5:5" x14ac:dyDescent="0.25">
      <c r="E93303" s="1"/>
    </row>
    <row r="95853" spans="1:1" x14ac:dyDescent="0.25">
      <c r="A95853" s="1"/>
    </row>
    <row r="96459" spans="5:5" x14ac:dyDescent="0.25">
      <c r="E96459" s="1"/>
    </row>
    <row r="97499" spans="2:2" x14ac:dyDescent="0.25">
      <c r="B97499" s="1"/>
    </row>
    <row r="99436" spans="1:1" x14ac:dyDescent="0.25">
      <c r="A99436" s="1"/>
    </row>
    <row r="103506" spans="1:1" x14ac:dyDescent="0.25">
      <c r="A103506" s="1"/>
    </row>
    <row r="104130" spans="5:5" x14ac:dyDescent="0.25">
      <c r="E104130" s="1"/>
    </row>
    <row r="104426" spans="6:6" x14ac:dyDescent="0.25">
      <c r="F104426" s="1"/>
    </row>
    <row r="105511" spans="5:5" x14ac:dyDescent="0.25">
      <c r="E105511" s="1"/>
    </row>
    <row r="106305" spans="4:4" x14ac:dyDescent="0.25">
      <c r="D106305" s="1"/>
    </row>
    <row r="108443" spans="2:2" x14ac:dyDescent="0.25">
      <c r="B108443" s="1"/>
    </row>
    <row r="109291" spans="2:2" x14ac:dyDescent="0.25">
      <c r="B109291" s="1"/>
    </row>
    <row r="110709" spans="1:1" x14ac:dyDescent="0.25">
      <c r="A110709" s="1"/>
    </row>
    <row r="111553" spans="3:3" x14ac:dyDescent="0.25">
      <c r="C111553" s="1"/>
    </row>
    <row r="112367" spans="4:4" x14ac:dyDescent="0.25">
      <c r="D112367" s="1"/>
    </row>
    <row r="117334" spans="4:4" x14ac:dyDescent="0.25">
      <c r="D117334" s="1"/>
    </row>
    <row r="118230" spans="5:5" x14ac:dyDescent="0.25">
      <c r="E118230" s="1"/>
    </row>
    <row r="119322" spans="9:9" x14ac:dyDescent="0.25">
      <c r="I119322" s="1"/>
    </row>
    <row r="119323" spans="9:9" x14ac:dyDescent="0.25">
      <c r="I119323" s="1"/>
    </row>
    <row r="119722" spans="5:5" x14ac:dyDescent="0.25">
      <c r="E119722" s="1"/>
    </row>
    <row r="120093" spans="5:5" x14ac:dyDescent="0.25">
      <c r="E120093" s="1"/>
    </row>
    <row r="120980" spans="6:6" x14ac:dyDescent="0.25">
      <c r="F120980" s="1"/>
    </row>
    <row r="122496" spans="5:5" x14ac:dyDescent="0.25">
      <c r="E122496" s="1"/>
    </row>
    <row r="122665" spans="5:5" x14ac:dyDescent="0.25">
      <c r="E122665" s="1"/>
    </row>
    <row r="122869" spans="13:13" x14ac:dyDescent="0.25">
      <c r="M122869" s="1"/>
    </row>
    <row r="122944" spans="13:13" x14ac:dyDescent="0.25">
      <c r="M122944" s="1"/>
    </row>
    <row r="124137" spans="4:4" x14ac:dyDescent="0.25">
      <c r="D124137" s="1"/>
    </row>
    <row r="124821" spans="5:5" x14ac:dyDescent="0.25">
      <c r="E124821" s="1"/>
    </row>
    <row r="124893" spans="1:1" x14ac:dyDescent="0.25">
      <c r="A124893" s="1"/>
    </row>
    <row r="126480" spans="5:5" x14ac:dyDescent="0.25">
      <c r="E126480" s="1"/>
    </row>
    <row r="130052" spans="6:6" x14ac:dyDescent="0.25">
      <c r="F130052" s="1"/>
    </row>
    <row r="130097" spans="13:13" x14ac:dyDescent="0.25">
      <c r="M130097" s="1"/>
    </row>
    <row r="130703" spans="1:1" x14ac:dyDescent="0.25">
      <c r="A130703" s="1"/>
    </row>
    <row r="131670" spans="5:5" x14ac:dyDescent="0.25">
      <c r="E131670" s="1"/>
    </row>
    <row r="132311" spans="5:5" x14ac:dyDescent="0.25">
      <c r="E132311" s="1"/>
    </row>
    <row r="133231" spans="3:3" x14ac:dyDescent="0.25">
      <c r="C133231" s="1"/>
    </row>
    <row r="133390" spans="1:1" x14ac:dyDescent="0.25">
      <c r="A133390" s="1"/>
    </row>
    <row r="134365" spans="1:1" x14ac:dyDescent="0.25">
      <c r="A134365" s="1"/>
    </row>
    <row r="134682" spans="5:5" x14ac:dyDescent="0.25">
      <c r="E134682" s="1"/>
    </row>
    <row r="134764" spans="5:5" x14ac:dyDescent="0.25">
      <c r="E134764" s="1"/>
    </row>
    <row r="135205" spans="5:5" x14ac:dyDescent="0.25">
      <c r="E135205" s="1"/>
    </row>
    <row r="135430" spans="2:2" x14ac:dyDescent="0.25">
      <c r="B135430" s="1"/>
    </row>
    <row r="136714" spans="5:5" x14ac:dyDescent="0.25">
      <c r="E136714" s="1"/>
    </row>
    <row r="138000" spans="2:2" x14ac:dyDescent="0.25">
      <c r="B138000" s="1"/>
    </row>
    <row r="138288" spans="5:5" x14ac:dyDescent="0.25">
      <c r="E138288" s="1"/>
    </row>
    <row r="139905" spans="5:5" x14ac:dyDescent="0.25">
      <c r="E139905" s="1"/>
    </row>
    <row r="140878" spans="1:1" x14ac:dyDescent="0.25">
      <c r="A140878" s="1"/>
    </row>
    <row r="144294" spans="1:1" x14ac:dyDescent="0.25">
      <c r="A144294" s="1"/>
    </row>
    <row r="145261" spans="5:5" x14ac:dyDescent="0.25">
      <c r="E145261" s="1"/>
    </row>
    <row r="145887" spans="2:2" x14ac:dyDescent="0.25">
      <c r="B145887" s="1"/>
    </row>
    <row r="146703" spans="2:2" x14ac:dyDescent="0.25">
      <c r="B146703" s="1"/>
    </row>
    <row r="147126" spans="1:1" x14ac:dyDescent="0.25">
      <c r="A147126" s="1"/>
    </row>
    <row r="148955" spans="5:5" x14ac:dyDescent="0.25">
      <c r="E148955" s="1"/>
    </row>
    <row r="150309" spans="5:5" x14ac:dyDescent="0.25">
      <c r="E150309" s="1"/>
    </row>
    <row r="154645" spans="2:2" x14ac:dyDescent="0.25">
      <c r="B154645" s="1"/>
    </row>
    <row r="155782" spans="1:1" x14ac:dyDescent="0.25">
      <c r="A155782" s="1"/>
    </row>
    <row r="156030" spans="1:1" x14ac:dyDescent="0.25">
      <c r="A156030" s="1"/>
    </row>
    <row r="157110" spans="5:5" x14ac:dyDescent="0.25">
      <c r="E157110" s="1"/>
    </row>
    <row r="158260" spans="5:5" x14ac:dyDescent="0.25">
      <c r="E158260" s="1"/>
    </row>
    <row r="158557" spans="5:5" x14ac:dyDescent="0.25">
      <c r="E158557" s="1"/>
    </row>
    <row r="160123" spans="5:5" x14ac:dyDescent="0.25">
      <c r="E160123" s="1"/>
    </row>
    <row r="160155" spans="5:5" x14ac:dyDescent="0.25">
      <c r="E160155" s="1"/>
    </row>
    <row r="160263" spans="2:2" x14ac:dyDescent="0.25">
      <c r="B160263" s="1"/>
    </row>
    <row r="160399" spans="13:13" x14ac:dyDescent="0.25">
      <c r="M160399" s="1"/>
    </row>
    <row r="161887" spans="5:5" x14ac:dyDescent="0.25">
      <c r="E161887" s="1"/>
    </row>
    <row r="162513" spans="5:5" x14ac:dyDescent="0.25">
      <c r="E162513" s="1"/>
    </row>
    <row r="164994" spans="5:5" x14ac:dyDescent="0.25">
      <c r="E164994" s="1"/>
    </row>
    <row r="165190" spans="5:5" x14ac:dyDescent="0.25">
      <c r="E165190" s="1"/>
    </row>
    <row r="165333" spans="5:5" x14ac:dyDescent="0.25">
      <c r="E165333" s="1"/>
    </row>
    <row r="167896" spans="5:5" x14ac:dyDescent="0.25">
      <c r="E167896" s="1"/>
    </row>
  </sheetData>
  <conditionalFormatting sqref="P5:AC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AC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AC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AC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AC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AC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A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C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 Q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Q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 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AC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A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AC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AC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AC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AC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 P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 P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 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Cox</dc:creator>
  <cp:lastModifiedBy>Eli Cox</cp:lastModifiedBy>
  <dcterms:created xsi:type="dcterms:W3CDTF">2022-05-07T00:03:33Z</dcterms:created>
  <dcterms:modified xsi:type="dcterms:W3CDTF">2022-05-10T06:27:36Z</dcterms:modified>
</cp:coreProperties>
</file>