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o98\RLBots\Variant\src\data\"/>
    </mc:Choice>
  </mc:AlternateContent>
  <xr:revisionPtr revIDLastSave="0" documentId="13_ncr:1_{B275BA60-922B-4326-B8DD-3C87D9D56CA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rew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1" l="1"/>
  <c r="R27" i="1"/>
  <c r="S27" i="1"/>
  <c r="T27" i="1"/>
  <c r="U27" i="1"/>
  <c r="V27" i="1"/>
  <c r="W27" i="1"/>
  <c r="X27" i="1"/>
  <c r="Y27" i="1"/>
  <c r="Z27" i="1"/>
  <c r="P27" i="1"/>
  <c r="Q25" i="1"/>
  <c r="R25" i="1"/>
  <c r="S25" i="1"/>
  <c r="T25" i="1"/>
  <c r="U25" i="1"/>
  <c r="V25" i="1"/>
  <c r="W25" i="1"/>
  <c r="X25" i="1"/>
  <c r="Y25" i="1"/>
  <c r="Z25" i="1"/>
  <c r="P25" i="1"/>
  <c r="P26" i="1"/>
  <c r="P53" i="1"/>
  <c r="P21" i="1"/>
  <c r="P20" i="1"/>
  <c r="Q19" i="1"/>
  <c r="R19" i="1"/>
  <c r="S19" i="1"/>
  <c r="T19" i="1"/>
  <c r="U19" i="1"/>
  <c r="V19" i="1"/>
  <c r="W19" i="1"/>
  <c r="X19" i="1"/>
  <c r="Y19" i="1"/>
  <c r="Z19" i="1"/>
  <c r="S34" i="1"/>
  <c r="T34" i="1"/>
  <c r="P43" i="1"/>
  <c r="T29" i="1"/>
  <c r="S29" i="1"/>
  <c r="R29" i="1"/>
  <c r="R34" i="1" s="1"/>
  <c r="Q29" i="1"/>
  <c r="Q34" i="1" s="1"/>
  <c r="P29" i="1"/>
  <c r="P34" i="1" s="1"/>
  <c r="P16" i="1"/>
  <c r="S2" i="1"/>
  <c r="S3" i="1" s="1"/>
  <c r="R2" i="1"/>
  <c r="R3" i="1" s="1"/>
  <c r="Q2" i="1"/>
  <c r="Q3" i="1" s="1"/>
  <c r="T2" i="1"/>
  <c r="T3" i="1" s="1"/>
  <c r="U2" i="1"/>
  <c r="U3" i="1" s="1"/>
  <c r="V2" i="1"/>
  <c r="V3" i="1" s="1"/>
  <c r="W2" i="1"/>
  <c r="W3" i="1" s="1"/>
  <c r="X2" i="1"/>
  <c r="Y2" i="1"/>
  <c r="Z2" i="1"/>
  <c r="Z3" i="1" s="1"/>
  <c r="P2" i="1"/>
  <c r="P30" i="1" l="1"/>
  <c r="R30" i="1"/>
  <c r="T36" i="1"/>
  <c r="S30" i="1"/>
  <c r="R36" i="1"/>
  <c r="R35" i="1"/>
  <c r="P35" i="1"/>
  <c r="P36" i="1"/>
  <c r="Q30" i="1"/>
  <c r="S35" i="1"/>
  <c r="T30" i="1"/>
  <c r="P31" i="1"/>
  <c r="S32" i="1" s="1"/>
  <c r="Y3" i="1"/>
  <c r="X3" i="1"/>
  <c r="P4" i="1"/>
  <c r="V5" i="1" s="1"/>
  <c r="P3" i="1"/>
  <c r="T32" i="1" l="1"/>
  <c r="P32" i="1"/>
  <c r="R32" i="1"/>
  <c r="Q32" i="1"/>
  <c r="S36" i="1"/>
  <c r="T35" i="1"/>
  <c r="Q35" i="1"/>
  <c r="Q36" i="1"/>
  <c r="P37" i="1"/>
  <c r="P41" i="1"/>
  <c r="Y5" i="1"/>
  <c r="U5" i="1"/>
  <c r="S5" i="1"/>
  <c r="W5" i="1"/>
  <c r="T5" i="1"/>
  <c r="Q5" i="1"/>
  <c r="X5" i="1"/>
  <c r="Z5" i="1"/>
  <c r="R5" i="1"/>
  <c r="P5" i="1"/>
  <c r="S7" i="1"/>
  <c r="S9" i="1"/>
  <c r="V7" i="1"/>
  <c r="V8" i="1" s="1"/>
  <c r="Z7" i="1"/>
  <c r="Z9" i="1"/>
  <c r="T7" i="1"/>
  <c r="T8" i="1" s="1"/>
  <c r="R7" i="1"/>
  <c r="R9" i="1" s="1"/>
  <c r="U7" i="1"/>
  <c r="U8" i="1" s="1"/>
  <c r="U9" i="1"/>
  <c r="Q7" i="1"/>
  <c r="Q9" i="1"/>
  <c r="X7" i="1"/>
  <c r="X9" i="1" s="1"/>
  <c r="Y7" i="1"/>
  <c r="Y9" i="1"/>
  <c r="P7" i="1"/>
  <c r="P9" i="1" s="1"/>
  <c r="W7" i="1"/>
  <c r="W9" i="1" s="1"/>
  <c r="S39" i="1" l="1"/>
  <c r="R39" i="1"/>
  <c r="T39" i="1"/>
  <c r="P39" i="1"/>
  <c r="Q39" i="1"/>
  <c r="R8" i="1"/>
  <c r="P14" i="1"/>
  <c r="P38" i="1"/>
  <c r="T40" i="1" s="1"/>
  <c r="T44" i="1" s="1"/>
  <c r="P8" i="1"/>
  <c r="W8" i="1"/>
  <c r="T9" i="1"/>
  <c r="X8" i="1"/>
  <c r="Z8" i="1"/>
  <c r="Y8" i="1"/>
  <c r="P10" i="1"/>
  <c r="V9" i="1"/>
  <c r="S8" i="1"/>
  <c r="Q8" i="1"/>
  <c r="T49" i="1" l="1"/>
  <c r="T45" i="1"/>
  <c r="T46" i="1" s="1"/>
  <c r="S40" i="1"/>
  <c r="S44" i="1" s="1"/>
  <c r="P40" i="1"/>
  <c r="P44" i="1" s="1"/>
  <c r="R40" i="1"/>
  <c r="R44" i="1" s="1"/>
  <c r="Q40" i="1"/>
  <c r="Q44" i="1" s="1"/>
  <c r="R12" i="1"/>
  <c r="P12" i="1"/>
  <c r="V12" i="1"/>
  <c r="X12" i="1"/>
  <c r="Z12" i="1"/>
  <c r="U12" i="1"/>
  <c r="T12" i="1"/>
  <c r="Q12" i="1"/>
  <c r="P11" i="1"/>
  <c r="Y13" i="1" s="1"/>
  <c r="Y17" i="1" s="1"/>
  <c r="S12" i="1"/>
  <c r="Y12" i="1"/>
  <c r="W12" i="1"/>
  <c r="Q49" i="1" l="1"/>
  <c r="Q45" i="1"/>
  <c r="Q46" i="1" s="1"/>
  <c r="R49" i="1"/>
  <c r="R45" i="1"/>
  <c r="R46" i="1" s="1"/>
  <c r="Q13" i="1"/>
  <c r="Q17" i="1" s="1"/>
  <c r="Q22" i="1" s="1"/>
  <c r="P49" i="1"/>
  <c r="P45" i="1"/>
  <c r="P46" i="1" s="1"/>
  <c r="S49" i="1"/>
  <c r="S45" i="1"/>
  <c r="S46" i="1" s="1"/>
  <c r="Y22" i="1"/>
  <c r="Y18" i="1"/>
  <c r="P13" i="1"/>
  <c r="P17" i="1" s="1"/>
  <c r="R13" i="1"/>
  <c r="R17" i="1" s="1"/>
  <c r="U13" i="1"/>
  <c r="U17" i="1" s="1"/>
  <c r="V13" i="1"/>
  <c r="V17" i="1" s="1"/>
  <c r="T13" i="1"/>
  <c r="T17" i="1" s="1"/>
  <c r="W13" i="1"/>
  <c r="W17" i="1" s="1"/>
  <c r="S13" i="1"/>
  <c r="S17" i="1" s="1"/>
  <c r="X13" i="1"/>
  <c r="X17" i="1" s="1"/>
  <c r="Z13" i="1"/>
  <c r="Z17" i="1" s="1"/>
  <c r="P48" i="1" l="1"/>
  <c r="Q18" i="1"/>
  <c r="P47" i="1"/>
  <c r="W22" i="1"/>
  <c r="W18" i="1"/>
  <c r="V22" i="1"/>
  <c r="V18" i="1"/>
  <c r="U22" i="1"/>
  <c r="U18" i="1"/>
  <c r="T22" i="1"/>
  <c r="T18" i="1"/>
  <c r="Z22" i="1"/>
  <c r="Z18" i="1"/>
  <c r="X22" i="1"/>
  <c r="X18" i="1"/>
  <c r="R22" i="1"/>
  <c r="R18" i="1"/>
  <c r="S22" i="1"/>
  <c r="S18" i="1"/>
  <c r="P18" i="1"/>
  <c r="P19" i="1" s="1"/>
  <c r="P22" i="1"/>
  <c r="T52" i="1" l="1"/>
  <c r="P52" i="1"/>
  <c r="R52" i="1"/>
  <c r="S52" i="1"/>
  <c r="Q52" i="1"/>
  <c r="T54" i="1"/>
  <c r="P54" i="1"/>
  <c r="R54" i="1"/>
  <c r="Q54" i="1"/>
  <c r="S54" i="1"/>
</calcChain>
</file>

<file path=xl/sharedStrings.xml><?xml version="1.0" encoding="utf-8"?>
<sst xmlns="http://schemas.openxmlformats.org/spreadsheetml/2006/main" count="86" uniqueCount="40">
  <si>
    <t>att</t>
  </si>
  <si>
    <t>vel</t>
  </si>
  <si>
    <t>faceball</t>
  </si>
  <si>
    <t>event</t>
  </si>
  <si>
    <t>jumptouch</t>
  </si>
  <si>
    <t>touch</t>
  </si>
  <si>
    <t>spacing</t>
  </si>
  <si>
    <t>flip</t>
  </si>
  <si>
    <t>saveboost</t>
  </si>
  <si>
    <t>pickupboost</t>
  </si>
  <si>
    <t>useboost</t>
  </si>
  <si>
    <t>sum</t>
  </si>
  <si>
    <t>total</t>
  </si>
  <si>
    <t>% of tot</t>
  </si>
  <si>
    <t>scale</t>
  </si>
  <si>
    <t>sum no scale</t>
  </si>
  <si>
    <t>absolute</t>
  </si>
  <si>
    <t>total rewards abs</t>
  </si>
  <si>
    <t>% of tot abs</t>
  </si>
  <si>
    <t># of rewards</t>
  </si>
  <si>
    <t>wanted ratio</t>
  </si>
  <si>
    <t># of parts wanted</t>
  </si>
  <si>
    <t>recommended scale</t>
  </si>
  <si>
    <t>modified value</t>
  </si>
  <si>
    <t>change %</t>
  </si>
  <si>
    <t>avg</t>
  </si>
  <si>
    <t>count</t>
  </si>
  <si>
    <t>no scale avg</t>
  </si>
  <si>
    <t>no scale total</t>
  </si>
  <si>
    <t>wanted reward</t>
  </si>
  <si>
    <t>scaled scale</t>
  </si>
  <si>
    <t>aligngoal</t>
  </si>
  <si>
    <t>ball to goal dis</t>
  </si>
  <si>
    <t>ball to goal vel</t>
  </si>
  <si>
    <t>distoball</t>
  </si>
  <si>
    <t>tot sum</t>
  </si>
  <si>
    <t>modified value abs</t>
  </si>
  <si>
    <t>wanted reward abs</t>
  </si>
  <si>
    <t>tot sum abs</t>
  </si>
  <si>
    <t>wanted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</si>
</sst>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7896"/>
  <sheetViews>
    <sheetView tabSelected="1" workbookViewId="0">
      <selection activeCell="R42" sqref="R42"/>
    </sheetView>
  </sheetViews>
  <sheetFormatPr defaultRowHeight="15" x14ac:dyDescent="0.25"/>
  <cols>
    <col min="9" max="9" width="12.7109375" bestFit="1" customWidth="1"/>
    <col min="15" max="15" width="19.140625" bestFit="1" customWidth="1"/>
    <col min="16" max="16" width="13.7109375" bestFit="1" customWidth="1"/>
    <col min="17" max="17" width="16.5703125" bestFit="1" customWidth="1"/>
    <col min="18" max="18" width="13.7109375" bestFit="1" customWidth="1"/>
    <col min="19" max="19" width="15.7109375" bestFit="1" customWidth="1"/>
    <col min="20" max="23" width="13.7109375" bestFit="1" customWidth="1"/>
    <col min="24" max="24" width="15.7109375" bestFit="1" customWidth="1"/>
    <col min="25" max="25" width="14.7109375" bestFit="1" customWidth="1"/>
    <col min="26" max="26" width="13.7109375" bestFit="1" customWidth="1"/>
    <col min="27" max="27" width="11.85546875" bestFit="1" customWidth="1"/>
    <col min="28" max="28" width="11.5703125" bestFit="1" customWidth="1"/>
  </cols>
  <sheetData>
    <row r="1" spans="1:27" x14ac:dyDescent="0.25">
      <c r="A1" t="s">
        <v>0</v>
      </c>
      <c r="B1" t="s">
        <v>3</v>
      </c>
      <c r="C1" t="s">
        <v>7</v>
      </c>
      <c r="D1" t="s">
        <v>4</v>
      </c>
      <c r="E1" t="s">
        <v>2</v>
      </c>
      <c r="F1" t="s">
        <v>9</v>
      </c>
      <c r="G1" t="s">
        <v>8</v>
      </c>
      <c r="H1" t="s">
        <v>6</v>
      </c>
      <c r="I1" t="s">
        <v>5</v>
      </c>
      <c r="J1" t="s">
        <v>10</v>
      </c>
      <c r="K1" t="s">
        <v>1</v>
      </c>
      <c r="P1" t="s">
        <v>0</v>
      </c>
      <c r="Q1" t="s">
        <v>3</v>
      </c>
      <c r="R1" t="s">
        <v>7</v>
      </c>
      <c r="S1" t="s">
        <v>4</v>
      </c>
      <c r="T1" t="s">
        <v>2</v>
      </c>
      <c r="U1" t="s">
        <v>9</v>
      </c>
      <c r="V1" t="s">
        <v>8</v>
      </c>
      <c r="W1" t="s">
        <v>6</v>
      </c>
      <c r="X1" t="s">
        <v>5</v>
      </c>
      <c r="Y1" t="s">
        <v>10</v>
      </c>
      <c r="Z1" t="s">
        <v>1</v>
      </c>
    </row>
    <row r="2" spans="1:27" x14ac:dyDescent="0.25">
      <c r="A2">
        <v>80</v>
      </c>
      <c r="B2">
        <v>-2256</v>
      </c>
      <c r="C2">
        <v>475</v>
      </c>
      <c r="D2">
        <v>863</v>
      </c>
      <c r="E2">
        <v>96</v>
      </c>
      <c r="F2">
        <v>626</v>
      </c>
      <c r="G2">
        <v>623</v>
      </c>
      <c r="H2">
        <v>-536</v>
      </c>
      <c r="I2">
        <v>765</v>
      </c>
      <c r="J2">
        <v>791</v>
      </c>
      <c r="K2">
        <v>941</v>
      </c>
      <c r="O2" t="s">
        <v>11</v>
      </c>
      <c r="P2" s="2">
        <f>A2</f>
        <v>80</v>
      </c>
      <c r="Q2" s="2">
        <f t="shared" ref="Q2:Z2" si="0">B2</f>
        <v>-2256</v>
      </c>
      <c r="R2" s="2">
        <f>C2</f>
        <v>475</v>
      </c>
      <c r="S2" s="2">
        <f>D2</f>
        <v>863</v>
      </c>
      <c r="T2" s="2">
        <f t="shared" si="0"/>
        <v>96</v>
      </c>
      <c r="U2" s="2">
        <f t="shared" si="0"/>
        <v>626</v>
      </c>
      <c r="V2" s="2">
        <f t="shared" si="0"/>
        <v>623</v>
      </c>
      <c r="W2" s="2">
        <f t="shared" si="0"/>
        <v>-536</v>
      </c>
      <c r="X2" s="2">
        <f t="shared" si="0"/>
        <v>765</v>
      </c>
      <c r="Y2" s="2">
        <f t="shared" si="0"/>
        <v>791</v>
      </c>
      <c r="Z2" s="2">
        <f t="shared" si="0"/>
        <v>941</v>
      </c>
      <c r="AA2" s="2"/>
    </row>
    <row r="3" spans="1:27" x14ac:dyDescent="0.25">
      <c r="O3" t="s">
        <v>25</v>
      </c>
      <c r="P3" s="2">
        <f>P2/$B$4</f>
        <v>3.530138557938399E-3</v>
      </c>
      <c r="Q3" s="2">
        <f t="shared" ref="Q3:Z3" si="1">Q2/$B$4</f>
        <v>-9.9549907333862861E-2</v>
      </c>
      <c r="R3" s="2">
        <f t="shared" si="1"/>
        <v>2.0960197687759245E-2</v>
      </c>
      <c r="S3" s="2">
        <f t="shared" si="1"/>
        <v>3.8081369693760483E-2</v>
      </c>
      <c r="T3" s="2">
        <f t="shared" si="1"/>
        <v>4.2361662695260789E-3</v>
      </c>
      <c r="U3" s="2">
        <f t="shared" si="1"/>
        <v>2.7623334215867972E-2</v>
      </c>
      <c r="V3" s="2">
        <f t="shared" si="1"/>
        <v>2.7490954019945283E-2</v>
      </c>
      <c r="W3" s="2">
        <f t="shared" si="1"/>
        <v>-2.3651928338187272E-2</v>
      </c>
      <c r="X3" s="2">
        <f t="shared" si="1"/>
        <v>3.3756949960285942E-2</v>
      </c>
      <c r="Y3" s="2">
        <f t="shared" si="1"/>
        <v>3.4904244991615922E-2</v>
      </c>
      <c r="Z3" s="2">
        <f t="shared" si="1"/>
        <v>4.1523254787750416E-2</v>
      </c>
    </row>
    <row r="4" spans="1:27" x14ac:dyDescent="0.25">
      <c r="A4" t="s">
        <v>26</v>
      </c>
      <c r="B4">
        <v>22662</v>
      </c>
      <c r="O4" t="s">
        <v>12</v>
      </c>
      <c r="P4" s="2">
        <f>SUM(P2:Z2)</f>
        <v>2468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7" x14ac:dyDescent="0.25">
      <c r="O5" t="s">
        <v>13</v>
      </c>
      <c r="P5" s="2">
        <f>P2/$P$4*100</f>
        <v>3.2414910858995136</v>
      </c>
      <c r="Q5" s="2">
        <f t="shared" ref="Q5:Z5" si="2">Q2/$P$4*100</f>
        <v>-91.41004862236629</v>
      </c>
      <c r="R5" s="2">
        <f t="shared" si="2"/>
        <v>19.246353322528361</v>
      </c>
      <c r="S5" s="2">
        <f t="shared" si="2"/>
        <v>34.967585089141004</v>
      </c>
      <c r="T5" s="2">
        <f t="shared" si="2"/>
        <v>3.8897893030794171</v>
      </c>
      <c r="U5" s="2">
        <f t="shared" si="2"/>
        <v>25.364667747163693</v>
      </c>
      <c r="V5" s="2">
        <f t="shared" si="2"/>
        <v>25.243111831442466</v>
      </c>
      <c r="W5" s="2">
        <f t="shared" si="2"/>
        <v>-21.717990275526741</v>
      </c>
      <c r="X5" s="2">
        <f t="shared" si="2"/>
        <v>30.996758508914102</v>
      </c>
      <c r="Y5" s="2">
        <f t="shared" si="2"/>
        <v>32.050243111831442</v>
      </c>
      <c r="Z5" s="2">
        <f t="shared" si="2"/>
        <v>38.128038897893028</v>
      </c>
    </row>
    <row r="6" spans="1:27" x14ac:dyDescent="0.25">
      <c r="O6" t="s">
        <v>14</v>
      </c>
      <c r="P6" s="3">
        <v>7.936124026508154E-2</v>
      </c>
      <c r="Q6" s="3">
        <v>20.413669123492575</v>
      </c>
      <c r="R6" s="3">
        <v>2.7570990130024176E-2</v>
      </c>
      <c r="S6" s="3">
        <v>380.37946373539688</v>
      </c>
      <c r="T6" s="3">
        <v>0.55049491121201122</v>
      </c>
      <c r="U6" s="3">
        <v>0.76510170997289462</v>
      </c>
      <c r="V6" s="3">
        <v>0.31667032586265303</v>
      </c>
      <c r="W6" s="3">
        <v>0.36748380549398207</v>
      </c>
      <c r="X6" s="3">
        <v>70.115655774199524</v>
      </c>
      <c r="Y6" s="3">
        <v>50.446724465607126</v>
      </c>
      <c r="Z6" s="3">
        <v>0.1419819307405753</v>
      </c>
    </row>
    <row r="7" spans="1:27" x14ac:dyDescent="0.25">
      <c r="O7" t="s">
        <v>15</v>
      </c>
      <c r="P7" s="2">
        <f t="shared" ref="P7:Z7" si="3">IFERROR(P2/P$6, 0)</f>
        <v>1008.048762</v>
      </c>
      <c r="Q7" s="2">
        <f t="shared" si="3"/>
        <v>-110.51418470399999</v>
      </c>
      <c r="R7" s="2">
        <f t="shared" si="3"/>
        <v>17228.253238636356</v>
      </c>
      <c r="S7" s="2">
        <f t="shared" si="3"/>
        <v>2.2687870462962958</v>
      </c>
      <c r="T7" s="2">
        <f t="shared" si="3"/>
        <v>174.38853301775151</v>
      </c>
      <c r="U7" s="2">
        <f t="shared" si="3"/>
        <v>818.19187153846178</v>
      </c>
      <c r="V7" s="2">
        <f t="shared" si="3"/>
        <v>1967.3456876733344</v>
      </c>
      <c r="W7" s="2">
        <f t="shared" si="3"/>
        <v>-1458.5676756000003</v>
      </c>
      <c r="X7" s="2">
        <f t="shared" si="3"/>
        <v>10.910544750000003</v>
      </c>
      <c r="Y7" s="2">
        <f t="shared" si="3"/>
        <v>15.67990802929687</v>
      </c>
      <c r="Z7" s="2">
        <f t="shared" si="3"/>
        <v>6627.6039147499987</v>
      </c>
    </row>
    <row r="8" spans="1:27" x14ac:dyDescent="0.25">
      <c r="O8" t="s">
        <v>16</v>
      </c>
      <c r="P8" s="2">
        <f t="shared" ref="P8:Z8" si="4">ABS(P7)</f>
        <v>1008.048762</v>
      </c>
      <c r="Q8" s="2">
        <f t="shared" si="4"/>
        <v>110.51418470399999</v>
      </c>
      <c r="R8" s="2">
        <f t="shared" si="4"/>
        <v>17228.253238636356</v>
      </c>
      <c r="S8" s="2">
        <f t="shared" si="4"/>
        <v>2.2687870462962958</v>
      </c>
      <c r="T8" s="2">
        <f t="shared" si="4"/>
        <v>174.38853301775151</v>
      </c>
      <c r="U8" s="2">
        <f t="shared" si="4"/>
        <v>818.19187153846178</v>
      </c>
      <c r="V8" s="2">
        <f t="shared" si="4"/>
        <v>1967.3456876733344</v>
      </c>
      <c r="W8" s="2">
        <f t="shared" si="4"/>
        <v>1458.5676756000003</v>
      </c>
      <c r="X8" s="2">
        <f t="shared" si="4"/>
        <v>10.910544750000003</v>
      </c>
      <c r="Y8" s="2">
        <f t="shared" si="4"/>
        <v>15.67990802929687</v>
      </c>
      <c r="Z8" s="2">
        <f t="shared" si="4"/>
        <v>6627.6039147499987</v>
      </c>
    </row>
    <row r="9" spans="1:27" x14ac:dyDescent="0.25">
      <c r="O9" t="s">
        <v>27</v>
      </c>
      <c r="P9" s="2">
        <f t="shared" ref="P9:Z9" si="5">P7/$B$4</f>
        <v>4.4481897537728354E-2</v>
      </c>
      <c r="Q9" s="2">
        <f t="shared" si="5"/>
        <v>-4.8766298077839547E-3</v>
      </c>
      <c r="R9" s="2">
        <f t="shared" si="5"/>
        <v>0.76022651304546629</v>
      </c>
      <c r="S9" s="2">
        <f t="shared" si="5"/>
        <v>1.0011415789852157E-4</v>
      </c>
      <c r="T9" s="2">
        <f t="shared" si="5"/>
        <v>7.6951960558534777E-3</v>
      </c>
      <c r="U9" s="2">
        <f t="shared" si="5"/>
        <v>3.6104133418871316E-2</v>
      </c>
      <c r="V9" s="2">
        <f t="shared" si="5"/>
        <v>8.6812535860618406E-2</v>
      </c>
      <c r="W9" s="2">
        <f t="shared" si="5"/>
        <v>-6.436182488747684E-2</v>
      </c>
      <c r="X9" s="2">
        <f t="shared" si="5"/>
        <v>4.8144668387609227E-4</v>
      </c>
      <c r="Y9" s="2">
        <f t="shared" si="5"/>
        <v>6.9190309898935968E-4</v>
      </c>
      <c r="Z9" s="2">
        <f t="shared" si="5"/>
        <v>0.29245450157753061</v>
      </c>
    </row>
    <row r="10" spans="1:27" x14ac:dyDescent="0.25">
      <c r="O10" t="s">
        <v>28</v>
      </c>
      <c r="P10" s="2">
        <f>SUM(P7:Z7)</f>
        <v>26283.609387137498</v>
      </c>
      <c r="R10" s="2"/>
      <c r="S10" s="2"/>
      <c r="T10" s="2"/>
      <c r="U10" s="2"/>
      <c r="V10" s="2"/>
      <c r="W10" s="2"/>
      <c r="X10" s="2"/>
      <c r="Y10" s="2"/>
      <c r="Z10" s="2"/>
    </row>
    <row r="11" spans="1:27" x14ac:dyDescent="0.25">
      <c r="O11" s="2" t="s">
        <v>17</v>
      </c>
      <c r="P11" s="2">
        <f>SUM(P8:Z8)</f>
        <v>29421.773107745496</v>
      </c>
      <c r="R11" s="2"/>
      <c r="S11" s="2"/>
      <c r="T11" s="2"/>
      <c r="U11" s="2"/>
      <c r="V11" s="2"/>
      <c r="W11" s="2"/>
      <c r="X11" s="2"/>
      <c r="Y11" s="2"/>
      <c r="Z11" s="2"/>
    </row>
    <row r="12" spans="1:27" x14ac:dyDescent="0.25">
      <c r="O12" t="s">
        <v>13</v>
      </c>
      <c r="P12" s="2">
        <f t="shared" ref="P12:Z12" si="6">P7/$P$10*100</f>
        <v>3.8352752361831719</v>
      </c>
      <c r="Q12" s="2">
        <f t="shared" si="6"/>
        <v>-0.42046806843082479</v>
      </c>
      <c r="R12" s="2">
        <f t="shared" si="6"/>
        <v>65.547516647646603</v>
      </c>
      <c r="S12" s="2">
        <f t="shared" si="6"/>
        <v>8.6319462935200222E-3</v>
      </c>
      <c r="T12" s="2">
        <f t="shared" si="6"/>
        <v>0.66348776703055345</v>
      </c>
      <c r="U12" s="2">
        <f t="shared" si="6"/>
        <v>3.1129357444296186</v>
      </c>
      <c r="V12" s="2">
        <f t="shared" si="6"/>
        <v>7.4850666767103196</v>
      </c>
      <c r="W12" s="2">
        <f t="shared" si="6"/>
        <v>-5.549343144301119</v>
      </c>
      <c r="X12" s="2">
        <f t="shared" si="6"/>
        <v>4.1510831291456246E-2</v>
      </c>
      <c r="Y12" s="2">
        <f t="shared" si="6"/>
        <v>5.9656601185719194E-2</v>
      </c>
      <c r="Z12" s="2">
        <f t="shared" si="6"/>
        <v>25.215729761960976</v>
      </c>
    </row>
    <row r="13" spans="1:27" x14ac:dyDescent="0.25">
      <c r="O13" t="s">
        <v>18</v>
      </c>
      <c r="P13" s="2">
        <f t="shared" ref="P13:Z13" si="7">P8/$P$11*100</f>
        <v>3.426199904092877</v>
      </c>
      <c r="Q13" s="2">
        <f t="shared" si="7"/>
        <v>0.37562040975330041</v>
      </c>
      <c r="R13" s="2">
        <f t="shared" si="7"/>
        <v>58.556135198054719</v>
      </c>
      <c r="S13" s="2">
        <f t="shared" si="7"/>
        <v>7.7112519289295354E-3</v>
      </c>
      <c r="T13" s="2">
        <f t="shared" si="7"/>
        <v>0.59271931837392378</v>
      </c>
      <c r="U13" s="2">
        <f t="shared" si="7"/>
        <v>2.7809060607671765</v>
      </c>
      <c r="V13" s="2">
        <f t="shared" si="7"/>
        <v>6.6866999499612625</v>
      </c>
      <c r="W13" s="2">
        <f t="shared" si="7"/>
        <v>4.9574431502091274</v>
      </c>
      <c r="X13" s="2">
        <f t="shared" si="7"/>
        <v>3.7083233257371978E-2</v>
      </c>
      <c r="Y13" s="2">
        <f t="shared" si="7"/>
        <v>5.3293552267823792E-2</v>
      </c>
      <c r="Z13" s="2">
        <f t="shared" si="7"/>
        <v>22.526187971333496</v>
      </c>
    </row>
    <row r="14" spans="1:27" x14ac:dyDescent="0.25">
      <c r="O14" t="s">
        <v>19</v>
      </c>
      <c r="P14" s="2">
        <f>COUNT(P7:Z7)</f>
        <v>11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7" x14ac:dyDescent="0.25">
      <c r="O15" t="s">
        <v>20</v>
      </c>
      <c r="P15" s="2">
        <v>3</v>
      </c>
      <c r="Q15" s="2">
        <v>10</v>
      </c>
      <c r="R15" s="2">
        <v>0.5</v>
      </c>
      <c r="S15" s="2">
        <v>2</v>
      </c>
      <c r="T15" s="2">
        <v>1.5</v>
      </c>
      <c r="U15" s="2">
        <v>1.2</v>
      </c>
      <c r="V15" s="2">
        <v>1.5</v>
      </c>
      <c r="W15" s="2">
        <v>2.5</v>
      </c>
      <c r="X15" s="2">
        <v>1.5</v>
      </c>
      <c r="Y15" s="2">
        <v>1.6</v>
      </c>
      <c r="Z15" s="2">
        <v>4</v>
      </c>
    </row>
    <row r="16" spans="1:27" x14ac:dyDescent="0.25">
      <c r="O16" t="s">
        <v>21</v>
      </c>
      <c r="P16" s="2">
        <f>SUM(P15:Z15)</f>
        <v>29.3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9" x14ac:dyDescent="0.25">
      <c r="O17" t="s">
        <v>22</v>
      </c>
      <c r="P17" s="2">
        <f t="shared" ref="P17:Z17" si="8">IFERROR(P15/P13*$P$16/$P$14, 0)</f>
        <v>2.3322950541687</v>
      </c>
      <c r="Q17" s="2">
        <f t="shared" si="8"/>
        <v>70.912982747284261</v>
      </c>
      <c r="R17" s="2">
        <f t="shared" si="8"/>
        <v>2.274429788293859E-2</v>
      </c>
      <c r="S17" s="2">
        <f t="shared" si="8"/>
        <v>690.84407776731155</v>
      </c>
      <c r="T17" s="2">
        <f t="shared" si="8"/>
        <v>6.7408880081987936</v>
      </c>
      <c r="U17" s="2">
        <f t="shared" si="8"/>
        <v>1.1493964796070264</v>
      </c>
      <c r="V17" s="2">
        <f t="shared" si="8"/>
        <v>0.59752263079752699</v>
      </c>
      <c r="W17" s="2">
        <f t="shared" si="8"/>
        <v>1.3432510887815221</v>
      </c>
      <c r="X17" s="2">
        <f t="shared" si="8"/>
        <v>107.74288524747953</v>
      </c>
      <c r="Y17" s="2">
        <f t="shared" si="8"/>
        <v>79.968739190074089</v>
      </c>
      <c r="Z17" s="2">
        <f t="shared" si="8"/>
        <v>0.47298484182518047</v>
      </c>
    </row>
    <row r="18" spans="1:29" x14ac:dyDescent="0.25">
      <c r="O18" t="s">
        <v>23</v>
      </c>
      <c r="P18" s="2">
        <f t="shared" ref="P18:Z18" si="9">P7*P17</f>
        <v>2351.0671419734808</v>
      </c>
      <c r="Q18" s="2">
        <f t="shared" si="9"/>
        <v>-7836.8904732449373</v>
      </c>
      <c r="R18" s="2">
        <f t="shared" si="9"/>
        <v>391.84452366224679</v>
      </c>
      <c r="S18" s="2">
        <f t="shared" si="9"/>
        <v>1567.3780946489871</v>
      </c>
      <c r="T18" s="2">
        <f t="shared" si="9"/>
        <v>1175.5335709867406</v>
      </c>
      <c r="U18" s="2">
        <f t="shared" si="9"/>
        <v>940.42685678939233</v>
      </c>
      <c r="V18" s="2">
        <f t="shared" si="9"/>
        <v>1175.5335709867406</v>
      </c>
      <c r="W18" s="2">
        <f t="shared" si="9"/>
        <v>-1959.2226183112343</v>
      </c>
      <c r="X18" s="2">
        <f t="shared" si="9"/>
        <v>1175.5335709867406</v>
      </c>
      <c r="Y18" s="2">
        <f t="shared" si="9"/>
        <v>1253.9024757191901</v>
      </c>
      <c r="Z18" s="2">
        <f t="shared" si="9"/>
        <v>3134.7561892979752</v>
      </c>
    </row>
    <row r="19" spans="1:29" x14ac:dyDescent="0.25">
      <c r="O19" t="s">
        <v>36</v>
      </c>
      <c r="P19">
        <f>ABS(P18)</f>
        <v>2351.0671419734808</v>
      </c>
      <c r="Q19">
        <f t="shared" ref="Q19:Z19" si="10">ABS(Q18)</f>
        <v>7836.8904732449373</v>
      </c>
      <c r="R19">
        <f t="shared" si="10"/>
        <v>391.84452366224679</v>
      </c>
      <c r="S19">
        <f t="shared" si="10"/>
        <v>1567.3780946489871</v>
      </c>
      <c r="T19">
        <f t="shared" si="10"/>
        <v>1175.5335709867406</v>
      </c>
      <c r="U19">
        <f t="shared" si="10"/>
        <v>940.42685678939233</v>
      </c>
      <c r="V19">
        <f t="shared" si="10"/>
        <v>1175.5335709867406</v>
      </c>
      <c r="W19">
        <f t="shared" si="10"/>
        <v>1959.2226183112343</v>
      </c>
      <c r="X19">
        <f t="shared" si="10"/>
        <v>1175.5335709867406</v>
      </c>
      <c r="Y19">
        <f t="shared" si="10"/>
        <v>1253.9024757191901</v>
      </c>
      <c r="Z19">
        <f t="shared" si="10"/>
        <v>3134.7561892979752</v>
      </c>
    </row>
    <row r="20" spans="1:29" x14ac:dyDescent="0.25">
      <c r="O20" t="s">
        <v>35</v>
      </c>
      <c r="P20" s="2">
        <f>SUM(P18:Z18)</f>
        <v>3369.8629034953219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9" x14ac:dyDescent="0.25">
      <c r="O21" t="s">
        <v>38</v>
      </c>
      <c r="P21" s="2">
        <f>SUM(P19:Z19)</f>
        <v>22962.08908660767</v>
      </c>
    </row>
    <row r="22" spans="1:29" x14ac:dyDescent="0.25">
      <c r="O22" t="s">
        <v>24</v>
      </c>
      <c r="P22" s="2">
        <f>P17/P6</f>
        <v>29.388339274668514</v>
      </c>
      <c r="Q22" s="2">
        <f>Q17/Q6</f>
        <v>3.4737989686369404</v>
      </c>
      <c r="R22" s="2">
        <f>IFERROR(R17/R6, 0)</f>
        <v>0.82493583928894054</v>
      </c>
      <c r="S22" s="2">
        <f>S17/S6</f>
        <v>1.8161970969281427</v>
      </c>
      <c r="T22" s="2">
        <f>T17/T6</f>
        <v>12.245141364445214</v>
      </c>
      <c r="U22" s="2">
        <f>U17/U6</f>
        <v>1.5022793239447161</v>
      </c>
      <c r="V22" s="2">
        <f>V17/V6</f>
        <v>1.8868917672339336</v>
      </c>
      <c r="W22" s="2">
        <f>W17/W6</f>
        <v>3.6552660789388698</v>
      </c>
      <c r="X22" s="2">
        <f>X17/X6</f>
        <v>1.5366451908323406</v>
      </c>
      <c r="Y22" s="2">
        <f>Y17/Y6</f>
        <v>1.5852117265729329</v>
      </c>
      <c r="Z22" s="2">
        <f>Z17/Z6</f>
        <v>3.3313030704548083</v>
      </c>
    </row>
    <row r="23" spans="1:29" x14ac:dyDescent="0.25">
      <c r="O23" t="s">
        <v>39</v>
      </c>
      <c r="P23">
        <v>20000</v>
      </c>
    </row>
    <row r="24" spans="1:29" x14ac:dyDescent="0.25">
      <c r="O24" t="s">
        <v>29</v>
      </c>
      <c r="P24">
        <v>1</v>
      </c>
    </row>
    <row r="25" spans="1:29" x14ac:dyDescent="0.25">
      <c r="O25" t="s">
        <v>30</v>
      </c>
      <c r="P25" s="3">
        <f>P17*$P$24/$P$20*$P$23/$B$4</f>
        <v>6.1080561249762615E-4</v>
      </c>
      <c r="Q25" s="3">
        <f t="shared" ref="Q25:Z25" si="11">Q17*$P$24/$P$20*$P$23/$B$4</f>
        <v>1.8571427222970716E-2</v>
      </c>
      <c r="R25" s="3">
        <f t="shared" si="11"/>
        <v>5.9565125666179551E-6</v>
      </c>
      <c r="S25" s="3">
        <f t="shared" si="11"/>
        <v>0.18092541049075098</v>
      </c>
      <c r="T25" s="3">
        <f t="shared" si="11"/>
        <v>1.7653736482725261E-3</v>
      </c>
      <c r="U25" s="3">
        <f t="shared" si="11"/>
        <v>3.0101586824280238E-4</v>
      </c>
      <c r="V25" s="3">
        <f t="shared" si="11"/>
        <v>1.5648542230243794E-4</v>
      </c>
      <c r="W25" s="3">
        <f t="shared" si="11"/>
        <v>3.5178452338387314E-4</v>
      </c>
      <c r="X25" s="3">
        <f t="shared" si="11"/>
        <v>2.8216823981262878E-2</v>
      </c>
      <c r="Y25" s="3">
        <f t="shared" si="11"/>
        <v>2.0943042619908172E-2</v>
      </c>
      <c r="Z25" s="3">
        <f t="shared" si="11"/>
        <v>1.2387017478630955E-4</v>
      </c>
      <c r="AC25" s="2"/>
    </row>
    <row r="26" spans="1:29" x14ac:dyDescent="0.25">
      <c r="O26" t="s">
        <v>37</v>
      </c>
      <c r="P26">
        <f>P24</f>
        <v>1</v>
      </c>
      <c r="AC26" s="2"/>
    </row>
    <row r="27" spans="1:29" x14ac:dyDescent="0.25">
      <c r="O27" t="s">
        <v>30</v>
      </c>
      <c r="P27" s="3">
        <f>P17*$P$26/$P$21*$P$23/$B$4</f>
        <v>8.9640414120811985E-5</v>
      </c>
      <c r="Q27" s="3">
        <f t="shared" ref="Q27:Z27" si="12">Q17*$P$26/$P$21*$P$23/$B$4</f>
        <v>2.7254995583199334E-3</v>
      </c>
      <c r="R27" s="3">
        <f t="shared" si="12"/>
        <v>8.7416396028864136E-7</v>
      </c>
      <c r="S27" s="3">
        <f t="shared" si="12"/>
        <v>2.6552193348471975E-2</v>
      </c>
      <c r="T27" s="3">
        <f t="shared" si="12"/>
        <v>2.59082139507572E-4</v>
      </c>
      <c r="U27" s="3">
        <f t="shared" si="12"/>
        <v>4.4176390219933425E-5</v>
      </c>
      <c r="V27" s="3">
        <f t="shared" si="12"/>
        <v>2.2965437402746853E-5</v>
      </c>
      <c r="W27" s="3">
        <f t="shared" si="12"/>
        <v>5.1627080223571803E-5</v>
      </c>
      <c r="X27" s="3">
        <f t="shared" si="12"/>
        <v>4.1410356013457444E-3</v>
      </c>
      <c r="Y27" s="3">
        <f t="shared" si="12"/>
        <v>3.0735523298841324E-3</v>
      </c>
      <c r="Z27" s="3">
        <f t="shared" si="12"/>
        <v>1.8178899371369653E-5</v>
      </c>
      <c r="AC27" s="2"/>
    </row>
    <row r="28" spans="1:29" x14ac:dyDescent="0.25">
      <c r="A28" t="s">
        <v>31</v>
      </c>
      <c r="B28" t="s">
        <v>32</v>
      </c>
      <c r="C28" t="s">
        <v>33</v>
      </c>
      <c r="D28" t="s">
        <v>34</v>
      </c>
      <c r="E28" t="s">
        <v>1</v>
      </c>
      <c r="P28" t="s">
        <v>31</v>
      </c>
      <c r="Q28" t="s">
        <v>32</v>
      </c>
      <c r="R28" t="s">
        <v>33</v>
      </c>
      <c r="S28" t="s">
        <v>34</v>
      </c>
      <c r="T28" t="s">
        <v>1</v>
      </c>
      <c r="AC28" s="2"/>
    </row>
    <row r="29" spans="1:29" x14ac:dyDescent="0.25">
      <c r="A29">
        <v>1451</v>
      </c>
      <c r="B29">
        <v>3.32</v>
      </c>
      <c r="C29">
        <v>0.2</v>
      </c>
      <c r="D29">
        <v>1885</v>
      </c>
      <c r="E29">
        <v>275</v>
      </c>
      <c r="O29" t="s">
        <v>11</v>
      </c>
      <c r="P29" s="2">
        <f>A29</f>
        <v>1451</v>
      </c>
      <c r="Q29" s="2">
        <f t="shared" ref="Q29" si="13">B29</f>
        <v>3.32</v>
      </c>
      <c r="R29" s="2">
        <f>C29</f>
        <v>0.2</v>
      </c>
      <c r="S29" s="2">
        <f>D29</f>
        <v>1885</v>
      </c>
      <c r="T29" s="2">
        <f t="shared" ref="T29" si="14">E29</f>
        <v>275</v>
      </c>
      <c r="U29" s="2"/>
      <c r="V29" s="2"/>
      <c r="W29" s="2"/>
      <c r="X29" s="2"/>
      <c r="Y29" s="2"/>
      <c r="Z29" s="2"/>
    </row>
    <row r="30" spans="1:29" x14ac:dyDescent="0.25">
      <c r="O30" t="s">
        <v>25</v>
      </c>
      <c r="P30" s="2">
        <f>P29/$B$4</f>
        <v>6.4027888094607716E-2</v>
      </c>
      <c r="Q30" s="2">
        <f t="shared" ref="Q30:T30" si="15">Q29/$B$4</f>
        <v>1.4650075015444356E-4</v>
      </c>
      <c r="R30" s="2">
        <f t="shared" si="15"/>
        <v>8.8253463948459983E-6</v>
      </c>
      <c r="S30" s="2">
        <f t="shared" si="15"/>
        <v>8.3178889771423528E-2</v>
      </c>
      <c r="T30" s="2">
        <f t="shared" si="15"/>
        <v>1.2134851292913246E-2</v>
      </c>
      <c r="U30" s="2"/>
      <c r="V30" s="2"/>
      <c r="W30" s="2"/>
      <c r="X30" s="2"/>
      <c r="Y30" s="2"/>
      <c r="Z30" s="2"/>
    </row>
    <row r="31" spans="1:29" x14ac:dyDescent="0.25">
      <c r="A31" t="s">
        <v>26</v>
      </c>
      <c r="B31">
        <v>22662</v>
      </c>
      <c r="O31" t="s">
        <v>12</v>
      </c>
      <c r="P31" s="2">
        <f>SUM(P29:Z29)</f>
        <v>3614.52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9" x14ac:dyDescent="0.25">
      <c r="O32" t="s">
        <v>13</v>
      </c>
      <c r="P32" s="2">
        <f>P29/$P$31*100</f>
        <v>40.143642862676096</v>
      </c>
      <c r="Q32" s="2">
        <f t="shared" ref="Q32:T32" si="16">Q29/$P$31*100</f>
        <v>9.1851753483173426E-2</v>
      </c>
      <c r="R32" s="2">
        <f t="shared" si="16"/>
        <v>5.533238161636954E-3</v>
      </c>
      <c r="S32" s="2">
        <f t="shared" si="16"/>
        <v>52.150769673428286</v>
      </c>
      <c r="T32" s="2">
        <f t="shared" si="16"/>
        <v>7.6082024722508104</v>
      </c>
      <c r="U32" s="2"/>
      <c r="V32" s="2"/>
      <c r="W32" s="2"/>
      <c r="X32" s="2"/>
      <c r="Y32" s="2"/>
      <c r="Z32" s="2"/>
    </row>
    <row r="33" spans="15:26" x14ac:dyDescent="0.25">
      <c r="O33" t="s">
        <v>14</v>
      </c>
      <c r="P33" s="3">
        <v>0.8</v>
      </c>
      <c r="Q33" s="3">
        <v>1</v>
      </c>
      <c r="R33" s="3">
        <v>1</v>
      </c>
      <c r="S33" s="3">
        <v>0.2</v>
      </c>
      <c r="T33" s="3">
        <v>2</v>
      </c>
      <c r="U33" s="2"/>
      <c r="V33" s="2"/>
      <c r="W33" s="2"/>
      <c r="X33" s="2"/>
      <c r="Y33" s="2"/>
      <c r="Z33" s="2"/>
    </row>
    <row r="34" spans="15:26" x14ac:dyDescent="0.25">
      <c r="O34" t="s">
        <v>15</v>
      </c>
      <c r="P34" s="2">
        <f>IFERROR(P29/P33, 0)</f>
        <v>1813.75</v>
      </c>
      <c r="Q34" s="2">
        <f t="shared" ref="Q34:T34" si="17">IFERROR(Q29/Q33, 0)</f>
        <v>3.32</v>
      </c>
      <c r="R34" s="2">
        <f t="shared" si="17"/>
        <v>0.2</v>
      </c>
      <c r="S34" s="2">
        <f t="shared" si="17"/>
        <v>9425</v>
      </c>
      <c r="T34" s="2">
        <f t="shared" si="17"/>
        <v>137.5</v>
      </c>
      <c r="U34" s="2"/>
      <c r="V34" s="2"/>
      <c r="W34" s="2"/>
      <c r="X34" s="2"/>
      <c r="Y34" s="2"/>
      <c r="Z34" s="2"/>
    </row>
    <row r="35" spans="15:26" x14ac:dyDescent="0.25">
      <c r="O35" t="s">
        <v>16</v>
      </c>
      <c r="P35" s="2">
        <f t="shared" ref="P35" si="18">ABS(P34)</f>
        <v>1813.75</v>
      </c>
      <c r="Q35" s="2">
        <f t="shared" ref="Q35" si="19">ABS(Q34)</f>
        <v>3.32</v>
      </c>
      <c r="R35" s="2">
        <f t="shared" ref="R35" si="20">ABS(R34)</f>
        <v>0.2</v>
      </c>
      <c r="S35" s="2">
        <f t="shared" ref="S35" si="21">ABS(S34)</f>
        <v>9425</v>
      </c>
      <c r="T35" s="2">
        <f t="shared" ref="T35" si="22">ABS(T34)</f>
        <v>137.5</v>
      </c>
      <c r="U35" s="2"/>
      <c r="V35" s="2"/>
      <c r="W35" s="2"/>
      <c r="X35" s="2"/>
      <c r="Y35" s="2"/>
      <c r="Z35" s="2"/>
    </row>
    <row r="36" spans="15:26" x14ac:dyDescent="0.25">
      <c r="O36" t="s">
        <v>27</v>
      </c>
      <c r="P36" s="2">
        <f t="shared" ref="P36:T36" si="23">P34/$B$4</f>
        <v>8.0034860118259638E-2</v>
      </c>
      <c r="Q36" s="2">
        <f t="shared" si="23"/>
        <v>1.4650075015444356E-4</v>
      </c>
      <c r="R36" s="2">
        <f t="shared" si="23"/>
        <v>8.8253463948459983E-6</v>
      </c>
      <c r="S36" s="2">
        <f t="shared" si="23"/>
        <v>0.41589444885711763</v>
      </c>
      <c r="T36" s="2">
        <f t="shared" si="23"/>
        <v>6.067425646456623E-3</v>
      </c>
      <c r="U36" s="2"/>
      <c r="V36" s="2"/>
      <c r="W36" s="2"/>
      <c r="X36" s="2"/>
      <c r="Y36" s="2"/>
      <c r="Z36" s="2"/>
    </row>
    <row r="37" spans="15:26" x14ac:dyDescent="0.25">
      <c r="O37" t="s">
        <v>28</v>
      </c>
      <c r="P37" s="2">
        <f>SUM(P34:Z34)</f>
        <v>11379.77</v>
      </c>
      <c r="R37" s="2"/>
      <c r="S37" s="2"/>
      <c r="T37" s="2"/>
      <c r="U37" s="2"/>
      <c r="V37" s="2"/>
      <c r="W37" s="2"/>
      <c r="X37" s="2"/>
      <c r="Y37" s="2"/>
      <c r="Z37" s="2"/>
    </row>
    <row r="38" spans="15:26" x14ac:dyDescent="0.25">
      <c r="O38" s="2" t="s">
        <v>17</v>
      </c>
      <c r="P38" s="2">
        <f>SUM(P35:Z35)</f>
        <v>11379.77</v>
      </c>
      <c r="R38" s="2"/>
      <c r="S38" s="2"/>
      <c r="T38" s="2"/>
      <c r="U38" s="2"/>
      <c r="V38" s="2"/>
      <c r="W38" s="2"/>
      <c r="X38" s="2"/>
      <c r="Y38" s="2"/>
      <c r="Z38" s="2"/>
    </row>
    <row r="39" spans="15:26" x14ac:dyDescent="0.25">
      <c r="O39" t="s">
        <v>13</v>
      </c>
      <c r="P39" s="2">
        <f>P34/$P$37*100</f>
        <v>15.93837133790929</v>
      </c>
      <c r="Q39" s="2">
        <f t="shared" ref="Q39:T39" si="24">Q34/$P$37*100</f>
        <v>2.9174579099577581E-2</v>
      </c>
      <c r="R39" s="2">
        <f t="shared" si="24"/>
        <v>1.7575047650347942E-3</v>
      </c>
      <c r="S39" s="2">
        <f t="shared" si="24"/>
        <v>82.822412052264667</v>
      </c>
      <c r="T39" s="2">
        <f t="shared" si="24"/>
        <v>1.208284525961421</v>
      </c>
      <c r="U39" s="2"/>
      <c r="V39" s="2"/>
      <c r="W39" s="2"/>
      <c r="X39" s="2"/>
      <c r="Y39" s="2"/>
      <c r="Z39" s="2"/>
    </row>
    <row r="40" spans="15:26" x14ac:dyDescent="0.25">
      <c r="O40" t="s">
        <v>18</v>
      </c>
      <c r="P40" s="2">
        <f>P35/$P$38*100</f>
        <v>15.93837133790929</v>
      </c>
      <c r="Q40" s="2">
        <f t="shared" ref="Q40:T40" si="25">Q35/$P$38*100</f>
        <v>2.9174579099577581E-2</v>
      </c>
      <c r="R40" s="2">
        <f t="shared" si="25"/>
        <v>1.7575047650347942E-3</v>
      </c>
      <c r="S40" s="2">
        <f t="shared" si="25"/>
        <v>82.822412052264667</v>
      </c>
      <c r="T40" s="2">
        <f t="shared" si="25"/>
        <v>1.208284525961421</v>
      </c>
      <c r="U40" s="2"/>
      <c r="V40" s="2"/>
      <c r="W40" s="2"/>
      <c r="X40" s="2"/>
      <c r="Y40" s="2"/>
      <c r="Z40" s="2"/>
    </row>
    <row r="41" spans="15:26" x14ac:dyDescent="0.25">
      <c r="O41" t="s">
        <v>19</v>
      </c>
      <c r="P41" s="2">
        <f>COUNT(P34:Z34)</f>
        <v>5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5:26" x14ac:dyDescent="0.25">
      <c r="O42" t="s">
        <v>20</v>
      </c>
      <c r="P42" s="2">
        <v>2</v>
      </c>
      <c r="Q42" s="2">
        <v>1.3</v>
      </c>
      <c r="R42" s="2">
        <v>1.5</v>
      </c>
      <c r="S42" s="2">
        <v>1.2</v>
      </c>
      <c r="T42" s="2">
        <v>1.5</v>
      </c>
      <c r="U42" s="2"/>
      <c r="V42" s="2"/>
      <c r="W42" s="2"/>
      <c r="X42" s="2"/>
      <c r="Y42" s="2"/>
      <c r="Z42" s="2"/>
    </row>
    <row r="43" spans="15:26" x14ac:dyDescent="0.25">
      <c r="O43" t="s">
        <v>21</v>
      </c>
      <c r="P43" s="2">
        <f>SUM(P42:Z42)</f>
        <v>7.5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5:26" x14ac:dyDescent="0.25">
      <c r="O44" t="s">
        <v>22</v>
      </c>
      <c r="P44" s="2">
        <f>IFERROR(P42/P40*$P$43/$P$41, 0)</f>
        <v>0.18822500344589937</v>
      </c>
      <c r="Q44" s="2">
        <f t="shared" ref="Q44:T44" si="26">IFERROR(Q42/Q40*$P$43/$P$41, 0)</f>
        <v>66.83901054216868</v>
      </c>
      <c r="R44" s="2">
        <f t="shared" si="26"/>
        <v>1280.2241250000002</v>
      </c>
      <c r="S44" s="2">
        <f t="shared" si="26"/>
        <v>2.1733247745358092E-2</v>
      </c>
      <c r="T44" s="2">
        <f t="shared" si="26"/>
        <v>1.8621441818181819</v>
      </c>
      <c r="U44" s="2"/>
      <c r="V44" s="2"/>
      <c r="W44" s="2"/>
      <c r="X44" s="2"/>
      <c r="Y44" s="2"/>
      <c r="Z44" s="2"/>
    </row>
    <row r="45" spans="15:26" x14ac:dyDescent="0.25">
      <c r="O45" t="s">
        <v>23</v>
      </c>
      <c r="P45" s="2">
        <f t="shared" ref="P45" si="27">P34*P44</f>
        <v>341.3931</v>
      </c>
      <c r="Q45" s="2">
        <f t="shared" ref="Q45" si="28">Q34*Q44</f>
        <v>221.90551500000001</v>
      </c>
      <c r="R45" s="2">
        <f t="shared" ref="R45" si="29">R34*R44</f>
        <v>256.04482500000006</v>
      </c>
      <c r="S45" s="2">
        <f t="shared" ref="S45" si="30">S34*S44</f>
        <v>204.83586000000003</v>
      </c>
      <c r="T45" s="2">
        <f t="shared" ref="T45" si="31">T34*T44</f>
        <v>256.044825</v>
      </c>
      <c r="U45" s="2"/>
      <c r="V45" s="2"/>
      <c r="W45" s="2"/>
      <c r="X45" s="2"/>
      <c r="Y45" s="2"/>
      <c r="Z45" s="2"/>
    </row>
    <row r="46" spans="15:26" x14ac:dyDescent="0.25">
      <c r="O46" t="s">
        <v>36</v>
      </c>
      <c r="P46">
        <f>ABS(P45)</f>
        <v>341.3931</v>
      </c>
      <c r="Q46">
        <f t="shared" ref="Q46:T46" si="32">ABS(Q45)</f>
        <v>221.90551500000001</v>
      </c>
      <c r="R46">
        <f t="shared" si="32"/>
        <v>256.04482500000006</v>
      </c>
      <c r="S46">
        <f t="shared" si="32"/>
        <v>204.83586000000003</v>
      </c>
      <c r="T46">
        <f t="shared" si="32"/>
        <v>256.044825</v>
      </c>
      <c r="U46" s="2"/>
      <c r="V46" s="2"/>
      <c r="W46" s="2"/>
      <c r="X46" s="2"/>
      <c r="Y46" s="2"/>
      <c r="Z46" s="2"/>
    </row>
    <row r="47" spans="15:26" x14ac:dyDescent="0.25">
      <c r="O47" t="s">
        <v>35</v>
      </c>
      <c r="P47" s="2">
        <f>SUM(P45:Y45)</f>
        <v>1280.2241250000002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5:26" x14ac:dyDescent="0.25">
      <c r="O48" t="s">
        <v>35</v>
      </c>
      <c r="P48" s="2">
        <f>SUM(P46:Y46)</f>
        <v>1280.2241250000002</v>
      </c>
    </row>
    <row r="49" spans="15:26" x14ac:dyDescent="0.25">
      <c r="O49" t="s">
        <v>24</v>
      </c>
      <c r="P49" s="2">
        <f>P44/P33</f>
        <v>0.2352812543073742</v>
      </c>
      <c r="Q49" s="2">
        <f>Q44/Q33</f>
        <v>66.83901054216868</v>
      </c>
      <c r="R49" s="2">
        <f>IFERROR(R44/R33, 0)</f>
        <v>1280.2241250000002</v>
      </c>
      <c r="S49" s="2">
        <f>S44/S33</f>
        <v>0.10866623872679046</v>
      </c>
      <c r="T49" s="2">
        <f>T44/T33</f>
        <v>0.93107209090909093</v>
      </c>
      <c r="U49" s="2"/>
      <c r="V49" s="2"/>
      <c r="W49" s="2"/>
      <c r="X49" s="2"/>
      <c r="Y49" s="2"/>
      <c r="Z49" s="2"/>
    </row>
    <row r="50" spans="15:26" x14ac:dyDescent="0.25">
      <c r="O50" t="s">
        <v>39</v>
      </c>
      <c r="P50">
        <v>20000</v>
      </c>
    </row>
    <row r="51" spans="15:26" x14ac:dyDescent="0.25">
      <c r="O51" t="s">
        <v>29</v>
      </c>
      <c r="P51">
        <v>1</v>
      </c>
    </row>
    <row r="52" spans="15:26" x14ac:dyDescent="0.25">
      <c r="O52" t="s">
        <v>30</v>
      </c>
      <c r="P52" s="3">
        <f>P44*$P$51/$P$47*$P$50/$B$4</f>
        <v>1.2975469085002155E-4</v>
      </c>
      <c r="Q52" s="3">
        <f t="shared" ref="Q52:T52" si="33">Q44*$P$51/$P$47*$P$50/$B$4</f>
        <v>4.6076105675902791E-2</v>
      </c>
      <c r="R52" s="3">
        <f t="shared" si="33"/>
        <v>0.88253463948459976</v>
      </c>
      <c r="S52" s="3">
        <f t="shared" si="33"/>
        <v>1.4982020405043603E-5</v>
      </c>
      <c r="T52" s="3">
        <f t="shared" si="33"/>
        <v>1.283686748341236E-3</v>
      </c>
    </row>
    <row r="53" spans="15:26" x14ac:dyDescent="0.25">
      <c r="O53" t="s">
        <v>37</v>
      </c>
      <c r="P53">
        <f>P51</f>
        <v>1</v>
      </c>
    </row>
    <row r="54" spans="15:26" x14ac:dyDescent="0.25">
      <c r="O54" t="s">
        <v>30</v>
      </c>
      <c r="P54" s="3">
        <f>P44*$P$53/$P$48*$P$50/$B$4</f>
        <v>1.2975469085002155E-4</v>
      </c>
      <c r="Q54" s="3">
        <f t="shared" ref="Q54:T54" si="34">Q44*$P$53/$P$48*$P$50/$B$4</f>
        <v>4.6076105675902791E-2</v>
      </c>
      <c r="R54" s="3">
        <f t="shared" si="34"/>
        <v>0.88253463948459976</v>
      </c>
      <c r="S54" s="3">
        <f t="shared" si="34"/>
        <v>1.4982020405043603E-5</v>
      </c>
      <c r="T54" s="3">
        <f t="shared" si="34"/>
        <v>1.283686748341236E-3</v>
      </c>
    </row>
    <row r="242" spans="6:6" x14ac:dyDescent="0.25">
      <c r="F242" s="1"/>
    </row>
    <row r="549" spans="2:2" x14ac:dyDescent="0.25">
      <c r="B549" s="1"/>
    </row>
    <row r="892" spans="5:5" x14ac:dyDescent="0.25">
      <c r="E892" s="1"/>
    </row>
    <row r="1178" spans="6:6" x14ac:dyDescent="0.25">
      <c r="F1178" s="1"/>
    </row>
    <row r="2158" spans="4:4" x14ac:dyDescent="0.25">
      <c r="D2158" s="1"/>
    </row>
    <row r="2545" spans="5:9" x14ac:dyDescent="0.25">
      <c r="E2545" s="1"/>
    </row>
    <row r="2553" spans="5:9" x14ac:dyDescent="0.25">
      <c r="I2553" s="1"/>
    </row>
    <row r="2847" spans="5:5" x14ac:dyDescent="0.25">
      <c r="E2847" s="1"/>
    </row>
    <row r="3040" spans="5:5" x14ac:dyDescent="0.25">
      <c r="E3040" s="1"/>
    </row>
    <row r="3561" spans="1:1" x14ac:dyDescent="0.25">
      <c r="A3561" s="1"/>
    </row>
    <row r="4931" spans="1:1" x14ac:dyDescent="0.25">
      <c r="A4931" s="1"/>
    </row>
    <row r="4990" spans="2:2" x14ac:dyDescent="0.25">
      <c r="B4990" s="1"/>
    </row>
    <row r="5046" spans="4:4" x14ac:dyDescent="0.25">
      <c r="D5046" s="1"/>
    </row>
    <row r="5303" spans="2:2" x14ac:dyDescent="0.25">
      <c r="B5303" s="1"/>
    </row>
    <row r="5431" spans="1:1" x14ac:dyDescent="0.25">
      <c r="A5431" s="1"/>
    </row>
    <row r="5592" spans="5:5" x14ac:dyDescent="0.25">
      <c r="E5592" s="1"/>
    </row>
    <row r="7205" spans="4:4" x14ac:dyDescent="0.25">
      <c r="D7205" s="1"/>
    </row>
    <row r="7554" spans="5:5" x14ac:dyDescent="0.25">
      <c r="E7554" s="1"/>
    </row>
    <row r="7906" spans="5:5" x14ac:dyDescent="0.25">
      <c r="E7906" s="1"/>
    </row>
    <row r="7969" spans="1:1" x14ac:dyDescent="0.25">
      <c r="A7969" s="1"/>
    </row>
    <row r="8073" spans="4:4" x14ac:dyDescent="0.25">
      <c r="D8073" s="1"/>
    </row>
    <row r="8615" spans="5:5" x14ac:dyDescent="0.25">
      <c r="E8615" s="1"/>
    </row>
    <row r="9606" spans="9:9" x14ac:dyDescent="0.25">
      <c r="I9606" s="1"/>
    </row>
    <row r="9607" spans="9:9" x14ac:dyDescent="0.25">
      <c r="I9607" s="1"/>
    </row>
    <row r="9858" spans="1:1" x14ac:dyDescent="0.25">
      <c r="A9858" s="1"/>
    </row>
    <row r="10044" spans="5:5" x14ac:dyDescent="0.25">
      <c r="E10044" s="1"/>
    </row>
    <row r="10061" spans="5:5" x14ac:dyDescent="0.25">
      <c r="E10061" s="1"/>
    </row>
    <row r="10399" spans="5:5" x14ac:dyDescent="0.25">
      <c r="E10399" s="1"/>
    </row>
    <row r="10800" spans="5:5" x14ac:dyDescent="0.25">
      <c r="E10800" s="1"/>
    </row>
    <row r="11980" spans="2:2" x14ac:dyDescent="0.25">
      <c r="B11980" s="1"/>
    </row>
    <row r="12389" spans="5:5" x14ac:dyDescent="0.25">
      <c r="E12389" s="1"/>
    </row>
    <row r="14101" spans="1:1" x14ac:dyDescent="0.25">
      <c r="A14101" s="1"/>
    </row>
    <row r="14234" spans="6:6" x14ac:dyDescent="0.25">
      <c r="F14234" s="1"/>
    </row>
    <row r="14875" spans="4:4" x14ac:dyDescent="0.25">
      <c r="D14875" s="1"/>
    </row>
    <row r="15444" spans="4:4" x14ac:dyDescent="0.25">
      <c r="D15444" s="1"/>
    </row>
    <row r="16743" spans="1:1" x14ac:dyDescent="0.25">
      <c r="A16743" s="1"/>
    </row>
    <row r="19865" spans="13:13" x14ac:dyDescent="0.25">
      <c r="M19865" s="1"/>
    </row>
    <row r="20440" spans="2:2" x14ac:dyDescent="0.25">
      <c r="B20440" s="1"/>
    </row>
    <row r="20603" spans="1:1" x14ac:dyDescent="0.25">
      <c r="A20603" s="1"/>
    </row>
    <row r="20793" spans="5:5" x14ac:dyDescent="0.25">
      <c r="E20793" s="1"/>
    </row>
    <row r="21219" spans="9:9" x14ac:dyDescent="0.25">
      <c r="I21219" s="1"/>
    </row>
    <row r="21220" spans="9:9" x14ac:dyDescent="0.25">
      <c r="I21220" s="1"/>
    </row>
    <row r="21274" spans="5:5" x14ac:dyDescent="0.25">
      <c r="E21274" s="1"/>
    </row>
    <row r="22235" spans="5:5" x14ac:dyDescent="0.25">
      <c r="E22235" s="1"/>
    </row>
    <row r="22359" spans="1:1" x14ac:dyDescent="0.25">
      <c r="A22359" s="1"/>
    </row>
    <row r="23053" spans="9:9" x14ac:dyDescent="0.25">
      <c r="I23053" s="1"/>
    </row>
    <row r="23225" spans="5:5" x14ac:dyDescent="0.25">
      <c r="E23225" s="1"/>
    </row>
    <row r="23251" spans="1:1" x14ac:dyDescent="0.25">
      <c r="A23251" s="1"/>
    </row>
    <row r="23303" spans="1:1" x14ac:dyDescent="0.25">
      <c r="A23303" s="1"/>
    </row>
    <row r="25410" spans="5:5" x14ac:dyDescent="0.25">
      <c r="E25410" s="1"/>
    </row>
    <row r="26642" spans="6:6" x14ac:dyDescent="0.25">
      <c r="F26642" s="1"/>
    </row>
    <row r="26946" spans="5:5" x14ac:dyDescent="0.25">
      <c r="E26946" s="1"/>
    </row>
    <row r="29051" spans="5:5" x14ac:dyDescent="0.25">
      <c r="E29051" s="1"/>
    </row>
    <row r="29195" spans="5:5" x14ac:dyDescent="0.25">
      <c r="E29195" s="1"/>
    </row>
    <row r="30276" spans="5:5" x14ac:dyDescent="0.25">
      <c r="E30276" s="1"/>
    </row>
    <row r="31077" spans="4:4" x14ac:dyDescent="0.25">
      <c r="D31077" s="1"/>
    </row>
    <row r="31588" spans="5:5" x14ac:dyDescent="0.25">
      <c r="E31588" s="1"/>
    </row>
    <row r="34337" spans="2:5" x14ac:dyDescent="0.25">
      <c r="B34337" s="1"/>
    </row>
    <row r="34343" spans="2:5" x14ac:dyDescent="0.25">
      <c r="E34343" s="1"/>
    </row>
    <row r="34636" spans="5:5" x14ac:dyDescent="0.25">
      <c r="E34636" s="1"/>
    </row>
    <row r="35665" spans="5:5" x14ac:dyDescent="0.25">
      <c r="E35665" s="1"/>
    </row>
    <row r="35929" spans="1:1" x14ac:dyDescent="0.25">
      <c r="A35929" s="1"/>
    </row>
    <row r="38973" spans="5:5" x14ac:dyDescent="0.25">
      <c r="E38973" s="1"/>
    </row>
    <row r="39015" spans="9:9" x14ac:dyDescent="0.25">
      <c r="I39015" s="1"/>
    </row>
    <row r="39016" spans="9:9" x14ac:dyDescent="0.25">
      <c r="I39016" s="1"/>
    </row>
    <row r="39322" spans="5:5" x14ac:dyDescent="0.25">
      <c r="E39322" s="1"/>
    </row>
    <row r="40643" spans="5:5" x14ac:dyDescent="0.25">
      <c r="E40643" s="1"/>
    </row>
    <row r="40967" spans="5:5" x14ac:dyDescent="0.25">
      <c r="E40967" s="1"/>
    </row>
    <row r="42846" spans="1:1" x14ac:dyDescent="0.25">
      <c r="A42846" s="1"/>
    </row>
    <row r="44229" spans="2:2" x14ac:dyDescent="0.25">
      <c r="B44229" s="1"/>
    </row>
    <row r="45658" spans="5:5" x14ac:dyDescent="0.25">
      <c r="E45658" s="1"/>
    </row>
    <row r="47027" spans="2:2" x14ac:dyDescent="0.25">
      <c r="B47027" s="1"/>
    </row>
    <row r="47847" spans="5:5" x14ac:dyDescent="0.25">
      <c r="E47847" s="1"/>
    </row>
    <row r="49018" spans="5:5" x14ac:dyDescent="0.25">
      <c r="E49018" s="1"/>
    </row>
    <row r="49354" spans="5:5" x14ac:dyDescent="0.25">
      <c r="E49354" s="1"/>
    </row>
    <row r="51517" spans="5:5" x14ac:dyDescent="0.25">
      <c r="E51517" s="1"/>
    </row>
    <row r="51532" spans="5:5" x14ac:dyDescent="0.25">
      <c r="E51532" s="1"/>
    </row>
    <row r="52920" spans="1:1" x14ac:dyDescent="0.25">
      <c r="A52920" s="1"/>
    </row>
    <row r="53022" spans="9:9" x14ac:dyDescent="0.25">
      <c r="I53022" s="1"/>
    </row>
    <row r="53148" spans="5:5" x14ac:dyDescent="0.25">
      <c r="E53148" s="1"/>
    </row>
    <row r="55251" spans="5:5" x14ac:dyDescent="0.25">
      <c r="E55251" s="1"/>
    </row>
    <row r="56613" spans="1:1" x14ac:dyDescent="0.25">
      <c r="A56613" s="1"/>
    </row>
    <row r="56841" spans="1:1" x14ac:dyDescent="0.25">
      <c r="A56841" s="1"/>
    </row>
    <row r="57781" spans="4:4" x14ac:dyDescent="0.25">
      <c r="D57781" s="1"/>
    </row>
    <row r="59233" spans="5:5" x14ac:dyDescent="0.25">
      <c r="E59233" s="1"/>
    </row>
    <row r="59515" spans="5:5" x14ac:dyDescent="0.25">
      <c r="E59515" s="1"/>
    </row>
    <row r="60219" spans="1:1" x14ac:dyDescent="0.25">
      <c r="A60219" s="1"/>
    </row>
    <row r="61642" spans="9:9" x14ac:dyDescent="0.25">
      <c r="I61642" s="1"/>
    </row>
    <row r="62430" spans="5:5" x14ac:dyDescent="0.25">
      <c r="E62430" s="1"/>
    </row>
    <row r="62495" spans="9:9" x14ac:dyDescent="0.25">
      <c r="I62495" s="1"/>
    </row>
    <row r="62497" spans="9:9" x14ac:dyDescent="0.25">
      <c r="I62497" s="1"/>
    </row>
    <row r="62766" spans="5:5" x14ac:dyDescent="0.25">
      <c r="E62766" s="1"/>
    </row>
    <row r="62845" spans="9:9" x14ac:dyDescent="0.25">
      <c r="I62845" s="1"/>
    </row>
    <row r="62859" spans="5:5" x14ac:dyDescent="0.25">
      <c r="E62859" s="1"/>
    </row>
    <row r="63705" spans="5:5" x14ac:dyDescent="0.25">
      <c r="E63705" s="1"/>
    </row>
    <row r="65128" spans="1:1" x14ac:dyDescent="0.25">
      <c r="A65128" s="1"/>
    </row>
    <row r="65639" spans="5:5" x14ac:dyDescent="0.25">
      <c r="E65639" s="1"/>
    </row>
    <row r="66995" spans="5:5" x14ac:dyDescent="0.25">
      <c r="E66995" s="1"/>
    </row>
    <row r="67074" spans="5:5" x14ac:dyDescent="0.25">
      <c r="E67074" s="1"/>
    </row>
    <row r="69046" spans="5:5" x14ac:dyDescent="0.25">
      <c r="E69046" s="1"/>
    </row>
    <row r="69964" spans="13:13" x14ac:dyDescent="0.25">
      <c r="M69964" s="1"/>
    </row>
    <row r="70042" spans="4:4" x14ac:dyDescent="0.25">
      <c r="D70042" s="1"/>
    </row>
    <row r="70938" spans="4:4" x14ac:dyDescent="0.25">
      <c r="D70938" s="1"/>
    </row>
    <row r="71785" spans="1:1" x14ac:dyDescent="0.25">
      <c r="A71785" s="1"/>
    </row>
    <row r="71874" spans="4:4" x14ac:dyDescent="0.25">
      <c r="D71874" s="1"/>
    </row>
    <row r="71895" spans="5:5" x14ac:dyDescent="0.25">
      <c r="E71895" s="1"/>
    </row>
    <row r="72130" spans="5:5" x14ac:dyDescent="0.25">
      <c r="E72130" s="1"/>
    </row>
    <row r="73683" spans="1:5" x14ac:dyDescent="0.25">
      <c r="E73683" s="1"/>
    </row>
    <row r="73685" spans="1:5" x14ac:dyDescent="0.25">
      <c r="A73685" s="1"/>
    </row>
    <row r="75303" spans="5:5" x14ac:dyDescent="0.25">
      <c r="E75303" s="1"/>
    </row>
    <row r="76741" spans="2:2" x14ac:dyDescent="0.25">
      <c r="B76741" s="1"/>
    </row>
    <row r="76840" spans="5:5" x14ac:dyDescent="0.25">
      <c r="E76840" s="1"/>
    </row>
    <row r="77349" spans="5:5" x14ac:dyDescent="0.25">
      <c r="E77349" s="1"/>
    </row>
    <row r="77464" spans="1:1" x14ac:dyDescent="0.25">
      <c r="A77464" s="1"/>
    </row>
    <row r="77843" spans="9:9" x14ac:dyDescent="0.25">
      <c r="I77843" s="1"/>
    </row>
    <row r="77845" spans="9:9" x14ac:dyDescent="0.25">
      <c r="I77845" s="1"/>
    </row>
    <row r="79198" spans="5:5" x14ac:dyDescent="0.25">
      <c r="E79198" s="1"/>
    </row>
    <row r="79417" spans="5:5" x14ac:dyDescent="0.25">
      <c r="E79417" s="1"/>
    </row>
    <row r="79441" spans="5:5" x14ac:dyDescent="0.25">
      <c r="E79441" s="1"/>
    </row>
    <row r="79697" spans="1:5" x14ac:dyDescent="0.25">
      <c r="E79697" s="1"/>
    </row>
    <row r="79703" spans="1:5" x14ac:dyDescent="0.25">
      <c r="A79703" s="1"/>
    </row>
    <row r="80736" spans="1:1" x14ac:dyDescent="0.25">
      <c r="A80736" s="1"/>
    </row>
    <row r="80783" spans="5:5" x14ac:dyDescent="0.25">
      <c r="E80783" s="1"/>
    </row>
    <row r="80811" spans="5:5" x14ac:dyDescent="0.25">
      <c r="E80811" s="1"/>
    </row>
    <row r="81164" spans="6:6" x14ac:dyDescent="0.25">
      <c r="F81164" s="1"/>
    </row>
    <row r="81499" spans="1:1" x14ac:dyDescent="0.25">
      <c r="A81499" s="1"/>
    </row>
    <row r="84570" spans="5:5" x14ac:dyDescent="0.25">
      <c r="E84570" s="1"/>
    </row>
    <row r="85092" spans="5:5" x14ac:dyDescent="0.25">
      <c r="E85092" s="1"/>
    </row>
    <row r="85417" spans="4:4" x14ac:dyDescent="0.25">
      <c r="D85417" s="1"/>
    </row>
    <row r="86446" spans="1:1" x14ac:dyDescent="0.25">
      <c r="A86446" s="1"/>
    </row>
    <row r="88227" spans="13:13" x14ac:dyDescent="0.25">
      <c r="M88227" s="1"/>
    </row>
    <row r="88573" spans="1:1" x14ac:dyDescent="0.25">
      <c r="A88573" s="1"/>
    </row>
    <row r="88637" spans="1:1" x14ac:dyDescent="0.25">
      <c r="A88637" s="1"/>
    </row>
    <row r="89409" spans="1:1" x14ac:dyDescent="0.25">
      <c r="A89409" s="1"/>
    </row>
    <row r="89800" spans="9:9" x14ac:dyDescent="0.25">
      <c r="I89800" s="1"/>
    </row>
    <row r="91940" spans="5:6" x14ac:dyDescent="0.25">
      <c r="F91940" s="1"/>
    </row>
    <row r="91950" spans="5:6" x14ac:dyDescent="0.25">
      <c r="E91950" s="1"/>
    </row>
    <row r="92034" spans="5:5" x14ac:dyDescent="0.25">
      <c r="E92034" s="1"/>
    </row>
    <row r="92742" spans="5:5" x14ac:dyDescent="0.25">
      <c r="E92742" s="1"/>
    </row>
    <row r="92769" spans="4:4" x14ac:dyDescent="0.25">
      <c r="D92769" s="1"/>
    </row>
    <row r="92875" spans="5:5" x14ac:dyDescent="0.25">
      <c r="E92875" s="1"/>
    </row>
    <row r="93303" spans="5:5" x14ac:dyDescent="0.25">
      <c r="E93303" s="1"/>
    </row>
    <row r="95853" spans="1:1" x14ac:dyDescent="0.25">
      <c r="A95853" s="1"/>
    </row>
    <row r="96459" spans="5:5" x14ac:dyDescent="0.25">
      <c r="E96459" s="1"/>
    </row>
    <row r="97499" spans="2:2" x14ac:dyDescent="0.25">
      <c r="B97499" s="1"/>
    </row>
    <row r="99436" spans="1:1" x14ac:dyDescent="0.25">
      <c r="A99436" s="1"/>
    </row>
    <row r="103506" spans="1:1" x14ac:dyDescent="0.25">
      <c r="A103506" s="1"/>
    </row>
    <row r="104130" spans="5:5" x14ac:dyDescent="0.25">
      <c r="E104130" s="1"/>
    </row>
    <row r="104426" spans="6:6" x14ac:dyDescent="0.25">
      <c r="F104426" s="1"/>
    </row>
    <row r="105511" spans="5:5" x14ac:dyDescent="0.25">
      <c r="E105511" s="1"/>
    </row>
    <row r="106305" spans="4:4" x14ac:dyDescent="0.25">
      <c r="D106305" s="1"/>
    </row>
    <row r="108443" spans="2:2" x14ac:dyDescent="0.25">
      <c r="B108443" s="1"/>
    </row>
    <row r="109291" spans="2:2" x14ac:dyDescent="0.25">
      <c r="B109291" s="1"/>
    </row>
    <row r="110709" spans="1:1" x14ac:dyDescent="0.25">
      <c r="A110709" s="1"/>
    </row>
    <row r="111553" spans="3:3" x14ac:dyDescent="0.25">
      <c r="C111553" s="1"/>
    </row>
    <row r="112367" spans="4:4" x14ac:dyDescent="0.25">
      <c r="D112367" s="1"/>
    </row>
    <row r="117334" spans="4:4" x14ac:dyDescent="0.25">
      <c r="D117334" s="1"/>
    </row>
    <row r="118230" spans="5:5" x14ac:dyDescent="0.25">
      <c r="E118230" s="1"/>
    </row>
    <row r="119322" spans="9:9" x14ac:dyDescent="0.25">
      <c r="I119322" s="1"/>
    </row>
    <row r="119323" spans="9:9" x14ac:dyDescent="0.25">
      <c r="I119323" s="1"/>
    </row>
    <row r="119722" spans="5:5" x14ac:dyDescent="0.25">
      <c r="E119722" s="1"/>
    </row>
    <row r="120093" spans="5:5" x14ac:dyDescent="0.25">
      <c r="E120093" s="1"/>
    </row>
    <row r="120980" spans="6:6" x14ac:dyDescent="0.25">
      <c r="F120980" s="1"/>
    </row>
    <row r="122496" spans="5:5" x14ac:dyDescent="0.25">
      <c r="E122496" s="1"/>
    </row>
    <row r="122665" spans="5:5" x14ac:dyDescent="0.25">
      <c r="E122665" s="1"/>
    </row>
    <row r="122869" spans="13:13" x14ac:dyDescent="0.25">
      <c r="M122869" s="1"/>
    </row>
    <row r="122944" spans="13:13" x14ac:dyDescent="0.25">
      <c r="M122944" s="1"/>
    </row>
    <row r="124137" spans="4:4" x14ac:dyDescent="0.25">
      <c r="D124137" s="1"/>
    </row>
    <row r="124821" spans="5:5" x14ac:dyDescent="0.25">
      <c r="E124821" s="1"/>
    </row>
    <row r="124893" spans="1:1" x14ac:dyDescent="0.25">
      <c r="A124893" s="1"/>
    </row>
    <row r="126480" spans="5:5" x14ac:dyDescent="0.25">
      <c r="E126480" s="1"/>
    </row>
    <row r="130052" spans="6:6" x14ac:dyDescent="0.25">
      <c r="F130052" s="1"/>
    </row>
    <row r="130097" spans="13:13" x14ac:dyDescent="0.25">
      <c r="M130097" s="1"/>
    </row>
    <row r="130703" spans="1:1" x14ac:dyDescent="0.25">
      <c r="A130703" s="1"/>
    </row>
    <row r="131670" spans="5:5" x14ac:dyDescent="0.25">
      <c r="E131670" s="1"/>
    </row>
    <row r="132311" spans="5:5" x14ac:dyDescent="0.25">
      <c r="E132311" s="1"/>
    </row>
    <row r="133231" spans="3:3" x14ac:dyDescent="0.25">
      <c r="C133231" s="1"/>
    </row>
    <row r="133390" spans="1:1" x14ac:dyDescent="0.25">
      <c r="A133390" s="1"/>
    </row>
    <row r="134365" spans="1:1" x14ac:dyDescent="0.25">
      <c r="A134365" s="1"/>
    </row>
    <row r="134682" spans="5:5" x14ac:dyDescent="0.25">
      <c r="E134682" s="1"/>
    </row>
    <row r="134764" spans="5:5" x14ac:dyDescent="0.25">
      <c r="E134764" s="1"/>
    </row>
    <row r="135205" spans="5:5" x14ac:dyDescent="0.25">
      <c r="E135205" s="1"/>
    </row>
    <row r="135430" spans="2:2" x14ac:dyDescent="0.25">
      <c r="B135430" s="1"/>
    </row>
    <row r="136714" spans="5:5" x14ac:dyDescent="0.25">
      <c r="E136714" s="1"/>
    </row>
    <row r="138000" spans="2:2" x14ac:dyDescent="0.25">
      <c r="B138000" s="1"/>
    </row>
    <row r="138288" spans="5:5" x14ac:dyDescent="0.25">
      <c r="E138288" s="1"/>
    </row>
    <row r="139905" spans="5:5" x14ac:dyDescent="0.25">
      <c r="E139905" s="1"/>
    </row>
    <row r="140878" spans="1:1" x14ac:dyDescent="0.25">
      <c r="A140878" s="1"/>
    </row>
    <row r="144294" spans="1:1" x14ac:dyDescent="0.25">
      <c r="A144294" s="1"/>
    </row>
    <row r="145261" spans="5:5" x14ac:dyDescent="0.25">
      <c r="E145261" s="1"/>
    </row>
    <row r="145887" spans="2:2" x14ac:dyDescent="0.25">
      <c r="B145887" s="1"/>
    </row>
    <row r="146703" spans="2:2" x14ac:dyDescent="0.25">
      <c r="B146703" s="1"/>
    </row>
    <row r="147126" spans="1:1" x14ac:dyDescent="0.25">
      <c r="A147126" s="1"/>
    </row>
    <row r="148955" spans="5:5" x14ac:dyDescent="0.25">
      <c r="E148955" s="1"/>
    </row>
    <row r="150309" spans="5:5" x14ac:dyDescent="0.25">
      <c r="E150309" s="1"/>
    </row>
    <row r="154645" spans="2:2" x14ac:dyDescent="0.25">
      <c r="B154645" s="1"/>
    </row>
    <row r="155782" spans="1:1" x14ac:dyDescent="0.25">
      <c r="A155782" s="1"/>
    </row>
    <row r="156030" spans="1:1" x14ac:dyDescent="0.25">
      <c r="A156030" s="1"/>
    </row>
    <row r="157110" spans="5:5" x14ac:dyDescent="0.25">
      <c r="E157110" s="1"/>
    </row>
    <row r="158260" spans="5:5" x14ac:dyDescent="0.25">
      <c r="E158260" s="1"/>
    </row>
    <row r="158557" spans="5:5" x14ac:dyDescent="0.25">
      <c r="E158557" s="1"/>
    </row>
    <row r="160123" spans="5:5" x14ac:dyDescent="0.25">
      <c r="E160123" s="1"/>
    </row>
    <row r="160155" spans="5:5" x14ac:dyDescent="0.25">
      <c r="E160155" s="1"/>
    </row>
    <row r="160263" spans="2:2" x14ac:dyDescent="0.25">
      <c r="B160263" s="1"/>
    </row>
    <row r="160399" spans="13:13" x14ac:dyDescent="0.25">
      <c r="M160399" s="1"/>
    </row>
    <row r="161887" spans="5:5" x14ac:dyDescent="0.25">
      <c r="E161887" s="1"/>
    </row>
    <row r="162513" spans="5:5" x14ac:dyDescent="0.25">
      <c r="E162513" s="1"/>
    </row>
    <row r="164994" spans="5:5" x14ac:dyDescent="0.25">
      <c r="E164994" s="1"/>
    </row>
    <row r="165190" spans="5:5" x14ac:dyDescent="0.25">
      <c r="E165190" s="1"/>
    </row>
    <row r="165333" spans="5:5" x14ac:dyDescent="0.25">
      <c r="E165333" s="1"/>
    </row>
    <row r="167896" spans="5:5" x14ac:dyDescent="0.25">
      <c r="E167896" s="1"/>
    </row>
  </sheetData>
  <conditionalFormatting sqref="P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 P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AA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Z18 AC26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Z17 AC2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Z22 AC2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Z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Z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Z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Z1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Z13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 P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Z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Z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Z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:T49 U47:Z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:Z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:Z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Z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Z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:Z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Z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Z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Cox</dc:creator>
  <cp:lastModifiedBy>Eli Cox</cp:lastModifiedBy>
  <dcterms:created xsi:type="dcterms:W3CDTF">2022-05-07T00:03:33Z</dcterms:created>
  <dcterms:modified xsi:type="dcterms:W3CDTF">2022-05-14T01:30:59Z</dcterms:modified>
</cp:coreProperties>
</file>