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mc:AlternateContent xmlns:mc="http://schemas.openxmlformats.org/markup-compatibility/2006">
    <mc:Choice Requires="x15">
      <x15ac:absPath xmlns:x15ac="http://schemas.microsoft.com/office/spreadsheetml/2010/11/ac" url="/Users/kathys/Desktop/"/>
    </mc:Choice>
  </mc:AlternateContent>
  <xr:revisionPtr revIDLastSave="0" documentId="13_ncr:1_{D7982208-E8C5-8E4F-84AC-5659F93464EC}" xr6:coauthVersionLast="36" xr6:coauthVersionMax="36" xr10:uidLastSave="{00000000-0000-0000-0000-000000000000}"/>
  <bookViews>
    <workbookView xWindow="3760" yWindow="760" windowWidth="45120" windowHeight="28040" activeTab="1" xr2:uid="{00000000-000D-0000-FFFF-FFFF00000000}"/>
  </bookViews>
  <sheets>
    <sheet name="Export Summary" sheetId="1" r:id="rId1"/>
    <sheet name="Waterfall" sheetId="2" r:id="rId2"/>
    <sheet name="Net Changes - Table 1" sheetId="3" r:id="rId3"/>
    <sheet name="Net Changes - Parameters" sheetId="4" r:id="rId4"/>
    <sheet name="Net Changes - Ecology by Geogra" sheetId="5" r:id="rId5"/>
    <sheet name="Net Changes - ERI Faculty Honor" sheetId="6" r:id="rId6"/>
    <sheet name="Sum by discipline - Table 1" sheetId="7" r:id="rId7"/>
    <sheet name="Sum by discipline - Table 1-1" sheetId="8" r:id="rId8"/>
  </sheets>
  <calcPr calcId="181029"/>
</workbook>
</file>

<file path=xl/calcChain.xml><?xml version="1.0" encoding="utf-8"?>
<calcChain xmlns="http://schemas.openxmlformats.org/spreadsheetml/2006/main">
  <c r="BU134" i="2" l="1"/>
  <c r="BV134" i="2"/>
  <c r="BW134" i="2"/>
  <c r="BX134" i="2"/>
  <c r="BU135" i="2"/>
  <c r="S135" i="2" s="1"/>
  <c r="BV135" i="2"/>
  <c r="BW135" i="2"/>
  <c r="BX135" i="2"/>
  <c r="BU136" i="2"/>
  <c r="S136" i="2" s="1"/>
  <c r="BV136" i="2"/>
  <c r="BW136" i="2"/>
  <c r="BX136" i="2"/>
  <c r="BV133" i="2"/>
  <c r="S133" i="2" s="1"/>
  <c r="BW133" i="2"/>
  <c r="BX133" i="2"/>
  <c r="BU132" i="2"/>
  <c r="BU133" i="2"/>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E14" i="7"/>
  <c r="H14" i="7" s="1"/>
  <c r="K14" i="7" s="1"/>
  <c r="D14" i="7"/>
  <c r="C14" i="7"/>
  <c r="B14" i="7"/>
  <c r="B13" i="7"/>
  <c r="B12" i="7"/>
  <c r="B11" i="7"/>
  <c r="B10" i="7"/>
  <c r="B9" i="7"/>
  <c r="B8" i="7"/>
  <c r="B7" i="7"/>
  <c r="B6" i="7"/>
  <c r="B5" i="7"/>
  <c r="B4" i="7"/>
  <c r="B3" i="7"/>
  <c r="E1" i="3"/>
  <c r="D1" i="3"/>
  <c r="C1" i="3"/>
  <c r="I132" i="2"/>
  <c r="H132" i="2"/>
  <c r="G132" i="2"/>
  <c r="BW132" i="2" s="1"/>
  <c r="A132" i="2"/>
  <c r="I131" i="2"/>
  <c r="BX131" i="2" s="1"/>
  <c r="H131" i="2"/>
  <c r="A131" i="2"/>
  <c r="I130" i="2"/>
  <c r="BX130" i="2" s="1"/>
  <c r="H130" i="2"/>
  <c r="A130" i="2"/>
  <c r="I129" i="2"/>
  <c r="BU129" i="2" s="1"/>
  <c r="H129" i="2"/>
  <c r="G129" i="2"/>
  <c r="BW129" i="2" s="1"/>
  <c r="A129" i="2"/>
  <c r="BV128" i="2"/>
  <c r="I128" i="2"/>
  <c r="H128" i="2"/>
  <c r="G128" i="2"/>
  <c r="A128" i="2"/>
  <c r="I127" i="2"/>
  <c r="H127" i="2"/>
  <c r="G127" i="2"/>
  <c r="BW127" i="2" s="1"/>
  <c r="A127" i="2"/>
  <c r="I126" i="2"/>
  <c r="H126" i="2"/>
  <c r="BX126" i="2" s="1"/>
  <c r="A126" i="2"/>
  <c r="I125" i="2"/>
  <c r="H125" i="2"/>
  <c r="A125" i="2"/>
  <c r="I124" i="2"/>
  <c r="H124" i="2"/>
  <c r="BX124" i="2" s="1"/>
  <c r="A124" i="2"/>
  <c r="BV123" i="2"/>
  <c r="I123" i="2"/>
  <c r="H123" i="2"/>
  <c r="G123" i="2"/>
  <c r="BW123" i="2" s="1"/>
  <c r="A123" i="2"/>
  <c r="BX122" i="2"/>
  <c r="I122" i="2"/>
  <c r="H122" i="2"/>
  <c r="A122" i="2"/>
  <c r="I121" i="2"/>
  <c r="E28" i="7" s="1"/>
  <c r="H121" i="2"/>
  <c r="D28" i="7" s="1"/>
  <c r="F28" i="7" s="1"/>
  <c r="G121" i="2"/>
  <c r="C28" i="7" s="1"/>
  <c r="A121" i="2"/>
  <c r="BV120" i="2"/>
  <c r="I120" i="2"/>
  <c r="H120" i="2"/>
  <c r="G120" i="2"/>
  <c r="A120" i="2"/>
  <c r="I119" i="2"/>
  <c r="BX119" i="2" s="1"/>
  <c r="H119" i="2"/>
  <c r="A119" i="2"/>
  <c r="I118" i="2"/>
  <c r="H118" i="2"/>
  <c r="BX118" i="2" s="1"/>
  <c r="A118" i="2"/>
  <c r="I117" i="2"/>
  <c r="H117" i="2"/>
  <c r="A117" i="2"/>
  <c r="BV116" i="2"/>
  <c r="I116" i="2"/>
  <c r="H116" i="2"/>
  <c r="G116" i="2"/>
  <c r="A116" i="2"/>
  <c r="I115" i="2"/>
  <c r="H115" i="2"/>
  <c r="A115" i="2"/>
  <c r="I114" i="2"/>
  <c r="H114" i="2"/>
  <c r="A114" i="2"/>
  <c r="BV113" i="2"/>
  <c r="BU113" i="2"/>
  <c r="I113" i="2"/>
  <c r="H113" i="2"/>
  <c r="BX113" i="2" s="1"/>
  <c r="G113" i="2"/>
  <c r="A113" i="2"/>
  <c r="I112" i="2"/>
  <c r="H112" i="2"/>
  <c r="BX112" i="2" s="1"/>
  <c r="A112" i="2"/>
  <c r="I111" i="2"/>
  <c r="H111" i="2"/>
  <c r="A111" i="2"/>
  <c r="I110" i="2"/>
  <c r="BX110" i="2" s="1"/>
  <c r="H110" i="2"/>
  <c r="A110" i="2"/>
  <c r="I109" i="2"/>
  <c r="H109" i="2"/>
  <c r="G109" i="2"/>
  <c r="BW109" i="2" s="1"/>
  <c r="A109" i="2"/>
  <c r="I108" i="2"/>
  <c r="H108" i="2"/>
  <c r="A108" i="2"/>
  <c r="BX107" i="2"/>
  <c r="I107" i="2"/>
  <c r="H107" i="2"/>
  <c r="A107" i="2"/>
  <c r="BX106" i="2"/>
  <c r="I106" i="2"/>
  <c r="H106" i="2"/>
  <c r="A106" i="2"/>
  <c r="BV105" i="2"/>
  <c r="BU105" i="2"/>
  <c r="I105" i="2"/>
  <c r="H105" i="2"/>
  <c r="BX105" i="2" s="1"/>
  <c r="G105" i="2"/>
  <c r="BW105" i="2" s="1"/>
  <c r="A105" i="2"/>
  <c r="I104" i="2"/>
  <c r="H104" i="2"/>
  <c r="A104" i="2"/>
  <c r="I103" i="2"/>
  <c r="H103" i="2"/>
  <c r="A103" i="2"/>
  <c r="BX102" i="2"/>
  <c r="I102" i="2"/>
  <c r="H102" i="2"/>
  <c r="D51" i="7" s="1"/>
  <c r="A102" i="2"/>
  <c r="I101" i="2"/>
  <c r="E46" i="7" s="1"/>
  <c r="H101" i="2"/>
  <c r="D46" i="7" s="1"/>
  <c r="A101" i="2"/>
  <c r="BV100" i="2"/>
  <c r="I100" i="2"/>
  <c r="H100" i="2"/>
  <c r="G100" i="2"/>
  <c r="A100" i="2"/>
  <c r="I99" i="2"/>
  <c r="H99" i="2"/>
  <c r="BX99" i="2" s="1"/>
  <c r="A99" i="2"/>
  <c r="BV98" i="2"/>
  <c r="I98" i="2"/>
  <c r="H98" i="2"/>
  <c r="BX98" i="2" s="1"/>
  <c r="G98" i="2"/>
  <c r="A98" i="2"/>
  <c r="I97" i="2"/>
  <c r="H97" i="2"/>
  <c r="BX97" i="2" s="1"/>
  <c r="A97" i="2"/>
  <c r="I96" i="2"/>
  <c r="E45" i="7" s="1"/>
  <c r="H45" i="7" s="1"/>
  <c r="H96" i="2"/>
  <c r="A96" i="2"/>
  <c r="I95" i="2"/>
  <c r="BX95" i="2" s="1"/>
  <c r="H95" i="2"/>
  <c r="G95" i="2"/>
  <c r="BW95" i="2" s="1"/>
  <c r="A95" i="2"/>
  <c r="I94" i="2"/>
  <c r="H94" i="2"/>
  <c r="BX94" i="2" s="1"/>
  <c r="A94" i="2"/>
  <c r="I93" i="2"/>
  <c r="H93" i="2"/>
  <c r="A93" i="2"/>
  <c r="I92" i="2"/>
  <c r="H92" i="2"/>
  <c r="BX92" i="2" s="1"/>
  <c r="A92" i="2"/>
  <c r="I91" i="2"/>
  <c r="BX91" i="2" s="1"/>
  <c r="H91" i="2"/>
  <c r="A91" i="2"/>
  <c r="I90" i="2"/>
  <c r="H90" i="2"/>
  <c r="BX90" i="2" s="1"/>
  <c r="A90" i="2"/>
  <c r="BV89" i="2"/>
  <c r="I89" i="2"/>
  <c r="E39" i="7" s="1"/>
  <c r="H89" i="2"/>
  <c r="D39" i="7" s="1"/>
  <c r="G89" i="2"/>
  <c r="C39" i="7" s="1"/>
  <c r="A89" i="2"/>
  <c r="I88" i="2"/>
  <c r="H88" i="2"/>
  <c r="G88" i="2"/>
  <c r="BV88" i="2" s="1"/>
  <c r="A88" i="2"/>
  <c r="I87" i="2"/>
  <c r="H87" i="2"/>
  <c r="A87" i="2"/>
  <c r="I86" i="2"/>
  <c r="H86" i="2"/>
  <c r="A86" i="2"/>
  <c r="I85" i="2"/>
  <c r="H85" i="2"/>
  <c r="A85" i="2"/>
  <c r="I84" i="2"/>
  <c r="H84" i="2"/>
  <c r="A84" i="2"/>
  <c r="I83" i="2"/>
  <c r="BX83" i="2" s="1"/>
  <c r="H83" i="2"/>
  <c r="A83" i="2"/>
  <c r="I82" i="2"/>
  <c r="H82" i="2"/>
  <c r="A82" i="2"/>
  <c r="I81" i="2"/>
  <c r="H81" i="2"/>
  <c r="BX81" i="2" s="1"/>
  <c r="A81" i="2"/>
  <c r="I80" i="2"/>
  <c r="H80" i="2"/>
  <c r="A80" i="2"/>
  <c r="I79" i="2"/>
  <c r="BX79" i="2" s="1"/>
  <c r="H79" i="2"/>
  <c r="A79" i="2"/>
  <c r="I78" i="2"/>
  <c r="H78" i="2"/>
  <c r="A78" i="2"/>
  <c r="I77" i="2"/>
  <c r="H77" i="2"/>
  <c r="BX77" i="2" s="1"/>
  <c r="A77" i="2"/>
  <c r="I76" i="2"/>
  <c r="H76" i="2"/>
  <c r="G76" i="2"/>
  <c r="BW76" i="2" s="1"/>
  <c r="A76" i="2"/>
  <c r="I75" i="2"/>
  <c r="H75" i="2"/>
  <c r="A75" i="2"/>
  <c r="BV74" i="2"/>
  <c r="BU74" i="2"/>
  <c r="I74" i="2"/>
  <c r="BX74" i="2" s="1"/>
  <c r="H74" i="2"/>
  <c r="G74" i="2"/>
  <c r="BW74" i="2" s="1"/>
  <c r="A74" i="2"/>
  <c r="I73" i="2"/>
  <c r="H73" i="2"/>
  <c r="BX73" i="2" s="1"/>
  <c r="A73" i="2"/>
  <c r="I72" i="2"/>
  <c r="H72" i="2"/>
  <c r="BX72" i="2" s="1"/>
  <c r="A72" i="2"/>
  <c r="I71" i="2"/>
  <c r="H71" i="2"/>
  <c r="A71" i="2"/>
  <c r="I70" i="2"/>
  <c r="H70" i="2"/>
  <c r="BX70" i="2" s="1"/>
  <c r="A70" i="2"/>
  <c r="BV69" i="2"/>
  <c r="I69" i="2"/>
  <c r="H69" i="2"/>
  <c r="G69" i="2"/>
  <c r="A69" i="2"/>
  <c r="I68" i="2"/>
  <c r="H68" i="2"/>
  <c r="BX68" i="2" s="1"/>
  <c r="A68" i="2"/>
  <c r="I67" i="2"/>
  <c r="H67" i="2"/>
  <c r="BX67" i="2" s="1"/>
  <c r="G67" i="2"/>
  <c r="A67" i="2"/>
  <c r="I66" i="2"/>
  <c r="H66" i="2"/>
  <c r="BX66" i="2" s="1"/>
  <c r="G66" i="2"/>
  <c r="A66" i="2"/>
  <c r="BV65" i="2"/>
  <c r="I65" i="2"/>
  <c r="H65" i="2"/>
  <c r="G65" i="2"/>
  <c r="BU65" i="2" s="1"/>
  <c r="A65" i="2"/>
  <c r="I64" i="2"/>
  <c r="BX64" i="2" s="1"/>
  <c r="H64" i="2"/>
  <c r="G64" i="2"/>
  <c r="BV64" i="2" s="1"/>
  <c r="A64" i="2"/>
  <c r="I63" i="2"/>
  <c r="H63" i="2"/>
  <c r="BX63" i="2" s="1"/>
  <c r="G63" i="2"/>
  <c r="BW63" i="2" s="1"/>
  <c r="A63" i="2"/>
  <c r="I62" i="2"/>
  <c r="H62" i="2"/>
  <c r="G62" i="2"/>
  <c r="A62" i="2"/>
  <c r="BW61" i="2"/>
  <c r="BV61" i="2"/>
  <c r="I61" i="2"/>
  <c r="H61" i="2"/>
  <c r="BX61" i="2" s="1"/>
  <c r="G61" i="2"/>
  <c r="BU61" i="2" s="1"/>
  <c r="S61" i="2" s="1"/>
  <c r="A61" i="2"/>
  <c r="I60" i="2"/>
  <c r="H60" i="2"/>
  <c r="D53" i="7" s="1"/>
  <c r="G60" i="2"/>
  <c r="BW60" i="2" s="1"/>
  <c r="A60" i="2"/>
  <c r="I59" i="2"/>
  <c r="H59" i="2"/>
  <c r="BX59" i="2" s="1"/>
  <c r="G59" i="2"/>
  <c r="BW59" i="2" s="1"/>
  <c r="A59" i="2"/>
  <c r="I58" i="2"/>
  <c r="H58" i="2"/>
  <c r="BX58" i="2" s="1"/>
  <c r="G58" i="2"/>
  <c r="BW58" i="2" s="1"/>
  <c r="A58" i="2"/>
  <c r="BX57" i="2"/>
  <c r="BV57" i="2"/>
  <c r="I57" i="2"/>
  <c r="H57" i="2"/>
  <c r="G57" i="2"/>
  <c r="BU57" i="2" s="1"/>
  <c r="A57" i="2"/>
  <c r="I56" i="2"/>
  <c r="BX56" i="2" s="1"/>
  <c r="H56" i="2"/>
  <c r="G56" i="2"/>
  <c r="BV56" i="2" s="1"/>
  <c r="A56" i="2"/>
  <c r="I55" i="2"/>
  <c r="H55" i="2"/>
  <c r="BX55" i="2" s="1"/>
  <c r="G55" i="2"/>
  <c r="BV55" i="2" s="1"/>
  <c r="A55" i="2"/>
  <c r="I54" i="2"/>
  <c r="H54" i="2"/>
  <c r="G54" i="2"/>
  <c r="BW54" i="2" s="1"/>
  <c r="A54" i="2"/>
  <c r="BX53" i="2"/>
  <c r="BV53" i="2"/>
  <c r="BU53" i="2"/>
  <c r="I53" i="2"/>
  <c r="H53" i="2"/>
  <c r="G53" i="2"/>
  <c r="BW53" i="2" s="1"/>
  <c r="A53" i="2"/>
  <c r="I52" i="2"/>
  <c r="H52" i="2"/>
  <c r="BW52" i="2" s="1"/>
  <c r="G52" i="2"/>
  <c r="BV52" i="2" s="1"/>
  <c r="A52" i="2"/>
  <c r="BV51" i="2"/>
  <c r="I51" i="2"/>
  <c r="H51" i="2"/>
  <c r="BX51" i="2" s="1"/>
  <c r="G51" i="2"/>
  <c r="A51" i="2"/>
  <c r="I50" i="2"/>
  <c r="H50" i="2"/>
  <c r="BX50" i="2" s="1"/>
  <c r="G50" i="2"/>
  <c r="A50" i="2"/>
  <c r="BX49" i="2"/>
  <c r="BV49" i="2"/>
  <c r="BU49" i="2"/>
  <c r="I49" i="2"/>
  <c r="H49" i="2"/>
  <c r="G49" i="2"/>
  <c r="BW49" i="2" s="1"/>
  <c r="A49" i="2"/>
  <c r="BW48" i="2"/>
  <c r="I48" i="2"/>
  <c r="H48" i="2"/>
  <c r="BX48" i="2" s="1"/>
  <c r="G48" i="2"/>
  <c r="BU48" i="2" s="1"/>
  <c r="A48" i="2"/>
  <c r="BW47" i="2"/>
  <c r="I47" i="2"/>
  <c r="H47" i="2"/>
  <c r="BX47" i="2" s="1"/>
  <c r="G47" i="2"/>
  <c r="A47" i="2"/>
  <c r="I46" i="2"/>
  <c r="E18" i="7" s="1"/>
  <c r="H46" i="2"/>
  <c r="G46" i="2"/>
  <c r="A46" i="2"/>
  <c r="BX45" i="2"/>
  <c r="BV45" i="2"/>
  <c r="BU45" i="2"/>
  <c r="I45" i="2"/>
  <c r="H45" i="2"/>
  <c r="G45" i="2"/>
  <c r="BW45" i="2" s="1"/>
  <c r="A45" i="2"/>
  <c r="BW44" i="2"/>
  <c r="I44" i="2"/>
  <c r="H44" i="2"/>
  <c r="BX44" i="2" s="1"/>
  <c r="G44" i="2"/>
  <c r="BU44" i="2" s="1"/>
  <c r="A44" i="2"/>
  <c r="BW43" i="2"/>
  <c r="I43" i="2"/>
  <c r="H43" i="2"/>
  <c r="BX43" i="2" s="1"/>
  <c r="G43" i="2"/>
  <c r="A43" i="2"/>
  <c r="I42" i="2"/>
  <c r="H42" i="2"/>
  <c r="G42" i="2"/>
  <c r="A42" i="2"/>
  <c r="BX41" i="2"/>
  <c r="BV41" i="2"/>
  <c r="BU41" i="2"/>
  <c r="I41" i="2"/>
  <c r="H41" i="2"/>
  <c r="G41" i="2"/>
  <c r="A41" i="2"/>
  <c r="I40" i="2"/>
  <c r="H40" i="2"/>
  <c r="G40" i="2"/>
  <c r="BV40" i="2" s="1"/>
  <c r="A40" i="2"/>
  <c r="BV39" i="2"/>
  <c r="I39" i="2"/>
  <c r="BU39" i="2" s="1"/>
  <c r="H39" i="2"/>
  <c r="G39" i="2"/>
  <c r="A39" i="2"/>
  <c r="I38" i="2"/>
  <c r="E33" i="7" s="1"/>
  <c r="H38" i="2"/>
  <c r="D33" i="7" s="1"/>
  <c r="G38" i="2"/>
  <c r="C33" i="7" s="1"/>
  <c r="A38" i="2"/>
  <c r="I37" i="2"/>
  <c r="H37" i="2"/>
  <c r="BX37" i="2" s="1"/>
  <c r="G37" i="2"/>
  <c r="A37" i="2"/>
  <c r="BU36" i="2"/>
  <c r="I36" i="2"/>
  <c r="H36" i="2"/>
  <c r="BX36" i="2" s="1"/>
  <c r="G36" i="2"/>
  <c r="BV36" i="2" s="1"/>
  <c r="A36" i="2"/>
  <c r="BW35" i="2"/>
  <c r="BU35" i="2"/>
  <c r="I35" i="2"/>
  <c r="H35" i="2"/>
  <c r="G35" i="2"/>
  <c r="A35" i="2"/>
  <c r="I34" i="2"/>
  <c r="H34" i="2"/>
  <c r="BX34" i="2" s="1"/>
  <c r="G34" i="2"/>
  <c r="A34" i="2"/>
  <c r="I33" i="2"/>
  <c r="H33" i="2"/>
  <c r="D32" i="7" s="1"/>
  <c r="G33" i="2"/>
  <c r="A33" i="2"/>
  <c r="BU32" i="2"/>
  <c r="I32" i="2"/>
  <c r="H32" i="2"/>
  <c r="BX32" i="2" s="1"/>
  <c r="G32" i="2"/>
  <c r="C7" i="7" s="1"/>
  <c r="A32" i="2"/>
  <c r="BV31" i="2"/>
  <c r="BU31" i="2"/>
  <c r="I31" i="2"/>
  <c r="E4" i="7" s="1"/>
  <c r="H31" i="2"/>
  <c r="G31" i="2"/>
  <c r="A31" i="2"/>
  <c r="I30" i="2"/>
  <c r="H30" i="2"/>
  <c r="G30" i="2"/>
  <c r="A30" i="2"/>
  <c r="I29" i="2"/>
  <c r="H29" i="2"/>
  <c r="BU29" i="2" s="1"/>
  <c r="G29" i="2"/>
  <c r="C3" i="7" s="1"/>
  <c r="A29" i="2"/>
  <c r="BU28" i="2"/>
  <c r="I28" i="2"/>
  <c r="E54" i="7" s="1"/>
  <c r="H28" i="2"/>
  <c r="D54" i="7" s="1"/>
  <c r="G28" i="2"/>
  <c r="C54" i="7" s="1"/>
  <c r="A28" i="2"/>
  <c r="BV27" i="2"/>
  <c r="BU27" i="2"/>
  <c r="I27" i="2"/>
  <c r="H27" i="2"/>
  <c r="G27" i="2"/>
  <c r="A27" i="2"/>
  <c r="I26" i="2"/>
  <c r="H26" i="2"/>
  <c r="BX26" i="2" s="1"/>
  <c r="G26" i="2"/>
  <c r="BW26" i="2" s="1"/>
  <c r="A26" i="2"/>
  <c r="I25" i="2"/>
  <c r="H25" i="2"/>
  <c r="BU25" i="2" s="1"/>
  <c r="G25" i="2"/>
  <c r="A25" i="2"/>
  <c r="I24" i="2"/>
  <c r="H24" i="2"/>
  <c r="BX24" i="2" s="1"/>
  <c r="G24" i="2"/>
  <c r="BW24" i="2" s="1"/>
  <c r="A24" i="2"/>
  <c r="BV23" i="2"/>
  <c r="BU23" i="2"/>
  <c r="I23" i="2"/>
  <c r="H23" i="2"/>
  <c r="G23" i="2"/>
  <c r="A23" i="2"/>
  <c r="I22" i="2"/>
  <c r="E49" i="7" s="1"/>
  <c r="H22" i="2"/>
  <c r="D49" i="7" s="1"/>
  <c r="G22" i="2"/>
  <c r="A22" i="2"/>
  <c r="I21" i="2"/>
  <c r="H21" i="2"/>
  <c r="BU21" i="2" s="1"/>
  <c r="G21" i="2"/>
  <c r="A21" i="2"/>
  <c r="I20" i="2"/>
  <c r="H20" i="2"/>
  <c r="BX20" i="2" s="1"/>
  <c r="G20" i="2"/>
  <c r="BV20" i="2" s="1"/>
  <c r="A20" i="2"/>
  <c r="BV19" i="2"/>
  <c r="BU19" i="2"/>
  <c r="I19" i="2"/>
  <c r="H19" i="2"/>
  <c r="G19" i="2"/>
  <c r="A19" i="2"/>
  <c r="I18" i="2"/>
  <c r="H18" i="2"/>
  <c r="D41" i="7" s="1"/>
  <c r="G18" i="2"/>
  <c r="A18" i="2"/>
  <c r="I17" i="2"/>
  <c r="H17" i="2"/>
  <c r="BU17" i="2" s="1"/>
  <c r="G17" i="2"/>
  <c r="A17" i="2"/>
  <c r="I16" i="2"/>
  <c r="H16" i="2"/>
  <c r="G16" i="2"/>
  <c r="A16" i="2"/>
  <c r="BW15" i="2"/>
  <c r="I15" i="2"/>
  <c r="H15" i="2"/>
  <c r="G15" i="2"/>
  <c r="A15" i="2"/>
  <c r="I14" i="2"/>
  <c r="H14" i="2"/>
  <c r="BX14" i="2" s="1"/>
  <c r="G14" i="2"/>
  <c r="BW14" i="2" s="1"/>
  <c r="A14" i="2"/>
  <c r="I13" i="2"/>
  <c r="BX13" i="2" s="1"/>
  <c r="H13" i="2"/>
  <c r="G13" i="2"/>
  <c r="BU13" i="2" s="1"/>
  <c r="A13" i="2"/>
  <c r="I12" i="2"/>
  <c r="E13" i="7" s="1"/>
  <c r="H12" i="2"/>
  <c r="G12" i="2"/>
  <c r="BW12" i="2" s="1"/>
  <c r="A12" i="2"/>
  <c r="BV11" i="2"/>
  <c r="I11" i="2"/>
  <c r="E50" i="7" s="1"/>
  <c r="H11" i="2"/>
  <c r="D50" i="7" s="1"/>
  <c r="G11" i="2"/>
  <c r="C50" i="7" s="1"/>
  <c r="J50" i="7" s="1"/>
  <c r="A11" i="2"/>
  <c r="I10" i="2"/>
  <c r="H10" i="2"/>
  <c r="G10" i="2"/>
  <c r="BW10" i="2" s="1"/>
  <c r="A10" i="2"/>
  <c r="I9" i="2"/>
  <c r="H9" i="2"/>
  <c r="D37" i="7" s="1"/>
  <c r="G9" i="2"/>
  <c r="A9" i="2"/>
  <c r="BX8" i="2"/>
  <c r="I8" i="2"/>
  <c r="H8" i="2"/>
  <c r="D21" i="7" s="1"/>
  <c r="G8" i="2"/>
  <c r="BW8" i="2" s="1"/>
  <c r="A8" i="2"/>
  <c r="I7" i="2"/>
  <c r="H7" i="2"/>
  <c r="G7" i="2"/>
  <c r="BV7" i="2" s="1"/>
  <c r="A7" i="2"/>
  <c r="I6" i="2"/>
  <c r="H6" i="2"/>
  <c r="G6" i="2"/>
  <c r="A6" i="2"/>
  <c r="I5" i="2"/>
  <c r="H5" i="2"/>
  <c r="BX5" i="2" s="1"/>
  <c r="G5" i="2"/>
  <c r="BW5" i="2" s="1"/>
  <c r="A5" i="2"/>
  <c r="BX4" i="2"/>
  <c r="BW4" i="2"/>
  <c r="I4" i="2"/>
  <c r="H4" i="2"/>
  <c r="G4" i="2"/>
  <c r="BV4" i="2" s="1"/>
  <c r="A4" i="2"/>
  <c r="BV3" i="2"/>
  <c r="I3" i="2"/>
  <c r="H3" i="2"/>
  <c r="BW3" i="2" s="1"/>
  <c r="G3" i="2"/>
  <c r="A3" i="2"/>
  <c r="I2" i="2"/>
  <c r="H2" i="2"/>
  <c r="G2" i="2"/>
  <c r="BW2" i="2" s="1"/>
  <c r="A2" i="2"/>
  <c r="S134" i="2" l="1"/>
  <c r="BU37" i="2"/>
  <c r="E37" i="7"/>
  <c r="B4" i="5"/>
  <c r="BX17" i="2"/>
  <c r="BX21" i="2"/>
  <c r="BX25" i="2"/>
  <c r="BX29" i="2"/>
  <c r="BX33" i="2"/>
  <c r="BW40" i="2"/>
  <c r="S40" i="2" s="1"/>
  <c r="BU56" i="2"/>
  <c r="S56" i="2" s="1"/>
  <c r="BV60" i="2"/>
  <c r="BU64" i="2"/>
  <c r="BX78" i="2"/>
  <c r="BX82" i="2"/>
  <c r="BX86" i="2"/>
  <c r="BV95" i="2"/>
  <c r="BU9" i="2"/>
  <c r="C4" i="5"/>
  <c r="BW42" i="2"/>
  <c r="BW50" i="2"/>
  <c r="BU52" i="2"/>
  <c r="S52" i="2" s="1"/>
  <c r="BX54" i="2"/>
  <c r="D52" i="7"/>
  <c r="BX75" i="2"/>
  <c r="BU89" i="2"/>
  <c r="D13" i="7"/>
  <c r="BW34" i="2"/>
  <c r="BU40" i="2"/>
  <c r="BX42" i="2"/>
  <c r="BV44" i="2"/>
  <c r="S44" i="2" s="1"/>
  <c r="D18" i="7"/>
  <c r="G18" i="7" s="1"/>
  <c r="BV48" i="2"/>
  <c r="S48" i="2" s="1"/>
  <c r="BX60" i="2"/>
  <c r="BU67" i="2"/>
  <c r="D48" i="7"/>
  <c r="BX108" i="2"/>
  <c r="BX111" i="2"/>
  <c r="BX114" i="2"/>
  <c r="BU33" i="2"/>
  <c r="E51" i="7"/>
  <c r="G51" i="7" s="1"/>
  <c r="BU20" i="2"/>
  <c r="S20" i="2" s="1"/>
  <c r="S32" i="2"/>
  <c r="BU12" i="2"/>
  <c r="S12" i="2" s="1"/>
  <c r="BV16" i="2"/>
  <c r="BV24" i="2"/>
  <c r="BX40" i="2"/>
  <c r="BV132" i="2"/>
  <c r="BU60" i="2"/>
  <c r="BW36" i="2"/>
  <c r="BV67" i="2"/>
  <c r="BX115" i="2"/>
  <c r="BU127" i="2"/>
  <c r="BV129" i="2"/>
  <c r="BU5" i="2"/>
  <c r="BX9" i="2"/>
  <c r="BU16" i="2"/>
  <c r="S16" i="2" s="1"/>
  <c r="BU24" i="2"/>
  <c r="S24" i="2" s="1"/>
  <c r="D6" i="7"/>
  <c r="G6" i="7" s="1"/>
  <c r="E6" i="7"/>
  <c r="BV12" i="2"/>
  <c r="BW16" i="2"/>
  <c r="BW20" i="2"/>
  <c r="C3" i="5"/>
  <c r="BV8" i="2"/>
  <c r="BX16" i="2"/>
  <c r="BX28" i="2"/>
  <c r="C4" i="7"/>
  <c r="E30" i="7"/>
  <c r="H30" i="7" s="1"/>
  <c r="BV59" i="2"/>
  <c r="BW67" i="2"/>
  <c r="BV76" i="2"/>
  <c r="BX88" i="2"/>
  <c r="BU121" i="2"/>
  <c r="BX127" i="2"/>
  <c r="S36" i="2"/>
  <c r="BX52" i="2"/>
  <c r="E41" i="7"/>
  <c r="H41" i="7" s="1"/>
  <c r="BV28" i="2"/>
  <c r="S28" i="2" s="1"/>
  <c r="BV32" i="2"/>
  <c r="BU8" i="2"/>
  <c r="S8" i="2" s="1"/>
  <c r="BW28" i="2"/>
  <c r="BW32" i="2"/>
  <c r="BU4" i="2"/>
  <c r="S4" i="2" s="1"/>
  <c r="BX12" i="2"/>
  <c r="BX19" i="2"/>
  <c r="BX23" i="2"/>
  <c r="BX27" i="2"/>
  <c r="BX35" i="2"/>
  <c r="BX39" i="2"/>
  <c r="BU43" i="2"/>
  <c r="BV63" i="2"/>
  <c r="BX103" i="2"/>
  <c r="BU109" i="2"/>
  <c r="BW113" i="2"/>
  <c r="BW116" i="2"/>
  <c r="BV121" i="2"/>
  <c r="BV127" i="2"/>
  <c r="E2" i="3"/>
  <c r="BU15" i="2"/>
  <c r="BW17" i="2"/>
  <c r="BW25" i="2"/>
  <c r="BW37" i="2"/>
  <c r="BX85" i="2"/>
  <c r="BW98" i="2"/>
  <c r="BV109" i="2"/>
  <c r="E22" i="7"/>
  <c r="E32" i="7"/>
  <c r="BW56" i="2"/>
  <c r="E53" i="7"/>
  <c r="H53" i="7" s="1"/>
  <c r="BW64" i="2"/>
  <c r="BW66" i="2"/>
  <c r="BX71" i="2"/>
  <c r="BU98" i="2"/>
  <c r="S113" i="2"/>
  <c r="BW120" i="2"/>
  <c r="F4" i="5"/>
  <c r="F54" i="7"/>
  <c r="H4" i="7"/>
  <c r="S53" i="2"/>
  <c r="S43" i="2"/>
  <c r="S27" i="2"/>
  <c r="S31" i="2"/>
  <c r="S45" i="2"/>
  <c r="S49" i="2"/>
  <c r="H22" i="7"/>
  <c r="K50" i="7"/>
  <c r="F50" i="7"/>
  <c r="D4" i="7"/>
  <c r="H39" i="7"/>
  <c r="G39" i="7"/>
  <c r="BX109" i="2"/>
  <c r="C5" i="7"/>
  <c r="G50" i="7"/>
  <c r="S74" i="2"/>
  <c r="D26" i="7"/>
  <c r="D38" i="7"/>
  <c r="D20" i="7"/>
  <c r="E48" i="7"/>
  <c r="BX87" i="2"/>
  <c r="K51" i="7"/>
  <c r="BX117" i="2"/>
  <c r="BX129" i="2"/>
  <c r="S129" i="2" s="1"/>
  <c r="J14" i="7"/>
  <c r="E38" i="7"/>
  <c r="E20" i="7"/>
  <c r="BU3" i="2"/>
  <c r="K33" i="7"/>
  <c r="F33" i="7"/>
  <c r="BU47" i="2"/>
  <c r="BU51" i="2"/>
  <c r="BU55" i="2"/>
  <c r="BU59" i="2"/>
  <c r="BU63" i="2"/>
  <c r="D8" i="7"/>
  <c r="D16" i="7"/>
  <c r="D17" i="7"/>
  <c r="D25" i="7"/>
  <c r="BV15" i="2"/>
  <c r="S15" i="2" s="1"/>
  <c r="H6" i="7"/>
  <c r="BV35" i="2"/>
  <c r="G33" i="7"/>
  <c r="BV43" i="2"/>
  <c r="H18" i="7"/>
  <c r="BV47" i="2"/>
  <c r="E52" i="7"/>
  <c r="S127" i="2"/>
  <c r="E15" i="7"/>
  <c r="E26" i="7"/>
  <c r="BW7" i="2"/>
  <c r="BW19" i="2"/>
  <c r="C22" i="7"/>
  <c r="BW23" i="2"/>
  <c r="S23" i="2" s="1"/>
  <c r="BW27" i="2"/>
  <c r="BW31" i="2"/>
  <c r="BW39" i="2"/>
  <c r="C36" i="7"/>
  <c r="BW51" i="2"/>
  <c r="BW55" i="2"/>
  <c r="BU66" i="2"/>
  <c r="BX80" i="2"/>
  <c r="BW88" i="2"/>
  <c r="BX93" i="2"/>
  <c r="D34" i="7"/>
  <c r="D35" i="7"/>
  <c r="BX100" i="2"/>
  <c r="E44" i="7"/>
  <c r="BX120" i="2"/>
  <c r="BU120" i="2"/>
  <c r="BX125" i="2"/>
  <c r="BX132" i="2"/>
  <c r="S132" i="2"/>
  <c r="D3" i="6"/>
  <c r="E16" i="7"/>
  <c r="D3" i="5"/>
  <c r="E17" i="7"/>
  <c r="E25" i="7"/>
  <c r="E10" i="7"/>
  <c r="D5" i="5"/>
  <c r="E29" i="7"/>
  <c r="E11" i="7"/>
  <c r="BW11" i="2"/>
  <c r="BU2" i="2"/>
  <c r="BX3" i="2"/>
  <c r="BU6" i="2"/>
  <c r="BX7" i="2"/>
  <c r="BU10" i="2"/>
  <c r="BX11" i="2"/>
  <c r="D23" i="7"/>
  <c r="D24" i="7"/>
  <c r="BU14" i="2"/>
  <c r="BX15" i="2"/>
  <c r="BU18" i="2"/>
  <c r="D22" i="7"/>
  <c r="F22" i="7" s="1"/>
  <c r="D15" i="7"/>
  <c r="BU22" i="2"/>
  <c r="BU26" i="2"/>
  <c r="D3" i="7"/>
  <c r="F3" i="7" s="1"/>
  <c r="BU30" i="2"/>
  <c r="BX31" i="2"/>
  <c r="BU34" i="2"/>
  <c r="S34" i="2" s="1"/>
  <c r="BU38" i="2"/>
  <c r="D36" i="7"/>
  <c r="BU42" i="2"/>
  <c r="BU46" i="2"/>
  <c r="BU50" i="2"/>
  <c r="BU54" i="2"/>
  <c r="D30" i="7"/>
  <c r="G30" i="7" s="1"/>
  <c r="BU58" i="2"/>
  <c r="D19" i="7"/>
  <c r="BU62" i="2"/>
  <c r="BX65" i="2"/>
  <c r="BV66" i="2"/>
  <c r="E34" i="7"/>
  <c r="S105" i="2"/>
  <c r="E12" i="7"/>
  <c r="C27" i="7"/>
  <c r="BU7" i="2"/>
  <c r="S7" i="2" s="1"/>
  <c r="G49" i="7"/>
  <c r="BV2" i="2"/>
  <c r="BV6" i="2"/>
  <c r="H37" i="7"/>
  <c r="G37" i="7"/>
  <c r="BV10" i="2"/>
  <c r="E23" i="7"/>
  <c r="E24" i="7"/>
  <c r="BV14" i="2"/>
  <c r="BV18" i="2"/>
  <c r="BV22" i="2"/>
  <c r="BV26" i="2"/>
  <c r="E3" i="7"/>
  <c r="BV30" i="2"/>
  <c r="H32" i="7"/>
  <c r="G32" i="7"/>
  <c r="BV34" i="2"/>
  <c r="BV38" i="2"/>
  <c r="E36" i="7"/>
  <c r="BV42" i="2"/>
  <c r="BV46" i="2"/>
  <c r="BV50" i="2"/>
  <c r="BV54" i="2"/>
  <c r="BV58" i="2"/>
  <c r="E19" i="7"/>
  <c r="BV62" i="2"/>
  <c r="S98" i="2"/>
  <c r="D12" i="7"/>
  <c r="D10" i="7"/>
  <c r="C5" i="5"/>
  <c r="D29" i="7"/>
  <c r="D11" i="7"/>
  <c r="BW6" i="2"/>
  <c r="C3" i="6"/>
  <c r="C21" i="7"/>
  <c r="F21" i="7" s="1"/>
  <c r="C13" i="7"/>
  <c r="F13" i="7" s="1"/>
  <c r="BW18" i="2"/>
  <c r="BW22" i="2"/>
  <c r="C47" i="7"/>
  <c r="BW30" i="2"/>
  <c r="BW38" i="2"/>
  <c r="BW46" i="2"/>
  <c r="C53" i="7"/>
  <c r="F53" i="7" s="1"/>
  <c r="BW62" i="2"/>
  <c r="BW69" i="2"/>
  <c r="D45" i="7"/>
  <c r="K45" i="7" s="1"/>
  <c r="BX96" i="2"/>
  <c r="BW128" i="2"/>
  <c r="G124" i="2"/>
  <c r="C44" i="7" s="1"/>
  <c r="G112" i="2"/>
  <c r="G108" i="2"/>
  <c r="G104" i="2"/>
  <c r="G96" i="2"/>
  <c r="G92" i="2"/>
  <c r="C43" i="7" s="1"/>
  <c r="G84" i="2"/>
  <c r="G80" i="2"/>
  <c r="G72" i="2"/>
  <c r="G68" i="2"/>
  <c r="G125" i="2"/>
  <c r="G117" i="2"/>
  <c r="G101" i="2"/>
  <c r="G97" i="2"/>
  <c r="G93" i="2"/>
  <c r="G85" i="2"/>
  <c r="G81" i="2"/>
  <c r="G77" i="2"/>
  <c r="G73" i="2"/>
  <c r="G130" i="2"/>
  <c r="G126" i="2"/>
  <c r="G122" i="2"/>
  <c r="G118" i="2"/>
  <c r="G114" i="2"/>
  <c r="G110" i="2"/>
  <c r="G106" i="2"/>
  <c r="G102" i="2"/>
  <c r="C23" i="7" s="1"/>
  <c r="G94" i="2"/>
  <c r="G90" i="2"/>
  <c r="G86" i="2"/>
  <c r="G82" i="2"/>
  <c r="C6" i="7" s="1"/>
  <c r="G78" i="2"/>
  <c r="G70" i="2"/>
  <c r="C16" i="7" s="1"/>
  <c r="G131" i="2"/>
  <c r="C38" i="7" s="1"/>
  <c r="G119" i="2"/>
  <c r="G115" i="2"/>
  <c r="G111" i="2"/>
  <c r="G107" i="2"/>
  <c r="G103" i="2"/>
  <c r="G99" i="2"/>
  <c r="G91" i="2"/>
  <c r="G87" i="2"/>
  <c r="G83" i="2"/>
  <c r="G79" i="2"/>
  <c r="G75" i="2"/>
  <c r="G71" i="2"/>
  <c r="C12" i="7"/>
  <c r="B5" i="5"/>
  <c r="C29" i="7"/>
  <c r="D2" i="3"/>
  <c r="D42" i="7"/>
  <c r="E7" i="3"/>
  <c r="E8" i="3" s="1"/>
  <c r="BX22" i="2"/>
  <c r="D40" i="7"/>
  <c r="D47" i="7"/>
  <c r="BX30" i="2"/>
  <c r="D5" i="7"/>
  <c r="D7" i="7"/>
  <c r="F7" i="7" s="1"/>
  <c r="BX38" i="2"/>
  <c r="BX46" i="2"/>
  <c r="BX62" i="2"/>
  <c r="S67" i="2"/>
  <c r="D31" i="7"/>
  <c r="BX69" i="2"/>
  <c r="BX128" i="2"/>
  <c r="BU128" i="2"/>
  <c r="E8" i="7"/>
  <c r="K49" i="7"/>
  <c r="E42" i="7"/>
  <c r="BX2" i="2"/>
  <c r="BX6" i="2"/>
  <c r="BX18" i="2"/>
  <c r="E43" i="7"/>
  <c r="BV5" i="2"/>
  <c r="S5" i="2" s="1"/>
  <c r="E3" i="6"/>
  <c r="E21" i="7"/>
  <c r="BV9" i="2"/>
  <c r="H13" i="7"/>
  <c r="G13" i="7"/>
  <c r="BV13" i="2"/>
  <c r="E27" i="7"/>
  <c r="E9" i="7"/>
  <c r="D4" i="5"/>
  <c r="E4" i="5" s="1"/>
  <c r="BV17" i="2"/>
  <c r="S17" i="2" s="1"/>
  <c r="BV21" i="2"/>
  <c r="S21" i="2" s="1"/>
  <c r="E40" i="7"/>
  <c r="E47" i="7"/>
  <c r="BV25" i="2"/>
  <c r="H54" i="7"/>
  <c r="G54" i="7"/>
  <c r="BV29" i="2"/>
  <c r="E5" i="7"/>
  <c r="E7" i="7"/>
  <c r="BV33" i="2"/>
  <c r="S33" i="2" s="1"/>
  <c r="BV37" i="2"/>
  <c r="S37" i="2" s="1"/>
  <c r="E31" i="7"/>
  <c r="H46" i="7"/>
  <c r="G46" i="7"/>
  <c r="BX116" i="2"/>
  <c r="BU116" i="2"/>
  <c r="BX123" i="2"/>
  <c r="BU123" i="2"/>
  <c r="S123" i="2" s="1"/>
  <c r="BU11" i="2"/>
  <c r="D43" i="7"/>
  <c r="BX10" i="2"/>
  <c r="D27" i="7"/>
  <c r="D9" i="7"/>
  <c r="C26" i="7"/>
  <c r="C20" i="7"/>
  <c r="BW9" i="2"/>
  <c r="BW13" i="2"/>
  <c r="BW21" i="2"/>
  <c r="BW29" i="2"/>
  <c r="BW33" i="2"/>
  <c r="BW41" i="2"/>
  <c r="S41" i="2" s="1"/>
  <c r="BW57" i="2"/>
  <c r="S57" i="2" s="1"/>
  <c r="BW65" i="2"/>
  <c r="S65" i="2" s="1"/>
  <c r="BU69" i="2"/>
  <c r="S69" i="2" s="1"/>
  <c r="BX76" i="2"/>
  <c r="BX84" i="2"/>
  <c r="F39" i="7"/>
  <c r="BX104" i="2"/>
  <c r="H28" i="7"/>
  <c r="G28" i="7"/>
  <c r="E35" i="7"/>
  <c r="BW89" i="2"/>
  <c r="BW121" i="2"/>
  <c r="D44" i="7"/>
  <c r="BU76" i="2"/>
  <c r="BU88" i="2"/>
  <c r="S88" i="2" s="1"/>
  <c r="BX89" i="2"/>
  <c r="BU100" i="2"/>
  <c r="BX101" i="2"/>
  <c r="BX121" i="2"/>
  <c r="BW100" i="2"/>
  <c r="BU95" i="2"/>
  <c r="S95" i="2" s="1"/>
  <c r="S109" i="2" l="1"/>
  <c r="F43" i="7"/>
  <c r="S13" i="2"/>
  <c r="C18" i="7"/>
  <c r="F18" i="7" s="1"/>
  <c r="S39" i="2"/>
  <c r="S63" i="2"/>
  <c r="S121" i="2"/>
  <c r="S89" i="2"/>
  <c r="S11" i="2"/>
  <c r="S29" i="2"/>
  <c r="C32" i="7"/>
  <c r="F32" i="7" s="1"/>
  <c r="S59" i="2"/>
  <c r="F4" i="7"/>
  <c r="F6" i="7"/>
  <c r="S38" i="2"/>
  <c r="S55" i="2"/>
  <c r="C10" i="7"/>
  <c r="C9" i="7"/>
  <c r="S128" i="2"/>
  <c r="S9" i="2"/>
  <c r="C41" i="7"/>
  <c r="F41" i="7" s="1"/>
  <c r="C52" i="7"/>
  <c r="F52" i="7" s="1"/>
  <c r="S25" i="2"/>
  <c r="S35" i="2"/>
  <c r="S47" i="2"/>
  <c r="G41" i="7"/>
  <c r="S62" i="2"/>
  <c r="S19" i="2"/>
  <c r="S60" i="2"/>
  <c r="S64" i="2"/>
  <c r="E5" i="5"/>
  <c r="F12" i="7"/>
  <c r="F9" i="7"/>
  <c r="J53" i="7"/>
  <c r="F27" i="7"/>
  <c r="BW106" i="2"/>
  <c r="BU106" i="2"/>
  <c r="BV106" i="2"/>
  <c r="F23" i="7"/>
  <c r="H26" i="7"/>
  <c r="G26" i="7"/>
  <c r="K6" i="7"/>
  <c r="J6" i="7"/>
  <c r="H48" i="7"/>
  <c r="G48" i="7"/>
  <c r="S76" i="2"/>
  <c r="S116" i="2"/>
  <c r="K54" i="7"/>
  <c r="J54" i="7"/>
  <c r="H8" i="7"/>
  <c r="G8" i="7"/>
  <c r="F5" i="7"/>
  <c r="BW115" i="2"/>
  <c r="BU115" i="2"/>
  <c r="BV115" i="2"/>
  <c r="BW114" i="2"/>
  <c r="BU114" i="2"/>
  <c r="BV114" i="2"/>
  <c r="BW117" i="2"/>
  <c r="BV117" i="2"/>
  <c r="BU117" i="2"/>
  <c r="H25" i="7"/>
  <c r="G25" i="7"/>
  <c r="H15" i="7"/>
  <c r="G15" i="7"/>
  <c r="K30" i="7"/>
  <c r="BW111" i="2"/>
  <c r="BU111" i="2"/>
  <c r="S111" i="2" s="1"/>
  <c r="BV111" i="2"/>
  <c r="BW118" i="2"/>
  <c r="BU118" i="2"/>
  <c r="BV118" i="2"/>
  <c r="BW125" i="2"/>
  <c r="BV125" i="2"/>
  <c r="BU125" i="2"/>
  <c r="H19" i="7"/>
  <c r="G19" i="7"/>
  <c r="H3" i="7"/>
  <c r="G3" i="7"/>
  <c r="S30" i="2"/>
  <c r="S10" i="2"/>
  <c r="H17" i="7"/>
  <c r="G17" i="7"/>
  <c r="BW97" i="2"/>
  <c r="BV97" i="2"/>
  <c r="BU97" i="2"/>
  <c r="BW110" i="2"/>
  <c r="BU110" i="2"/>
  <c r="BV110" i="2"/>
  <c r="F44" i="7"/>
  <c r="BW71" i="2"/>
  <c r="BU71" i="2"/>
  <c r="S71" i="2" s="1"/>
  <c r="BV71" i="2"/>
  <c r="BW131" i="2"/>
  <c r="BU131" i="2"/>
  <c r="BV131" i="2"/>
  <c r="BW122" i="2"/>
  <c r="BU122" i="2"/>
  <c r="BV122" i="2"/>
  <c r="BW68" i="2"/>
  <c r="BU68" i="2"/>
  <c r="BV68" i="2"/>
  <c r="C34" i="7"/>
  <c r="F34" i="7" s="1"/>
  <c r="S3" i="2"/>
  <c r="C49" i="7"/>
  <c r="J39" i="7"/>
  <c r="K39" i="7"/>
  <c r="G22" i="7"/>
  <c r="K13" i="7"/>
  <c r="J13" i="7"/>
  <c r="H40" i="7"/>
  <c r="G40" i="7"/>
  <c r="BW75" i="2"/>
  <c r="BU75" i="2"/>
  <c r="BV75" i="2"/>
  <c r="BW126" i="2"/>
  <c r="BU126" i="2"/>
  <c r="BV126" i="2"/>
  <c r="C25" i="7"/>
  <c r="F25" i="7" s="1"/>
  <c r="S58" i="2"/>
  <c r="S26" i="2"/>
  <c r="S6" i="2"/>
  <c r="G16" i="7"/>
  <c r="H16" i="7"/>
  <c r="H52" i="7"/>
  <c r="G52" i="7"/>
  <c r="F16" i="7"/>
  <c r="H20" i="7"/>
  <c r="G20" i="7"/>
  <c r="F20" i="7"/>
  <c r="K22" i="7"/>
  <c r="J22" i="7"/>
  <c r="H34" i="7"/>
  <c r="G34" i="7"/>
  <c r="K46" i="7"/>
  <c r="BW70" i="2"/>
  <c r="BV70" i="2"/>
  <c r="BU70" i="2"/>
  <c r="BW72" i="2"/>
  <c r="BU72" i="2"/>
  <c r="S72" i="2" s="1"/>
  <c r="BV72" i="2"/>
  <c r="G31" i="7"/>
  <c r="H31" i="7"/>
  <c r="H43" i="7"/>
  <c r="G43" i="7"/>
  <c r="BW79" i="2"/>
  <c r="BU79" i="2"/>
  <c r="BV79" i="2"/>
  <c r="BW78" i="2"/>
  <c r="BU78" i="2"/>
  <c r="BV78" i="2"/>
  <c r="BW130" i="2"/>
  <c r="BU130" i="2"/>
  <c r="BV130" i="2"/>
  <c r="BW80" i="2"/>
  <c r="BU80" i="2"/>
  <c r="BV80" i="2"/>
  <c r="C17" i="7"/>
  <c r="F17" i="7" s="1"/>
  <c r="S22" i="2"/>
  <c r="H38" i="7"/>
  <c r="G38" i="7"/>
  <c r="F38" i="7"/>
  <c r="C46" i="7"/>
  <c r="J46" i="7" s="1"/>
  <c r="BW101" i="2"/>
  <c r="BU101" i="2"/>
  <c r="BV101" i="2"/>
  <c r="H35" i="7"/>
  <c r="G35" i="7"/>
  <c r="BW83" i="2"/>
  <c r="BU83" i="2"/>
  <c r="BV83" i="2"/>
  <c r="BW82" i="2"/>
  <c r="BU82" i="2"/>
  <c r="S82" i="2" s="1"/>
  <c r="BV82" i="2"/>
  <c r="BW73" i="2"/>
  <c r="BV73" i="2"/>
  <c r="BU73" i="2"/>
  <c r="BW84" i="2"/>
  <c r="BU84" i="2"/>
  <c r="BV84" i="2"/>
  <c r="B3" i="5"/>
  <c r="F3" i="5" s="1"/>
  <c r="S54" i="2"/>
  <c r="S2" i="2"/>
  <c r="C15" i="7"/>
  <c r="F15" i="7" s="1"/>
  <c r="F26" i="7"/>
  <c r="BW107" i="2"/>
  <c r="BU107" i="2"/>
  <c r="BV107" i="2"/>
  <c r="BW112" i="2"/>
  <c r="BU112" i="2"/>
  <c r="BV112" i="2"/>
  <c r="H47" i="7"/>
  <c r="J47" i="7" s="1"/>
  <c r="G47" i="7"/>
  <c r="BW87" i="2"/>
  <c r="C48" i="7"/>
  <c r="F48" i="7" s="1"/>
  <c r="BU87" i="2"/>
  <c r="S87" i="2" s="1"/>
  <c r="BV87" i="2"/>
  <c r="BW86" i="2"/>
  <c r="BU86" i="2"/>
  <c r="BV86" i="2"/>
  <c r="BW77" i="2"/>
  <c r="BV77" i="2"/>
  <c r="BU77" i="2"/>
  <c r="BW92" i="2"/>
  <c r="BU92" i="2"/>
  <c r="BV92" i="2"/>
  <c r="H24" i="7"/>
  <c r="G24" i="7"/>
  <c r="C8" i="7"/>
  <c r="F8" i="7" s="1"/>
  <c r="S50" i="2"/>
  <c r="S66" i="2"/>
  <c r="J18" i="7"/>
  <c r="G4" i="7"/>
  <c r="K41" i="7"/>
  <c r="J41" i="7"/>
  <c r="BW124" i="2"/>
  <c r="BU124" i="2"/>
  <c r="BV124" i="2"/>
  <c r="K32" i="7"/>
  <c r="J32" i="7"/>
  <c r="H21" i="7"/>
  <c r="G21" i="7"/>
  <c r="C35" i="7"/>
  <c r="F35" i="7" s="1"/>
  <c r="C2" i="3"/>
  <c r="C3" i="3"/>
  <c r="G9" i="7"/>
  <c r="H9" i="7"/>
  <c r="BW91" i="2"/>
  <c r="BU91" i="2"/>
  <c r="BV91" i="2"/>
  <c r="BW90" i="2"/>
  <c r="BU90" i="2"/>
  <c r="BV90" i="2"/>
  <c r="BW81" i="2"/>
  <c r="BU81" i="2"/>
  <c r="BV81" i="2"/>
  <c r="C45" i="7"/>
  <c r="F45" i="7" s="1"/>
  <c r="BW96" i="2"/>
  <c r="BU96" i="2"/>
  <c r="BV96" i="2"/>
  <c r="F29" i="7"/>
  <c r="G36" i="7"/>
  <c r="H36" i="7"/>
  <c r="G23" i="7"/>
  <c r="H23" i="7"/>
  <c r="S46" i="2"/>
  <c r="S18" i="2"/>
  <c r="C37" i="7"/>
  <c r="F37" i="7" s="1"/>
  <c r="C19" i="7"/>
  <c r="F19" i="7" s="1"/>
  <c r="K4" i="7"/>
  <c r="J4" i="7"/>
  <c r="K37" i="7"/>
  <c r="H44" i="7"/>
  <c r="J44" i="7" s="1"/>
  <c r="G44" i="7"/>
  <c r="BW119" i="2"/>
  <c r="BU119" i="2"/>
  <c r="S119" i="2" s="1"/>
  <c r="BV119" i="2"/>
  <c r="H7" i="7"/>
  <c r="G7" i="7"/>
  <c r="BW99" i="2"/>
  <c r="BU99" i="2"/>
  <c r="S99" i="2" s="1"/>
  <c r="BV99" i="2"/>
  <c r="BW94" i="2"/>
  <c r="BU94" i="2"/>
  <c r="BV94" i="2"/>
  <c r="BW85" i="2"/>
  <c r="BV85" i="2"/>
  <c r="BU85" i="2"/>
  <c r="S85" i="2" s="1"/>
  <c r="BW104" i="2"/>
  <c r="BU104" i="2"/>
  <c r="BV104" i="2"/>
  <c r="F5" i="5"/>
  <c r="H12" i="7"/>
  <c r="J12" i="7" s="1"/>
  <c r="G12" i="7"/>
  <c r="S42" i="2"/>
  <c r="H11" i="7"/>
  <c r="G11" i="7"/>
  <c r="C30" i="7"/>
  <c r="F30" i="7" s="1"/>
  <c r="C24" i="7"/>
  <c r="F24" i="7" s="1"/>
  <c r="H10" i="7"/>
  <c r="G10" i="7"/>
  <c r="C4" i="3"/>
  <c r="G27" i="7"/>
  <c r="H27" i="7"/>
  <c r="G42" i="7"/>
  <c r="H42" i="7"/>
  <c r="S100" i="2"/>
  <c r="K28" i="7"/>
  <c r="J28" i="7"/>
  <c r="C42" i="7"/>
  <c r="F42" i="7" s="1"/>
  <c r="G5" i="7"/>
  <c r="H5" i="7"/>
  <c r="C11" i="7"/>
  <c r="F11" i="7" s="1"/>
  <c r="BW103" i="2"/>
  <c r="BU103" i="2"/>
  <c r="BV103" i="2"/>
  <c r="BW102" i="2"/>
  <c r="BU102" i="2"/>
  <c r="C51" i="7"/>
  <c r="BV102" i="2"/>
  <c r="BW93" i="2"/>
  <c r="BV93" i="2"/>
  <c r="BU93" i="2"/>
  <c r="BW108" i="2"/>
  <c r="BU108" i="2"/>
  <c r="BV108" i="2"/>
  <c r="C31" i="7"/>
  <c r="F31" i="7" s="1"/>
  <c r="C40" i="7"/>
  <c r="F10" i="7"/>
  <c r="F36" i="7"/>
  <c r="S14" i="2"/>
  <c r="H29" i="7"/>
  <c r="G29" i="7"/>
  <c r="S120" i="2"/>
  <c r="S51" i="2"/>
  <c r="S96" i="2" l="1"/>
  <c r="S101" i="2"/>
  <c r="S126" i="2"/>
  <c r="S114" i="2"/>
  <c r="S81" i="2"/>
  <c r="S86" i="2"/>
  <c r="S107" i="2"/>
  <c r="S104" i="2"/>
  <c r="S115" i="2"/>
  <c r="S90" i="2"/>
  <c r="S93" i="2"/>
  <c r="S125" i="2"/>
  <c r="S83" i="2"/>
  <c r="S97" i="2"/>
  <c r="S106" i="2"/>
  <c r="J17" i="7"/>
  <c r="S73" i="2"/>
  <c r="S80" i="2"/>
  <c r="K43" i="7"/>
  <c r="J43" i="7"/>
  <c r="K34" i="7"/>
  <c r="J34" i="7"/>
  <c r="K10" i="7"/>
  <c r="J10" i="7"/>
  <c r="K23" i="7"/>
  <c r="J23" i="7"/>
  <c r="K31" i="7"/>
  <c r="J31" i="7"/>
  <c r="K21" i="7"/>
  <c r="J21" i="7"/>
  <c r="S68" i="2"/>
  <c r="K48" i="7"/>
  <c r="J48" i="7"/>
  <c r="K36" i="7"/>
  <c r="J36" i="7"/>
  <c r="S130" i="2"/>
  <c r="S110" i="2"/>
  <c r="K3" i="7"/>
  <c r="J3" i="7"/>
  <c r="J30" i="7"/>
  <c r="J35" i="7"/>
  <c r="K35" i="7"/>
  <c r="J37" i="7"/>
  <c r="S91" i="2"/>
  <c r="K20" i="7"/>
  <c r="J20" i="7"/>
  <c r="J49" i="7"/>
  <c r="F49" i="7"/>
  <c r="S122" i="2"/>
  <c r="J19" i="7"/>
  <c r="K7" i="7"/>
  <c r="J7" i="7"/>
  <c r="S108" i="2"/>
  <c r="K5" i="7"/>
  <c r="J5" i="7"/>
  <c r="S94" i="2"/>
  <c r="J51" i="7"/>
  <c r="F51" i="7"/>
  <c r="S124" i="2"/>
  <c r="K38" i="7"/>
  <c r="J38" i="7"/>
  <c r="S78" i="2"/>
  <c r="S70" i="2"/>
  <c r="K15" i="7"/>
  <c r="J15" i="7"/>
  <c r="K26" i="7"/>
  <c r="J26" i="7"/>
  <c r="K29" i="7"/>
  <c r="J29" i="7"/>
  <c r="S102" i="2"/>
  <c r="K42" i="7"/>
  <c r="J42" i="7"/>
  <c r="S92" i="2"/>
  <c r="S75" i="2"/>
  <c r="K24" i="7"/>
  <c r="J24" i="7"/>
  <c r="K11" i="7"/>
  <c r="J11" i="7"/>
  <c r="K9" i="7"/>
  <c r="J9" i="7"/>
  <c r="K52" i="7"/>
  <c r="J52" i="7"/>
  <c r="S131" i="2"/>
  <c r="K25" i="7"/>
  <c r="J25" i="7"/>
  <c r="K8" i="7"/>
  <c r="J8" i="7"/>
  <c r="K27" i="7"/>
  <c r="J27" i="7"/>
  <c r="S77" i="2"/>
  <c r="S79" i="2"/>
  <c r="K16" i="7"/>
  <c r="J16" i="7"/>
  <c r="S117" i="2"/>
  <c r="S103" i="2"/>
  <c r="C5" i="3"/>
  <c r="S112" i="2"/>
  <c r="S84" i="2"/>
  <c r="K40" i="7"/>
  <c r="J40" i="7"/>
  <c r="E3" i="5"/>
  <c r="S118" i="2"/>
</calcChain>
</file>

<file path=xl/sharedStrings.xml><?xml version="1.0" encoding="utf-8"?>
<sst xmlns="http://schemas.openxmlformats.org/spreadsheetml/2006/main" count="794" uniqueCount="492">
  <si>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</si>
  <si>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</si>
  <si>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</si>
  <si>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</si>
  <si>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Waterfall</t>
  </si>
  <si>
    <t>Table 1</t>
  </si>
  <si>
    <t>Last Name</t>
  </si>
  <si>
    <r>
      <rPr>
        <b/>
        <sz val="11"/>
        <color indexed="8"/>
        <rFont val="Times New Roman"/>
      </rPr>
      <t>Name</t>
    </r>
  </si>
  <si>
    <t>Home Dept</t>
  </si>
  <si>
    <t>Areas of expertise from webpage</t>
  </si>
  <si>
    <t>Sub-Headings</t>
  </si>
  <si>
    <t>ERI Active</t>
  </si>
  <si>
    <t>Present 2013</t>
  </si>
  <si>
    <t>Present 2019</t>
  </si>
  <si>
    <t>Estimate 2025</t>
  </si>
  <si>
    <t>Start Year</t>
  </si>
  <si>
    <t>Depart Year</t>
  </si>
  <si>
    <t>Awards</t>
  </si>
  <si>
    <t>AGU Fellow</t>
  </si>
  <si>
    <t>AMS Fellow</t>
  </si>
  <si>
    <t>ESA Fellow</t>
  </si>
  <si>
    <t>GSA Fellow</t>
  </si>
  <si>
    <t>AAAS</t>
  </si>
  <si>
    <t>NAS</t>
  </si>
  <si>
    <t>Headings</t>
  </si>
  <si>
    <t>Retirement Dates - start of Prof Emer. Appt</t>
  </si>
  <si>
    <t>Geophysics</t>
  </si>
  <si>
    <t>Tectonics</t>
  </si>
  <si>
    <t>Petrology/volcanology</t>
  </si>
  <si>
    <t>Paleobiology</t>
  </si>
  <si>
    <t xml:space="preserve">Sedimentary </t>
  </si>
  <si>
    <t>Terrestrial Ecology</t>
  </si>
  <si>
    <t>Aquatic Ecology</t>
  </si>
  <si>
    <t>Marine Ecology</t>
  </si>
  <si>
    <t xml:space="preserve">Community </t>
  </si>
  <si>
    <t>Population</t>
  </si>
  <si>
    <t>Spatial</t>
  </si>
  <si>
    <t>Behaviorial</t>
  </si>
  <si>
    <t>Ecosystem</t>
  </si>
  <si>
    <t>Landscape/Biogeography</t>
  </si>
  <si>
    <t>Conservation</t>
  </si>
  <si>
    <t>Evolutionary</t>
  </si>
  <si>
    <t>Ecophysiology</t>
  </si>
  <si>
    <t>Hydrology</t>
  </si>
  <si>
    <t>Geomorphology</t>
  </si>
  <si>
    <t>Biogeochemistry</t>
  </si>
  <si>
    <t>Soils</t>
  </si>
  <si>
    <t>Env Microbiology</t>
  </si>
  <si>
    <t>LULCC**</t>
  </si>
  <si>
    <t>Cryospheric Sci</t>
  </si>
  <si>
    <t>Limnology / Aquatic</t>
  </si>
  <si>
    <t>Land-Atmos</t>
  </si>
  <si>
    <t>Biological Oceanography</t>
  </si>
  <si>
    <t>Physical Oceanography</t>
  </si>
  <si>
    <t>Chemical Oceanography</t>
  </si>
  <si>
    <t>Marine Geology</t>
  </si>
  <si>
    <t>Atmospheric Science</t>
  </si>
  <si>
    <t>Climate Dynamics</t>
  </si>
  <si>
    <t>Paleo-climate</t>
  </si>
  <si>
    <t>GIScience</t>
  </si>
  <si>
    <t>Remote Sensing</t>
  </si>
  <si>
    <t>Env. History</t>
  </si>
  <si>
    <t>Env. Justice/Law</t>
  </si>
  <si>
    <t>Food Systems</t>
  </si>
  <si>
    <t>Env. Politics</t>
  </si>
  <si>
    <t>Env Econ</t>
  </si>
  <si>
    <t>Transportation</t>
  </si>
  <si>
    <t>Environmental Anthropology</t>
  </si>
  <si>
    <t>Env. Health &amp; Epidemiology</t>
  </si>
  <si>
    <t>Environmental Law</t>
  </si>
  <si>
    <t>Coupled Natural-Human Systems</t>
  </si>
  <si>
    <t>Urban Environment</t>
  </si>
  <si>
    <t>Industrial Ecology</t>
  </si>
  <si>
    <t>Cognition</t>
  </si>
  <si>
    <t>Evolution/Genetics</t>
  </si>
  <si>
    <t>Physiology/Development</t>
  </si>
  <si>
    <t>Materials</t>
  </si>
  <si>
    <t>DEL?</t>
  </si>
  <si>
    <t>Arrived from 2011-2017</t>
  </si>
  <si>
    <t>Departed from 2011-2017</t>
  </si>
  <si>
    <t>Departing from 2017-2023</t>
  </si>
  <si>
    <t>Sarah Anderson</t>
  </si>
  <si>
    <t>Bren</t>
  </si>
  <si>
    <t xml:space="preserve">Environmental Politics </t>
  </si>
  <si>
    <t>Environmental Politics</t>
  </si>
  <si>
    <t>x</t>
  </si>
  <si>
    <t>y</t>
  </si>
  <si>
    <t>Mark Buntaine</t>
  </si>
  <si>
    <t>International Relations and Environmental Policy</t>
  </si>
  <si>
    <t>Kyle C. Meng</t>
  </si>
  <si>
    <t>Environmental Economics; Climate Change</t>
  </si>
  <si>
    <t>Environmental Economics</t>
  </si>
  <si>
    <t>Christopher Costello</t>
  </si>
  <si>
    <t>Environmental economics - regulation and natural resource management under uncertainty</t>
  </si>
  <si>
    <t>Environmental Economics; Conservation</t>
  </si>
  <si>
    <t>Frank Davis</t>
  </si>
  <si>
    <t>Landscape Ecology, Conservation Planning</t>
  </si>
  <si>
    <t>Biogeography/Landscape Ecology; LULCC; Conservation</t>
  </si>
  <si>
    <t>Jeff Dozier</t>
  </si>
  <si>
    <t>Snow Hydrology, Earth System Science, Remote Sensing</t>
  </si>
  <si>
    <t>Cryospheric Sciences; Hydrology</t>
  </si>
  <si>
    <t>Thomas Dunne</t>
  </si>
  <si>
    <t>Geomorphology, Hydrology</t>
  </si>
  <si>
    <t>Geomorphology, hydrology</t>
  </si>
  <si>
    <t>James Frew</t>
  </si>
  <si>
    <t>Environmental Information Management, digital libraries, snow hydrology</t>
  </si>
  <si>
    <t>Steve Gaines</t>
  </si>
  <si>
    <t>Marine Science, Sustainable Fisheries</t>
  </si>
  <si>
    <t>Population Ecology; Community Ecology; Conservation; Marine Ecology</t>
  </si>
  <si>
    <t>Roland Geyer</t>
  </si>
  <si>
    <t>Industrial Ecology, Production and Operations Management</t>
  </si>
  <si>
    <t>Ben Halpern</t>
  </si>
  <si>
    <t>Marine ecology and conservation biology</t>
  </si>
  <si>
    <t>Landscape, Marine and Spatial Ecology; Conservation</t>
  </si>
  <si>
    <t>Patricia Holden</t>
  </si>
  <si>
    <t>Environmental Microbiology – soil science, water quality</t>
  </si>
  <si>
    <t>Soils; Env Microbiology</t>
  </si>
  <si>
    <t>Kelsey Jack</t>
  </si>
  <si>
    <t>Environment and Development Economics</t>
  </si>
  <si>
    <t>Scott Jasechko</t>
  </si>
  <si>
    <t>Freshwater Resources</t>
  </si>
  <si>
    <t>Hydrology, Water Resources</t>
  </si>
  <si>
    <t>Arturo Keller</t>
  </si>
  <si>
    <t>Fate &amp; Transport, Watershed Mgmt, Remediation, Pollution Prevention, nanotechnology</t>
  </si>
  <si>
    <t xml:space="preserve">Hydrology; Limnology/Aquatic Ecosystems </t>
  </si>
  <si>
    <t>Bruce Kendall</t>
  </si>
  <si>
    <t xml:space="preserve">Theoretical ecology, spatial ecology, </t>
  </si>
  <si>
    <t>Population &amp; Spatial Ecology</t>
  </si>
  <si>
    <t>Ashley Larsen</t>
  </si>
  <si>
    <t>Agricultural Ecology, Land Use, Landscape Ecology</t>
  </si>
  <si>
    <t>Landscape Ecology; LULLC; Food Systems</t>
  </si>
  <si>
    <t>Hunter Lenihan</t>
  </si>
  <si>
    <t>Applied Marine Ecology, Coastal Marine Resources Management</t>
  </si>
  <si>
    <t>Community Ecology; Conservation; Marine Ecology</t>
  </si>
  <si>
    <t>Gary Libecap</t>
  </si>
  <si>
    <t>Corporate Environmental Management</t>
  </si>
  <si>
    <t>John Melack</t>
  </si>
  <si>
    <t>Biology, Ecology, Limnology</t>
  </si>
  <si>
    <t>Limnology/Aquatic Ecosystems; Ecosystem Ecology; Hydrology;</t>
  </si>
  <si>
    <t>Andrew Plantinga</t>
  </si>
  <si>
    <t>Natural Resource Economics and Policy</t>
  </si>
  <si>
    <t>Matthew Potoski</t>
  </si>
  <si>
    <t>James Salzman</t>
  </si>
  <si>
    <t>Sangwon Suh</t>
  </si>
  <si>
    <t>Corporate Environmental Management, Industrial Ecology, Life Cycle Assessment</t>
  </si>
  <si>
    <t>Naomi Tague</t>
  </si>
  <si>
    <t>Hydrology and ecosystem processes, modeling eco-hydrologic systems as altered by land use and climate</t>
  </si>
  <si>
    <t>Ecosystem Ecology; Hydrology; LULCC</t>
  </si>
  <si>
    <t>David Tilman</t>
  </si>
  <si>
    <t>Ecology, Biodiversity, Ecosystem Functioning</t>
  </si>
  <si>
    <t>Population Ecology; Community Ecology; Conservation</t>
  </si>
  <si>
    <t>Galen Stucky</t>
  </si>
  <si>
    <t>Chemistry &amp; Biochemistry</t>
  </si>
  <si>
    <t>Inorganic Chemistry, Materials Chemistry</t>
  </si>
  <si>
    <t>Ralph Archuleta</t>
  </si>
  <si>
    <t>Earth Science</t>
  </si>
  <si>
    <t>Seismic Source Studies, Strong Motion Seismology</t>
  </si>
  <si>
    <t>Stanley Awramik</t>
  </si>
  <si>
    <t>Pre-Phanerozoic Biogeology</t>
  </si>
  <si>
    <t>Douglas Burbank</t>
  </si>
  <si>
    <t>Tectonic Geomorphology, Collisional Orogens, Sedimentation and Tectonics, Surface Processes</t>
  </si>
  <si>
    <t>Geomorphology; Tectonics; Cryospheric Sciences</t>
  </si>
  <si>
    <t>Cathy Busby</t>
  </si>
  <si>
    <t>Sedimentology and Stratigraphy of Active Margins</t>
  </si>
  <si>
    <t>Sedimentology, Tectonics; Volcanology</t>
  </si>
  <si>
    <t>Jordan Clark</t>
  </si>
  <si>
    <t>Hydrogeology, Aqueous Geochemistry</t>
  </si>
  <si>
    <t>Hydrology; Limnology</t>
  </si>
  <si>
    <t>John Cottle</t>
  </si>
  <si>
    <t>Tectonics and Geochronology</t>
  </si>
  <si>
    <t xml:space="preserve">Tectonics </t>
  </si>
  <si>
    <t>Zachary Eilon</t>
  </si>
  <si>
    <t>Seismology, Tectonics, Inverse Theory</t>
  </si>
  <si>
    <t>Phil Gans</t>
  </si>
  <si>
    <t>Structural geology, tectonics</t>
  </si>
  <si>
    <t>Bradley Hacker</t>
  </si>
  <si>
    <t>Metamorphic Petrology, Tectonics, Geochronology and Petrophysics</t>
  </si>
  <si>
    <t>Tectonics; Petrology</t>
  </si>
  <si>
    <t>Matthew Jackson</t>
  </si>
  <si>
    <t>Geochemistry and Igneous Petrology</t>
  </si>
  <si>
    <t>Volcanology; Petrology; Marine Geology</t>
  </si>
  <si>
    <t>Macelwane</t>
  </si>
  <si>
    <t>Chen Ji</t>
  </si>
  <si>
    <t>Seismology</t>
  </si>
  <si>
    <t>Edward Keller</t>
  </si>
  <si>
    <t>Earth Surface Processes, Environmental Geology</t>
  </si>
  <si>
    <t>Geomorphology; Hydrology</t>
  </si>
  <si>
    <t>David Lea</t>
  </si>
  <si>
    <t>Paleoclimatology, Paleoceanography, Marine Geochemistry, Global Climate Change</t>
  </si>
  <si>
    <t>Paleoclimate;  Chemical oceanography</t>
  </si>
  <si>
    <t>Lorraine Lisiecki</t>
  </si>
  <si>
    <t>Paleoclimate and Paleoceanography</t>
  </si>
  <si>
    <t>Paleoclimate</t>
  </si>
  <si>
    <t>Francis Macdonald</t>
  </si>
  <si>
    <t>Geology</t>
  </si>
  <si>
    <t>Tectonics, Paleobiology</t>
  </si>
  <si>
    <t>Robin Matoza</t>
  </si>
  <si>
    <t>Geophysics, seismology, and acoustics</t>
  </si>
  <si>
    <t>Kristin Morell</t>
  </si>
  <si>
    <t>Tectonic geomorphology and active tectonics.</t>
  </si>
  <si>
    <t>Tectonics, Geophysics</t>
  </si>
  <si>
    <t>Susannah Porter</t>
  </si>
  <si>
    <t>Precambrian and Cambrian Paleobiology, Early Eukaryote and Animal Evolution</t>
  </si>
  <si>
    <t>Paleobiology; Evolutionary Ecology</t>
  </si>
  <si>
    <t>Morgan Raven</t>
  </si>
  <si>
    <t>Organic Geochemistry, Geobiology</t>
  </si>
  <si>
    <t>Roberta Rudnick</t>
  </si>
  <si>
    <t>Geochemistry and Petrology</t>
  </si>
  <si>
    <t>Petrology</t>
  </si>
  <si>
    <t>Alexander Simms</t>
  </si>
  <si>
    <t>Sedimentology - depositional systems response to sea-level, climate, and tectonic changes</t>
  </si>
  <si>
    <t>Sedimentology, Paleoclimate</t>
  </si>
  <si>
    <t>Frank Spera</t>
  </si>
  <si>
    <t>Magma Dynamics, Properties of Magmas, Volcanology and Geomaterials</t>
  </si>
  <si>
    <t>Volcanology; Petrology</t>
  </si>
  <si>
    <t>Toshiro Tanimoto</t>
  </si>
  <si>
    <t>Seismology, Earth structure</t>
  </si>
  <si>
    <t>Bruce Tiffney</t>
  </si>
  <si>
    <t>Angiosperm paleo- &amp; neocarpology, land plant evolution, plant-animal interactions in the fossil record</t>
  </si>
  <si>
    <t>David Valentine</t>
  </si>
  <si>
    <t>Geochemistry, Microbiology, Marine Science</t>
  </si>
  <si>
    <t>Chemical Oceanography; Environmental Microbiology</t>
  </si>
  <si>
    <t>Syee Weldeab</t>
  </si>
  <si>
    <t>Paleoclimatology, Paleoceanography</t>
  </si>
  <si>
    <t>Andy Wyss</t>
  </si>
  <si>
    <t xml:space="preserve">Vertebrate Paleontology, Mammalian Systematics </t>
  </si>
  <si>
    <t>Cherie Briggs</t>
  </si>
  <si>
    <t>EEMB</t>
  </si>
  <si>
    <t>Dynamics of animal populations</t>
  </si>
  <si>
    <t>Population Ecology</t>
  </si>
  <si>
    <t>Mark Brzezinski</t>
  </si>
  <si>
    <t>Marine phytoplankton -  diatoms</t>
  </si>
  <si>
    <t>Deron Burkepile</t>
  </si>
  <si>
    <t>Coral Reef Ecology and Community Ecology</t>
  </si>
  <si>
    <t>Marine Ecology and Community Ecology</t>
  </si>
  <si>
    <t>Craig Carlson</t>
  </si>
  <si>
    <t>Biological oceanography – Marine microbial ecology, bacterioplankton, biogeochemical cycling</t>
  </si>
  <si>
    <t>Biological Oceanography; EnvMicrobiology</t>
  </si>
  <si>
    <t>Peter Collins</t>
  </si>
  <si>
    <t>Mechanisms regulating reproduction and development in vertebrate animal models</t>
  </si>
  <si>
    <t>Erika Eliason</t>
  </si>
  <si>
    <t>Fish Physiology</t>
  </si>
  <si>
    <t>Marine Ecology, Ecophysiology</t>
  </si>
  <si>
    <t>Scott Hodges</t>
  </si>
  <si>
    <t>Genetic basis of adaptation and speciation</t>
  </si>
  <si>
    <t>Evolution; Genetics</t>
  </si>
  <si>
    <t>Gretchen Hofmann</t>
  </si>
  <si>
    <t>Ecological physiology of marine organisms, in particular kelp, invertebrates and perciform fishes</t>
  </si>
  <si>
    <t>Ecophysiology; Marine Ecology</t>
  </si>
  <si>
    <t>Sally Holbrook</t>
  </si>
  <si>
    <t>Population dynamics and species interactions of marine species, mainly reef fishes</t>
  </si>
  <si>
    <t>Community &amp; Population Ecology; Marine Ecology</t>
  </si>
  <si>
    <t>Debora Iglesias-Rodriguez</t>
  </si>
  <si>
    <t xml:space="preserve">Biological Oceanography; Diversity and function in marine phytoplankton </t>
  </si>
  <si>
    <t>Biological Oceanography; Ecophysiology</t>
  </si>
  <si>
    <t>Susan J. Mazer</t>
  </si>
  <si>
    <t>Evolutionary biology</t>
  </si>
  <si>
    <t>Armand Kuris</t>
  </si>
  <si>
    <t>Infectious processes in ecosystems</t>
  </si>
  <si>
    <t>Community Ecology; Marine Ecology</t>
  </si>
  <si>
    <t>Jonathan Levine</t>
  </si>
  <si>
    <t>Niche and neutral controls over plant species coexistence</t>
  </si>
  <si>
    <t>Community Ecology</t>
  </si>
  <si>
    <t>Sally MacIntyre</t>
  </si>
  <si>
    <t>Physical-biological coupling; physical limnology and oceanography; tropical, temperate and arctic lakes</t>
  </si>
  <si>
    <t>Limnology/Aquatic Ecosystems; Biological &amp; Physical Oceanography</t>
  </si>
  <si>
    <t>Bruce Mahall</t>
  </si>
  <si>
    <t>Physiological plant ecology; controls of community structures and plant distribution</t>
  </si>
  <si>
    <t>Ecophysiology; Biogeography/Landscape Ecology</t>
  </si>
  <si>
    <t>Douglas McCauley</t>
  </si>
  <si>
    <t>Ecology of communities and ecosystems in a rapidly changing world</t>
  </si>
  <si>
    <t>Holly Moeller</t>
  </si>
  <si>
    <t>Roger Nisbet</t>
  </si>
  <si>
    <t>Theoretical ecology; population dynamics; dynamic energy budget theory</t>
  </si>
  <si>
    <t>Todd Oakley</t>
  </si>
  <si>
    <t>Evolutionary biology: Origins of vision and light interaction genes</t>
  </si>
  <si>
    <t>Ryoko Oono</t>
  </si>
  <si>
    <t>Evolutionary ecology focusing on plant-microbe interactions</t>
  </si>
  <si>
    <t>Evolutionary Ecology; Env Microbiology</t>
  </si>
  <si>
    <t>Stephen Proulx</t>
  </si>
  <si>
    <t>Evolution; Genetics; Biometry</t>
  </si>
  <si>
    <t>William Rice</t>
  </si>
  <si>
    <t>Alyson Santoro</t>
  </si>
  <si>
    <t>Microbial Oceanography</t>
  </si>
  <si>
    <t>Biological &amp; Chemical Oceanography</t>
  </si>
  <si>
    <t>Russell Schmitt</t>
  </si>
  <si>
    <t>Abundance and dynamics of populations; species composition and diversity of communities</t>
  </si>
  <si>
    <t>Community, Population &amp; Marine Ecology</t>
  </si>
  <si>
    <t>Adrian Stier</t>
  </si>
  <si>
    <t>Marine Coastal Ecologist</t>
  </si>
  <si>
    <t>Raul Suarez</t>
  </si>
  <si>
    <t>Metabolic biochemistry</t>
  </si>
  <si>
    <t>Samuel Sweet</t>
  </si>
  <si>
    <t>Vertebrate systematics and evolutionary morphology; herpetology</t>
  </si>
  <si>
    <t>Evolutionary Ecology; Paleobiology</t>
  </si>
  <si>
    <t>Thomas Turner</t>
  </si>
  <si>
    <t>Evolutionary Genetics</t>
  </si>
  <si>
    <t>Lizzie Wilbanks</t>
  </si>
  <si>
    <t>Bioinformatics</t>
  </si>
  <si>
    <t>Hillary Young</t>
  </si>
  <si>
    <t>Community ecology and human disturbance</t>
  </si>
  <si>
    <t>Community Ecology; Conservation</t>
  </si>
  <si>
    <t>Early Career ESA Fellow</t>
  </si>
  <si>
    <t>Carla D’Antonio</t>
  </si>
  <si>
    <t>EEMB / Env Studies</t>
  </si>
  <si>
    <t>Plant and ecosystem ecology, invasive species, species affects on ecosystem processes, restoration ecology.</t>
  </si>
  <si>
    <t>Community Ecology; Ecosystem Ecology; Conservation</t>
  </si>
  <si>
    <t>Halley Froelich</t>
  </si>
  <si>
    <t>Aquatic farming and Climate Change</t>
  </si>
  <si>
    <t>Food Systems, Marine Ecology, Conservation</t>
  </si>
  <si>
    <t>Josh Schimel</t>
  </si>
  <si>
    <t>Ecosystem ecology – Soil ecology; microbial controls of ecosystem processes; terrestrial biogeochemistry</t>
  </si>
  <si>
    <t>Soils; Ecosystem Ecology; Env Microbiology</t>
  </si>
  <si>
    <t>Peter Alagona</t>
  </si>
  <si>
    <t>Environmental Studies</t>
  </si>
  <si>
    <t>Environmental history, history of science, wildlife and endangered species, California</t>
  </si>
  <si>
    <t>Environmental History</t>
  </si>
  <si>
    <t>Don't print column</t>
  </si>
  <si>
    <t>David Cleveland</t>
  </si>
  <si>
    <t>Sustainable, small-scale agrifood systems: plant breeding, climate change, nutrition, food sovereignty.</t>
  </si>
  <si>
    <t>LULCC; Conservation</t>
  </si>
  <si>
    <t>Summer Gray</t>
  </si>
  <si>
    <t>Environment and Society, Infrastructure and Adaptation, Climate Justice Studies</t>
  </si>
  <si>
    <t>Environmental Justice, Environmental Politics</t>
  </si>
  <si>
    <t>Robert Heilmayr</t>
  </si>
  <si>
    <t>Environmental economics, Ecological economics, Land systems science</t>
  </si>
  <si>
    <t>David Pellow</t>
  </si>
  <si>
    <t>Environmental Justice, Social Change</t>
  </si>
  <si>
    <t>Debra Perrone</t>
  </si>
  <si>
    <t>Water Resources Engineering, Groundwater Science and Policy</t>
  </si>
  <si>
    <t>Hydrology, Coupled Natural Human Systems</t>
  </si>
  <si>
    <t>Simone Pulver</t>
  </si>
  <si>
    <t>Global environmental politics, organizational theory, and the sociology of development</t>
  </si>
  <si>
    <t>Susan Stonich</t>
  </si>
  <si>
    <t>Ecological anthropology and third world environmental problems</t>
  </si>
  <si>
    <t>Human Geography</t>
  </si>
  <si>
    <t>Robert Wilkinson</t>
  </si>
  <si>
    <t>Environmental policy, water and watershed policy, energy, climate change, urban environment.</t>
  </si>
  <si>
    <t>Barbara Harthorn</t>
  </si>
  <si>
    <t>Feminist Studies</t>
  </si>
  <si>
    <t>Nanomaterials and Environmental Risk Perception</t>
  </si>
  <si>
    <t>Bodo Bookhagen</t>
  </si>
  <si>
    <t>Geography</t>
  </si>
  <si>
    <t>Geomorphology – remote sensing, hydrology, cosmogenic isotopes, climate change</t>
  </si>
  <si>
    <t>Leila Carvalho</t>
  </si>
  <si>
    <t>Atmospheric science – Regional and large-scale climate variability; scaling processes in geophysics</t>
  </si>
  <si>
    <t>Climate; Atmospheric Science</t>
  </si>
  <si>
    <t>Susan Cassels</t>
  </si>
  <si>
    <t>Epidemiology &amp; mathematical modeling; social network analysis; infectious disease epidemiology</t>
  </si>
  <si>
    <t>Oliver Chadwick</t>
  </si>
  <si>
    <t>Biogeosciences; soil science</t>
  </si>
  <si>
    <t>Soils; Geomorphology</t>
  </si>
  <si>
    <t>Liz Chrastil</t>
  </si>
  <si>
    <t>Cognitive and Behavioral Geography, Human-Environment Relations</t>
  </si>
  <si>
    <t>Vena Chu</t>
  </si>
  <si>
    <t>Remote sensing, Cryosphere, Arctic climate change</t>
  </si>
  <si>
    <t>Richard Church</t>
  </si>
  <si>
    <t>Geographic Information Science, Transportation</t>
  </si>
  <si>
    <t>Transportation; Human Geography; GIScience</t>
  </si>
  <si>
    <t>Keith Clarke</t>
  </si>
  <si>
    <t>Geographic Information Science; Cartography</t>
  </si>
  <si>
    <t>GIScience; LULCC; Human Geography</t>
  </si>
  <si>
    <t>Helen Couclelis</t>
  </si>
  <si>
    <t>Cognitive and Behavioral Geography, Geographic Information Science, Human-Environment Relations</t>
  </si>
  <si>
    <t>Human Geography; Cognition</t>
  </si>
  <si>
    <t>Timothy DeVries</t>
  </si>
  <si>
    <t>Global ocean modeling; cycling of carbon and nutrients</t>
  </si>
  <si>
    <t>Biological, Chemical &amp; Physical Oceanography; Paleoclimate</t>
  </si>
  <si>
    <t>Tommy Dickey</t>
  </si>
  <si>
    <t>Optical and physical oceanography; ocean instrumentation</t>
  </si>
  <si>
    <t>Biological &amp; Physical Oceanography</t>
  </si>
  <si>
    <t>Qinghua Ding</t>
  </si>
  <si>
    <t>Climate  Dynamics</t>
  </si>
  <si>
    <t>Vamsi Ganti</t>
  </si>
  <si>
    <t>Fluvial Geomorphology</t>
  </si>
  <si>
    <t>Hydrology, Geomorphology</t>
  </si>
  <si>
    <t>Catherine Gautier</t>
  </si>
  <si>
    <t>Climate science – atmospheric science, radiation, climate change, education</t>
  </si>
  <si>
    <t>Kostas Goulias</t>
  </si>
  <si>
    <t>GIScience; Transportation; Human Geography</t>
  </si>
  <si>
    <t>Krzysztof Janowicz</t>
  </si>
  <si>
    <t>Geographic Information Science</t>
  </si>
  <si>
    <t>Charles Jones</t>
  </si>
  <si>
    <t>Atmospheric science – Regional and large-scale climate variability and modeling, air-sea interaction</t>
  </si>
  <si>
    <t>Jennifer King</t>
  </si>
  <si>
    <t>Terrestrial biogeochemistry; Soil Science</t>
  </si>
  <si>
    <t>Soils; Ecosystem Ecology</t>
  </si>
  <si>
    <t>Werner Kuhn</t>
  </si>
  <si>
    <t>Phaedon Kyriakidis</t>
  </si>
  <si>
    <t xml:space="preserve">Geographic Information Science; geostatistics </t>
  </si>
  <si>
    <t>Hugo Loaiciga</t>
  </si>
  <si>
    <t>Groundwater hydrology; water resources</t>
  </si>
  <si>
    <t>David Lopez-Carr</t>
  </si>
  <si>
    <t>Human-Environment Relations; Demography &amp; migration</t>
  </si>
  <si>
    <t>Joseph McFadden</t>
  </si>
  <si>
    <t>Land-use and land-cover change, biosphere-atmosphere interactions, Earth system science, urban ecology</t>
  </si>
  <si>
    <t>LULCC; Land-atmosphere interaction; Ecosystems Ecology, Ecophysiology</t>
  </si>
  <si>
    <t>Joel Michaelsen</t>
  </si>
  <si>
    <t>Climatology, meteorology, and statistics</t>
  </si>
  <si>
    <t>Dan Montello</t>
  </si>
  <si>
    <t>Alan Murray</t>
  </si>
  <si>
    <t>GIS/Transport</t>
  </si>
  <si>
    <t>GIScience; Transportaion; Human Geography</t>
  </si>
  <si>
    <t>Nick Nidzieko</t>
  </si>
  <si>
    <t>Estuarine and Coastal Processes</t>
  </si>
  <si>
    <t>Physical Oceanography and Marine Ecology</t>
  </si>
  <si>
    <t>Martin Raubal</t>
  </si>
  <si>
    <t>Cognitive Engineering for Geospatial Services, Cognitive semantic interoperability</t>
  </si>
  <si>
    <t>Dar Roberts</t>
  </si>
  <si>
    <t>Terrestrial ecosystems – Remote sensing of vegetation, geology, ecology, and ecophysiology</t>
  </si>
  <si>
    <t>Landscape Ecology; Ecophysiology; LULCC</t>
  </si>
  <si>
    <t>David Siegel</t>
  </si>
  <si>
    <t>Interdisciplinary marine science; global biogeochemistry; coastal processes; spatial ecology</t>
  </si>
  <si>
    <t>Biological &amp; Physical Oceanography; Marine &amp; Spatial Ecology</t>
  </si>
  <si>
    <t>Stuart Sweeney</t>
  </si>
  <si>
    <t>Human-Environment Relations; spatial econometrics</t>
  </si>
  <si>
    <t>Libe Washburn</t>
  </si>
  <si>
    <t>Coastal circulation, mesoscale processes, air-sea interaction, and interdisciplinary oceanography</t>
  </si>
  <si>
    <t>Kelly Caylor</t>
  </si>
  <si>
    <t>Geography/Bren/ ERI</t>
  </si>
  <si>
    <t>Ecohydrology</t>
  </si>
  <si>
    <t xml:space="preserve">Hydrology; Ecosystem Ecology; Human-Environment; Food Systems; </t>
  </si>
  <si>
    <t>Jean Carlson</t>
  </si>
  <si>
    <t>Physics</t>
  </si>
  <si>
    <t>Robustness, tradeoffs, and feedback in complex, highly connected systems.</t>
  </si>
  <si>
    <t>Net Changes</t>
  </si>
  <si>
    <t>Net Changes - Table 1</t>
  </si>
  <si>
    <t>Total Earth &amp; Environmental Faculty</t>
  </si>
  <si>
    <t>2013 to 2019</t>
  </si>
  <si>
    <t>New Earth &amp; Environmental Faculty</t>
  </si>
  <si>
    <t>Earth &amp; Environmental Faculty Separations</t>
  </si>
  <si>
    <t>Net Change, 
2013 to 2019</t>
  </si>
  <si>
    <t>2019 to 2025</t>
  </si>
  <si>
    <t>Approved Hires 
(cf. Table X)</t>
  </si>
  <si>
    <t>Expected Retirements</t>
  </si>
  <si>
    <t>Net Change, 
2013 to 2025</t>
  </si>
  <si>
    <t>Parameters</t>
  </si>
  <si>
    <t>Net Changes - Parameters</t>
  </si>
  <si>
    <t>Current Year</t>
  </si>
  <si>
    <t>Planning Window</t>
  </si>
  <si>
    <t>Ecology by Geographic Focus</t>
  </si>
  <si>
    <t>Net Changes - Ecology by Geogra</t>
  </si>
  <si>
    <t>Ecology</t>
  </si>
  <si>
    <t>Change 2011-2023</t>
  </si>
  <si>
    <t>Change 2017-2023</t>
  </si>
  <si>
    <t>Terrestrial</t>
  </si>
  <si>
    <t>Aquatic</t>
  </si>
  <si>
    <t>Marine</t>
  </si>
  <si>
    <t>ERI Faculty Honors &amp; Awards</t>
  </si>
  <si>
    <t>Net Changes - ERI Faculty Honor</t>
  </si>
  <si>
    <t>Total ERI-Related</t>
  </si>
  <si>
    <t>National Academy Members</t>
  </si>
  <si>
    <t>ESA Fellows</t>
  </si>
  <si>
    <t>AGU Fellows</t>
  </si>
  <si>
    <t>AAAS Fellows</t>
  </si>
  <si>
    <t>Sum by discipline</t>
  </si>
  <si>
    <t>Sum by discipline - Table 1</t>
  </si>
  <si>
    <t>Category</t>
  </si>
  <si>
    <t>Sub-Category</t>
  </si>
  <si>
    <t>%Change 2013-2019</t>
  </si>
  <si>
    <t>% Change, 2013-2025</t>
  </si>
  <si>
    <t>Approved Searches*</t>
  </si>
  <si>
    <t>Ratio Compared to 2023 (incl. approved)</t>
  </si>
  <si>
    <t>N/A</t>
  </si>
  <si>
    <t>Land Surface Processes</t>
  </si>
  <si>
    <t>Marine / Ocean Science</t>
  </si>
  <si>
    <t>Climate</t>
  </si>
  <si>
    <t>Spatial Science</t>
  </si>
  <si>
    <t>Human Enviroment</t>
  </si>
  <si>
    <t xml:space="preserve">Biological Sciences*** </t>
  </si>
  <si>
    <t>Table 1-1</t>
  </si>
  <si>
    <t>Sum by discipline - Table 1-1</t>
  </si>
  <si>
    <t>indicates expected loss of at least 1/2 faculty research interests bewteen 2011 and 2023 (counting approved on-going searches)</t>
  </si>
  <si>
    <t>indicates expected loss of 2/3'rds or more of faculty research interests bewteen 2011 and 2023 (counting approved on-going searches)</t>
  </si>
  <si>
    <t>***These areas of research are not addressed in the ERI Plan</t>
  </si>
  <si>
    <t>Ranjit Deshmukh</t>
  </si>
  <si>
    <t>Chandra Krintz</t>
  </si>
  <si>
    <t>Michelle O'Malley</t>
  </si>
  <si>
    <t>Samantha Stevenson</t>
  </si>
  <si>
    <t>Deshmukh</t>
  </si>
  <si>
    <t>Krintz</t>
  </si>
  <si>
    <t>O'Malley</t>
  </si>
  <si>
    <t>Stevenson</t>
  </si>
  <si>
    <t>Computer Science</t>
  </si>
  <si>
    <t>Chemical Engineering</t>
  </si>
  <si>
    <t>Bren School</t>
  </si>
  <si>
    <t>Energy systems and policy analysis; electricity sector planning, operations, and markets; geospatial analysis of energy resources; energy access in developing regions</t>
  </si>
  <si>
    <t>Climate Modeling, Drought, Oceanography, Climate Dynamics</t>
  </si>
  <si>
    <t>Climate; Hydrology, Oceanography</t>
  </si>
  <si>
    <t>Programming systems, cloud computing and services, and the Internet of Things (IoT)</t>
  </si>
  <si>
    <t>Bioengineering
Energy, Efficiency &amp; Sustainability</t>
  </si>
  <si>
    <t>Presidential Early Career Award for Scientists and Engineers (PECASE); American Chemical Society Rising Star Award; NSF CAREER Award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</si>
</sst>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indexed="8"/>
      <name val="Calibri"/>
    </font>
    <font>
      <sz val="14"/>
      <color indexed="8"/>
      <name val="Calibri"/>
      <family val="2"/>
    </font>
    <font>
      <u/>
      <sz val="12"/>
      <color indexed="11"/>
      <name val="Calibri"/>
      <family val="2"/>
    </font>
    <font>
      <sz val="15"/>
      <color indexed="8"/>
      <name val="Calibri"/>
      <family val="2"/>
    </font>
    <font>
      <b/>
      <sz val="11"/>
      <color indexed="8"/>
      <name val="Times New Roman"/>
    </font>
    <font>
      <b/>
      <sz val="12"/>
      <color indexed="8"/>
      <name val="Calibri"/>
      <family val="2"/>
    </font>
    <font>
      <sz val="11"/>
      <color indexed="8"/>
      <name val="Times New Roman"/>
    </font>
    <font>
      <b/>
      <i/>
      <sz val="12"/>
      <color indexed="8"/>
      <name val="Calibri"/>
      <family val="2"/>
    </font>
    <font>
      <i/>
      <sz val="12"/>
      <color indexed="8"/>
      <name val="Calibri"/>
      <family val="2"/>
    </font>
    <font>
      <b/>
      <sz val="12"/>
      <color indexed="33"/>
      <name val="Calibri"/>
      <family val="2"/>
    </font>
    <font>
      <b/>
      <sz val="12"/>
      <color indexed="37"/>
      <name val="Calibri"/>
      <family val="2"/>
    </font>
    <font>
      <b/>
      <sz val="12"/>
      <color indexed="38"/>
      <name val="Calibri"/>
      <family val="2"/>
    </font>
    <font>
      <b/>
      <sz val="12"/>
      <color indexed="39"/>
      <name val="Calibri"/>
      <family val="2"/>
    </font>
    <font>
      <sz val="12"/>
      <color indexed="8"/>
      <name val="Calibri"/>
      <family val="2"/>
    </font>
  </fonts>
  <fills count="2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2"/>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indexed="40"/>
        <bgColor auto="1"/>
      </patternFill>
    </fill>
    <fill>
      <patternFill patternType="solid">
        <fgColor theme="8" tint="0.79998168889431442"/>
        <bgColor indexed="64"/>
      </patternFill>
    </fill>
  </fills>
  <borders count="81">
    <border>
      <left/>
      <right/>
      <top/>
      <bottom/>
      <diagonal/>
    </border>
    <border>
      <left style="thin">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medium">
        <color indexed="12"/>
      </left>
      <right style="medium">
        <color indexed="12"/>
      </right>
      <top style="medium">
        <color indexed="12"/>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thick">
        <color indexed="14"/>
      </right>
      <top style="thin">
        <color indexed="12"/>
      </top>
      <bottom style="thin">
        <color indexed="12"/>
      </bottom>
      <diagonal/>
    </border>
    <border>
      <left style="thick">
        <color indexed="14"/>
      </left>
      <right style="thin">
        <color indexed="12"/>
      </right>
      <top style="thick">
        <color indexed="14"/>
      </top>
      <bottom style="thin">
        <color indexed="12"/>
      </bottom>
      <diagonal/>
    </border>
    <border>
      <left style="thin">
        <color indexed="12"/>
      </left>
      <right style="thick">
        <color indexed="14"/>
      </right>
      <top style="thick">
        <color indexed="14"/>
      </top>
      <bottom style="thin">
        <color indexed="12"/>
      </bottom>
      <diagonal/>
    </border>
    <border>
      <left style="thick">
        <color indexed="14"/>
      </left>
      <right style="thin">
        <color indexed="12"/>
      </right>
      <top style="thin">
        <color indexed="12"/>
      </top>
      <bottom style="thin">
        <color indexed="12"/>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style="thin">
        <color indexed="12"/>
      </top>
      <bottom style="medium">
        <color indexed="12"/>
      </bottom>
      <diagonal/>
    </border>
    <border>
      <left style="thick">
        <color indexed="14"/>
      </left>
      <right style="thin">
        <color indexed="12"/>
      </right>
      <top style="thin">
        <color indexed="12"/>
      </top>
      <bottom style="thick">
        <color indexed="14"/>
      </bottom>
      <diagonal/>
    </border>
    <border>
      <left style="thin">
        <color indexed="12"/>
      </left>
      <right style="thick">
        <color indexed="14"/>
      </right>
      <top style="thin">
        <color indexed="12"/>
      </top>
      <bottom style="thick">
        <color indexed="14"/>
      </bottom>
      <diagonal/>
    </border>
    <border>
      <left style="thin">
        <color indexed="26"/>
      </left>
      <right style="thin">
        <color indexed="27"/>
      </right>
      <top style="thin">
        <color indexed="26"/>
      </top>
      <bottom style="thin">
        <color indexed="26"/>
      </bottom>
      <diagonal/>
    </border>
    <border>
      <left style="thin">
        <color indexed="27"/>
      </left>
      <right style="thin">
        <color indexed="27"/>
      </right>
      <top style="thin">
        <color indexed="26"/>
      </top>
      <bottom style="thin">
        <color indexed="26"/>
      </bottom>
      <diagonal/>
    </border>
    <border>
      <left style="thin">
        <color indexed="27"/>
      </left>
      <right style="thin">
        <color indexed="26"/>
      </right>
      <top style="thin">
        <color indexed="26"/>
      </top>
      <bottom style="thin">
        <color indexed="26"/>
      </bottom>
      <diagonal/>
    </border>
    <border>
      <left style="thin">
        <color indexed="26"/>
      </left>
      <right style="thin">
        <color indexed="27"/>
      </right>
      <top style="thin">
        <color indexed="26"/>
      </top>
      <bottom style="medium">
        <color indexed="8"/>
      </bottom>
      <diagonal/>
    </border>
    <border>
      <left style="thin">
        <color indexed="27"/>
      </left>
      <right style="thin">
        <color indexed="26"/>
      </right>
      <top style="thin">
        <color indexed="26"/>
      </top>
      <bottom style="medium">
        <color indexed="8"/>
      </bottom>
      <diagonal/>
    </border>
    <border>
      <left style="thin">
        <color indexed="27"/>
      </left>
      <right style="thin">
        <color indexed="27"/>
      </right>
      <top style="thin">
        <color indexed="26"/>
      </top>
      <bottom style="medium">
        <color indexed="8"/>
      </bottom>
      <diagonal/>
    </border>
    <border>
      <left style="thin">
        <color indexed="26"/>
      </left>
      <right style="thin">
        <color indexed="8"/>
      </right>
      <top style="medium">
        <color indexed="8"/>
      </top>
      <bottom style="thin">
        <color indexed="27"/>
      </bottom>
      <diagonal/>
    </border>
    <border>
      <left style="thin">
        <color indexed="8"/>
      </left>
      <right style="thin">
        <color indexed="26"/>
      </right>
      <top style="medium">
        <color indexed="8"/>
      </top>
      <bottom style="thin">
        <color indexed="8"/>
      </bottom>
      <diagonal/>
    </border>
    <border>
      <left style="thin">
        <color indexed="26"/>
      </left>
      <right style="thin">
        <color indexed="27"/>
      </right>
      <top style="medium">
        <color indexed="8"/>
      </top>
      <bottom style="thin">
        <color indexed="8"/>
      </bottom>
      <diagonal/>
    </border>
    <border>
      <left style="thin">
        <color indexed="27"/>
      </left>
      <right style="medium">
        <color indexed="8"/>
      </right>
      <top style="medium">
        <color indexed="8"/>
      </top>
      <bottom style="thin">
        <color indexed="8"/>
      </bottom>
      <diagonal/>
    </border>
    <border>
      <left style="medium">
        <color indexed="8"/>
      </left>
      <right style="thin">
        <color indexed="26"/>
      </right>
      <top style="medium">
        <color indexed="8"/>
      </top>
      <bottom style="thin">
        <color indexed="27"/>
      </bottom>
      <diagonal/>
    </border>
    <border>
      <left style="thin">
        <color indexed="26"/>
      </left>
      <right style="thin">
        <color indexed="8"/>
      </right>
      <top style="thin">
        <color indexed="27"/>
      </top>
      <bottom style="thin">
        <color indexed="27"/>
      </bottom>
      <diagonal/>
    </border>
    <border>
      <left style="thin">
        <color indexed="8"/>
      </left>
      <right style="thin">
        <color indexed="26"/>
      </right>
      <top style="thin">
        <color indexed="8"/>
      </top>
      <bottom style="thin">
        <color indexed="8"/>
      </bottom>
      <diagonal/>
    </border>
    <border>
      <left style="thin">
        <color indexed="26"/>
      </left>
      <right style="thin">
        <color indexed="27"/>
      </right>
      <top style="thin">
        <color indexed="8"/>
      </top>
      <bottom style="thin">
        <color indexed="8"/>
      </bottom>
      <diagonal/>
    </border>
    <border>
      <left style="thin">
        <color indexed="27"/>
      </left>
      <right style="medium">
        <color indexed="8"/>
      </right>
      <top style="thin">
        <color indexed="8"/>
      </top>
      <bottom style="thin">
        <color indexed="8"/>
      </bottom>
      <diagonal/>
    </border>
    <border>
      <left style="medium">
        <color indexed="8"/>
      </left>
      <right style="thin">
        <color indexed="26"/>
      </right>
      <top style="thin">
        <color indexed="27"/>
      </top>
      <bottom style="thin">
        <color indexed="27"/>
      </bottom>
      <diagonal/>
    </border>
    <border>
      <left style="thin">
        <color indexed="26"/>
      </left>
      <right style="thin">
        <color indexed="8"/>
      </right>
      <top style="thin">
        <color indexed="27"/>
      </top>
      <bottom style="medium">
        <color indexed="8"/>
      </bottom>
      <diagonal/>
    </border>
    <border>
      <left style="thin">
        <color indexed="8"/>
      </left>
      <right style="thin">
        <color indexed="26"/>
      </right>
      <top style="thin">
        <color indexed="8"/>
      </top>
      <bottom style="medium">
        <color indexed="8"/>
      </bottom>
      <diagonal/>
    </border>
    <border>
      <left style="thin">
        <color indexed="26"/>
      </left>
      <right style="thin">
        <color indexed="27"/>
      </right>
      <top style="thin">
        <color indexed="8"/>
      </top>
      <bottom style="medium">
        <color indexed="8"/>
      </bottom>
      <diagonal/>
    </border>
    <border>
      <left style="thin">
        <color indexed="27"/>
      </left>
      <right style="medium">
        <color indexed="8"/>
      </right>
      <top style="thin">
        <color indexed="8"/>
      </top>
      <bottom style="medium">
        <color indexed="8"/>
      </bottom>
      <diagonal/>
    </border>
    <border>
      <left style="medium">
        <color indexed="8"/>
      </left>
      <right style="thin">
        <color indexed="26"/>
      </right>
      <top style="thin">
        <color indexed="27"/>
      </top>
      <bottom style="medium">
        <color indexed="8"/>
      </bottom>
      <diagonal/>
    </border>
    <border>
      <left style="thin">
        <color indexed="26"/>
      </left>
      <right style="medium">
        <color indexed="8"/>
      </right>
      <top style="medium">
        <color indexed="8"/>
      </top>
      <bottom style="thin">
        <color indexed="27"/>
      </bottom>
      <diagonal/>
    </border>
    <border>
      <left style="thin">
        <color indexed="26"/>
      </left>
      <right style="thin">
        <color indexed="27"/>
      </right>
      <top style="medium">
        <color indexed="8"/>
      </top>
      <bottom style="thin">
        <color indexed="27"/>
      </bottom>
      <diagonal/>
    </border>
    <border>
      <left style="thin">
        <color indexed="27"/>
      </left>
      <right style="thin">
        <color indexed="27"/>
      </right>
      <top style="medium">
        <color indexed="8"/>
      </top>
      <bottom style="thin">
        <color indexed="27"/>
      </bottom>
      <diagonal/>
    </border>
    <border>
      <left style="thin">
        <color indexed="27"/>
      </left>
      <right style="medium">
        <color indexed="8"/>
      </right>
      <top style="medium">
        <color indexed="8"/>
      </top>
      <bottom style="thin">
        <color indexed="27"/>
      </bottom>
      <diagonal/>
    </border>
    <border>
      <left style="thin">
        <color indexed="26"/>
      </left>
      <right style="medium">
        <color indexed="8"/>
      </right>
      <top style="thin">
        <color indexed="27"/>
      </top>
      <bottom style="thin">
        <color indexed="26"/>
      </bottom>
      <diagonal/>
    </border>
    <border>
      <left style="medium">
        <color indexed="8"/>
      </left>
      <right style="thin">
        <color indexed="26"/>
      </right>
      <top style="thin">
        <color indexed="27"/>
      </top>
      <bottom style="thin">
        <color indexed="26"/>
      </bottom>
      <diagonal/>
    </border>
    <border>
      <left style="thin">
        <color indexed="26"/>
      </left>
      <right style="thin">
        <color indexed="27"/>
      </right>
      <top style="thin">
        <color indexed="27"/>
      </top>
      <bottom style="thin">
        <color indexed="26"/>
      </bottom>
      <diagonal/>
    </border>
    <border>
      <left style="thin">
        <color indexed="27"/>
      </left>
      <right style="thin">
        <color indexed="27"/>
      </right>
      <top style="thin">
        <color indexed="27"/>
      </top>
      <bottom style="thin">
        <color indexed="26"/>
      </bottom>
      <diagonal/>
    </border>
    <border>
      <left style="thin">
        <color indexed="27"/>
      </left>
      <right style="medium">
        <color indexed="8"/>
      </right>
      <top style="thin">
        <color indexed="27"/>
      </top>
      <bottom style="thin">
        <color indexed="26"/>
      </bottom>
      <diagonal/>
    </border>
    <border>
      <left style="thin">
        <color indexed="27"/>
      </left>
      <right style="medium">
        <color indexed="8"/>
      </right>
      <top style="thin">
        <color indexed="26"/>
      </top>
      <bottom style="thin">
        <color indexed="27"/>
      </bottom>
      <diagonal/>
    </border>
    <border>
      <left style="medium">
        <color indexed="8"/>
      </left>
      <right style="thin">
        <color indexed="26"/>
      </right>
      <top style="thin">
        <color indexed="26"/>
      </top>
      <bottom style="medium">
        <color indexed="8"/>
      </bottom>
      <diagonal/>
    </border>
    <border>
      <left style="thin">
        <color indexed="27"/>
      </left>
      <right style="medium">
        <color indexed="8"/>
      </right>
      <top style="thin">
        <color indexed="26"/>
      </top>
      <bottom style="medium">
        <color indexed="8"/>
      </bottom>
      <diagonal/>
    </border>
    <border>
      <left style="thin">
        <color indexed="27"/>
      </left>
      <right style="thin">
        <color indexed="26"/>
      </right>
      <top style="thin">
        <color indexed="26"/>
      </top>
      <bottom style="thin">
        <color indexed="27"/>
      </bottom>
      <diagonal/>
    </border>
    <border>
      <left style="thin">
        <color indexed="26"/>
      </left>
      <right style="thin">
        <color indexed="27"/>
      </right>
      <top style="thin">
        <color indexed="26"/>
      </top>
      <bottom style="thin">
        <color indexed="27"/>
      </bottom>
      <diagonal/>
    </border>
    <border>
      <left style="thin">
        <color indexed="27"/>
      </left>
      <right style="thin">
        <color indexed="26"/>
      </right>
      <top style="thin">
        <color indexed="27"/>
      </top>
      <bottom style="thin">
        <color indexed="27"/>
      </bottom>
      <diagonal/>
    </border>
    <border>
      <left style="thin">
        <color indexed="26"/>
      </left>
      <right style="thin">
        <color indexed="27"/>
      </right>
      <top style="thin">
        <color indexed="27"/>
      </top>
      <bottom style="thin">
        <color indexed="27"/>
      </bottom>
      <diagonal/>
    </border>
    <border>
      <left style="thin">
        <color indexed="27"/>
      </left>
      <right style="thin">
        <color indexed="8"/>
      </right>
      <top style="thin">
        <color indexed="27"/>
      </top>
      <bottom style="thin">
        <color indexed="26"/>
      </bottom>
      <diagonal/>
    </border>
    <border>
      <left style="thin">
        <color indexed="8"/>
      </left>
      <right style="thin">
        <color indexed="8"/>
      </right>
      <top style="thin">
        <color indexed="8"/>
      </top>
      <bottom style="medium">
        <color indexed="8"/>
      </bottom>
      <diagonal/>
    </border>
    <border>
      <left style="thin">
        <color indexed="27"/>
      </left>
      <right style="thin">
        <color indexed="27"/>
      </right>
      <top style="thin">
        <color indexed="27"/>
      </top>
      <bottom style="thin">
        <color indexed="27"/>
      </bottom>
      <diagonal/>
    </border>
    <border>
      <left style="thin">
        <color indexed="27"/>
      </left>
      <right style="thin">
        <color indexed="27"/>
      </right>
      <top style="thin">
        <color indexed="26"/>
      </top>
      <bottom style="thin">
        <color indexed="27"/>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medium">
        <color indexed="8"/>
      </top>
      <bottom style="thin">
        <color indexed="12"/>
      </bottom>
      <diagonal/>
    </border>
    <border>
      <left style="medium">
        <color indexed="8"/>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12"/>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26"/>
      </bottom>
      <diagonal/>
    </border>
    <border>
      <left style="thin">
        <color indexed="26"/>
      </left>
      <right style="thin">
        <color indexed="26"/>
      </right>
      <top style="thin">
        <color indexed="26"/>
      </top>
      <bottom style="thin">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thin">
        <color indexed="12"/>
      </right>
      <top style="thin">
        <color indexed="8"/>
      </top>
      <bottom style="medium">
        <color indexed="8"/>
      </bottom>
      <diagonal/>
    </border>
  </borders>
  <cellStyleXfs count="1">
    <xf numFmtId="0" fontId="0" fillId="0" borderId="0" applyNumberFormat="0" applyFill="0" applyBorder="0" applyProtection="0"/>
  </cellStyleXfs>
  <cellXfs count="257">
    <xf numFmtId="0" fontId="0" fillId="0" borderId="0" xfId="0" applyFont="1" applyAlignment="1"/>
    <xf numFmtId="0" fontId="1" fillId="0" borderId="0" xfId="0" applyFont="1" applyAlignment="1">
      <alignment horizontal="left"/>
    </xf>
    <xf numFmtId="0" fontId="0" fillId="2" borderId="0" xfId="0" applyFont="1" applyFill="1" applyAlignment="1">
      <alignment horizontal="left"/>
    </xf>
    <xf numFmtId="0" fontId="0" fillId="3" borderId="0" xfId="0" applyFont="1" applyFill="1" applyAlignment="1">
      <alignment horizontal="left"/>
    </xf>
    <xf numFmtId="0" fontId="2" fillId="3" borderId="0" xfId="0" applyFont="1" applyFill="1" applyAlignment="1">
      <alignment horizontal="left"/>
    </xf>
    <xf numFmtId="0" fontId="0" fillId="0" borderId="0" xfId="0" applyNumberFormat="1" applyFont="1" applyAlignment="1"/>
    <xf numFmtId="49" fontId="4" fillId="0" borderId="1" xfId="0" applyNumberFormat="1" applyFont="1" applyBorder="1" applyAlignment="1">
      <alignment horizontal="center" vertical="center" wrapText="1"/>
    </xf>
    <xf numFmtId="49" fontId="4" fillId="0" borderId="2"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49" fontId="4" fillId="4" borderId="4" xfId="0" applyNumberFormat="1" applyFont="1" applyFill="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6" xfId="0" applyNumberFormat="1" applyFont="1" applyBorder="1" applyAlignment="1">
      <alignment horizontal="center" vertical="center" wrapText="1"/>
    </xf>
    <xf numFmtId="49" fontId="4" fillId="0" borderId="7" xfId="0" applyNumberFormat="1" applyFont="1" applyBorder="1" applyAlignment="1">
      <alignment horizontal="center" vertical="center" wrapText="1"/>
    </xf>
    <xf numFmtId="49" fontId="5" fillId="4" borderId="8" xfId="0" applyNumberFormat="1" applyFont="1" applyFill="1" applyBorder="1" applyAlignment="1">
      <alignment horizontal="center" vertical="center"/>
    </xf>
    <xf numFmtId="49" fontId="5" fillId="4" borderId="1" xfId="0" applyNumberFormat="1" applyFont="1" applyFill="1" applyBorder="1" applyAlignment="1">
      <alignment horizontal="center" vertical="center"/>
    </xf>
    <xf numFmtId="49" fontId="4" fillId="4" borderId="1"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49" fontId="5" fillId="6"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49" fontId="5" fillId="9" borderId="1" xfId="0" applyNumberFormat="1" applyFont="1" applyFill="1" applyBorder="1" applyAlignment="1">
      <alignment horizontal="center" vertical="center" wrapText="1"/>
    </xf>
    <xf numFmtId="49" fontId="5" fillId="10" borderId="1" xfId="0" applyNumberFormat="1" applyFont="1" applyFill="1" applyBorder="1" applyAlignment="1">
      <alignment horizontal="center" vertical="center"/>
    </xf>
    <xf numFmtId="49" fontId="5" fillId="10" borderId="1" xfId="0" applyNumberFormat="1" applyFont="1" applyFill="1" applyBorder="1" applyAlignment="1">
      <alignment horizontal="center" vertical="center" wrapText="1"/>
    </xf>
    <xf numFmtId="49" fontId="5" fillId="11" borderId="1" xfId="0" applyNumberFormat="1" applyFont="1" applyFill="1" applyBorder="1" applyAlignment="1">
      <alignment horizontal="center" vertical="center" wrapText="1"/>
    </xf>
    <xf numFmtId="49" fontId="5" fillId="12" borderId="1" xfId="0" applyNumberFormat="1" applyFont="1" applyFill="1" applyBorder="1" applyAlignment="1">
      <alignment horizontal="center" vertical="center" wrapText="1"/>
    </xf>
    <xf numFmtId="49" fontId="5" fillId="12" borderId="2" xfId="0" applyNumberFormat="1" applyFont="1" applyFill="1" applyBorder="1" applyAlignment="1">
      <alignment horizontal="center" vertical="center" wrapText="1"/>
    </xf>
    <xf numFmtId="49" fontId="5" fillId="0" borderId="4"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49" fontId="6" fillId="0" borderId="9" xfId="0" applyNumberFormat="1" applyFont="1" applyBorder="1" applyAlignment="1">
      <alignment horizontal="center" vertical="center" wrapText="1"/>
    </xf>
    <xf numFmtId="49" fontId="6" fillId="4" borderId="4" xfId="0" applyNumberFormat="1" applyFont="1" applyFill="1" applyBorder="1" applyAlignment="1">
      <alignment horizontal="center" vertical="center" wrapText="1"/>
    </xf>
    <xf numFmtId="49" fontId="6" fillId="4" borderId="5" xfId="0" applyNumberFormat="1" applyFont="1" applyFill="1" applyBorder="1" applyAlignment="1">
      <alignment horizontal="center" vertical="center" wrapText="1"/>
    </xf>
    <xf numFmtId="0" fontId="6" fillId="0" borderId="8"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0" fillId="4" borderId="8" xfId="0" applyFont="1" applyFill="1" applyBorder="1" applyAlignment="1">
      <alignment horizontal="center" vertical="center"/>
    </xf>
    <xf numFmtId="0" fontId="0" fillId="4" borderId="1" xfId="0" applyNumberFormat="1" applyFont="1" applyFill="1" applyBorder="1" applyAlignment="1">
      <alignment horizontal="center" vertical="center"/>
    </xf>
    <xf numFmtId="0" fontId="0" fillId="4" borderId="1" xfId="0" applyFont="1" applyFill="1" applyBorder="1" applyAlignment="1">
      <alignment horizontal="center" vertical="center" wrapText="1"/>
    </xf>
    <xf numFmtId="0" fontId="0" fillId="4" borderId="1" xfId="0" applyNumberFormat="1" applyFont="1" applyFill="1" applyBorder="1" applyAlignment="1">
      <alignment horizontal="center" vertical="center" wrapText="1"/>
    </xf>
    <xf numFmtId="0" fontId="0" fillId="4" borderId="2" xfId="0" applyNumberFormat="1" applyFont="1" applyFill="1" applyBorder="1" applyAlignment="1">
      <alignment horizontal="center" vertical="center"/>
    </xf>
    <xf numFmtId="0" fontId="0" fillId="0" borderId="4" xfId="0" applyNumberFormat="1" applyFont="1" applyBorder="1" applyAlignment="1">
      <alignment horizontal="center" vertical="center"/>
    </xf>
    <xf numFmtId="0" fontId="0" fillId="0" borderId="1" xfId="0" applyNumberFormat="1" applyFont="1" applyBorder="1" applyAlignment="1">
      <alignment horizontal="center" vertical="center"/>
    </xf>
    <xf numFmtId="0" fontId="6" fillId="0" borderId="9" xfId="0" applyFont="1" applyBorder="1" applyAlignment="1">
      <alignment horizontal="center" vertical="center" wrapText="1"/>
    </xf>
    <xf numFmtId="49" fontId="6" fillId="4" borderId="1" xfId="0" applyNumberFormat="1"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1" xfId="0" applyNumberFormat="1" applyFont="1" applyFill="1" applyBorder="1" applyAlignment="1">
      <alignment horizontal="center" vertical="center" wrapText="1"/>
    </xf>
    <xf numFmtId="0" fontId="6" fillId="0" borderId="8" xfId="0" applyFont="1" applyBorder="1" applyAlignment="1">
      <alignment horizontal="center" vertical="center" wrapText="1"/>
    </xf>
    <xf numFmtId="0" fontId="6" fillId="0" borderId="5" xfId="0" applyNumberFormat="1" applyFont="1" applyBorder="1" applyAlignment="1">
      <alignment horizontal="center" vertical="center" wrapText="1"/>
    </xf>
    <xf numFmtId="14" fontId="0" fillId="4" borderId="1" xfId="0" applyNumberFormat="1" applyFont="1" applyFill="1" applyBorder="1" applyAlignment="1">
      <alignment horizontal="center" vertical="center" wrapText="1"/>
    </xf>
    <xf numFmtId="0" fontId="6" fillId="0" borderId="2" xfId="0" applyFont="1" applyBorder="1" applyAlignment="1">
      <alignment horizontal="center" vertical="center" wrapText="1"/>
    </xf>
    <xf numFmtId="49" fontId="6" fillId="4" borderId="9"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49" fontId="6" fillId="4" borderId="8" xfId="0" applyNumberFormat="1" applyFont="1" applyFill="1" applyBorder="1" applyAlignment="1">
      <alignment horizontal="center" vertical="center" wrapText="1"/>
    </xf>
    <xf numFmtId="17" fontId="0" fillId="4" borderId="1" xfId="0" applyNumberFormat="1" applyFont="1" applyFill="1" applyBorder="1" applyAlignment="1">
      <alignment horizontal="center" vertical="center" wrapText="1"/>
    </xf>
    <xf numFmtId="0" fontId="6" fillId="4" borderId="5"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6" fillId="4" borderId="9" xfId="0" applyFont="1" applyFill="1" applyBorder="1" applyAlignment="1">
      <alignment horizontal="center" vertical="center" wrapText="1"/>
    </xf>
    <xf numFmtId="0" fontId="6" fillId="4" borderId="8" xfId="0" applyNumberFormat="1" applyFont="1" applyFill="1" applyBorder="1" applyAlignment="1">
      <alignment horizontal="center" vertical="center" wrapText="1"/>
    </xf>
    <xf numFmtId="49" fontId="0" fillId="4" borderId="1" xfId="0" applyNumberFormat="1" applyFont="1" applyFill="1" applyBorder="1" applyAlignment="1">
      <alignment horizontal="center" vertical="center" wrapText="1"/>
    </xf>
    <xf numFmtId="0" fontId="0" fillId="4" borderId="8" xfId="0" applyFont="1" applyFill="1" applyBorder="1" applyAlignment="1"/>
    <xf numFmtId="49" fontId="6" fillId="0" borderId="10"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0" fillId="0" borderId="0" xfId="0" applyNumberFormat="1" applyFont="1" applyAlignment="1"/>
    <xf numFmtId="0" fontId="5" fillId="0" borderId="14" xfId="0" applyNumberFormat="1" applyFont="1" applyBorder="1" applyAlignment="1">
      <alignment horizontal="center" vertical="center"/>
    </xf>
    <xf numFmtId="0" fontId="5" fillId="0" borderId="15" xfId="0" applyNumberFormat="1" applyFont="1" applyBorder="1" applyAlignment="1">
      <alignment horizontal="center" vertical="center"/>
    </xf>
    <xf numFmtId="0" fontId="0" fillId="0" borderId="16" xfId="0" applyFont="1" applyBorder="1" applyAlignment="1">
      <alignment vertical="center"/>
    </xf>
    <xf numFmtId="49" fontId="5" fillId="0" borderId="17" xfId="0" applyNumberFormat="1" applyFont="1" applyBorder="1" applyAlignment="1">
      <alignment horizontal="right" vertical="center" wrapText="1"/>
    </xf>
    <xf numFmtId="0" fontId="0" fillId="0" borderId="16" xfId="0" applyNumberFormat="1" applyFont="1" applyBorder="1" applyAlignment="1">
      <alignment horizontal="center" vertical="center"/>
    </xf>
    <xf numFmtId="0" fontId="0" fillId="0" borderId="18" xfId="0" applyNumberFormat="1" applyFont="1" applyBorder="1" applyAlignment="1">
      <alignment horizontal="center" vertical="center"/>
    </xf>
    <xf numFmtId="0" fontId="0" fillId="0" borderId="17" xfId="0" applyNumberFormat="1" applyFont="1" applyBorder="1" applyAlignment="1">
      <alignment horizontal="center" vertical="center"/>
    </xf>
    <xf numFmtId="49" fontId="0" fillId="0" borderId="20" xfId="0" applyNumberFormat="1" applyFont="1" applyBorder="1" applyAlignment="1">
      <alignment horizontal="center" vertical="center" wrapText="1"/>
    </xf>
    <xf numFmtId="49" fontId="0" fillId="0" borderId="25" xfId="0" applyNumberFormat="1" applyFont="1" applyBorder="1" applyAlignment="1">
      <alignment horizontal="center" vertical="center" wrapText="1"/>
    </xf>
    <xf numFmtId="49" fontId="7" fillId="0" borderId="30" xfId="0" applyNumberFormat="1" applyFont="1" applyBorder="1" applyAlignment="1">
      <alignment horizontal="right" vertical="center" wrapText="1"/>
    </xf>
    <xf numFmtId="0" fontId="0" fillId="0" borderId="37" xfId="0" applyNumberFormat="1" applyFont="1" applyBorder="1" applyAlignment="1">
      <alignment horizontal="center" vertical="center"/>
    </xf>
    <xf numFmtId="0" fontId="0" fillId="0" borderId="42" xfId="0" applyNumberFormat="1" applyFont="1" applyBorder="1" applyAlignment="1">
      <alignment horizontal="center" vertical="center"/>
    </xf>
    <xf numFmtId="0" fontId="7" fillId="0" borderId="45" xfId="0" applyNumberFormat="1" applyFont="1" applyBorder="1" applyAlignment="1">
      <alignment horizontal="center" vertical="center"/>
    </xf>
    <xf numFmtId="0" fontId="0" fillId="0" borderId="0" xfId="0" applyNumberFormat="1" applyFont="1" applyAlignment="1"/>
    <xf numFmtId="0" fontId="0" fillId="13" borderId="41" xfId="0" applyFont="1" applyFill="1" applyBorder="1" applyAlignment="1"/>
    <xf numFmtId="49" fontId="0" fillId="14" borderId="46" xfId="0" applyNumberFormat="1" applyFont="1" applyFill="1" applyBorder="1" applyAlignment="1"/>
    <xf numFmtId="0" fontId="0" fillId="0" borderId="47" xfId="0" applyNumberFormat="1" applyFont="1" applyBorder="1" applyAlignment="1"/>
    <xf numFmtId="49" fontId="0" fillId="14" borderId="48" xfId="0" applyNumberFormat="1" applyFont="1" applyFill="1" applyBorder="1" applyAlignment="1"/>
    <xf numFmtId="0" fontId="0" fillId="0" borderId="49" xfId="0" applyNumberFormat="1" applyFont="1" applyBorder="1" applyAlignment="1"/>
    <xf numFmtId="0" fontId="0" fillId="0" borderId="0" xfId="0" applyNumberFormat="1" applyFont="1" applyAlignment="1"/>
    <xf numFmtId="49" fontId="5" fillId="13" borderId="50" xfId="0" applyNumberFormat="1" applyFont="1" applyFill="1" applyBorder="1" applyAlignment="1">
      <alignment wrapText="1"/>
    </xf>
    <xf numFmtId="0" fontId="0" fillId="13" borderId="51" xfId="0" applyNumberFormat="1" applyFont="1" applyFill="1" applyBorder="1" applyAlignment="1">
      <alignment wrapText="1"/>
    </xf>
    <xf numFmtId="0" fontId="5" fillId="13" borderId="51" xfId="0" applyNumberFormat="1" applyFont="1" applyFill="1" applyBorder="1" applyAlignment="1">
      <alignment horizontal="right" wrapText="1"/>
    </xf>
    <xf numFmtId="49" fontId="5" fillId="13" borderId="51" xfId="0" applyNumberFormat="1" applyFont="1" applyFill="1" applyBorder="1" applyAlignment="1">
      <alignment horizontal="right" wrapText="1"/>
    </xf>
    <xf numFmtId="0" fontId="0" fillId="0" borderId="35" xfId="0" applyNumberFormat="1" applyFont="1" applyBorder="1" applyAlignment="1"/>
    <xf numFmtId="0" fontId="0" fillId="0" borderId="36" xfId="0" applyNumberFormat="1" applyFont="1" applyBorder="1" applyAlignment="1"/>
    <xf numFmtId="2" fontId="0" fillId="0" borderId="36" xfId="0" applyNumberFormat="1" applyFont="1" applyBorder="1" applyAlignment="1"/>
    <xf numFmtId="0" fontId="0" fillId="0" borderId="52" xfId="0" applyNumberFormat="1" applyFont="1" applyBorder="1" applyAlignment="1"/>
    <xf numFmtId="2" fontId="0" fillId="0" borderId="52" xfId="0" applyNumberFormat="1" applyFont="1" applyBorder="1" applyAlignment="1"/>
    <xf numFmtId="0" fontId="0" fillId="0" borderId="0" xfId="0" applyNumberFormat="1" applyFont="1" applyAlignment="1"/>
    <xf numFmtId="49" fontId="0" fillId="13" borderId="41" xfId="0" applyNumberFormat="1" applyFont="1" applyFill="1" applyBorder="1" applyAlignment="1"/>
    <xf numFmtId="0" fontId="0" fillId="13" borderId="41" xfId="0" applyNumberFormat="1" applyFont="1" applyFill="1" applyBorder="1" applyAlignment="1"/>
    <xf numFmtId="49" fontId="0" fillId="14" borderId="53" xfId="0" applyNumberFormat="1" applyFont="1" applyFill="1" applyBorder="1" applyAlignment="1"/>
    <xf numFmtId="0" fontId="0" fillId="14" borderId="46" xfId="0" applyNumberFormat="1" applyFont="1" applyFill="1" applyBorder="1" applyAlignment="1"/>
    <xf numFmtId="0" fontId="0" fillId="0" borderId="53" xfId="0" applyNumberFormat="1" applyFont="1" applyBorder="1" applyAlignment="1"/>
    <xf numFmtId="49" fontId="0" fillId="14" borderId="52" xfId="0" applyNumberFormat="1" applyFont="1" applyFill="1" applyBorder="1" applyAlignment="1"/>
    <xf numFmtId="0" fontId="0" fillId="14" borderId="48" xfId="0" applyFont="1" applyFill="1" applyBorder="1" applyAlignment="1"/>
    <xf numFmtId="0" fontId="0" fillId="0" borderId="49" xfId="0" applyFont="1" applyBorder="1" applyAlignment="1"/>
    <xf numFmtId="0" fontId="0" fillId="0" borderId="52" xfId="0" applyFont="1" applyBorder="1" applyAlignment="1"/>
    <xf numFmtId="0" fontId="0" fillId="0" borderId="0" xfId="0" applyNumberFormat="1" applyFont="1" applyAlignment="1"/>
    <xf numFmtId="49" fontId="0" fillId="15" borderId="55" xfId="0" applyNumberFormat="1" applyFont="1" applyFill="1" applyBorder="1" applyAlignment="1">
      <alignment horizontal="center" wrapText="1"/>
    </xf>
    <xf numFmtId="2" fontId="5" fillId="4" borderId="58" xfId="0" applyNumberFormat="1" applyFont="1" applyFill="1" applyBorder="1" applyAlignment="1">
      <alignment horizontal="center" wrapText="1"/>
    </xf>
    <xf numFmtId="0" fontId="0" fillId="13" borderId="51" xfId="0" applyNumberFormat="1" applyFont="1" applyFill="1" applyBorder="1" applyAlignment="1">
      <alignment horizontal="center"/>
    </xf>
    <xf numFmtId="0" fontId="0" fillId="13" borderId="60" xfId="0" applyNumberFormat="1" applyFont="1" applyFill="1" applyBorder="1" applyAlignment="1">
      <alignment horizontal="center"/>
    </xf>
    <xf numFmtId="49" fontId="0" fillId="4" borderId="55" xfId="0" applyNumberFormat="1" applyFont="1" applyFill="1" applyBorder="1" applyAlignment="1">
      <alignment horizontal="left" wrapText="1"/>
    </xf>
    <xf numFmtId="0" fontId="0" fillId="4" borderId="55" xfId="0" applyNumberFormat="1" applyFont="1" applyFill="1" applyBorder="1" applyAlignment="1"/>
    <xf numFmtId="9" fontId="0" fillId="4" borderId="55" xfId="0" applyNumberFormat="1" applyFont="1" applyFill="1" applyBorder="1" applyAlignment="1"/>
    <xf numFmtId="0" fontId="0" fillId="0" borderId="55" xfId="0" applyFont="1" applyBorder="1" applyAlignment="1"/>
    <xf numFmtId="2" fontId="0" fillId="4" borderId="55" xfId="0" applyNumberFormat="1" applyFont="1" applyFill="1" applyBorder="1" applyAlignment="1"/>
    <xf numFmtId="2" fontId="0" fillId="4" borderId="58" xfId="0" applyNumberFormat="1" applyFont="1" applyFill="1" applyBorder="1" applyAlignment="1"/>
    <xf numFmtId="49" fontId="0" fillId="4" borderId="63" xfId="0" applyNumberFormat="1" applyFont="1" applyFill="1" applyBorder="1" applyAlignment="1">
      <alignment horizontal="left" wrapText="1"/>
    </xf>
    <xf numFmtId="0" fontId="0" fillId="4" borderId="63" xfId="0" applyNumberFormat="1" applyFont="1" applyFill="1" applyBorder="1" applyAlignment="1"/>
    <xf numFmtId="9" fontId="0" fillId="4" borderId="63" xfId="0" applyNumberFormat="1" applyFont="1" applyFill="1" applyBorder="1" applyAlignment="1"/>
    <xf numFmtId="0" fontId="8" fillId="0" borderId="63" xfId="0" applyNumberFormat="1" applyFont="1" applyBorder="1" applyAlignment="1"/>
    <xf numFmtId="2" fontId="0" fillId="0" borderId="63" xfId="0" applyNumberFormat="1" applyFont="1" applyBorder="1" applyAlignment="1"/>
    <xf numFmtId="2" fontId="0" fillId="0" borderId="64" xfId="0" applyNumberFormat="1" applyFont="1" applyBorder="1" applyAlignment="1"/>
    <xf numFmtId="0" fontId="0" fillId="0" borderId="63" xfId="0" applyFont="1" applyBorder="1" applyAlignment="1"/>
    <xf numFmtId="0" fontId="0" fillId="0" borderId="63" xfId="0" applyNumberFormat="1" applyFont="1" applyBorder="1" applyAlignment="1"/>
    <xf numFmtId="0" fontId="0" fillId="4" borderId="63" xfId="0" applyNumberFormat="1" applyFont="1" applyFill="1" applyBorder="1" applyAlignment="1">
      <alignment horizontal="right"/>
    </xf>
    <xf numFmtId="0" fontId="0" fillId="16" borderId="63" xfId="0" applyFont="1" applyFill="1" applyBorder="1" applyAlignment="1"/>
    <xf numFmtId="2" fontId="0" fillId="16" borderId="63" xfId="0" applyNumberFormat="1" applyFont="1" applyFill="1" applyBorder="1" applyAlignment="1"/>
    <xf numFmtId="2" fontId="0" fillId="16" borderId="64" xfId="0" applyNumberFormat="1" applyFont="1" applyFill="1" applyBorder="1" applyAlignment="1"/>
    <xf numFmtId="49" fontId="0" fillId="4" borderId="51" xfId="0" applyNumberFormat="1" applyFont="1" applyFill="1" applyBorder="1" applyAlignment="1">
      <alignment horizontal="left" wrapText="1"/>
    </xf>
    <xf numFmtId="0" fontId="0" fillId="4" borderId="51" xfId="0" applyNumberFormat="1" applyFont="1" applyFill="1" applyBorder="1" applyAlignment="1"/>
    <xf numFmtId="9" fontId="0" fillId="4" borderId="51" xfId="0" applyNumberFormat="1" applyFont="1" applyFill="1" applyBorder="1" applyAlignment="1"/>
    <xf numFmtId="0" fontId="0" fillId="16" borderId="51" xfId="0" applyFont="1" applyFill="1" applyBorder="1" applyAlignment="1"/>
    <xf numFmtId="2" fontId="0" fillId="16" borderId="51" xfId="0" applyNumberFormat="1" applyFont="1" applyFill="1" applyBorder="1" applyAlignment="1"/>
    <xf numFmtId="2" fontId="0" fillId="16" borderId="60" xfId="0" applyNumberFormat="1" applyFont="1" applyFill="1" applyBorder="1" applyAlignment="1"/>
    <xf numFmtId="2" fontId="0" fillId="0" borderId="55" xfId="0" applyNumberFormat="1" applyFont="1" applyBorder="1" applyAlignment="1"/>
    <xf numFmtId="2" fontId="0" fillId="0" borderId="58" xfId="0" applyNumberFormat="1" applyFont="1" applyBorder="1" applyAlignment="1"/>
    <xf numFmtId="2" fontId="0" fillId="4" borderId="63" xfId="0" applyNumberFormat="1" applyFont="1" applyFill="1" applyBorder="1" applyAlignment="1"/>
    <xf numFmtId="2" fontId="0" fillId="4" borderId="64" xfId="0" applyNumberFormat="1" applyFont="1" applyFill="1" applyBorder="1" applyAlignment="1"/>
    <xf numFmtId="49" fontId="0" fillId="4" borderId="63" xfId="0" applyNumberFormat="1" applyFont="1" applyFill="1" applyBorder="1" applyAlignment="1">
      <alignment horizontal="right"/>
    </xf>
    <xf numFmtId="0" fontId="9" fillId="17" borderId="63" xfId="0" applyFont="1" applyFill="1" applyBorder="1" applyAlignment="1"/>
    <xf numFmtId="2" fontId="9" fillId="17" borderId="63" xfId="0" applyNumberFormat="1" applyFont="1" applyFill="1" applyBorder="1" applyAlignment="1"/>
    <xf numFmtId="2" fontId="9" fillId="17" borderId="64" xfId="0" applyNumberFormat="1" applyFont="1" applyFill="1" applyBorder="1" applyAlignment="1"/>
    <xf numFmtId="0" fontId="0" fillId="18" borderId="63" xfId="0" applyFont="1" applyFill="1" applyBorder="1" applyAlignment="1"/>
    <xf numFmtId="2" fontId="0" fillId="18" borderId="63" xfId="0" applyNumberFormat="1" applyFont="1" applyFill="1" applyBorder="1" applyAlignment="1"/>
    <xf numFmtId="2" fontId="0" fillId="18" borderId="64" xfId="0" applyNumberFormat="1" applyFont="1" applyFill="1" applyBorder="1" applyAlignment="1"/>
    <xf numFmtId="2" fontId="0" fillId="4" borderId="51" xfId="0" applyNumberFormat="1" applyFont="1" applyFill="1" applyBorder="1" applyAlignment="1"/>
    <xf numFmtId="0" fontId="8" fillId="0" borderId="63" xfId="0" applyFont="1" applyBorder="1" applyAlignment="1"/>
    <xf numFmtId="2" fontId="0" fillId="4" borderId="67" xfId="0" applyNumberFormat="1" applyFont="1" applyFill="1" applyBorder="1" applyAlignment="1"/>
    <xf numFmtId="0" fontId="8" fillId="0" borderId="51" xfId="0" applyFont="1" applyBorder="1" applyAlignment="1"/>
    <xf numFmtId="2" fontId="0" fillId="4" borderId="60" xfId="0" applyNumberFormat="1" applyFont="1" applyFill="1" applyBorder="1" applyAlignment="1"/>
    <xf numFmtId="0" fontId="0" fillId="4" borderId="55" xfId="0" applyNumberFormat="1" applyFont="1" applyFill="1" applyBorder="1" applyAlignment="1">
      <alignment horizontal="right"/>
    </xf>
    <xf numFmtId="0" fontId="8" fillId="16" borderId="55" xfId="0" applyNumberFormat="1" applyFont="1" applyFill="1" applyBorder="1" applyAlignment="1"/>
    <xf numFmtId="2" fontId="0" fillId="16" borderId="55" xfId="0" applyNumberFormat="1" applyFont="1" applyFill="1" applyBorder="1" applyAlignment="1"/>
    <xf numFmtId="2" fontId="0" fillId="16" borderId="58" xfId="0" applyNumberFormat="1" applyFont="1" applyFill="1" applyBorder="1" applyAlignment="1"/>
    <xf numFmtId="0" fontId="8" fillId="19" borderId="63" xfId="0" applyNumberFormat="1" applyFont="1" applyFill="1" applyBorder="1" applyAlignment="1"/>
    <xf numFmtId="2" fontId="0" fillId="19" borderId="63" xfId="0" applyNumberFormat="1" applyFont="1" applyFill="1" applyBorder="1" applyAlignment="1"/>
    <xf numFmtId="2" fontId="0" fillId="19" borderId="64" xfId="0" applyNumberFormat="1" applyFont="1" applyFill="1" applyBorder="1" applyAlignment="1"/>
    <xf numFmtId="0" fontId="10" fillId="16" borderId="63" xfId="0" applyFont="1" applyFill="1" applyBorder="1" applyAlignment="1"/>
    <xf numFmtId="2" fontId="10" fillId="16" borderId="63" xfId="0" applyNumberFormat="1" applyFont="1" applyFill="1" applyBorder="1" applyAlignment="1"/>
    <xf numFmtId="2" fontId="10" fillId="16" borderId="64" xfId="0" applyNumberFormat="1" applyFont="1" applyFill="1" applyBorder="1" applyAlignment="1"/>
    <xf numFmtId="0" fontId="0" fillId="4" borderId="51" xfId="0" applyNumberFormat="1" applyFont="1" applyFill="1" applyBorder="1" applyAlignment="1">
      <alignment horizontal="right"/>
    </xf>
    <xf numFmtId="0" fontId="0" fillId="0" borderId="51" xfId="0" applyFont="1" applyBorder="1" applyAlignment="1"/>
    <xf numFmtId="2" fontId="0" fillId="0" borderId="51" xfId="0" applyNumberFormat="1" applyFont="1" applyBorder="1" applyAlignment="1"/>
    <xf numFmtId="2" fontId="0" fillId="0" borderId="60" xfId="0" applyNumberFormat="1" applyFont="1" applyBorder="1" applyAlignment="1"/>
    <xf numFmtId="0" fontId="0" fillId="4" borderId="68" xfId="0" applyNumberFormat="1" applyFont="1" applyFill="1" applyBorder="1" applyAlignment="1"/>
    <xf numFmtId="9" fontId="0" fillId="4" borderId="68" xfId="0" applyNumberFormat="1" applyFont="1" applyFill="1" applyBorder="1" applyAlignment="1"/>
    <xf numFmtId="0" fontId="0" fillId="4" borderId="25" xfId="0" applyNumberFormat="1" applyFont="1" applyFill="1" applyBorder="1" applyAlignment="1"/>
    <xf numFmtId="0" fontId="0" fillId="4" borderId="69" xfId="0" applyNumberFormat="1" applyFont="1" applyFill="1" applyBorder="1" applyAlignment="1"/>
    <xf numFmtId="9" fontId="0" fillId="4" borderId="69" xfId="0" applyNumberFormat="1" applyFont="1" applyFill="1" applyBorder="1" applyAlignment="1"/>
    <xf numFmtId="0" fontId="11" fillId="16" borderId="63" xfId="0" applyFont="1" applyFill="1" applyBorder="1" applyAlignment="1"/>
    <xf numFmtId="2" fontId="11" fillId="16" borderId="63" xfId="0" applyNumberFormat="1" applyFont="1" applyFill="1" applyBorder="1" applyAlignment="1"/>
    <xf numFmtId="2" fontId="11" fillId="16" borderId="64" xfId="0" applyNumberFormat="1" applyFont="1" applyFill="1" applyBorder="1" applyAlignment="1"/>
    <xf numFmtId="0" fontId="12" fillId="20" borderId="63" xfId="0" applyFont="1" applyFill="1" applyBorder="1" applyAlignment="1"/>
    <xf numFmtId="2" fontId="12" fillId="20" borderId="63" xfId="0" applyNumberFormat="1" applyFont="1" applyFill="1" applyBorder="1" applyAlignment="1"/>
    <xf numFmtId="2" fontId="12" fillId="20" borderId="64" xfId="0" applyNumberFormat="1" applyFont="1" applyFill="1" applyBorder="1" applyAlignment="1"/>
    <xf numFmtId="0" fontId="0" fillId="4" borderId="63" xfId="0" applyFont="1" applyFill="1" applyBorder="1" applyAlignment="1">
      <alignment horizontal="right"/>
    </xf>
    <xf numFmtId="0" fontId="0" fillId="4" borderId="51" xfId="0" applyFont="1" applyFill="1" applyBorder="1" applyAlignment="1">
      <alignment horizontal="right"/>
    </xf>
    <xf numFmtId="0" fontId="10" fillId="16" borderId="51" xfId="0" applyFont="1" applyFill="1" applyBorder="1" applyAlignment="1"/>
    <xf numFmtId="2" fontId="10" fillId="16" borderId="51" xfId="0" applyNumberFormat="1" applyFont="1" applyFill="1" applyBorder="1" applyAlignment="1"/>
    <xf numFmtId="2" fontId="10" fillId="16" borderId="60" xfId="0" applyNumberFormat="1" applyFont="1" applyFill="1" applyBorder="1" applyAlignment="1"/>
    <xf numFmtId="0" fontId="0" fillId="0" borderId="0" xfId="0" applyNumberFormat="1" applyFont="1" applyAlignment="1"/>
    <xf numFmtId="49" fontId="6" fillId="21" borderId="1" xfId="0" applyNumberFormat="1" applyFont="1" applyFill="1" applyBorder="1" applyAlignment="1">
      <alignment horizontal="center" vertical="center" wrapText="1"/>
    </xf>
    <xf numFmtId="49" fontId="6" fillId="21" borderId="2" xfId="0" applyNumberFormat="1" applyFont="1" applyFill="1" applyBorder="1" applyAlignment="1">
      <alignment horizontal="center" vertical="center" wrapText="1"/>
    </xf>
    <xf numFmtId="49" fontId="6" fillId="21" borderId="10" xfId="0" applyNumberFormat="1" applyFont="1" applyFill="1" applyBorder="1" applyAlignment="1">
      <alignment horizontal="center" vertical="center" wrapText="1"/>
    </xf>
    <xf numFmtId="49" fontId="6" fillId="21" borderId="4" xfId="0" applyNumberFormat="1" applyFont="1" applyFill="1" applyBorder="1" applyAlignment="1">
      <alignment horizontal="center" vertical="center" wrapText="1"/>
    </xf>
    <xf numFmtId="49" fontId="6" fillId="21" borderId="5" xfId="0" applyNumberFormat="1" applyFont="1" applyFill="1" applyBorder="1" applyAlignment="1">
      <alignment horizontal="center" vertical="center" wrapText="1"/>
    </xf>
    <xf numFmtId="0" fontId="6" fillId="21" borderId="11" xfId="0" applyFont="1" applyFill="1" applyBorder="1" applyAlignment="1">
      <alignment horizontal="center" vertical="center" wrapText="1"/>
    </xf>
    <xf numFmtId="0" fontId="6" fillId="21" borderId="12" xfId="0" applyFont="1" applyFill="1" applyBorder="1" applyAlignment="1">
      <alignment horizontal="center" vertical="center" wrapText="1"/>
    </xf>
    <xf numFmtId="0" fontId="0" fillId="21" borderId="8" xfId="0" applyFont="1" applyFill="1" applyBorder="1" applyAlignment="1">
      <alignment horizontal="center" vertical="center"/>
    </xf>
    <xf numFmtId="0" fontId="0" fillId="21" borderId="0" xfId="0" applyNumberFormat="1" applyFont="1" applyFill="1" applyAlignment="1"/>
    <xf numFmtId="0" fontId="0" fillId="21" borderId="0" xfId="0" applyFont="1" applyFill="1" applyAlignment="1"/>
    <xf numFmtId="0" fontId="0" fillId="0" borderId="0" xfId="0" applyFont="1" applyAlignment="1">
      <alignment horizontal="left" wrapText="1"/>
    </xf>
    <xf numFmtId="0" fontId="0" fillId="0" borderId="0" xfId="0" applyFont="1" applyAlignment="1"/>
    <xf numFmtId="0" fontId="0" fillId="0" borderId="13" xfId="0" applyFont="1" applyBorder="1" applyAlignment="1">
      <alignment vertical="center"/>
    </xf>
    <xf numFmtId="0" fontId="0" fillId="13" borderId="14" xfId="0" applyFont="1" applyFill="1" applyBorder="1" applyAlignment="1"/>
    <xf numFmtId="49" fontId="0" fillId="0" borderId="35" xfId="0" applyNumberFormat="1" applyFont="1" applyBorder="1" applyAlignment="1">
      <alignment horizontal="center" vertical="center" wrapText="1"/>
    </xf>
    <xf numFmtId="0" fontId="0" fillId="0" borderId="36" xfId="0" applyFont="1" applyBorder="1" applyAlignment="1"/>
    <xf numFmtId="49" fontId="0" fillId="0" borderId="40" xfId="0" applyNumberFormat="1" applyFont="1" applyBorder="1" applyAlignment="1">
      <alignment horizontal="center" vertical="center" wrapText="1"/>
    </xf>
    <xf numFmtId="0" fontId="0" fillId="0" borderId="41" xfId="0" applyFont="1" applyBorder="1" applyAlignment="1"/>
    <xf numFmtId="49" fontId="5" fillId="0" borderId="23" xfId="0" applyNumberFormat="1" applyFont="1" applyBorder="1" applyAlignment="1">
      <alignment horizontal="center" vertical="center"/>
    </xf>
    <xf numFmtId="0" fontId="0" fillId="14" borderId="39" xfId="0" applyFont="1" applyFill="1" applyBorder="1" applyAlignment="1"/>
    <xf numFmtId="0" fontId="0" fillId="14" borderId="44" xfId="0" applyFont="1" applyFill="1" applyBorder="1" applyAlignment="1"/>
    <xf numFmtId="49" fontId="7" fillId="0" borderId="16" xfId="0" applyNumberFormat="1" applyFont="1" applyBorder="1" applyAlignment="1">
      <alignment horizontal="right" vertical="center" wrapText="1"/>
    </xf>
    <xf numFmtId="0" fontId="0" fillId="0" borderId="18" xfId="0" applyFont="1" applyBorder="1" applyAlignment="1"/>
    <xf numFmtId="0" fontId="0" fillId="0" borderId="34" xfId="0" applyFont="1" applyBorder="1" applyAlignment="1">
      <alignment horizontal="center" vertical="center"/>
    </xf>
    <xf numFmtId="0" fontId="0" fillId="14" borderId="38" xfId="0" applyFont="1" applyFill="1" applyBorder="1" applyAlignment="1"/>
    <xf numFmtId="0" fontId="0" fillId="14" borderId="43" xfId="0" applyFont="1" applyFill="1" applyBorder="1" applyAlignment="1"/>
    <xf numFmtId="49" fontId="5" fillId="0" borderId="19" xfId="0" applyNumberFormat="1" applyFont="1" applyBorder="1" applyAlignment="1">
      <alignment horizontal="center" vertical="center"/>
    </xf>
    <xf numFmtId="0" fontId="0" fillId="14" borderId="24" xfId="0" applyFont="1" applyFill="1" applyBorder="1" applyAlignment="1"/>
    <xf numFmtId="0" fontId="0" fillId="14" borderId="29" xfId="0" applyFont="1" applyFill="1" applyBorder="1" applyAlignment="1"/>
    <xf numFmtId="0" fontId="0" fillId="0" borderId="21" xfId="0" applyNumberFormat="1" applyFont="1" applyBorder="1" applyAlignment="1">
      <alignment horizontal="center" vertical="center"/>
    </xf>
    <xf numFmtId="0" fontId="0" fillId="0" borderId="22" xfId="0" applyFont="1" applyBorder="1" applyAlignment="1"/>
    <xf numFmtId="0" fontId="0" fillId="0" borderId="26" xfId="0" applyNumberFormat="1" applyFont="1" applyBorder="1" applyAlignment="1">
      <alignment horizontal="center" vertical="center"/>
    </xf>
    <xf numFmtId="0" fontId="0" fillId="0" borderId="27" xfId="0" applyFont="1" applyBorder="1" applyAlignment="1"/>
    <xf numFmtId="0" fontId="7" fillId="0" borderId="31" xfId="0" applyNumberFormat="1" applyFont="1" applyBorder="1" applyAlignment="1">
      <alignment horizontal="center" vertical="center"/>
    </xf>
    <xf numFmtId="0" fontId="0" fillId="0" borderId="32" xfId="0" applyFont="1" applyBorder="1" applyAlignment="1"/>
    <xf numFmtId="0" fontId="0" fillId="0" borderId="23" xfId="0" applyFont="1" applyBorder="1" applyAlignment="1">
      <alignment horizontal="center" vertical="center"/>
    </xf>
    <xf numFmtId="0" fontId="0" fillId="0" borderId="28" xfId="0" applyFont="1" applyBorder="1" applyAlignment="1"/>
    <xf numFmtId="0" fontId="0" fillId="0" borderId="33" xfId="0" applyFont="1" applyBorder="1" applyAlignment="1"/>
    <xf numFmtId="0" fontId="3" fillId="0" borderId="0" xfId="0" applyFont="1" applyAlignment="1">
      <alignment horizontal="center" vertical="center"/>
    </xf>
    <xf numFmtId="49" fontId="5" fillId="15" borderId="55" xfId="0" applyNumberFormat="1" applyFont="1" applyFill="1" applyBorder="1" applyAlignment="1">
      <alignment horizontal="left" wrapText="1"/>
    </xf>
    <xf numFmtId="0" fontId="0" fillId="13" borderId="51" xfId="0" applyFont="1" applyFill="1" applyBorder="1" applyAlignment="1"/>
    <xf numFmtId="49" fontId="5" fillId="15" borderId="54" xfId="0" applyNumberFormat="1" applyFont="1" applyFill="1" applyBorder="1" applyAlignment="1">
      <alignment wrapText="1"/>
    </xf>
    <xf numFmtId="0" fontId="0" fillId="13" borderId="59" xfId="0" applyFont="1" applyFill="1" applyBorder="1" applyAlignment="1"/>
    <xf numFmtId="49" fontId="5" fillId="15" borderId="55" xfId="0" applyNumberFormat="1" applyFont="1" applyFill="1" applyBorder="1" applyAlignment="1">
      <alignment horizontal="right" wrapText="1"/>
    </xf>
    <xf numFmtId="49" fontId="5" fillId="15" borderId="58" xfId="0" applyNumberFormat="1" applyFont="1" applyFill="1" applyBorder="1" applyAlignment="1">
      <alignment horizontal="right" wrapText="1"/>
    </xf>
    <xf numFmtId="0" fontId="0" fillId="13" borderId="60" xfId="0" applyFont="1" applyFill="1" applyBorder="1" applyAlignment="1"/>
    <xf numFmtId="49" fontId="5" fillId="4" borderId="61" xfId="0" applyNumberFormat="1" applyFont="1" applyFill="1" applyBorder="1" applyAlignment="1">
      <alignment horizontal="left" vertical="top" wrapText="1"/>
    </xf>
    <xf numFmtId="0" fontId="0" fillId="14" borderId="62" xfId="0" applyFont="1" applyFill="1" applyBorder="1" applyAlignment="1"/>
    <xf numFmtId="0" fontId="0" fillId="14" borderId="65" xfId="0" applyFont="1" applyFill="1" applyBorder="1" applyAlignment="1"/>
    <xf numFmtId="0" fontId="0" fillId="14" borderId="66" xfId="0" applyFont="1" applyFill="1" applyBorder="1" applyAlignment="1"/>
    <xf numFmtId="0" fontId="5" fillId="15" borderId="54" xfId="0" applyNumberFormat="1" applyFont="1" applyFill="1" applyBorder="1" applyAlignment="1">
      <alignment horizontal="center" wrapText="1"/>
    </xf>
    <xf numFmtId="49" fontId="5" fillId="15" borderId="55" xfId="0" applyNumberFormat="1" applyFont="1" applyFill="1" applyBorder="1" applyAlignment="1">
      <alignment horizontal="center" wrapText="1"/>
    </xf>
    <xf numFmtId="0" fontId="5" fillId="15" borderId="57" xfId="0" applyNumberFormat="1" applyFont="1" applyFill="1" applyBorder="1" applyAlignment="1">
      <alignment horizontal="right" wrapText="1"/>
    </xf>
    <xf numFmtId="0" fontId="5" fillId="15" borderId="56" xfId="0" applyNumberFormat="1" applyFont="1" applyFill="1" applyBorder="1" applyAlignment="1">
      <alignment wrapText="1"/>
    </xf>
    <xf numFmtId="0" fontId="5" fillId="15" borderId="55" xfId="0" applyNumberFormat="1" applyFont="1" applyFill="1" applyBorder="1" applyAlignment="1">
      <alignment wrapText="1"/>
    </xf>
    <xf numFmtId="0" fontId="5" fillId="4" borderId="62" xfId="0" applyFont="1" applyFill="1" applyBorder="1" applyAlignment="1">
      <alignment horizontal="left" vertical="top" wrapText="1"/>
    </xf>
    <xf numFmtId="0" fontId="5" fillId="4" borderId="65" xfId="0" applyFont="1" applyFill="1" applyBorder="1" applyAlignment="1">
      <alignment horizontal="left" vertical="top" wrapText="1"/>
    </xf>
    <xf numFmtId="49" fontId="5" fillId="4" borderId="61" xfId="0" applyNumberFormat="1" applyFont="1" applyFill="1" applyBorder="1" applyAlignment="1">
      <alignment vertical="top" wrapText="1"/>
    </xf>
    <xf numFmtId="0" fontId="5" fillId="4" borderId="62" xfId="0" applyFont="1" applyFill="1" applyBorder="1" applyAlignment="1">
      <alignment vertical="top"/>
    </xf>
    <xf numFmtId="0" fontId="5" fillId="4" borderId="65" xfId="0" applyFont="1" applyFill="1" applyBorder="1" applyAlignment="1">
      <alignment vertical="top"/>
    </xf>
    <xf numFmtId="0" fontId="5" fillId="4" borderId="66" xfId="0" applyFont="1" applyFill="1" applyBorder="1" applyAlignment="1">
      <alignment horizontal="left" vertical="top"/>
    </xf>
    <xf numFmtId="0" fontId="5" fillId="4" borderId="62" xfId="0" applyFont="1" applyFill="1" applyBorder="1" applyAlignment="1">
      <alignment horizontal="left" vertical="top"/>
    </xf>
    <xf numFmtId="0" fontId="5" fillId="4" borderId="65" xfId="0" applyFont="1" applyFill="1" applyBorder="1" applyAlignment="1">
      <alignment horizontal="left" vertical="top"/>
    </xf>
    <xf numFmtId="49" fontId="5" fillId="4" borderId="66" xfId="0" applyNumberFormat="1" applyFont="1" applyFill="1" applyBorder="1" applyAlignment="1">
      <alignment vertical="top" wrapText="1"/>
    </xf>
    <xf numFmtId="49" fontId="0" fillId="0" borderId="79" xfId="0" applyNumberFormat="1" applyFont="1" applyBorder="1" applyAlignment="1"/>
    <xf numFmtId="0" fontId="0" fillId="0" borderId="79" xfId="0" applyFont="1" applyBorder="1" applyAlignment="1"/>
    <xf numFmtId="0" fontId="0" fillId="0" borderId="80" xfId="0" applyFont="1" applyBorder="1" applyAlignment="1"/>
    <xf numFmtId="0" fontId="0" fillId="0" borderId="76" xfId="0" applyFont="1" applyBorder="1" applyAlignment="1"/>
    <xf numFmtId="0" fontId="0" fillId="0" borderId="77" xfId="0" applyFont="1" applyBorder="1" applyAlignment="1"/>
    <xf numFmtId="0" fontId="0" fillId="0" borderId="78" xfId="0" applyFont="1" applyBorder="1" applyAlignment="1"/>
    <xf numFmtId="49" fontId="10" fillId="16" borderId="73" xfId="0" applyNumberFormat="1" applyFont="1" applyFill="1" applyBorder="1" applyAlignment="1"/>
    <xf numFmtId="0" fontId="10" fillId="16" borderId="74" xfId="0" applyFont="1" applyFill="1" applyBorder="1" applyAlignment="1"/>
    <xf numFmtId="0" fontId="10" fillId="16" borderId="75" xfId="0" applyFont="1" applyFill="1" applyBorder="1" applyAlignment="1"/>
    <xf numFmtId="49" fontId="0" fillId="16" borderId="70" xfId="0" applyNumberFormat="1" applyFont="1" applyFill="1" applyBorder="1" applyAlignment="1"/>
    <xf numFmtId="0" fontId="0" fillId="16" borderId="71" xfId="0" applyFont="1" applyFill="1" applyBorder="1" applyAlignment="1"/>
    <xf numFmtId="0" fontId="0" fillId="16" borderId="72" xfId="0" applyFont="1" applyFill="1" applyBorder="1" applyAlignment="1"/>
    <xf numFmtId="0" fontId="13" fillId="21" borderId="8" xfId="0" applyFont="1" applyFill="1" applyBorder="1" applyAlignment="1">
      <alignment horizontal="center" vertical="center" wrapText="1"/>
    </xf>
  </cellXfs>
  <cellStyles count="1">
    <cellStyle name="Normal" xfId="0" builtinId="0"/>
  </cellStyles>
  <dxfs count="5">
    <dxf>
      <font>
        <color rgb="FF000000"/>
      </font>
      <fill>
        <patternFill patternType="solid">
          <fgColor indexed="23"/>
          <bgColor indexed="24"/>
        </patternFill>
      </fill>
    </dxf>
    <dxf>
      <font>
        <color rgb="FF000000"/>
      </font>
      <fill>
        <patternFill patternType="solid">
          <fgColor indexed="23"/>
          <bgColor indexed="31"/>
        </patternFill>
      </fill>
    </dxf>
    <dxf>
      <font>
        <color rgb="FF000000"/>
      </font>
      <fill>
        <patternFill patternType="solid">
          <fgColor indexed="23"/>
          <bgColor indexed="25"/>
        </patternFill>
      </fill>
    </dxf>
    <dxf>
      <font>
        <color rgb="FF000000"/>
      </font>
      <fill>
        <patternFill patternType="solid">
          <fgColor indexed="23"/>
          <bgColor indexed="25"/>
        </patternFill>
      </fill>
    </dxf>
    <dxf>
      <font>
        <color rgb="FF000000"/>
      </font>
      <fill>
        <patternFill patternType="solid">
          <fgColor indexed="23"/>
          <bgColor indexed="24"/>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15151"/>
      <rgbColor rgb="FFECE0CA"/>
      <rgbColor rgb="FFDDEAD3"/>
      <rgbColor rgb="FFD0EDFF"/>
      <rgbColor rgb="FFD8E0FF"/>
      <rgbColor rgb="FFFFD3D5"/>
      <rgbColor rgb="FFF8FF8C"/>
      <rgbColor rgb="FFC4FFD5"/>
      <rgbColor rgb="FFF5E4FF"/>
      <rgbColor rgb="00000000"/>
      <rgbColor rgb="E5AFE489"/>
      <rgbColor rgb="E5FF9781"/>
      <rgbColor rgb="FF3F3F3F"/>
      <rgbColor rgb="FFA5A5A5"/>
      <rgbColor rgb="FFBDC0BF"/>
      <rgbColor rgb="FFDBDBDB"/>
      <rgbColor rgb="FFBFC0BF"/>
      <rgbColor rgb="E5FFFC98"/>
      <rgbColor rgb="FFFFFF00"/>
      <rgbColor rgb="FFFF2600"/>
      <rgbColor rgb="FFFEFE54"/>
      <rgbColor rgb="FFBBEDA7"/>
      <rgbColor rgb="FFFEFE53"/>
      <rgbColor rgb="FFFF0000"/>
      <rgbColor rgb="FFE83323"/>
      <rgbColor rgb="FFE73324"/>
      <rgbColor rgb="FFFEFD54"/>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8"/>
  <sheetViews>
    <sheetView showGridLines="0" workbookViewId="0"/>
  </sheetViews>
  <sheetFormatPr baseColWidth="10" defaultColWidth="10" defaultRowHeight="13" customHeight="1"/>
  <cols>
    <col min="1" max="1" width="2" customWidth="1"/>
    <col min="2" max="4" width="28" customWidth="1"/>
  </cols>
  <sheetData>
    <row r="3" spans="2:4" ht="50" customHeight="1">
      <c r="B3" s="190" t="s">
        <v>0</v>
      </c>
      <c r="C3" s="191"/>
      <c r="D3" s="191"/>
    </row>
    <row r="7" spans="2:4" ht="19">
      <c r="B7" s="1" t="s">
        <v>1</v>
      </c>
      <c r="C7" s="1" t="s">
        <v>2</v>
      </c>
      <c r="D7" s="1" t="s">
        <v>3</v>
      </c>
    </row>
    <row r="9" spans="2:4" ht="16">
      <c r="B9" s="2" t="s">
        <v>4</v>
      </c>
      <c r="C9" s="2"/>
      <c r="D9" s="2"/>
    </row>
    <row r="10" spans="2:4" ht="16">
      <c r="B10" s="3"/>
      <c r="C10" s="3" t="s">
        <v>5</v>
      </c>
      <c r="D10" s="4" t="s">
        <v>4</v>
      </c>
    </row>
    <row r="11" spans="2:4" ht="16">
      <c r="B11" s="2" t="s">
        <v>425</v>
      </c>
      <c r="C11" s="2"/>
      <c r="D11" s="2"/>
    </row>
    <row r="12" spans="2:4" ht="16">
      <c r="B12" s="3"/>
      <c r="C12" s="3" t="s">
        <v>5</v>
      </c>
      <c r="D12" s="4" t="s">
        <v>426</v>
      </c>
    </row>
    <row r="13" spans="2:4" ht="16">
      <c r="B13" s="3"/>
      <c r="C13" s="3" t="s">
        <v>436</v>
      </c>
      <c r="D13" s="4" t="s">
        <v>437</v>
      </c>
    </row>
    <row r="14" spans="2:4" ht="16">
      <c r="B14" s="3"/>
      <c r="C14" s="3" t="s">
        <v>440</v>
      </c>
      <c r="D14" s="4" t="s">
        <v>441</v>
      </c>
    </row>
    <row r="15" spans="2:4" ht="16">
      <c r="B15" s="3"/>
      <c r="C15" s="3" t="s">
        <v>448</v>
      </c>
      <c r="D15" s="4" t="s">
        <v>449</v>
      </c>
    </row>
    <row r="16" spans="2:4" ht="16">
      <c r="B16" s="2" t="s">
        <v>455</v>
      </c>
      <c r="C16" s="2"/>
      <c r="D16" s="2"/>
    </row>
    <row r="17" spans="2:4" ht="16">
      <c r="B17" s="3"/>
      <c r="C17" s="3" t="s">
        <v>5</v>
      </c>
      <c r="D17" s="4" t="s">
        <v>456</v>
      </c>
    </row>
    <row r="18" spans="2:4" ht="16">
      <c r="B18" s="3"/>
      <c r="C18" s="3" t="s">
        <v>470</v>
      </c>
      <c r="D18" s="4" t="s">
        <v>471</v>
      </c>
    </row>
  </sheetData>
  <mergeCells count="1">
    <mergeCell ref="B3:D3"/>
  </mergeCells>
  <hyperlinks>
    <hyperlink ref="D10" location="'Waterfall'!R1C1" display="Waterfall" xr:uid="{00000000-0004-0000-0000-000000000000}"/>
    <hyperlink ref="D12" location="'Net Changes - Table 1'!R1C1" display="Net Changes - Table 1" xr:uid="{00000000-0004-0000-0000-000001000000}"/>
    <hyperlink ref="D13" location="'Net Changes - Parameters'!R2C1" display="Net Changes - Parameters" xr:uid="{00000000-0004-0000-0000-000002000000}"/>
    <hyperlink ref="D14" location="'Net Changes - Ecology by Geogra'!R2C1" display="Net Changes - Ecology by Geogra" xr:uid="{00000000-0004-0000-0000-000003000000}"/>
    <hyperlink ref="D15" location="'Net Changes - ERI Faculty Honor'!R2C1" display="Net Changes - ERI Faculty Honor" xr:uid="{00000000-0004-0000-0000-000004000000}"/>
    <hyperlink ref="D17" location="'Sum by discipline - Table 1'!R1C1" display="Sum by discipline - Table 1" xr:uid="{00000000-0004-0000-0000-000005000000}"/>
    <hyperlink ref="D18" location="'Sum by discipline - Table 1-1'!R1C1" display="Sum by discipline - Table 1-1" xr:uid="{00000000-0004-0000-00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36"/>
  <sheetViews>
    <sheetView showGridLines="0" tabSelected="1" workbookViewId="0">
      <pane xSplit="5" ySplit="1" topLeftCell="G123" activePane="bottomRight" state="frozen"/>
      <selection pane="topRight"/>
      <selection pane="bottomLeft"/>
      <selection pane="bottomRight" activeCell="D136" sqref="D136"/>
    </sheetView>
  </sheetViews>
  <sheetFormatPr baseColWidth="10" defaultColWidth="12.5" defaultRowHeight="16" customHeight="1"/>
  <cols>
    <col min="1" max="1" width="14.33203125" style="5" customWidth="1"/>
    <col min="2" max="2" width="16.5" style="5" customWidth="1"/>
    <col min="3" max="3" width="14.33203125" style="5" customWidth="1"/>
    <col min="4" max="4" width="29" style="5" customWidth="1"/>
    <col min="5" max="5" width="14.33203125" style="5" customWidth="1"/>
    <col min="6" max="7" width="7.83203125" style="5" customWidth="1"/>
    <col min="8" max="8" width="9" style="5" customWidth="1"/>
    <col min="9" max="9" width="8.5" style="5" customWidth="1"/>
    <col min="10" max="10" width="5.33203125" style="5" customWidth="1"/>
    <col min="11" max="11" width="6.83203125" style="5" customWidth="1"/>
    <col min="12" max="17" width="12.6640625" style="5" customWidth="1"/>
    <col min="18" max="18" width="6.1640625" style="5" customWidth="1"/>
    <col min="19" max="20" width="12.6640625" style="5" customWidth="1"/>
    <col min="21" max="21" width="11.5" style="5" customWidth="1"/>
    <col min="22" max="22" width="10.6640625" style="5" customWidth="1"/>
    <col min="23" max="23" width="14" style="5" customWidth="1"/>
    <col min="24" max="24" width="14.1640625" style="5" customWidth="1"/>
    <col min="25" max="25" width="13" style="5" customWidth="1"/>
    <col min="26" max="29" width="12.33203125" style="5" customWidth="1"/>
    <col min="30" max="30" width="10.33203125" style="5" customWidth="1"/>
    <col min="31" max="31" width="7" style="5" customWidth="1"/>
    <col min="32" max="32" width="10.83203125" style="5" customWidth="1"/>
    <col min="33" max="33" width="10.1640625" style="5" customWidth="1"/>
    <col min="34" max="34" width="13.33203125" style="5" customWidth="1"/>
    <col min="35" max="35" width="12.6640625" style="5" customWidth="1"/>
    <col min="36" max="36" width="12" style="5" customWidth="1"/>
    <col min="37" max="37" width="14" style="5" customWidth="1"/>
    <col min="38" max="38" width="12.1640625" style="5" customWidth="1"/>
    <col min="39" max="39" width="16" style="5" customWidth="1"/>
    <col min="40" max="40" width="16.83203125" style="5" customWidth="1"/>
    <col min="41" max="41" width="6" style="5" customWidth="1"/>
    <col min="42" max="42" width="13.5" style="5" customWidth="1"/>
    <col min="43" max="43" width="9.83203125" style="5" customWidth="1"/>
    <col min="44" max="44" width="12" style="5" customWidth="1"/>
    <col min="45" max="45" width="12.33203125" style="5" customWidth="1"/>
    <col min="46" max="46" width="12.1640625" style="5" customWidth="1"/>
    <col min="47" max="47" width="9.33203125" style="5" customWidth="1"/>
    <col min="48" max="48" width="15.83203125" style="5" customWidth="1"/>
    <col min="49" max="49" width="14.33203125" style="5" customWidth="1"/>
    <col min="50" max="50" width="15" style="5" customWidth="1"/>
    <col min="51" max="51" width="11" style="5" customWidth="1"/>
    <col min="52" max="52" width="14.1640625" style="5" customWidth="1"/>
    <col min="53" max="54" width="10.6640625" style="5" customWidth="1"/>
    <col min="55" max="55" width="10" style="5" customWidth="1"/>
    <col min="56" max="56" width="8.6640625" style="5" customWidth="1"/>
    <col min="57" max="57" width="7.6640625" style="5" customWidth="1"/>
    <col min="58" max="58" width="8.33203125" style="5" customWidth="1"/>
    <col min="59" max="59" width="9" style="5" customWidth="1"/>
    <col min="60" max="60" width="8.5" style="5" customWidth="1"/>
    <col min="61" max="61" width="5.83203125" style="5" customWidth="1"/>
    <col min="62" max="62" width="14.5" style="5" customWidth="1"/>
    <col min="63" max="63" width="14.83203125" style="5" customWidth="1"/>
    <col min="64" max="64" width="14" style="5" customWidth="1"/>
    <col min="65" max="66" width="15.1640625" style="5" customWidth="1"/>
    <col min="67" max="67" width="14.33203125" style="5" customWidth="1"/>
    <col min="68" max="68" width="10" style="5" customWidth="1"/>
    <col min="69" max="69" width="10.5" style="5" customWidth="1"/>
    <col min="70" max="70" width="11.83203125" style="5" customWidth="1"/>
    <col min="71" max="71" width="14" style="5" customWidth="1"/>
    <col min="72" max="72" width="10.5" style="5" customWidth="1"/>
    <col min="73" max="73" width="5.83203125" style="5" customWidth="1"/>
    <col min="74" max="74" width="13.6640625" style="5" customWidth="1"/>
    <col min="75" max="76" width="15.1640625" style="5" customWidth="1"/>
    <col min="77" max="256" width="12.5" style="5" customWidth="1"/>
  </cols>
  <sheetData>
    <row r="1" spans="1:76" ht="51.5" customHeight="1">
      <c r="A1" s="6" t="s">
        <v>6</v>
      </c>
      <c r="B1" s="6" t="s">
        <v>7</v>
      </c>
      <c r="C1" s="6" t="s">
        <v>8</v>
      </c>
      <c r="D1" s="6" t="s">
        <v>9</v>
      </c>
      <c r="E1" s="7" t="s">
        <v>10</v>
      </c>
      <c r="F1" s="8" t="s">
        <v>11</v>
      </c>
      <c r="G1" s="9" t="s">
        <v>12</v>
      </c>
      <c r="H1" s="6" t="s">
        <v>13</v>
      </c>
      <c r="I1" s="10" t="s">
        <v>14</v>
      </c>
      <c r="J1" s="11" t="s">
        <v>15</v>
      </c>
      <c r="K1" s="12" t="s">
        <v>16</v>
      </c>
      <c r="L1" s="13" t="s">
        <v>17</v>
      </c>
      <c r="M1" s="14" t="s">
        <v>18</v>
      </c>
      <c r="N1" s="14" t="s">
        <v>19</v>
      </c>
      <c r="O1" s="14" t="s">
        <v>20</v>
      </c>
      <c r="P1" s="14" t="s">
        <v>21</v>
      </c>
      <c r="Q1" s="14" t="s">
        <v>22</v>
      </c>
      <c r="R1" s="14" t="s">
        <v>23</v>
      </c>
      <c r="S1" s="15" t="s">
        <v>24</v>
      </c>
      <c r="T1" s="15" t="s">
        <v>25</v>
      </c>
      <c r="U1" s="16" t="s">
        <v>26</v>
      </c>
      <c r="V1" s="16" t="s">
        <v>27</v>
      </c>
      <c r="W1" s="16" t="s">
        <v>28</v>
      </c>
      <c r="X1" s="16" t="s">
        <v>29</v>
      </c>
      <c r="Y1" s="16" t="s">
        <v>30</v>
      </c>
      <c r="Z1" s="17" t="s">
        <v>31</v>
      </c>
      <c r="AA1" s="17" t="s">
        <v>32</v>
      </c>
      <c r="AB1" s="17" t="s">
        <v>33</v>
      </c>
      <c r="AC1" s="18" t="s">
        <v>34</v>
      </c>
      <c r="AD1" s="18" t="s">
        <v>35</v>
      </c>
      <c r="AE1" s="18" t="s">
        <v>36</v>
      </c>
      <c r="AF1" s="18" t="s">
        <v>37</v>
      </c>
      <c r="AG1" s="18" t="s">
        <v>38</v>
      </c>
      <c r="AH1" s="17" t="s">
        <v>39</v>
      </c>
      <c r="AI1" s="18" t="s">
        <v>40</v>
      </c>
      <c r="AJ1" s="18" t="s">
        <v>41</v>
      </c>
      <c r="AK1" s="18" t="s">
        <v>42</v>
      </c>
      <c r="AL1" s="19" t="s">
        <v>43</v>
      </c>
      <c r="AM1" s="19" t="s">
        <v>44</v>
      </c>
      <c r="AN1" s="19" t="s">
        <v>45</v>
      </c>
      <c r="AO1" s="19" t="s">
        <v>46</v>
      </c>
      <c r="AP1" s="19" t="s">
        <v>47</v>
      </c>
      <c r="AQ1" s="19" t="s">
        <v>48</v>
      </c>
      <c r="AR1" s="19" t="s">
        <v>49</v>
      </c>
      <c r="AS1" s="19" t="s">
        <v>50</v>
      </c>
      <c r="AT1" s="19" t="s">
        <v>51</v>
      </c>
      <c r="AU1" s="20" t="s">
        <v>33</v>
      </c>
      <c r="AV1" s="20" t="s">
        <v>52</v>
      </c>
      <c r="AW1" s="20" t="s">
        <v>53</v>
      </c>
      <c r="AX1" s="20" t="s">
        <v>54</v>
      </c>
      <c r="AY1" s="20" t="s">
        <v>55</v>
      </c>
      <c r="AZ1" s="21" t="s">
        <v>56</v>
      </c>
      <c r="BA1" s="21" t="s">
        <v>57</v>
      </c>
      <c r="BB1" s="21" t="s">
        <v>58</v>
      </c>
      <c r="BC1" s="22" t="s">
        <v>59</v>
      </c>
      <c r="BD1" s="23" t="s">
        <v>60</v>
      </c>
      <c r="BE1" s="24" t="s">
        <v>61</v>
      </c>
      <c r="BF1" s="24" t="s">
        <v>62</v>
      </c>
      <c r="BG1" s="24" t="s">
        <v>63</v>
      </c>
      <c r="BH1" s="24" t="s">
        <v>64</v>
      </c>
      <c r="BI1" s="24" t="s">
        <v>65</v>
      </c>
      <c r="BJ1" s="24" t="s">
        <v>66</v>
      </c>
      <c r="BK1" s="24" t="s">
        <v>67</v>
      </c>
      <c r="BL1" s="24" t="s">
        <v>68</v>
      </c>
      <c r="BM1" s="24" t="s">
        <v>69</v>
      </c>
      <c r="BN1" s="24" t="s">
        <v>70</v>
      </c>
      <c r="BO1" s="24" t="s">
        <v>71</v>
      </c>
      <c r="BP1" s="24" t="s">
        <v>72</v>
      </c>
      <c r="BQ1" s="24" t="s">
        <v>73</v>
      </c>
      <c r="BR1" s="25" t="s">
        <v>74</v>
      </c>
      <c r="BS1" s="25" t="s">
        <v>75</v>
      </c>
      <c r="BT1" s="26" t="s">
        <v>76</v>
      </c>
      <c r="BU1" s="8" t="s">
        <v>77</v>
      </c>
      <c r="BV1" s="27" t="s">
        <v>78</v>
      </c>
      <c r="BW1" s="28" t="s">
        <v>79</v>
      </c>
      <c r="BX1" s="28" t="s">
        <v>80</v>
      </c>
    </row>
    <row r="2" spans="1:76" ht="26.5" customHeight="1">
      <c r="A2" s="29" t="str">
        <f t="shared" ref="A2:A33" si="0">RIGHT($B2,LEN($B2)-FIND(" ",$B2))</f>
        <v>Anderson</v>
      </c>
      <c r="B2" s="29" t="s">
        <v>81</v>
      </c>
      <c r="C2" s="29" t="s">
        <v>82</v>
      </c>
      <c r="D2" s="29" t="s">
        <v>83</v>
      </c>
      <c r="E2" s="30" t="s">
        <v>84</v>
      </c>
      <c r="F2" s="31" t="s">
        <v>85</v>
      </c>
      <c r="G2" s="32" t="str">
        <f>IF(J2,IF(J2&lt;='Net Changes - Table 1'!$C$1,"y","x"),IF(K2,IF(K2&lt;'Net Changes - Table 1'!C$1,"x","y"),"y"))</f>
        <v>y</v>
      </c>
      <c r="H2" s="29" t="str">
        <f>IF(K2,IF(K2&lt;='Net Changes - Table 1'!$D$1,"x","y"),"y")</f>
        <v>y</v>
      </c>
      <c r="I2" s="33" t="str">
        <f>IF(K2,IF(K2&lt;='Net Changes - Table 1'!$E$1,"x","y"),"y")</f>
        <v>y</v>
      </c>
      <c r="J2" s="34">
        <v>2007</v>
      </c>
      <c r="K2" s="35"/>
      <c r="L2" s="36"/>
      <c r="M2" s="37" t="b">
        <v>0</v>
      </c>
      <c r="N2" s="37" t="b">
        <v>0</v>
      </c>
      <c r="O2" s="37" t="b">
        <v>0</v>
      </c>
      <c r="P2" s="37" t="b">
        <v>0</v>
      </c>
      <c r="Q2" s="37" t="b">
        <v>0</v>
      </c>
      <c r="R2" s="37" t="b">
        <v>0</v>
      </c>
      <c r="S2" s="37">
        <f t="shared" ref="S2:S33" si="1">COUNTIF(U2:BX2,"TRUE")</f>
        <v>1</v>
      </c>
      <c r="T2" s="38"/>
      <c r="U2" s="37" t="b">
        <v>0</v>
      </c>
      <c r="V2" s="37" t="b">
        <v>0</v>
      </c>
      <c r="W2" s="37" t="b">
        <v>0</v>
      </c>
      <c r="X2" s="37" t="b">
        <v>0</v>
      </c>
      <c r="Y2" s="37" t="b">
        <v>0</v>
      </c>
      <c r="Z2" s="37" t="b">
        <v>0</v>
      </c>
      <c r="AA2" s="37" t="b">
        <v>0</v>
      </c>
      <c r="AB2" s="37" t="b">
        <v>0</v>
      </c>
      <c r="AC2" s="37" t="b">
        <v>0</v>
      </c>
      <c r="AD2" s="37" t="b">
        <v>0</v>
      </c>
      <c r="AE2" s="37" t="b">
        <v>0</v>
      </c>
      <c r="AF2" s="37" t="b">
        <v>0</v>
      </c>
      <c r="AG2" s="37" t="b">
        <v>0</v>
      </c>
      <c r="AH2" s="39" t="b">
        <v>0</v>
      </c>
      <c r="AI2" s="37" t="b">
        <v>0</v>
      </c>
      <c r="AJ2" s="37" t="b">
        <v>0</v>
      </c>
      <c r="AK2" s="37" t="b">
        <v>0</v>
      </c>
      <c r="AL2" s="37" t="b">
        <v>0</v>
      </c>
      <c r="AM2" s="37" t="b">
        <v>0</v>
      </c>
      <c r="AN2" s="37" t="b">
        <v>0</v>
      </c>
      <c r="AO2" s="37" t="b">
        <v>0</v>
      </c>
      <c r="AP2" s="37" t="b">
        <v>0</v>
      </c>
      <c r="AQ2" s="37" t="b">
        <v>0</v>
      </c>
      <c r="AR2" s="37" t="b">
        <v>0</v>
      </c>
      <c r="AS2" s="37" t="b">
        <v>0</v>
      </c>
      <c r="AT2" s="37" t="b">
        <v>0</v>
      </c>
      <c r="AU2" s="37" t="b">
        <v>0</v>
      </c>
      <c r="AV2" s="37" t="b">
        <v>0</v>
      </c>
      <c r="AW2" s="37" t="b">
        <v>0</v>
      </c>
      <c r="AX2" s="37" t="b">
        <v>0</v>
      </c>
      <c r="AY2" s="37" t="b">
        <v>0</v>
      </c>
      <c r="AZ2" s="39" t="b">
        <v>0</v>
      </c>
      <c r="BA2" s="39" t="b">
        <v>0</v>
      </c>
      <c r="BB2" s="39" t="b">
        <v>0</v>
      </c>
      <c r="BC2" s="37" t="b">
        <v>0</v>
      </c>
      <c r="BD2" s="37" t="b">
        <v>0</v>
      </c>
      <c r="BE2" s="37" t="b">
        <v>0</v>
      </c>
      <c r="BF2" s="37" t="b">
        <v>0</v>
      </c>
      <c r="BG2" s="37" t="b">
        <v>0</v>
      </c>
      <c r="BH2" s="37" t="b">
        <v>1</v>
      </c>
      <c r="BI2" s="37" t="b">
        <v>0</v>
      </c>
      <c r="BJ2" s="37" t="b">
        <v>0</v>
      </c>
      <c r="BK2" s="37" t="b">
        <v>0</v>
      </c>
      <c r="BL2" s="37" t="b">
        <v>0</v>
      </c>
      <c r="BM2" s="37" t="b">
        <v>0</v>
      </c>
      <c r="BN2" s="37" t="b">
        <v>0</v>
      </c>
      <c r="BO2" s="37" t="b">
        <v>0</v>
      </c>
      <c r="BP2" s="37" t="b">
        <v>0</v>
      </c>
      <c r="BQ2" s="37" t="b">
        <v>0</v>
      </c>
      <c r="BR2" s="37" t="b">
        <v>0</v>
      </c>
      <c r="BS2" s="37" t="b">
        <v>0</v>
      </c>
      <c r="BT2" s="40" t="b">
        <v>0</v>
      </c>
      <c r="BU2" s="31" t="str">
        <f t="shared" ref="BU2:BU33" si="2">IF(COUNTIF(G2:I2,"x")=3,"Y","N")</f>
        <v>N</v>
      </c>
      <c r="BV2" s="41">
        <f t="shared" ref="BV2:BV33" si="3">IF(G2="x",IF(H2="y",1,0),0)</f>
        <v>0</v>
      </c>
      <c r="BW2" s="42">
        <f t="shared" ref="BW2:BW33" si="4">IF(G2="y",IF(H2="x",1,0),0)</f>
        <v>0</v>
      </c>
      <c r="BX2" s="42">
        <f t="shared" ref="BX2:BX33" si="5">IF(H2="y",IF(I2="x",1,0),0)</f>
        <v>0</v>
      </c>
    </row>
    <row r="3" spans="1:76" ht="26.5" customHeight="1">
      <c r="A3" s="29" t="str">
        <f t="shared" si="0"/>
        <v>Buntaine</v>
      </c>
      <c r="B3" s="29" t="s">
        <v>87</v>
      </c>
      <c r="C3" s="29" t="s">
        <v>82</v>
      </c>
      <c r="D3" s="29" t="s">
        <v>88</v>
      </c>
      <c r="E3" s="30" t="s">
        <v>84</v>
      </c>
      <c r="F3" s="43" t="s">
        <v>85</v>
      </c>
      <c r="G3" s="32" t="str">
        <f>IF(J3,IF(J3&lt;='Net Changes - Table 1'!$C$1,"y","x"),IF(K3,IF(K3&lt;'Net Changes - Table 1'!C$1,"x","y"),"y"))</f>
        <v>y</v>
      </c>
      <c r="H3" s="44" t="str">
        <f>IF(K3,IF(K3&lt;='Net Changes - Table 1'!$D$1,"x","y"),"y")</f>
        <v>y</v>
      </c>
      <c r="I3" s="33" t="str">
        <f>IF(K3,IF(K3&lt;='Net Changes - Table 1'!$E$1,"x","y"),"y")</f>
        <v>y</v>
      </c>
      <c r="J3" s="34">
        <v>2013</v>
      </c>
      <c r="K3" s="35"/>
      <c r="L3" s="45"/>
      <c r="M3" s="46" t="b">
        <v>0</v>
      </c>
      <c r="N3" s="46" t="b">
        <v>0</v>
      </c>
      <c r="O3" s="46" t="b">
        <v>0</v>
      </c>
      <c r="P3" s="46" t="b">
        <v>0</v>
      </c>
      <c r="Q3" s="46" t="b">
        <v>0</v>
      </c>
      <c r="R3" s="46" t="b">
        <v>0</v>
      </c>
      <c r="S3" s="37">
        <f t="shared" si="1"/>
        <v>1</v>
      </c>
      <c r="T3" s="38"/>
      <c r="U3" s="37" t="b">
        <v>0</v>
      </c>
      <c r="V3" s="37" t="b">
        <v>0</v>
      </c>
      <c r="W3" s="37" t="b">
        <v>0</v>
      </c>
      <c r="X3" s="37" t="b">
        <v>0</v>
      </c>
      <c r="Y3" s="37" t="b">
        <v>0</v>
      </c>
      <c r="Z3" s="37" t="b">
        <v>0</v>
      </c>
      <c r="AA3" s="37" t="b">
        <v>0</v>
      </c>
      <c r="AB3" s="37" t="b">
        <v>0</v>
      </c>
      <c r="AC3" s="37" t="b">
        <v>0</v>
      </c>
      <c r="AD3" s="37" t="b">
        <v>0</v>
      </c>
      <c r="AE3" s="37" t="b">
        <v>0</v>
      </c>
      <c r="AF3" s="37" t="b">
        <v>0</v>
      </c>
      <c r="AG3" s="37" t="b">
        <v>0</v>
      </c>
      <c r="AH3" s="39" t="b">
        <v>0</v>
      </c>
      <c r="AI3" s="37" t="b">
        <v>0</v>
      </c>
      <c r="AJ3" s="37" t="b">
        <v>0</v>
      </c>
      <c r="AK3" s="37" t="b">
        <v>0</v>
      </c>
      <c r="AL3" s="37" t="b">
        <v>0</v>
      </c>
      <c r="AM3" s="37" t="b">
        <v>0</v>
      </c>
      <c r="AN3" s="37" t="b">
        <v>0</v>
      </c>
      <c r="AO3" s="37" t="b">
        <v>0</v>
      </c>
      <c r="AP3" s="37" t="b">
        <v>0</v>
      </c>
      <c r="AQ3" s="37" t="b">
        <v>0</v>
      </c>
      <c r="AR3" s="37" t="b">
        <v>0</v>
      </c>
      <c r="AS3" s="37" t="b">
        <v>0</v>
      </c>
      <c r="AT3" s="37" t="b">
        <v>0</v>
      </c>
      <c r="AU3" s="37" t="b">
        <v>0</v>
      </c>
      <c r="AV3" s="37" t="b">
        <v>0</v>
      </c>
      <c r="AW3" s="37" t="b">
        <v>0</v>
      </c>
      <c r="AX3" s="37" t="b">
        <v>0</v>
      </c>
      <c r="AY3" s="37" t="b">
        <v>0</v>
      </c>
      <c r="AZ3" s="39" t="b">
        <v>0</v>
      </c>
      <c r="BA3" s="39" t="b">
        <v>0</v>
      </c>
      <c r="BB3" s="39" t="b">
        <v>0</v>
      </c>
      <c r="BC3" s="37" t="b">
        <v>0</v>
      </c>
      <c r="BD3" s="37" t="b">
        <v>0</v>
      </c>
      <c r="BE3" s="37" t="b">
        <v>0</v>
      </c>
      <c r="BF3" s="37" t="b">
        <v>0</v>
      </c>
      <c r="BG3" s="37" t="b">
        <v>0</v>
      </c>
      <c r="BH3" s="37" t="b">
        <v>1</v>
      </c>
      <c r="BI3" s="37" t="b">
        <v>0</v>
      </c>
      <c r="BJ3" s="37" t="b">
        <v>0</v>
      </c>
      <c r="BK3" s="37" t="b">
        <v>0</v>
      </c>
      <c r="BL3" s="37" t="b">
        <v>0</v>
      </c>
      <c r="BM3" s="37" t="b">
        <v>0</v>
      </c>
      <c r="BN3" s="37" t="b">
        <v>0</v>
      </c>
      <c r="BO3" s="37" t="b">
        <v>0</v>
      </c>
      <c r="BP3" s="37" t="b">
        <v>0</v>
      </c>
      <c r="BQ3" s="37" t="b">
        <v>0</v>
      </c>
      <c r="BR3" s="37" t="b">
        <v>0</v>
      </c>
      <c r="BS3" s="37" t="b">
        <v>0</v>
      </c>
      <c r="BT3" s="40" t="b">
        <v>0</v>
      </c>
      <c r="BU3" s="31" t="str">
        <f t="shared" si="2"/>
        <v>N</v>
      </c>
      <c r="BV3" s="41">
        <f t="shared" si="3"/>
        <v>0</v>
      </c>
      <c r="BW3" s="42">
        <f t="shared" si="4"/>
        <v>0</v>
      </c>
      <c r="BX3" s="42">
        <f t="shared" si="5"/>
        <v>0</v>
      </c>
    </row>
    <row r="4" spans="1:76" ht="26.5" customHeight="1">
      <c r="A4" s="29" t="str">
        <f t="shared" si="0"/>
        <v>C. Meng</v>
      </c>
      <c r="B4" s="29" t="s">
        <v>89</v>
      </c>
      <c r="C4" s="29" t="s">
        <v>82</v>
      </c>
      <c r="D4" s="29" t="s">
        <v>90</v>
      </c>
      <c r="E4" s="30" t="s">
        <v>91</v>
      </c>
      <c r="F4" s="43" t="s">
        <v>85</v>
      </c>
      <c r="G4" s="32" t="str">
        <f>IF(J4,IF(J4&lt;='Net Changes - Table 1'!$C$1,"y","x"),IF(K4,IF(K4&lt;'Net Changes - Table 1'!C$1,"x","y"),"y"))</f>
        <v>x</v>
      </c>
      <c r="H4" s="29" t="str">
        <f>IF(K4,IF(K4&lt;='Net Changes - Table 1'!$D$1,"x","y"),"y")</f>
        <v>y</v>
      </c>
      <c r="I4" s="33" t="str">
        <f>IF(K4,IF(K4&lt;='Net Changes - Table 1'!$E$1,"x","y"),"y")</f>
        <v>y</v>
      </c>
      <c r="J4" s="34">
        <v>2014</v>
      </c>
      <c r="K4" s="35"/>
      <c r="L4" s="45"/>
      <c r="M4" s="46" t="b">
        <v>0</v>
      </c>
      <c r="N4" s="46" t="b">
        <v>0</v>
      </c>
      <c r="O4" s="46" t="b">
        <v>0</v>
      </c>
      <c r="P4" s="46" t="b">
        <v>0</v>
      </c>
      <c r="Q4" s="46" t="b">
        <v>0</v>
      </c>
      <c r="R4" s="46" t="b">
        <v>0</v>
      </c>
      <c r="S4" s="37">
        <f t="shared" si="1"/>
        <v>1</v>
      </c>
      <c r="T4" s="38"/>
      <c r="U4" s="37" t="b">
        <v>0</v>
      </c>
      <c r="V4" s="37" t="b">
        <v>0</v>
      </c>
      <c r="W4" s="37" t="b">
        <v>0</v>
      </c>
      <c r="X4" s="37" t="b">
        <v>0</v>
      </c>
      <c r="Y4" s="37" t="b">
        <v>0</v>
      </c>
      <c r="Z4" s="37" t="b">
        <v>0</v>
      </c>
      <c r="AA4" s="37" t="b">
        <v>0</v>
      </c>
      <c r="AB4" s="37" t="b">
        <v>0</v>
      </c>
      <c r="AC4" s="37" t="b">
        <v>0</v>
      </c>
      <c r="AD4" s="37" t="b">
        <v>0</v>
      </c>
      <c r="AE4" s="37" t="b">
        <v>0</v>
      </c>
      <c r="AF4" s="37" t="b">
        <v>0</v>
      </c>
      <c r="AG4" s="37" t="b">
        <v>0</v>
      </c>
      <c r="AH4" s="39" t="b">
        <v>0</v>
      </c>
      <c r="AI4" s="37" t="b">
        <v>0</v>
      </c>
      <c r="AJ4" s="37" t="b">
        <v>0</v>
      </c>
      <c r="AK4" s="37" t="b">
        <v>0</v>
      </c>
      <c r="AL4" s="37" t="b">
        <v>0</v>
      </c>
      <c r="AM4" s="37" t="b">
        <v>0</v>
      </c>
      <c r="AN4" s="37" t="b">
        <v>0</v>
      </c>
      <c r="AO4" s="37" t="b">
        <v>0</v>
      </c>
      <c r="AP4" s="37" t="b">
        <v>0</v>
      </c>
      <c r="AQ4" s="37" t="b">
        <v>0</v>
      </c>
      <c r="AR4" s="37" t="b">
        <v>0</v>
      </c>
      <c r="AS4" s="37" t="b">
        <v>0</v>
      </c>
      <c r="AT4" s="37" t="b">
        <v>0</v>
      </c>
      <c r="AU4" s="37" t="b">
        <v>0</v>
      </c>
      <c r="AV4" s="37" t="b">
        <v>0</v>
      </c>
      <c r="AW4" s="37" t="b">
        <v>0</v>
      </c>
      <c r="AX4" s="37" t="b">
        <v>0</v>
      </c>
      <c r="AY4" s="37" t="b">
        <v>0</v>
      </c>
      <c r="AZ4" s="39" t="b">
        <v>0</v>
      </c>
      <c r="BA4" s="39" t="b">
        <v>0</v>
      </c>
      <c r="BB4" s="39" t="b">
        <v>0</v>
      </c>
      <c r="BC4" s="37" t="b">
        <v>0</v>
      </c>
      <c r="BD4" s="37" t="b">
        <v>0</v>
      </c>
      <c r="BE4" s="37" t="b">
        <v>0</v>
      </c>
      <c r="BF4" s="37" t="b">
        <v>0</v>
      </c>
      <c r="BG4" s="37" t="b">
        <v>0</v>
      </c>
      <c r="BH4" s="37" t="b">
        <v>0</v>
      </c>
      <c r="BI4" s="37" t="b">
        <v>1</v>
      </c>
      <c r="BJ4" s="37" t="b">
        <v>0</v>
      </c>
      <c r="BK4" s="37" t="b">
        <v>0</v>
      </c>
      <c r="BL4" s="37" t="b">
        <v>0</v>
      </c>
      <c r="BM4" s="37" t="b">
        <v>0</v>
      </c>
      <c r="BN4" s="37" t="b">
        <v>0</v>
      </c>
      <c r="BO4" s="37" t="b">
        <v>0</v>
      </c>
      <c r="BP4" s="37" t="b">
        <v>0</v>
      </c>
      <c r="BQ4" s="37" t="b">
        <v>0</v>
      </c>
      <c r="BR4" s="37" t="b">
        <v>0</v>
      </c>
      <c r="BS4" s="37" t="b">
        <v>0</v>
      </c>
      <c r="BT4" s="40" t="b">
        <v>0</v>
      </c>
      <c r="BU4" s="31" t="str">
        <f t="shared" si="2"/>
        <v>N</v>
      </c>
      <c r="BV4" s="41">
        <f t="shared" si="3"/>
        <v>1</v>
      </c>
      <c r="BW4" s="42">
        <f t="shared" si="4"/>
        <v>0</v>
      </c>
      <c r="BX4" s="42">
        <f t="shared" si="5"/>
        <v>0</v>
      </c>
    </row>
    <row r="5" spans="1:76" ht="38.5" customHeight="1">
      <c r="A5" s="29" t="str">
        <f t="shared" si="0"/>
        <v>Costello</v>
      </c>
      <c r="B5" s="29" t="s">
        <v>92</v>
      </c>
      <c r="C5" s="29" t="s">
        <v>82</v>
      </c>
      <c r="D5" s="29" t="s">
        <v>93</v>
      </c>
      <c r="E5" s="30" t="s">
        <v>94</v>
      </c>
      <c r="F5" s="31" t="s">
        <v>85</v>
      </c>
      <c r="G5" s="32" t="str">
        <f>IF(J5,IF(J5&lt;='Net Changes - Table 1'!$C$1,"y","x"),IF(K5,IF(K5&lt;'Net Changes - Table 1'!C$1,"x","y"),"y"))</f>
        <v>y</v>
      </c>
      <c r="H5" s="29" t="str">
        <f>IF(K5,IF(K5&lt;='Net Changes - Table 1'!$D$1,"x","y"),"y")</f>
        <v>y</v>
      </c>
      <c r="I5" s="33" t="str">
        <f>IF(K5,IF(K5&lt;='Net Changes - Table 1'!$E$1,"x","y"),"y")</f>
        <v>y</v>
      </c>
      <c r="J5" s="47"/>
      <c r="K5" s="35"/>
      <c r="L5" s="36"/>
      <c r="M5" s="37" t="b">
        <v>0</v>
      </c>
      <c r="N5" s="37" t="b">
        <v>0</v>
      </c>
      <c r="O5" s="37" t="b">
        <v>0</v>
      </c>
      <c r="P5" s="37" t="b">
        <v>0</v>
      </c>
      <c r="Q5" s="37" t="b">
        <v>0</v>
      </c>
      <c r="R5" s="37" t="b">
        <v>0</v>
      </c>
      <c r="S5" s="37">
        <f t="shared" si="1"/>
        <v>1</v>
      </c>
      <c r="T5" s="38"/>
      <c r="U5" s="37" t="b">
        <v>0</v>
      </c>
      <c r="V5" s="37" t="b">
        <v>0</v>
      </c>
      <c r="W5" s="37" t="b">
        <v>0</v>
      </c>
      <c r="X5" s="37" t="b">
        <v>0</v>
      </c>
      <c r="Y5" s="37" t="b">
        <v>0</v>
      </c>
      <c r="Z5" s="37" t="b">
        <v>0</v>
      </c>
      <c r="AA5" s="37" t="b">
        <v>0</v>
      </c>
      <c r="AB5" s="37" t="b">
        <v>0</v>
      </c>
      <c r="AC5" s="37" t="b">
        <v>0</v>
      </c>
      <c r="AD5" s="37" t="b">
        <v>0</v>
      </c>
      <c r="AE5" s="37" t="b">
        <v>0</v>
      </c>
      <c r="AF5" s="37" t="b">
        <v>0</v>
      </c>
      <c r="AG5" s="37" t="b">
        <v>0</v>
      </c>
      <c r="AH5" s="39" t="b">
        <v>0</v>
      </c>
      <c r="AI5" s="37" t="b">
        <v>0</v>
      </c>
      <c r="AJ5" s="37" t="b">
        <v>0</v>
      </c>
      <c r="AK5" s="37" t="b">
        <v>0</v>
      </c>
      <c r="AL5" s="37" t="b">
        <v>0</v>
      </c>
      <c r="AM5" s="37" t="b">
        <v>0</v>
      </c>
      <c r="AN5" s="37" t="b">
        <v>0</v>
      </c>
      <c r="AO5" s="37" t="b">
        <v>0</v>
      </c>
      <c r="AP5" s="37" t="b">
        <v>0</v>
      </c>
      <c r="AQ5" s="37" t="b">
        <v>0</v>
      </c>
      <c r="AR5" s="37" t="b">
        <v>0</v>
      </c>
      <c r="AS5" s="37" t="b">
        <v>0</v>
      </c>
      <c r="AT5" s="37" t="b">
        <v>0</v>
      </c>
      <c r="AU5" s="37" t="b">
        <v>0</v>
      </c>
      <c r="AV5" s="37" t="b">
        <v>0</v>
      </c>
      <c r="AW5" s="37" t="b">
        <v>0</v>
      </c>
      <c r="AX5" s="37" t="b">
        <v>0</v>
      </c>
      <c r="AY5" s="37" t="b">
        <v>0</v>
      </c>
      <c r="AZ5" s="39" t="b">
        <v>0</v>
      </c>
      <c r="BA5" s="39" t="b">
        <v>0</v>
      </c>
      <c r="BB5" s="39" t="b">
        <v>0</v>
      </c>
      <c r="BC5" s="37" t="b">
        <v>0</v>
      </c>
      <c r="BD5" s="37" t="b">
        <v>0</v>
      </c>
      <c r="BE5" s="37" t="b">
        <v>0</v>
      </c>
      <c r="BF5" s="37" t="b">
        <v>0</v>
      </c>
      <c r="BG5" s="37" t="b">
        <v>0</v>
      </c>
      <c r="BH5" s="37" t="b">
        <v>0</v>
      </c>
      <c r="BI5" s="37" t="b">
        <v>1</v>
      </c>
      <c r="BJ5" s="37" t="b">
        <v>0</v>
      </c>
      <c r="BK5" s="37" t="b">
        <v>0</v>
      </c>
      <c r="BL5" s="37" t="b">
        <v>0</v>
      </c>
      <c r="BM5" s="37" t="b">
        <v>0</v>
      </c>
      <c r="BN5" s="37" t="b">
        <v>0</v>
      </c>
      <c r="BO5" s="37" t="b">
        <v>0</v>
      </c>
      <c r="BP5" s="37" t="b">
        <v>0</v>
      </c>
      <c r="BQ5" s="37" t="b">
        <v>0</v>
      </c>
      <c r="BR5" s="37" t="b">
        <v>0</v>
      </c>
      <c r="BS5" s="37" t="b">
        <v>0</v>
      </c>
      <c r="BT5" s="40" t="b">
        <v>0</v>
      </c>
      <c r="BU5" s="31" t="str">
        <f t="shared" si="2"/>
        <v>N</v>
      </c>
      <c r="BV5" s="41">
        <f t="shared" si="3"/>
        <v>0</v>
      </c>
      <c r="BW5" s="42">
        <f t="shared" si="4"/>
        <v>0</v>
      </c>
      <c r="BX5" s="42">
        <f t="shared" si="5"/>
        <v>0</v>
      </c>
    </row>
    <row r="6" spans="1:76" ht="62.5" customHeight="1">
      <c r="A6" s="29" t="str">
        <f t="shared" si="0"/>
        <v>Davis</v>
      </c>
      <c r="B6" s="29" t="s">
        <v>95</v>
      </c>
      <c r="C6" s="29" t="s">
        <v>82</v>
      </c>
      <c r="D6" s="29" t="s">
        <v>96</v>
      </c>
      <c r="E6" s="30" t="s">
        <v>97</v>
      </c>
      <c r="F6" s="31" t="s">
        <v>85</v>
      </c>
      <c r="G6" s="32" t="str">
        <f>IF(J6,IF(J6&lt;='Net Changes - Table 1'!$C$1,"y","x"),IF(K6,IF(K6&lt;'Net Changes - Table 1'!C$1,"x","y"),"y"))</f>
        <v>y</v>
      </c>
      <c r="H6" s="29" t="str">
        <f>IF(K6,IF(K6&lt;='Net Changes - Table 1'!$D$1,"x","y"),"y")</f>
        <v>y</v>
      </c>
      <c r="I6" s="33" t="str">
        <f>IF(K6,IF(K6&lt;='Net Changes - Table 1'!$E$1,"x","y"),"y")</f>
        <v>x</v>
      </c>
      <c r="J6" s="47"/>
      <c r="K6" s="48">
        <v>2023</v>
      </c>
      <c r="L6" s="36"/>
      <c r="M6" s="37" t="b">
        <v>0</v>
      </c>
      <c r="N6" s="37" t="b">
        <v>0</v>
      </c>
      <c r="O6" s="37" t="b">
        <v>1</v>
      </c>
      <c r="P6" s="37" t="b">
        <v>0</v>
      </c>
      <c r="Q6" s="37" t="b">
        <v>1</v>
      </c>
      <c r="R6" s="37" t="b">
        <v>0</v>
      </c>
      <c r="S6" s="37">
        <f t="shared" si="1"/>
        <v>4</v>
      </c>
      <c r="T6" s="38"/>
      <c r="U6" s="37" t="b">
        <v>0</v>
      </c>
      <c r="V6" s="37" t="b">
        <v>0</v>
      </c>
      <c r="W6" s="37" t="b">
        <v>0</v>
      </c>
      <c r="X6" s="37" t="b">
        <v>0</v>
      </c>
      <c r="Y6" s="37" t="b">
        <v>0</v>
      </c>
      <c r="Z6" s="37" t="b">
        <v>1</v>
      </c>
      <c r="AA6" s="37" t="b">
        <v>0</v>
      </c>
      <c r="AB6" s="37" t="b">
        <v>0</v>
      </c>
      <c r="AC6" s="37" t="b">
        <v>0</v>
      </c>
      <c r="AD6" s="37" t="b">
        <v>0</v>
      </c>
      <c r="AE6" s="37" t="b">
        <v>0</v>
      </c>
      <c r="AF6" s="37" t="b">
        <v>0</v>
      </c>
      <c r="AG6" s="37" t="b">
        <v>0</v>
      </c>
      <c r="AH6" s="39" t="b">
        <v>1</v>
      </c>
      <c r="AI6" s="37" t="b">
        <v>1</v>
      </c>
      <c r="AJ6" s="37" t="b">
        <v>0</v>
      </c>
      <c r="AK6" s="37" t="b">
        <v>0</v>
      </c>
      <c r="AL6" s="37" t="b">
        <v>0</v>
      </c>
      <c r="AM6" s="37" t="b">
        <v>0</v>
      </c>
      <c r="AN6" s="37" t="b">
        <v>0</v>
      </c>
      <c r="AO6" s="37" t="b">
        <v>0</v>
      </c>
      <c r="AP6" s="37" t="b">
        <v>0</v>
      </c>
      <c r="AQ6" s="37" t="b">
        <v>1</v>
      </c>
      <c r="AR6" s="37" t="b">
        <v>0</v>
      </c>
      <c r="AS6" s="37" t="b">
        <v>0</v>
      </c>
      <c r="AT6" s="37" t="b">
        <v>0</v>
      </c>
      <c r="AU6" s="37" t="b">
        <v>0</v>
      </c>
      <c r="AV6" s="37" t="b">
        <v>0</v>
      </c>
      <c r="AW6" s="37" t="b">
        <v>0</v>
      </c>
      <c r="AX6" s="37" t="b">
        <v>0</v>
      </c>
      <c r="AY6" s="37" t="b">
        <v>0</v>
      </c>
      <c r="AZ6" s="39" t="b">
        <v>0</v>
      </c>
      <c r="BA6" s="39" t="b">
        <v>0</v>
      </c>
      <c r="BB6" s="39" t="b">
        <v>0</v>
      </c>
      <c r="BC6" s="37" t="b">
        <v>0</v>
      </c>
      <c r="BD6" s="37" t="b">
        <v>0</v>
      </c>
      <c r="BE6" s="37" t="b">
        <v>0</v>
      </c>
      <c r="BF6" s="37" t="b">
        <v>0</v>
      </c>
      <c r="BG6" s="37" t="b">
        <v>0</v>
      </c>
      <c r="BH6" s="37" t="b">
        <v>0</v>
      </c>
      <c r="BI6" s="37" t="b">
        <v>0</v>
      </c>
      <c r="BJ6" s="37" t="b">
        <v>0</v>
      </c>
      <c r="BK6" s="37" t="b">
        <v>0</v>
      </c>
      <c r="BL6" s="37" t="b">
        <v>0</v>
      </c>
      <c r="BM6" s="37" t="b">
        <v>0</v>
      </c>
      <c r="BN6" s="37" t="b">
        <v>0</v>
      </c>
      <c r="BO6" s="37" t="b">
        <v>0</v>
      </c>
      <c r="BP6" s="37" t="b">
        <v>0</v>
      </c>
      <c r="BQ6" s="37" t="b">
        <v>0</v>
      </c>
      <c r="BR6" s="37" t="b">
        <v>0</v>
      </c>
      <c r="BS6" s="37" t="b">
        <v>0</v>
      </c>
      <c r="BT6" s="40" t="b">
        <v>0</v>
      </c>
      <c r="BU6" s="31" t="str">
        <f t="shared" si="2"/>
        <v>N</v>
      </c>
      <c r="BV6" s="41">
        <f t="shared" si="3"/>
        <v>0</v>
      </c>
      <c r="BW6" s="42">
        <f t="shared" si="4"/>
        <v>0</v>
      </c>
      <c r="BX6" s="42">
        <f t="shared" si="5"/>
        <v>1</v>
      </c>
    </row>
    <row r="7" spans="1:76" ht="38.5" customHeight="1">
      <c r="A7" s="29" t="str">
        <f t="shared" si="0"/>
        <v>Dozier</v>
      </c>
      <c r="B7" s="29" t="s">
        <v>98</v>
      </c>
      <c r="C7" s="29" t="s">
        <v>82</v>
      </c>
      <c r="D7" s="29" t="s">
        <v>99</v>
      </c>
      <c r="E7" s="30" t="s">
        <v>100</v>
      </c>
      <c r="F7" s="31" t="s">
        <v>85</v>
      </c>
      <c r="G7" s="32" t="str">
        <f>IF(J7,IF(J7&lt;='Net Changes - Table 1'!$C$1,"y","x"),IF(K7,IF(K7&lt;'Net Changes - Table 1'!C$1,"x","y"),"y"))</f>
        <v>y</v>
      </c>
      <c r="H7" s="29" t="str">
        <f>IF(K7,IF(K7&lt;='Net Changes - Table 1'!$D$1,"x","y"),"y")</f>
        <v>x</v>
      </c>
      <c r="I7" s="33" t="str">
        <f>IF(K7,IF(K7&lt;='Net Changes - Table 1'!$E$1,"x","y"),"y")</f>
        <v>x</v>
      </c>
      <c r="J7" s="47"/>
      <c r="K7" s="48">
        <v>2018</v>
      </c>
      <c r="L7" s="36"/>
      <c r="M7" s="37" t="b">
        <v>1</v>
      </c>
      <c r="N7" s="37" t="b">
        <v>0</v>
      </c>
      <c r="O7" s="37" t="b">
        <v>0</v>
      </c>
      <c r="P7" s="37" t="b">
        <v>0</v>
      </c>
      <c r="Q7" s="37" t="b">
        <v>1</v>
      </c>
      <c r="R7" s="37" t="b">
        <v>0</v>
      </c>
      <c r="S7" s="37">
        <f t="shared" si="1"/>
        <v>3</v>
      </c>
      <c r="T7" s="38"/>
      <c r="U7" s="37" t="b">
        <v>0</v>
      </c>
      <c r="V7" s="37" t="b">
        <v>0</v>
      </c>
      <c r="W7" s="37" t="b">
        <v>0</v>
      </c>
      <c r="X7" s="37" t="b">
        <v>0</v>
      </c>
      <c r="Y7" s="37" t="b">
        <v>0</v>
      </c>
      <c r="Z7" s="37" t="b">
        <v>0</v>
      </c>
      <c r="AA7" s="37" t="b">
        <v>0</v>
      </c>
      <c r="AB7" s="37" t="b">
        <v>0</v>
      </c>
      <c r="AC7" s="37" t="b">
        <v>0</v>
      </c>
      <c r="AD7" s="37" t="b">
        <v>0</v>
      </c>
      <c r="AE7" s="37" t="b">
        <v>0</v>
      </c>
      <c r="AF7" s="37" t="b">
        <v>0</v>
      </c>
      <c r="AG7" s="37" t="b">
        <v>0</v>
      </c>
      <c r="AH7" s="39" t="b">
        <v>0</v>
      </c>
      <c r="AI7" s="37" t="b">
        <v>0</v>
      </c>
      <c r="AJ7" s="37" t="b">
        <v>0</v>
      </c>
      <c r="AK7" s="37" t="b">
        <v>0</v>
      </c>
      <c r="AL7" s="37" t="b">
        <v>1</v>
      </c>
      <c r="AM7" s="37" t="b">
        <v>0</v>
      </c>
      <c r="AN7" s="37" t="b">
        <v>0</v>
      </c>
      <c r="AO7" s="37" t="b">
        <v>0</v>
      </c>
      <c r="AP7" s="37" t="b">
        <v>0</v>
      </c>
      <c r="AQ7" s="37" t="b">
        <v>0</v>
      </c>
      <c r="AR7" s="37" t="b">
        <v>1</v>
      </c>
      <c r="AS7" s="37" t="b">
        <v>0</v>
      </c>
      <c r="AT7" s="37" t="b">
        <v>0</v>
      </c>
      <c r="AU7" s="37" t="b">
        <v>0</v>
      </c>
      <c r="AV7" s="37" t="b">
        <v>0</v>
      </c>
      <c r="AW7" s="37" t="b">
        <v>0</v>
      </c>
      <c r="AX7" s="37" t="b">
        <v>0</v>
      </c>
      <c r="AY7" s="37" t="b">
        <v>0</v>
      </c>
      <c r="AZ7" s="39" t="b">
        <v>0</v>
      </c>
      <c r="BA7" s="39" t="b">
        <v>0</v>
      </c>
      <c r="BB7" s="39" t="b">
        <v>0</v>
      </c>
      <c r="BC7" s="37" t="b">
        <v>0</v>
      </c>
      <c r="BD7" s="37" t="b">
        <v>1</v>
      </c>
      <c r="BE7" s="37" t="b">
        <v>0</v>
      </c>
      <c r="BF7" s="37" t="b">
        <v>0</v>
      </c>
      <c r="BG7" s="37" t="b">
        <v>0</v>
      </c>
      <c r="BH7" s="37" t="b">
        <v>0</v>
      </c>
      <c r="BI7" s="37" t="b">
        <v>0</v>
      </c>
      <c r="BJ7" s="37" t="b">
        <v>0</v>
      </c>
      <c r="BK7" s="37" t="b">
        <v>0</v>
      </c>
      <c r="BL7" s="37" t="b">
        <v>0</v>
      </c>
      <c r="BM7" s="37" t="b">
        <v>0</v>
      </c>
      <c r="BN7" s="37" t="b">
        <v>0</v>
      </c>
      <c r="BO7" s="37" t="b">
        <v>0</v>
      </c>
      <c r="BP7" s="37" t="b">
        <v>0</v>
      </c>
      <c r="BQ7" s="37" t="b">
        <v>0</v>
      </c>
      <c r="BR7" s="37" t="b">
        <v>0</v>
      </c>
      <c r="BS7" s="37" t="b">
        <v>0</v>
      </c>
      <c r="BT7" s="40" t="b">
        <v>0</v>
      </c>
      <c r="BU7" s="31" t="str">
        <f t="shared" si="2"/>
        <v>N</v>
      </c>
      <c r="BV7" s="41">
        <f t="shared" si="3"/>
        <v>0</v>
      </c>
      <c r="BW7" s="42">
        <f t="shared" si="4"/>
        <v>1</v>
      </c>
      <c r="BX7" s="42">
        <f t="shared" si="5"/>
        <v>0</v>
      </c>
    </row>
    <row r="8" spans="1:76" ht="26.5" customHeight="1">
      <c r="A8" s="29" t="str">
        <f t="shared" si="0"/>
        <v>Dunne</v>
      </c>
      <c r="B8" s="29" t="s">
        <v>101</v>
      </c>
      <c r="C8" s="29" t="s">
        <v>82</v>
      </c>
      <c r="D8" s="29" t="s">
        <v>102</v>
      </c>
      <c r="E8" s="30" t="s">
        <v>103</v>
      </c>
      <c r="F8" s="31" t="s">
        <v>85</v>
      </c>
      <c r="G8" s="32" t="str">
        <f>IF(J8,IF(J8&lt;='Net Changes - Table 1'!$C$1,"y","x"),IF(K8,IF(K8&lt;'Net Changes - Table 1'!C$1,"x","y"),"y"))</f>
        <v>y</v>
      </c>
      <c r="H8" s="29" t="str">
        <f>IF(K8,IF(K8&lt;='Net Changes - Table 1'!$D$1,"x","y"),"y")</f>
        <v>x</v>
      </c>
      <c r="I8" s="33" t="str">
        <f>IF(K8,IF(K8&lt;='Net Changes - Table 1'!$E$1,"x","y"),"y")</f>
        <v>x</v>
      </c>
      <c r="J8" s="47"/>
      <c r="K8" s="48">
        <v>2018</v>
      </c>
      <c r="L8" s="36"/>
      <c r="M8" s="37" t="b">
        <v>1</v>
      </c>
      <c r="N8" s="37" t="b">
        <v>0</v>
      </c>
      <c r="O8" s="37" t="b">
        <v>0</v>
      </c>
      <c r="P8" s="37" t="b">
        <v>0</v>
      </c>
      <c r="Q8" s="37" t="b">
        <v>0</v>
      </c>
      <c r="R8" s="37" t="b">
        <v>1</v>
      </c>
      <c r="S8" s="37">
        <f t="shared" si="1"/>
        <v>2</v>
      </c>
      <c r="T8" s="38"/>
      <c r="U8" s="37" t="b">
        <v>0</v>
      </c>
      <c r="V8" s="37" t="b">
        <v>0</v>
      </c>
      <c r="W8" s="37" t="b">
        <v>0</v>
      </c>
      <c r="X8" s="37" t="b">
        <v>0</v>
      </c>
      <c r="Y8" s="37" t="b">
        <v>0</v>
      </c>
      <c r="Z8" s="37" t="b">
        <v>0</v>
      </c>
      <c r="AA8" s="37" t="b">
        <v>0</v>
      </c>
      <c r="AB8" s="37" t="b">
        <v>0</v>
      </c>
      <c r="AC8" s="37" t="b">
        <v>0</v>
      </c>
      <c r="AD8" s="37" t="b">
        <v>0</v>
      </c>
      <c r="AE8" s="37" t="b">
        <v>0</v>
      </c>
      <c r="AF8" s="37" t="b">
        <v>0</v>
      </c>
      <c r="AG8" s="37" t="b">
        <v>0</v>
      </c>
      <c r="AH8" s="39" t="b">
        <v>0</v>
      </c>
      <c r="AI8" s="37" t="b">
        <v>0</v>
      </c>
      <c r="AJ8" s="37" t="b">
        <v>0</v>
      </c>
      <c r="AK8" s="37" t="b">
        <v>0</v>
      </c>
      <c r="AL8" s="37" t="b">
        <v>1</v>
      </c>
      <c r="AM8" s="37" t="b">
        <v>1</v>
      </c>
      <c r="AN8" s="37" t="b">
        <v>0</v>
      </c>
      <c r="AO8" s="37" t="b">
        <v>0</v>
      </c>
      <c r="AP8" s="37" t="b">
        <v>0</v>
      </c>
      <c r="AQ8" s="37" t="b">
        <v>0</v>
      </c>
      <c r="AR8" s="37" t="b">
        <v>0</v>
      </c>
      <c r="AS8" s="37" t="b">
        <v>0</v>
      </c>
      <c r="AT8" s="37" t="b">
        <v>0</v>
      </c>
      <c r="AU8" s="37" t="b">
        <v>0</v>
      </c>
      <c r="AV8" s="37" t="b">
        <v>0</v>
      </c>
      <c r="AW8" s="37" t="b">
        <v>0</v>
      </c>
      <c r="AX8" s="37" t="b">
        <v>0</v>
      </c>
      <c r="AY8" s="37" t="b">
        <v>0</v>
      </c>
      <c r="AZ8" s="39" t="b">
        <v>0</v>
      </c>
      <c r="BA8" s="39" t="b">
        <v>0</v>
      </c>
      <c r="BB8" s="39" t="b">
        <v>0</v>
      </c>
      <c r="BC8" s="37" t="b">
        <v>0</v>
      </c>
      <c r="BD8" s="37" t="b">
        <v>0</v>
      </c>
      <c r="BE8" s="37" t="b">
        <v>0</v>
      </c>
      <c r="BF8" s="37" t="b">
        <v>0</v>
      </c>
      <c r="BG8" s="37" t="b">
        <v>0</v>
      </c>
      <c r="BH8" s="37" t="b">
        <v>0</v>
      </c>
      <c r="BI8" s="37" t="b">
        <v>0</v>
      </c>
      <c r="BJ8" s="37" t="b">
        <v>0</v>
      </c>
      <c r="BK8" s="37" t="b">
        <v>0</v>
      </c>
      <c r="BL8" s="37" t="b">
        <v>0</v>
      </c>
      <c r="BM8" s="37" t="b">
        <v>0</v>
      </c>
      <c r="BN8" s="37" t="b">
        <v>0</v>
      </c>
      <c r="BO8" s="37" t="b">
        <v>0</v>
      </c>
      <c r="BP8" s="37" t="b">
        <v>0</v>
      </c>
      <c r="BQ8" s="37" t="b">
        <v>0</v>
      </c>
      <c r="BR8" s="37" t="b">
        <v>0</v>
      </c>
      <c r="BS8" s="37" t="b">
        <v>0</v>
      </c>
      <c r="BT8" s="40" t="b">
        <v>0</v>
      </c>
      <c r="BU8" s="31" t="str">
        <f t="shared" si="2"/>
        <v>N</v>
      </c>
      <c r="BV8" s="41">
        <f t="shared" si="3"/>
        <v>0</v>
      </c>
      <c r="BW8" s="42">
        <f t="shared" si="4"/>
        <v>1</v>
      </c>
      <c r="BX8" s="42">
        <f t="shared" si="5"/>
        <v>0</v>
      </c>
    </row>
    <row r="9" spans="1:76" ht="38.5" customHeight="1">
      <c r="A9" s="29" t="str">
        <f t="shared" si="0"/>
        <v>Frew</v>
      </c>
      <c r="B9" s="29" t="s">
        <v>104</v>
      </c>
      <c r="C9" s="29" t="s">
        <v>82</v>
      </c>
      <c r="D9" s="29" t="s">
        <v>105</v>
      </c>
      <c r="E9" s="30" t="s">
        <v>59</v>
      </c>
      <c r="F9" s="31" t="s">
        <v>85</v>
      </c>
      <c r="G9" s="32" t="str">
        <f>IF(J9,IF(J9&lt;='Net Changes - Table 1'!$C$1,"y","x"),IF(K9,IF(K9&lt;'Net Changes - Table 1'!C$1,"x","y"),"y"))</f>
        <v>y</v>
      </c>
      <c r="H9" s="29" t="str">
        <f>IF(K9,IF(K9&lt;='Net Changes - Table 1'!$D$1,"x","y"),"y")</f>
        <v>y</v>
      </c>
      <c r="I9" s="33" t="str">
        <f>IF(K9,IF(K9&lt;='Net Changes - Table 1'!$E$1,"x","y"),"y")</f>
        <v>y</v>
      </c>
      <c r="J9" s="34">
        <v>1997</v>
      </c>
      <c r="K9" s="35"/>
      <c r="L9" s="36"/>
      <c r="M9" s="37" t="b">
        <v>0</v>
      </c>
      <c r="N9" s="37" t="b">
        <v>0</v>
      </c>
      <c r="O9" s="37" t="b">
        <v>0</v>
      </c>
      <c r="P9" s="37" t="b">
        <v>0</v>
      </c>
      <c r="Q9" s="37" t="b">
        <v>0</v>
      </c>
      <c r="R9" s="37" t="b">
        <v>0</v>
      </c>
      <c r="S9" s="37">
        <f t="shared" si="1"/>
        <v>1</v>
      </c>
      <c r="T9" s="38"/>
      <c r="U9" s="37" t="b">
        <v>0</v>
      </c>
      <c r="V9" s="37" t="b">
        <v>0</v>
      </c>
      <c r="W9" s="37" t="b">
        <v>0</v>
      </c>
      <c r="X9" s="37" t="b">
        <v>0</v>
      </c>
      <c r="Y9" s="37" t="b">
        <v>0</v>
      </c>
      <c r="Z9" s="37" t="b">
        <v>0</v>
      </c>
      <c r="AA9" s="37" t="b">
        <v>0</v>
      </c>
      <c r="AB9" s="37" t="b">
        <v>0</v>
      </c>
      <c r="AC9" s="37" t="b">
        <v>0</v>
      </c>
      <c r="AD9" s="37" t="b">
        <v>0</v>
      </c>
      <c r="AE9" s="37" t="b">
        <v>0</v>
      </c>
      <c r="AF9" s="37" t="b">
        <v>0</v>
      </c>
      <c r="AG9" s="37" t="b">
        <v>0</v>
      </c>
      <c r="AH9" s="39" t="b">
        <v>0</v>
      </c>
      <c r="AI9" s="37" t="b">
        <v>0</v>
      </c>
      <c r="AJ9" s="37" t="b">
        <v>0</v>
      </c>
      <c r="AK9" s="37" t="b">
        <v>0</v>
      </c>
      <c r="AL9" s="37" t="b">
        <v>0</v>
      </c>
      <c r="AM9" s="37" t="b">
        <v>0</v>
      </c>
      <c r="AN9" s="37" t="b">
        <v>0</v>
      </c>
      <c r="AO9" s="37" t="b">
        <v>0</v>
      </c>
      <c r="AP9" s="37" t="b">
        <v>0</v>
      </c>
      <c r="AQ9" s="37" t="b">
        <v>0</v>
      </c>
      <c r="AR9" s="37" t="b">
        <v>0</v>
      </c>
      <c r="AS9" s="37" t="b">
        <v>0</v>
      </c>
      <c r="AT9" s="37" t="b">
        <v>0</v>
      </c>
      <c r="AU9" s="37" t="b">
        <v>0</v>
      </c>
      <c r="AV9" s="37" t="b">
        <v>0</v>
      </c>
      <c r="AW9" s="37" t="b">
        <v>0</v>
      </c>
      <c r="AX9" s="37" t="b">
        <v>0</v>
      </c>
      <c r="AY9" s="37" t="b">
        <v>0</v>
      </c>
      <c r="AZ9" s="39" t="b">
        <v>0</v>
      </c>
      <c r="BA9" s="39" t="b">
        <v>0</v>
      </c>
      <c r="BB9" s="39" t="b">
        <v>0</v>
      </c>
      <c r="BC9" s="37" t="b">
        <v>1</v>
      </c>
      <c r="BD9" s="37" t="b">
        <v>0</v>
      </c>
      <c r="BE9" s="37" t="b">
        <v>0</v>
      </c>
      <c r="BF9" s="37" t="b">
        <v>0</v>
      </c>
      <c r="BG9" s="37" t="b">
        <v>0</v>
      </c>
      <c r="BH9" s="37" t="b">
        <v>0</v>
      </c>
      <c r="BI9" s="37" t="b">
        <v>0</v>
      </c>
      <c r="BJ9" s="37" t="b">
        <v>0</v>
      </c>
      <c r="BK9" s="37" t="b">
        <v>0</v>
      </c>
      <c r="BL9" s="37" t="b">
        <v>0</v>
      </c>
      <c r="BM9" s="37" t="b">
        <v>0</v>
      </c>
      <c r="BN9" s="37" t="b">
        <v>0</v>
      </c>
      <c r="BO9" s="37" t="b">
        <v>0</v>
      </c>
      <c r="BP9" s="37" t="b">
        <v>0</v>
      </c>
      <c r="BQ9" s="37" t="b">
        <v>0</v>
      </c>
      <c r="BR9" s="37" t="b">
        <v>0</v>
      </c>
      <c r="BS9" s="37" t="b">
        <v>0</v>
      </c>
      <c r="BT9" s="40" t="b">
        <v>0</v>
      </c>
      <c r="BU9" s="31" t="str">
        <f t="shared" si="2"/>
        <v>N</v>
      </c>
      <c r="BV9" s="41">
        <f t="shared" si="3"/>
        <v>0</v>
      </c>
      <c r="BW9" s="42">
        <f t="shared" si="4"/>
        <v>0</v>
      </c>
      <c r="BX9" s="42">
        <f t="shared" si="5"/>
        <v>0</v>
      </c>
    </row>
    <row r="10" spans="1:76" ht="74.5" customHeight="1">
      <c r="A10" s="29" t="str">
        <f t="shared" si="0"/>
        <v>Gaines</v>
      </c>
      <c r="B10" s="29" t="s">
        <v>106</v>
      </c>
      <c r="C10" s="29" t="s">
        <v>82</v>
      </c>
      <c r="D10" s="29" t="s">
        <v>107</v>
      </c>
      <c r="E10" s="30" t="s">
        <v>108</v>
      </c>
      <c r="F10" s="31" t="s">
        <v>85</v>
      </c>
      <c r="G10" s="32" t="str">
        <f>IF(J10,IF(J10&lt;='Net Changes - Table 1'!$C$1,"y","x"),IF(K10,IF(K10&lt;'Net Changes - Table 1'!C$1,"x","y"),"y"))</f>
        <v>y</v>
      </c>
      <c r="H10" s="29" t="str">
        <f>IF(K10,IF(K10&lt;='Net Changes - Table 1'!$D$1,"x","y"),"y")</f>
        <v>y</v>
      </c>
      <c r="I10" s="33" t="str">
        <f>IF(K10,IF(K10&lt;='Net Changes - Table 1'!$E$1,"x","y"),"y")</f>
        <v>y</v>
      </c>
      <c r="J10" s="47"/>
      <c r="K10" s="35"/>
      <c r="L10" s="36"/>
      <c r="M10" s="37" t="b">
        <v>0</v>
      </c>
      <c r="N10" s="37" t="b">
        <v>0</v>
      </c>
      <c r="O10" s="37" t="b">
        <v>0</v>
      </c>
      <c r="P10" s="37" t="b">
        <v>0</v>
      </c>
      <c r="Q10" s="37" t="b">
        <v>0</v>
      </c>
      <c r="R10" s="37" t="b">
        <v>0</v>
      </c>
      <c r="S10" s="37">
        <f t="shared" si="1"/>
        <v>5</v>
      </c>
      <c r="T10" s="38"/>
      <c r="U10" s="37" t="b">
        <v>0</v>
      </c>
      <c r="V10" s="37" t="b">
        <v>0</v>
      </c>
      <c r="W10" s="37" t="b">
        <v>0</v>
      </c>
      <c r="X10" s="37" t="b">
        <v>0</v>
      </c>
      <c r="Y10" s="37" t="b">
        <v>0</v>
      </c>
      <c r="Z10" s="37" t="b">
        <v>0</v>
      </c>
      <c r="AA10" s="37" t="b">
        <v>0</v>
      </c>
      <c r="AB10" s="37" t="b">
        <v>1</v>
      </c>
      <c r="AC10" s="37" t="b">
        <v>1</v>
      </c>
      <c r="AD10" s="37" t="b">
        <v>1</v>
      </c>
      <c r="AE10" s="37" t="b">
        <v>0</v>
      </c>
      <c r="AF10" s="37" t="b">
        <v>0</v>
      </c>
      <c r="AG10" s="37" t="b">
        <v>0</v>
      </c>
      <c r="AH10" s="39" t="b">
        <v>0</v>
      </c>
      <c r="AI10" s="37" t="b">
        <v>1</v>
      </c>
      <c r="AJ10" s="37" t="b">
        <v>0</v>
      </c>
      <c r="AK10" s="37" t="b">
        <v>0</v>
      </c>
      <c r="AL10" s="37" t="b">
        <v>0</v>
      </c>
      <c r="AM10" s="37" t="b">
        <v>0</v>
      </c>
      <c r="AN10" s="37" t="b">
        <v>0</v>
      </c>
      <c r="AO10" s="37" t="b">
        <v>0</v>
      </c>
      <c r="AP10" s="37" t="b">
        <v>0</v>
      </c>
      <c r="AQ10" s="37" t="b">
        <v>0</v>
      </c>
      <c r="AR10" s="37" t="b">
        <v>0</v>
      </c>
      <c r="AS10" s="37" t="b">
        <v>0</v>
      </c>
      <c r="AT10" s="37" t="b">
        <v>0</v>
      </c>
      <c r="AU10" s="37" t="b">
        <v>1</v>
      </c>
      <c r="AV10" s="37" t="b">
        <v>0</v>
      </c>
      <c r="AW10" s="37" t="b">
        <v>0</v>
      </c>
      <c r="AX10" s="37" t="b">
        <v>0</v>
      </c>
      <c r="AY10" s="37" t="b">
        <v>0</v>
      </c>
      <c r="AZ10" s="39" t="b">
        <v>0</v>
      </c>
      <c r="BA10" s="39" t="b">
        <v>0</v>
      </c>
      <c r="BB10" s="39" t="b">
        <v>0</v>
      </c>
      <c r="BC10" s="37" t="b">
        <v>0</v>
      </c>
      <c r="BD10" s="37" t="b">
        <v>0</v>
      </c>
      <c r="BE10" s="37" t="b">
        <v>0</v>
      </c>
      <c r="BF10" s="37" t="b">
        <v>0</v>
      </c>
      <c r="BG10" s="37" t="b">
        <v>0</v>
      </c>
      <c r="BH10" s="37" t="b">
        <v>0</v>
      </c>
      <c r="BI10" s="37" t="b">
        <v>0</v>
      </c>
      <c r="BJ10" s="37" t="b">
        <v>0</v>
      </c>
      <c r="BK10" s="37" t="b">
        <v>0</v>
      </c>
      <c r="BL10" s="37" t="b">
        <v>0</v>
      </c>
      <c r="BM10" s="37" t="b">
        <v>0</v>
      </c>
      <c r="BN10" s="37" t="b">
        <v>0</v>
      </c>
      <c r="BO10" s="37" t="b">
        <v>0</v>
      </c>
      <c r="BP10" s="37" t="b">
        <v>0</v>
      </c>
      <c r="BQ10" s="37" t="b">
        <v>0</v>
      </c>
      <c r="BR10" s="37" t="b">
        <v>0</v>
      </c>
      <c r="BS10" s="37" t="b">
        <v>0</v>
      </c>
      <c r="BT10" s="40" t="b">
        <v>0</v>
      </c>
      <c r="BU10" s="31" t="str">
        <f t="shared" si="2"/>
        <v>N</v>
      </c>
      <c r="BV10" s="41">
        <f t="shared" si="3"/>
        <v>0</v>
      </c>
      <c r="BW10" s="42">
        <f t="shared" si="4"/>
        <v>0</v>
      </c>
      <c r="BX10" s="42">
        <f t="shared" si="5"/>
        <v>0</v>
      </c>
    </row>
    <row r="11" spans="1:76" ht="26.5" customHeight="1">
      <c r="A11" s="29" t="str">
        <f t="shared" si="0"/>
        <v>Geyer</v>
      </c>
      <c r="B11" s="29" t="s">
        <v>109</v>
      </c>
      <c r="C11" s="29" t="s">
        <v>82</v>
      </c>
      <c r="D11" s="29" t="s">
        <v>110</v>
      </c>
      <c r="E11" s="30" t="s">
        <v>72</v>
      </c>
      <c r="F11" s="31" t="s">
        <v>85</v>
      </c>
      <c r="G11" s="32" t="str">
        <f>IF(J11,IF(J11&lt;='Net Changes - Table 1'!$C$1,"y","x"),IF(K11,IF(K11&lt;'Net Changes - Table 1'!C$1,"x","y"),"y"))</f>
        <v>y</v>
      </c>
      <c r="H11" s="29" t="str">
        <f>IF(K11,IF(K11&lt;='Net Changes - Table 1'!$D$1,"x","y"),"y")</f>
        <v>y</v>
      </c>
      <c r="I11" s="33" t="str">
        <f>IF(K11,IF(K11&lt;='Net Changes - Table 1'!$E$1,"x","y"),"y")</f>
        <v>y</v>
      </c>
      <c r="J11" s="34">
        <v>2003</v>
      </c>
      <c r="K11" s="35"/>
      <c r="L11" s="36"/>
      <c r="M11" s="37" t="b">
        <v>0</v>
      </c>
      <c r="N11" s="37" t="b">
        <v>0</v>
      </c>
      <c r="O11" s="37" t="b">
        <v>0</v>
      </c>
      <c r="P11" s="37" t="b">
        <v>0</v>
      </c>
      <c r="Q11" s="37" t="b">
        <v>0</v>
      </c>
      <c r="R11" s="37" t="b">
        <v>0</v>
      </c>
      <c r="S11" s="37">
        <f t="shared" si="1"/>
        <v>1</v>
      </c>
      <c r="T11" s="38"/>
      <c r="U11" s="37" t="b">
        <v>0</v>
      </c>
      <c r="V11" s="37" t="b">
        <v>0</v>
      </c>
      <c r="W11" s="37" t="b">
        <v>0</v>
      </c>
      <c r="X11" s="37" t="b">
        <v>0</v>
      </c>
      <c r="Y11" s="37" t="b">
        <v>0</v>
      </c>
      <c r="Z11" s="37" t="b">
        <v>0</v>
      </c>
      <c r="AA11" s="37" t="b">
        <v>0</v>
      </c>
      <c r="AB11" s="37" t="b">
        <v>0</v>
      </c>
      <c r="AC11" s="37" t="b">
        <v>0</v>
      </c>
      <c r="AD11" s="37" t="b">
        <v>0</v>
      </c>
      <c r="AE11" s="37" t="b">
        <v>0</v>
      </c>
      <c r="AF11" s="37" t="b">
        <v>0</v>
      </c>
      <c r="AG11" s="37" t="b">
        <v>0</v>
      </c>
      <c r="AH11" s="39" t="b">
        <v>0</v>
      </c>
      <c r="AI11" s="37" t="b">
        <v>0</v>
      </c>
      <c r="AJ11" s="37" t="b">
        <v>0</v>
      </c>
      <c r="AK11" s="37" t="b">
        <v>0</v>
      </c>
      <c r="AL11" s="37" t="b">
        <v>0</v>
      </c>
      <c r="AM11" s="37" t="b">
        <v>0</v>
      </c>
      <c r="AN11" s="37" t="b">
        <v>0</v>
      </c>
      <c r="AO11" s="37" t="b">
        <v>0</v>
      </c>
      <c r="AP11" s="37" t="b">
        <v>0</v>
      </c>
      <c r="AQ11" s="37" t="b">
        <v>0</v>
      </c>
      <c r="AR11" s="37" t="b">
        <v>0</v>
      </c>
      <c r="AS11" s="37" t="b">
        <v>0</v>
      </c>
      <c r="AT11" s="37" t="b">
        <v>0</v>
      </c>
      <c r="AU11" s="37" t="b">
        <v>0</v>
      </c>
      <c r="AV11" s="37" t="b">
        <v>0</v>
      </c>
      <c r="AW11" s="37" t="b">
        <v>0</v>
      </c>
      <c r="AX11" s="37" t="b">
        <v>0</v>
      </c>
      <c r="AY11" s="37" t="b">
        <v>0</v>
      </c>
      <c r="AZ11" s="39" t="b">
        <v>0</v>
      </c>
      <c r="BA11" s="39" t="b">
        <v>0</v>
      </c>
      <c r="BB11" s="39" t="b">
        <v>0</v>
      </c>
      <c r="BC11" s="37" t="b">
        <v>0</v>
      </c>
      <c r="BD11" s="37" t="b">
        <v>0</v>
      </c>
      <c r="BE11" s="37" t="b">
        <v>0</v>
      </c>
      <c r="BF11" s="37" t="b">
        <v>0</v>
      </c>
      <c r="BG11" s="37" t="b">
        <v>0</v>
      </c>
      <c r="BH11" s="37" t="b">
        <v>0</v>
      </c>
      <c r="BI11" s="37" t="b">
        <v>0</v>
      </c>
      <c r="BJ11" s="37" t="b">
        <v>0</v>
      </c>
      <c r="BK11" s="37" t="b">
        <v>0</v>
      </c>
      <c r="BL11" s="37" t="b">
        <v>0</v>
      </c>
      <c r="BM11" s="37" t="b">
        <v>0</v>
      </c>
      <c r="BN11" s="37" t="b">
        <v>0</v>
      </c>
      <c r="BO11" s="37" t="b">
        <v>0</v>
      </c>
      <c r="BP11" s="37" t="b">
        <v>1</v>
      </c>
      <c r="BQ11" s="37" t="b">
        <v>0</v>
      </c>
      <c r="BR11" s="37" t="b">
        <v>0</v>
      </c>
      <c r="BS11" s="37" t="b">
        <v>0</v>
      </c>
      <c r="BT11" s="40" t="b">
        <v>0</v>
      </c>
      <c r="BU11" s="31" t="str">
        <f t="shared" si="2"/>
        <v>N</v>
      </c>
      <c r="BV11" s="41">
        <f t="shared" si="3"/>
        <v>0</v>
      </c>
      <c r="BW11" s="42">
        <f t="shared" si="4"/>
        <v>0</v>
      </c>
      <c r="BX11" s="42">
        <f t="shared" si="5"/>
        <v>0</v>
      </c>
    </row>
    <row r="12" spans="1:76" ht="50.5" customHeight="1">
      <c r="A12" s="29" t="str">
        <f t="shared" si="0"/>
        <v>Halpern</v>
      </c>
      <c r="B12" s="29" t="s">
        <v>111</v>
      </c>
      <c r="C12" s="29" t="s">
        <v>82</v>
      </c>
      <c r="D12" s="29" t="s">
        <v>112</v>
      </c>
      <c r="E12" s="30" t="s">
        <v>113</v>
      </c>
      <c r="F12" s="31" t="s">
        <v>85</v>
      </c>
      <c r="G12" s="32" t="str">
        <f>IF(J12,IF(J12&lt;='Net Changes - Table 1'!$C$1,"y","x"),IF(K12,IF(K12&lt;'Net Changes - Table 1'!C$1,"x","y"),"y"))</f>
        <v>y</v>
      </c>
      <c r="H12" s="29" t="str">
        <f>IF(K12,IF(K12&lt;='Net Changes - Table 1'!$D$1,"x","y"),"y")</f>
        <v>y</v>
      </c>
      <c r="I12" s="33" t="str">
        <f>IF(K12,IF(K12&lt;='Net Changes - Table 1'!$E$1,"x","y"),"y")</f>
        <v>y</v>
      </c>
      <c r="J12" s="34">
        <v>2013</v>
      </c>
      <c r="K12" s="35"/>
      <c r="L12" s="45"/>
      <c r="M12" s="46" t="b">
        <v>0</v>
      </c>
      <c r="N12" s="46" t="b">
        <v>0</v>
      </c>
      <c r="O12" s="46" t="b">
        <v>0</v>
      </c>
      <c r="P12" s="46" t="b">
        <v>0</v>
      </c>
      <c r="Q12" s="46" t="b">
        <v>0</v>
      </c>
      <c r="R12" s="46" t="b">
        <v>0</v>
      </c>
      <c r="S12" s="37">
        <f t="shared" si="1"/>
        <v>4</v>
      </c>
      <c r="T12" s="38"/>
      <c r="U12" s="37" t="b">
        <v>0</v>
      </c>
      <c r="V12" s="37" t="b">
        <v>0</v>
      </c>
      <c r="W12" s="37" t="b">
        <v>0</v>
      </c>
      <c r="X12" s="37" t="b">
        <v>0</v>
      </c>
      <c r="Y12" s="37" t="b">
        <v>0</v>
      </c>
      <c r="Z12" s="37" t="b">
        <v>0</v>
      </c>
      <c r="AA12" s="37" t="b">
        <v>0</v>
      </c>
      <c r="AB12" s="37" t="b">
        <v>1</v>
      </c>
      <c r="AC12" s="37" t="b">
        <v>0</v>
      </c>
      <c r="AD12" s="37" t="b">
        <v>0</v>
      </c>
      <c r="AE12" s="37" t="b">
        <v>1</v>
      </c>
      <c r="AF12" s="37" t="b">
        <v>0</v>
      </c>
      <c r="AG12" s="37" t="b">
        <v>0</v>
      </c>
      <c r="AH12" s="39" t="b">
        <v>0</v>
      </c>
      <c r="AI12" s="37" t="b">
        <v>1</v>
      </c>
      <c r="AJ12" s="37" t="b">
        <v>0</v>
      </c>
      <c r="AK12" s="37" t="b">
        <v>0</v>
      </c>
      <c r="AL12" s="37" t="b">
        <v>0</v>
      </c>
      <c r="AM12" s="37" t="b">
        <v>0</v>
      </c>
      <c r="AN12" s="37" t="b">
        <v>0</v>
      </c>
      <c r="AO12" s="37" t="b">
        <v>0</v>
      </c>
      <c r="AP12" s="37" t="b">
        <v>0</v>
      </c>
      <c r="AQ12" s="37" t="b">
        <v>0</v>
      </c>
      <c r="AR12" s="37" t="b">
        <v>0</v>
      </c>
      <c r="AS12" s="37" t="b">
        <v>0</v>
      </c>
      <c r="AT12" s="37" t="b">
        <v>0</v>
      </c>
      <c r="AU12" s="37" t="b">
        <v>1</v>
      </c>
      <c r="AV12" s="37" t="b">
        <v>0</v>
      </c>
      <c r="AW12" s="37" t="b">
        <v>0</v>
      </c>
      <c r="AX12" s="37" t="b">
        <v>0</v>
      </c>
      <c r="AY12" s="37" t="b">
        <v>0</v>
      </c>
      <c r="AZ12" s="39" t="b">
        <v>0</v>
      </c>
      <c r="BA12" s="39" t="b">
        <v>0</v>
      </c>
      <c r="BB12" s="39" t="b">
        <v>0</v>
      </c>
      <c r="BC12" s="37" t="b">
        <v>0</v>
      </c>
      <c r="BD12" s="37" t="b">
        <v>0</v>
      </c>
      <c r="BE12" s="37" t="b">
        <v>0</v>
      </c>
      <c r="BF12" s="37" t="b">
        <v>0</v>
      </c>
      <c r="BG12" s="37" t="b">
        <v>0</v>
      </c>
      <c r="BH12" s="37" t="b">
        <v>0</v>
      </c>
      <c r="BI12" s="37" t="b">
        <v>0</v>
      </c>
      <c r="BJ12" s="37" t="b">
        <v>0</v>
      </c>
      <c r="BK12" s="37" t="b">
        <v>0</v>
      </c>
      <c r="BL12" s="37" t="b">
        <v>0</v>
      </c>
      <c r="BM12" s="37" t="b">
        <v>0</v>
      </c>
      <c r="BN12" s="37" t="b">
        <v>0</v>
      </c>
      <c r="BO12" s="37" t="b">
        <v>0</v>
      </c>
      <c r="BP12" s="37" t="b">
        <v>0</v>
      </c>
      <c r="BQ12" s="37" t="b">
        <v>0</v>
      </c>
      <c r="BR12" s="37" t="b">
        <v>0</v>
      </c>
      <c r="BS12" s="37" t="b">
        <v>0</v>
      </c>
      <c r="BT12" s="40" t="b">
        <v>0</v>
      </c>
      <c r="BU12" s="31" t="str">
        <f t="shared" si="2"/>
        <v>N</v>
      </c>
      <c r="BV12" s="41">
        <f t="shared" si="3"/>
        <v>0</v>
      </c>
      <c r="BW12" s="42">
        <f t="shared" si="4"/>
        <v>0</v>
      </c>
      <c r="BX12" s="42">
        <f t="shared" si="5"/>
        <v>0</v>
      </c>
    </row>
    <row r="13" spans="1:76" ht="26.5" customHeight="1">
      <c r="A13" s="29" t="str">
        <f t="shared" si="0"/>
        <v>Holden</v>
      </c>
      <c r="B13" s="29" t="s">
        <v>114</v>
      </c>
      <c r="C13" s="29" t="s">
        <v>82</v>
      </c>
      <c r="D13" s="29" t="s">
        <v>115</v>
      </c>
      <c r="E13" s="30" t="s">
        <v>116</v>
      </c>
      <c r="F13" s="31" t="s">
        <v>85</v>
      </c>
      <c r="G13" s="32" t="str">
        <f>IF(J13,IF(J13&lt;='Net Changes - Table 1'!$C$1,"y","x"),IF(K13,IF(K13&lt;'Net Changes - Table 1'!C$1,"x","y"),"y"))</f>
        <v>y</v>
      </c>
      <c r="H13" s="29" t="str">
        <f>IF(K13,IF(K13&lt;='Net Changes - Table 1'!$D$1,"x","y"),"y")</f>
        <v>y</v>
      </c>
      <c r="I13" s="33" t="str">
        <f>IF(K13,IF(K13&lt;='Net Changes - Table 1'!$E$1,"x","y"),"y")</f>
        <v>y</v>
      </c>
      <c r="J13" s="47"/>
      <c r="K13" s="35"/>
      <c r="L13" s="36"/>
      <c r="M13" s="37" t="b">
        <v>0</v>
      </c>
      <c r="N13" s="37" t="b">
        <v>0</v>
      </c>
      <c r="O13" s="37" t="b">
        <v>0</v>
      </c>
      <c r="P13" s="37" t="b">
        <v>0</v>
      </c>
      <c r="Q13" s="37" t="b">
        <v>0</v>
      </c>
      <c r="R13" s="37" t="b">
        <v>0</v>
      </c>
      <c r="S13" s="37">
        <f t="shared" si="1"/>
        <v>2</v>
      </c>
      <c r="T13" s="38"/>
      <c r="U13" s="37" t="b">
        <v>0</v>
      </c>
      <c r="V13" s="37" t="b">
        <v>0</v>
      </c>
      <c r="W13" s="37" t="b">
        <v>0</v>
      </c>
      <c r="X13" s="37" t="b">
        <v>0</v>
      </c>
      <c r="Y13" s="37" t="b">
        <v>0</v>
      </c>
      <c r="Z13" s="37" t="b">
        <v>0</v>
      </c>
      <c r="AA13" s="37" t="b">
        <v>0</v>
      </c>
      <c r="AB13" s="37" t="b">
        <v>0</v>
      </c>
      <c r="AC13" s="37" t="b">
        <v>0</v>
      </c>
      <c r="AD13" s="37" t="b">
        <v>0</v>
      </c>
      <c r="AE13" s="37" t="b">
        <v>0</v>
      </c>
      <c r="AF13" s="37" t="b">
        <v>0</v>
      </c>
      <c r="AG13" s="37" t="b">
        <v>0</v>
      </c>
      <c r="AH13" s="39" t="b">
        <v>0</v>
      </c>
      <c r="AI13" s="37" t="b">
        <v>0</v>
      </c>
      <c r="AJ13" s="37" t="b">
        <v>0</v>
      </c>
      <c r="AK13" s="37" t="b">
        <v>0</v>
      </c>
      <c r="AL13" s="37" t="b">
        <v>0</v>
      </c>
      <c r="AM13" s="37" t="b">
        <v>0</v>
      </c>
      <c r="AN13" s="37" t="b">
        <v>0</v>
      </c>
      <c r="AO13" s="37" t="b">
        <v>1</v>
      </c>
      <c r="AP13" s="37" t="b">
        <v>1</v>
      </c>
      <c r="AQ13" s="37" t="b">
        <v>0</v>
      </c>
      <c r="AR13" s="37" t="b">
        <v>0</v>
      </c>
      <c r="AS13" s="37" t="b">
        <v>0</v>
      </c>
      <c r="AT13" s="37" t="b">
        <v>0</v>
      </c>
      <c r="AU13" s="37" t="b">
        <v>0</v>
      </c>
      <c r="AV13" s="37" t="b">
        <v>0</v>
      </c>
      <c r="AW13" s="37" t="b">
        <v>0</v>
      </c>
      <c r="AX13" s="37" t="b">
        <v>0</v>
      </c>
      <c r="AY13" s="37" t="b">
        <v>0</v>
      </c>
      <c r="AZ13" s="39" t="b">
        <v>0</v>
      </c>
      <c r="BA13" s="39" t="b">
        <v>0</v>
      </c>
      <c r="BB13" s="39" t="b">
        <v>0</v>
      </c>
      <c r="BC13" s="37" t="b">
        <v>0</v>
      </c>
      <c r="BD13" s="37" t="b">
        <v>0</v>
      </c>
      <c r="BE13" s="37" t="b">
        <v>0</v>
      </c>
      <c r="BF13" s="37" t="b">
        <v>0</v>
      </c>
      <c r="BG13" s="37" t="b">
        <v>0</v>
      </c>
      <c r="BH13" s="37" t="b">
        <v>0</v>
      </c>
      <c r="BI13" s="37" t="b">
        <v>0</v>
      </c>
      <c r="BJ13" s="37" t="b">
        <v>0</v>
      </c>
      <c r="BK13" s="37" t="b">
        <v>0</v>
      </c>
      <c r="BL13" s="37" t="b">
        <v>0</v>
      </c>
      <c r="BM13" s="37" t="b">
        <v>0</v>
      </c>
      <c r="BN13" s="37" t="b">
        <v>0</v>
      </c>
      <c r="BO13" s="37" t="b">
        <v>0</v>
      </c>
      <c r="BP13" s="37" t="b">
        <v>0</v>
      </c>
      <c r="BQ13" s="37" t="b">
        <v>0</v>
      </c>
      <c r="BR13" s="37" t="b">
        <v>0</v>
      </c>
      <c r="BS13" s="37" t="b">
        <v>0</v>
      </c>
      <c r="BT13" s="40" t="b">
        <v>0</v>
      </c>
      <c r="BU13" s="31" t="str">
        <f t="shared" si="2"/>
        <v>N</v>
      </c>
      <c r="BV13" s="41">
        <f t="shared" si="3"/>
        <v>0</v>
      </c>
      <c r="BW13" s="42">
        <f t="shared" si="4"/>
        <v>0</v>
      </c>
      <c r="BX13" s="42">
        <f t="shared" si="5"/>
        <v>0</v>
      </c>
    </row>
    <row r="14" spans="1:76" ht="26.5" customHeight="1">
      <c r="A14" s="29" t="str">
        <f t="shared" si="0"/>
        <v>Jack</v>
      </c>
      <c r="B14" s="29" t="s">
        <v>117</v>
      </c>
      <c r="C14" s="29" t="s">
        <v>82</v>
      </c>
      <c r="D14" s="29" t="s">
        <v>118</v>
      </c>
      <c r="E14" s="30" t="s">
        <v>91</v>
      </c>
      <c r="F14" s="43"/>
      <c r="G14" s="32" t="str">
        <f>IF(J14,IF(J14&lt;='Net Changes - Table 1'!$C$1,"y","x"),IF(K14,IF(K14&lt;'Net Changes - Table 1'!C$1,"x","y"),"y"))</f>
        <v>x</v>
      </c>
      <c r="H14" s="29" t="str">
        <f>IF(K14,IF(K14&lt;='Net Changes - Table 1'!$D$1,"x","y"),"y")</f>
        <v>y</v>
      </c>
      <c r="I14" s="33" t="str">
        <f>IF(K14,IF(K14&lt;='Net Changes - Table 1'!$E$1,"x","y"),"y")</f>
        <v>y</v>
      </c>
      <c r="J14" s="34">
        <v>2018</v>
      </c>
      <c r="K14" s="35"/>
      <c r="L14" s="45"/>
      <c r="M14" s="46" t="b">
        <v>0</v>
      </c>
      <c r="N14" s="46" t="b">
        <v>0</v>
      </c>
      <c r="O14" s="46" t="b">
        <v>0</v>
      </c>
      <c r="P14" s="46" t="b">
        <v>0</v>
      </c>
      <c r="Q14" s="46" t="b">
        <v>0</v>
      </c>
      <c r="R14" s="46" t="b">
        <v>0</v>
      </c>
      <c r="S14" s="37">
        <f t="shared" si="1"/>
        <v>1</v>
      </c>
      <c r="T14" s="38"/>
      <c r="U14" s="37" t="b">
        <v>0</v>
      </c>
      <c r="V14" s="37" t="b">
        <v>0</v>
      </c>
      <c r="W14" s="37" t="b">
        <v>0</v>
      </c>
      <c r="X14" s="37" t="b">
        <v>0</v>
      </c>
      <c r="Y14" s="37" t="b">
        <v>0</v>
      </c>
      <c r="Z14" s="37" t="b">
        <v>0</v>
      </c>
      <c r="AA14" s="37" t="b">
        <v>0</v>
      </c>
      <c r="AB14" s="37" t="b">
        <v>0</v>
      </c>
      <c r="AC14" s="37" t="b">
        <v>0</v>
      </c>
      <c r="AD14" s="37" t="b">
        <v>0</v>
      </c>
      <c r="AE14" s="37" t="b">
        <v>0</v>
      </c>
      <c r="AF14" s="37" t="b">
        <v>0</v>
      </c>
      <c r="AG14" s="37" t="b">
        <v>0</v>
      </c>
      <c r="AH14" s="39" t="b">
        <v>0</v>
      </c>
      <c r="AI14" s="37" t="b">
        <v>0</v>
      </c>
      <c r="AJ14" s="37" t="b">
        <v>0</v>
      </c>
      <c r="AK14" s="37" t="b">
        <v>0</v>
      </c>
      <c r="AL14" s="37" t="b">
        <v>0</v>
      </c>
      <c r="AM14" s="37" t="b">
        <v>0</v>
      </c>
      <c r="AN14" s="37" t="b">
        <v>0</v>
      </c>
      <c r="AO14" s="37" t="b">
        <v>0</v>
      </c>
      <c r="AP14" s="37" t="b">
        <v>0</v>
      </c>
      <c r="AQ14" s="37" t="b">
        <v>0</v>
      </c>
      <c r="AR14" s="37" t="b">
        <v>0</v>
      </c>
      <c r="AS14" s="37" t="b">
        <v>0</v>
      </c>
      <c r="AT14" s="37" t="b">
        <v>0</v>
      </c>
      <c r="AU14" s="37" t="b">
        <v>0</v>
      </c>
      <c r="AV14" s="37" t="b">
        <v>0</v>
      </c>
      <c r="AW14" s="37" t="b">
        <v>0</v>
      </c>
      <c r="AX14" s="37" t="b">
        <v>0</v>
      </c>
      <c r="AY14" s="37" t="b">
        <v>0</v>
      </c>
      <c r="AZ14" s="39" t="b">
        <v>0</v>
      </c>
      <c r="BA14" s="39" t="b">
        <v>0</v>
      </c>
      <c r="BB14" s="39" t="b">
        <v>0</v>
      </c>
      <c r="BC14" s="37" t="b">
        <v>0</v>
      </c>
      <c r="BD14" s="37" t="b">
        <v>0</v>
      </c>
      <c r="BE14" s="37" t="b">
        <v>0</v>
      </c>
      <c r="BF14" s="37" t="b">
        <v>0</v>
      </c>
      <c r="BG14" s="37" t="b">
        <v>0</v>
      </c>
      <c r="BH14" s="37" t="b">
        <v>0</v>
      </c>
      <c r="BI14" s="37" t="b">
        <v>1</v>
      </c>
      <c r="BJ14" s="37" t="b">
        <v>0</v>
      </c>
      <c r="BK14" s="37" t="b">
        <v>0</v>
      </c>
      <c r="BL14" s="37" t="b">
        <v>0</v>
      </c>
      <c r="BM14" s="37" t="b">
        <v>0</v>
      </c>
      <c r="BN14" s="37" t="b">
        <v>0</v>
      </c>
      <c r="BO14" s="37" t="b">
        <v>0</v>
      </c>
      <c r="BP14" s="37" t="b">
        <v>0</v>
      </c>
      <c r="BQ14" s="37" t="b">
        <v>0</v>
      </c>
      <c r="BR14" s="37" t="b">
        <v>0</v>
      </c>
      <c r="BS14" s="37" t="b">
        <v>0</v>
      </c>
      <c r="BT14" s="40" t="b">
        <v>0</v>
      </c>
      <c r="BU14" s="31" t="str">
        <f t="shared" si="2"/>
        <v>N</v>
      </c>
      <c r="BV14" s="41">
        <f t="shared" si="3"/>
        <v>1</v>
      </c>
      <c r="BW14" s="42">
        <f t="shared" si="4"/>
        <v>0</v>
      </c>
      <c r="BX14" s="42">
        <f t="shared" si="5"/>
        <v>0</v>
      </c>
    </row>
    <row r="15" spans="1:76" ht="26.5" customHeight="1">
      <c r="A15" s="29" t="str">
        <f t="shared" si="0"/>
        <v>Jasechko</v>
      </c>
      <c r="B15" s="29" t="s">
        <v>119</v>
      </c>
      <c r="C15" s="29" t="s">
        <v>82</v>
      </c>
      <c r="D15" s="29" t="s">
        <v>120</v>
      </c>
      <c r="E15" s="30" t="s">
        <v>121</v>
      </c>
      <c r="F15" s="31" t="s">
        <v>85</v>
      </c>
      <c r="G15" s="32" t="str">
        <f>IF(J15,IF(J15&lt;='Net Changes - Table 1'!$C$1,"y","x"),IF(K15,IF(K15&lt;'Net Changes - Table 1'!C$1,"x","y"),"y"))</f>
        <v>x</v>
      </c>
      <c r="H15" s="44" t="str">
        <f>IF(K15,IF(K15&lt;='Net Changes - Table 1'!$D$1,"x","y"),"y")</f>
        <v>y</v>
      </c>
      <c r="I15" s="33" t="str">
        <f>IF(K15,IF(K15&lt;='Net Changes - Table 1'!$E$1,"x","y"),"y")</f>
        <v>y</v>
      </c>
      <c r="J15" s="34">
        <v>2017</v>
      </c>
      <c r="K15" s="35"/>
      <c r="L15" s="45"/>
      <c r="M15" s="46" t="b">
        <v>0</v>
      </c>
      <c r="N15" s="46" t="b">
        <v>0</v>
      </c>
      <c r="O15" s="46" t="b">
        <v>0</v>
      </c>
      <c r="P15" s="46" t="b">
        <v>0</v>
      </c>
      <c r="Q15" s="46" t="b">
        <v>0</v>
      </c>
      <c r="R15" s="46" t="b">
        <v>0</v>
      </c>
      <c r="S15" s="37">
        <f t="shared" si="1"/>
        <v>1</v>
      </c>
      <c r="T15" s="38"/>
      <c r="U15" s="37" t="b">
        <v>0</v>
      </c>
      <c r="V15" s="37" t="b">
        <v>0</v>
      </c>
      <c r="W15" s="37" t="b">
        <v>0</v>
      </c>
      <c r="X15" s="37" t="b">
        <v>0</v>
      </c>
      <c r="Y15" s="37" t="b">
        <v>0</v>
      </c>
      <c r="Z15" s="37" t="b">
        <v>0</v>
      </c>
      <c r="AA15" s="37" t="b">
        <v>0</v>
      </c>
      <c r="AB15" s="37" t="b">
        <v>0</v>
      </c>
      <c r="AC15" s="37" t="b">
        <v>0</v>
      </c>
      <c r="AD15" s="37" t="b">
        <v>0</v>
      </c>
      <c r="AE15" s="37" t="b">
        <v>0</v>
      </c>
      <c r="AF15" s="37" t="b">
        <v>0</v>
      </c>
      <c r="AG15" s="37" t="b">
        <v>0</v>
      </c>
      <c r="AH15" s="39" t="b">
        <v>0</v>
      </c>
      <c r="AI15" s="37" t="b">
        <v>0</v>
      </c>
      <c r="AJ15" s="37" t="b">
        <v>0</v>
      </c>
      <c r="AK15" s="37" t="b">
        <v>0</v>
      </c>
      <c r="AL15" s="37" t="b">
        <v>1</v>
      </c>
      <c r="AM15" s="37" t="b">
        <v>0</v>
      </c>
      <c r="AN15" s="37" t="b">
        <v>0</v>
      </c>
      <c r="AO15" s="37" t="b">
        <v>0</v>
      </c>
      <c r="AP15" s="37" t="b">
        <v>0</v>
      </c>
      <c r="AQ15" s="37" t="b">
        <v>0</v>
      </c>
      <c r="AR15" s="37" t="b">
        <v>0</v>
      </c>
      <c r="AS15" s="37" t="b">
        <v>0</v>
      </c>
      <c r="AT15" s="37" t="b">
        <v>0</v>
      </c>
      <c r="AU15" s="37" t="b">
        <v>0</v>
      </c>
      <c r="AV15" s="37" t="b">
        <v>0</v>
      </c>
      <c r="AW15" s="37" t="b">
        <v>0</v>
      </c>
      <c r="AX15" s="37" t="b">
        <v>0</v>
      </c>
      <c r="AY15" s="37" t="b">
        <v>0</v>
      </c>
      <c r="AZ15" s="39" t="b">
        <v>0</v>
      </c>
      <c r="BA15" s="39" t="b">
        <v>0</v>
      </c>
      <c r="BB15" s="39" t="b">
        <v>0</v>
      </c>
      <c r="BC15" s="37" t="b">
        <v>0</v>
      </c>
      <c r="BD15" s="37" t="b">
        <v>0</v>
      </c>
      <c r="BE15" s="37" t="b">
        <v>0</v>
      </c>
      <c r="BF15" s="37" t="b">
        <v>0</v>
      </c>
      <c r="BG15" s="37" t="b">
        <v>0</v>
      </c>
      <c r="BH15" s="37" t="b">
        <v>0</v>
      </c>
      <c r="BI15" s="37" t="b">
        <v>0</v>
      </c>
      <c r="BJ15" s="37" t="b">
        <v>0</v>
      </c>
      <c r="BK15" s="37" t="b">
        <v>0</v>
      </c>
      <c r="BL15" s="37" t="b">
        <v>0</v>
      </c>
      <c r="BM15" s="37" t="b">
        <v>0</v>
      </c>
      <c r="BN15" s="37" t="b">
        <v>0</v>
      </c>
      <c r="BO15" s="37" t="b">
        <v>0</v>
      </c>
      <c r="BP15" s="37" t="b">
        <v>0</v>
      </c>
      <c r="BQ15" s="37" t="b">
        <v>0</v>
      </c>
      <c r="BR15" s="37" t="b">
        <v>0</v>
      </c>
      <c r="BS15" s="37" t="b">
        <v>0</v>
      </c>
      <c r="BT15" s="40" t="b">
        <v>0</v>
      </c>
      <c r="BU15" s="31" t="str">
        <f t="shared" si="2"/>
        <v>N</v>
      </c>
      <c r="BV15" s="41">
        <f t="shared" si="3"/>
        <v>1</v>
      </c>
      <c r="BW15" s="42">
        <f t="shared" si="4"/>
        <v>0</v>
      </c>
      <c r="BX15" s="42">
        <f t="shared" si="5"/>
        <v>0</v>
      </c>
    </row>
    <row r="16" spans="1:76" ht="50.5" customHeight="1">
      <c r="A16" s="29" t="str">
        <f t="shared" si="0"/>
        <v>Keller</v>
      </c>
      <c r="B16" s="29" t="s">
        <v>122</v>
      </c>
      <c r="C16" s="29" t="s">
        <v>82</v>
      </c>
      <c r="D16" s="29" t="s">
        <v>123</v>
      </c>
      <c r="E16" s="30" t="s">
        <v>124</v>
      </c>
      <c r="F16" s="31" t="s">
        <v>85</v>
      </c>
      <c r="G16" s="32" t="str">
        <f>IF(J16,IF(J16&lt;='Net Changes - Table 1'!$C$1,"y","x"),IF(K16,IF(K16&lt;'Net Changes - Table 1'!C$1,"x","y"),"y"))</f>
        <v>y</v>
      </c>
      <c r="H16" s="29" t="str">
        <f>IF(K16,IF(K16&lt;='Net Changes - Table 1'!$D$1,"x","y"),"y")</f>
        <v>y</v>
      </c>
      <c r="I16" s="33" t="str">
        <f>IF(K16,IF(K16&lt;='Net Changes - Table 1'!$E$1,"x","y"),"y")</f>
        <v>y</v>
      </c>
      <c r="J16" s="47"/>
      <c r="K16" s="35"/>
      <c r="L16" s="36"/>
      <c r="M16" s="37" t="b">
        <v>0</v>
      </c>
      <c r="N16" s="37" t="b">
        <v>0</v>
      </c>
      <c r="O16" s="37" t="b">
        <v>0</v>
      </c>
      <c r="P16" s="37" t="b">
        <v>0</v>
      </c>
      <c r="Q16" s="37" t="b">
        <v>0</v>
      </c>
      <c r="R16" s="37" t="b">
        <v>0</v>
      </c>
      <c r="S16" s="37">
        <f t="shared" si="1"/>
        <v>3</v>
      </c>
      <c r="T16" s="38"/>
      <c r="U16" s="37" t="b">
        <v>0</v>
      </c>
      <c r="V16" s="37" t="b">
        <v>0</v>
      </c>
      <c r="W16" s="37" t="b">
        <v>0</v>
      </c>
      <c r="X16" s="37" t="b">
        <v>0</v>
      </c>
      <c r="Y16" s="37" t="b">
        <v>0</v>
      </c>
      <c r="Z16" s="37" t="b">
        <v>0</v>
      </c>
      <c r="AA16" s="37" t="b">
        <v>1</v>
      </c>
      <c r="AB16" s="37" t="b">
        <v>0</v>
      </c>
      <c r="AC16" s="37" t="b">
        <v>0</v>
      </c>
      <c r="AD16" s="37" t="b">
        <v>0</v>
      </c>
      <c r="AE16" s="37" t="b">
        <v>0</v>
      </c>
      <c r="AF16" s="37" t="b">
        <v>0</v>
      </c>
      <c r="AG16" s="37" t="b">
        <v>0</v>
      </c>
      <c r="AH16" s="39" t="b">
        <v>0</v>
      </c>
      <c r="AI16" s="37" t="b">
        <v>0</v>
      </c>
      <c r="AJ16" s="37" t="b">
        <v>0</v>
      </c>
      <c r="AK16" s="37" t="b">
        <v>0</v>
      </c>
      <c r="AL16" s="37" t="b">
        <v>1</v>
      </c>
      <c r="AM16" s="37" t="b">
        <v>0</v>
      </c>
      <c r="AN16" s="37" t="b">
        <v>0</v>
      </c>
      <c r="AO16" s="37" t="b">
        <v>0</v>
      </c>
      <c r="AP16" s="37" t="b">
        <v>0</v>
      </c>
      <c r="AQ16" s="37" t="b">
        <v>0</v>
      </c>
      <c r="AR16" s="37" t="b">
        <v>0</v>
      </c>
      <c r="AS16" s="37" t="b">
        <v>1</v>
      </c>
      <c r="AT16" s="37" t="b">
        <v>0</v>
      </c>
      <c r="AU16" s="37" t="b">
        <v>0</v>
      </c>
      <c r="AV16" s="37" t="b">
        <v>0</v>
      </c>
      <c r="AW16" s="37" t="b">
        <v>0</v>
      </c>
      <c r="AX16" s="37" t="b">
        <v>0</v>
      </c>
      <c r="AY16" s="37" t="b">
        <v>0</v>
      </c>
      <c r="AZ16" s="39" t="b">
        <v>0</v>
      </c>
      <c r="BA16" s="39" t="b">
        <v>0</v>
      </c>
      <c r="BB16" s="39" t="b">
        <v>0</v>
      </c>
      <c r="BC16" s="37" t="b">
        <v>0</v>
      </c>
      <c r="BD16" s="37" t="b">
        <v>0</v>
      </c>
      <c r="BE16" s="37" t="b">
        <v>0</v>
      </c>
      <c r="BF16" s="37" t="b">
        <v>0</v>
      </c>
      <c r="BG16" s="37" t="b">
        <v>0</v>
      </c>
      <c r="BH16" s="37" t="b">
        <v>0</v>
      </c>
      <c r="BI16" s="37" t="b">
        <v>0</v>
      </c>
      <c r="BJ16" s="37" t="b">
        <v>0</v>
      </c>
      <c r="BK16" s="37" t="b">
        <v>0</v>
      </c>
      <c r="BL16" s="37" t="b">
        <v>0</v>
      </c>
      <c r="BM16" s="37" t="b">
        <v>0</v>
      </c>
      <c r="BN16" s="37" t="b">
        <v>0</v>
      </c>
      <c r="BO16" s="37" t="b">
        <v>0</v>
      </c>
      <c r="BP16" s="37" t="b">
        <v>0</v>
      </c>
      <c r="BQ16" s="37" t="b">
        <v>0</v>
      </c>
      <c r="BR16" s="37" t="b">
        <v>0</v>
      </c>
      <c r="BS16" s="37" t="b">
        <v>0</v>
      </c>
      <c r="BT16" s="40" t="b">
        <v>0</v>
      </c>
      <c r="BU16" s="31" t="str">
        <f t="shared" si="2"/>
        <v>N</v>
      </c>
      <c r="BV16" s="41">
        <f t="shared" si="3"/>
        <v>0</v>
      </c>
      <c r="BW16" s="42">
        <f t="shared" si="4"/>
        <v>0</v>
      </c>
      <c r="BX16" s="42">
        <f t="shared" si="5"/>
        <v>0</v>
      </c>
    </row>
    <row r="17" spans="1:76" ht="26.5" customHeight="1">
      <c r="A17" s="29" t="str">
        <f t="shared" si="0"/>
        <v>Kendall</v>
      </c>
      <c r="B17" s="29" t="s">
        <v>125</v>
      </c>
      <c r="C17" s="29" t="s">
        <v>82</v>
      </c>
      <c r="D17" s="29" t="s">
        <v>126</v>
      </c>
      <c r="E17" s="30" t="s">
        <v>127</v>
      </c>
      <c r="F17" s="31" t="s">
        <v>85</v>
      </c>
      <c r="G17" s="32" t="str">
        <f>IF(J17,IF(J17&lt;='Net Changes - Table 1'!$C$1,"y","x"),IF(K17,IF(K17&lt;'Net Changes - Table 1'!C$1,"x","y"),"y"))</f>
        <v>y</v>
      </c>
      <c r="H17" s="29" t="str">
        <f>IF(K17,IF(K17&lt;='Net Changes - Table 1'!$D$1,"x","y"),"y")</f>
        <v>y</v>
      </c>
      <c r="I17" s="33" t="str">
        <f>IF(K17,IF(K17&lt;='Net Changes - Table 1'!$E$1,"x","y"),"y")</f>
        <v>y</v>
      </c>
      <c r="J17" s="47"/>
      <c r="K17" s="35"/>
      <c r="L17" s="36"/>
      <c r="M17" s="37" t="b">
        <v>0</v>
      </c>
      <c r="N17" s="37" t="b">
        <v>0</v>
      </c>
      <c r="O17" s="37" t="b">
        <v>0</v>
      </c>
      <c r="P17" s="37" t="b">
        <v>0</v>
      </c>
      <c r="Q17" s="37" t="b">
        <v>0</v>
      </c>
      <c r="R17" s="37" t="b">
        <v>0</v>
      </c>
      <c r="S17" s="37">
        <f t="shared" si="1"/>
        <v>3</v>
      </c>
      <c r="T17" s="38"/>
      <c r="U17" s="37" t="b">
        <v>0</v>
      </c>
      <c r="V17" s="37" t="b">
        <v>0</v>
      </c>
      <c r="W17" s="37" t="b">
        <v>0</v>
      </c>
      <c r="X17" s="37" t="b">
        <v>0</v>
      </c>
      <c r="Y17" s="37" t="b">
        <v>0</v>
      </c>
      <c r="Z17" s="37" t="b">
        <v>1</v>
      </c>
      <c r="AA17" s="37" t="b">
        <v>0</v>
      </c>
      <c r="AB17" s="37" t="b">
        <v>0</v>
      </c>
      <c r="AC17" s="37" t="b">
        <v>0</v>
      </c>
      <c r="AD17" s="37" t="b">
        <v>1</v>
      </c>
      <c r="AE17" s="37" t="b">
        <v>1</v>
      </c>
      <c r="AF17" s="37" t="b">
        <v>0</v>
      </c>
      <c r="AG17" s="37" t="b">
        <v>0</v>
      </c>
      <c r="AH17" s="39" t="b">
        <v>0</v>
      </c>
      <c r="AI17" s="37" t="b">
        <v>0</v>
      </c>
      <c r="AJ17" s="37" t="b">
        <v>0</v>
      </c>
      <c r="AK17" s="37" t="b">
        <v>0</v>
      </c>
      <c r="AL17" s="37" t="b">
        <v>0</v>
      </c>
      <c r="AM17" s="37" t="b">
        <v>0</v>
      </c>
      <c r="AN17" s="37" t="b">
        <v>0</v>
      </c>
      <c r="AO17" s="37" t="b">
        <v>0</v>
      </c>
      <c r="AP17" s="37" t="b">
        <v>0</v>
      </c>
      <c r="AQ17" s="37" t="b">
        <v>0</v>
      </c>
      <c r="AR17" s="37" t="b">
        <v>0</v>
      </c>
      <c r="AS17" s="37" t="b">
        <v>0</v>
      </c>
      <c r="AT17" s="37" t="b">
        <v>0</v>
      </c>
      <c r="AU17" s="37" t="b">
        <v>0</v>
      </c>
      <c r="AV17" s="37" t="b">
        <v>0</v>
      </c>
      <c r="AW17" s="37" t="b">
        <v>0</v>
      </c>
      <c r="AX17" s="37" t="b">
        <v>0</v>
      </c>
      <c r="AY17" s="37" t="b">
        <v>0</v>
      </c>
      <c r="AZ17" s="39" t="b">
        <v>0</v>
      </c>
      <c r="BA17" s="39" t="b">
        <v>0</v>
      </c>
      <c r="BB17" s="39" t="b">
        <v>0</v>
      </c>
      <c r="BC17" s="37" t="b">
        <v>0</v>
      </c>
      <c r="BD17" s="37" t="b">
        <v>0</v>
      </c>
      <c r="BE17" s="37" t="b">
        <v>0</v>
      </c>
      <c r="BF17" s="37" t="b">
        <v>0</v>
      </c>
      <c r="BG17" s="37" t="b">
        <v>0</v>
      </c>
      <c r="BH17" s="37" t="b">
        <v>0</v>
      </c>
      <c r="BI17" s="37" t="b">
        <v>0</v>
      </c>
      <c r="BJ17" s="37" t="b">
        <v>0</v>
      </c>
      <c r="BK17" s="37" t="b">
        <v>0</v>
      </c>
      <c r="BL17" s="37" t="b">
        <v>0</v>
      </c>
      <c r="BM17" s="37" t="b">
        <v>0</v>
      </c>
      <c r="BN17" s="37" t="b">
        <v>0</v>
      </c>
      <c r="BO17" s="37" t="b">
        <v>0</v>
      </c>
      <c r="BP17" s="37" t="b">
        <v>0</v>
      </c>
      <c r="BQ17" s="37" t="b">
        <v>0</v>
      </c>
      <c r="BR17" s="37" t="b">
        <v>0</v>
      </c>
      <c r="BS17" s="37" t="b">
        <v>0</v>
      </c>
      <c r="BT17" s="40" t="b">
        <v>0</v>
      </c>
      <c r="BU17" s="31" t="str">
        <f t="shared" si="2"/>
        <v>N</v>
      </c>
      <c r="BV17" s="41">
        <f t="shared" si="3"/>
        <v>0</v>
      </c>
      <c r="BW17" s="42">
        <f t="shared" si="4"/>
        <v>0</v>
      </c>
      <c r="BX17" s="42">
        <f t="shared" si="5"/>
        <v>0</v>
      </c>
    </row>
    <row r="18" spans="1:76" ht="50.5" customHeight="1">
      <c r="A18" s="29" t="str">
        <f t="shared" si="0"/>
        <v>Larsen</v>
      </c>
      <c r="B18" s="29" t="s">
        <v>128</v>
      </c>
      <c r="C18" s="29" t="s">
        <v>82</v>
      </c>
      <c r="D18" s="29" t="s">
        <v>129</v>
      </c>
      <c r="E18" s="30" t="s">
        <v>130</v>
      </c>
      <c r="F18" s="31" t="s">
        <v>85</v>
      </c>
      <c r="G18" s="32" t="str">
        <f>IF(J18,IF(J18&lt;='Net Changes - Table 1'!$C$1,"y","x"),IF(K18,IF(K18&lt;'Net Changes - Table 1'!C$1,"x","y"),"y"))</f>
        <v>x</v>
      </c>
      <c r="H18" s="44" t="str">
        <f>IF(K18,IF(K18&lt;='Net Changes - Table 1'!$D$1,"x","y"),"y")</f>
        <v>y</v>
      </c>
      <c r="I18" s="33" t="str">
        <f>IF(K18,IF(K18&lt;='Net Changes - Table 1'!$E$1,"x","y"),"y")</f>
        <v>y</v>
      </c>
      <c r="J18" s="34">
        <v>2017</v>
      </c>
      <c r="K18" s="35"/>
      <c r="L18" s="45"/>
      <c r="M18" s="46" t="b">
        <v>0</v>
      </c>
      <c r="N18" s="46" t="b">
        <v>0</v>
      </c>
      <c r="O18" s="46" t="b">
        <v>0</v>
      </c>
      <c r="P18" s="46" t="b">
        <v>0</v>
      </c>
      <c r="Q18" s="46" t="b">
        <v>0</v>
      </c>
      <c r="R18" s="46" t="b">
        <v>0</v>
      </c>
      <c r="S18" s="37">
        <f t="shared" si="1"/>
        <v>4</v>
      </c>
      <c r="T18" s="38"/>
      <c r="U18" s="37" t="b">
        <v>0</v>
      </c>
      <c r="V18" s="37" t="b">
        <v>0</v>
      </c>
      <c r="W18" s="37" t="b">
        <v>0</v>
      </c>
      <c r="X18" s="37" t="b">
        <v>0</v>
      </c>
      <c r="Y18" s="37" t="b">
        <v>0</v>
      </c>
      <c r="Z18" s="37" t="b">
        <v>1</v>
      </c>
      <c r="AA18" s="37" t="b">
        <v>0</v>
      </c>
      <c r="AB18" s="37" t="b">
        <v>0</v>
      </c>
      <c r="AC18" s="37" t="b">
        <v>0</v>
      </c>
      <c r="AD18" s="37" t="b">
        <v>0</v>
      </c>
      <c r="AE18" s="37" t="b">
        <v>0</v>
      </c>
      <c r="AF18" s="37" t="b">
        <v>0</v>
      </c>
      <c r="AG18" s="37" t="b">
        <v>0</v>
      </c>
      <c r="AH18" s="39" t="b">
        <v>0</v>
      </c>
      <c r="AI18" s="37" t="b">
        <v>1</v>
      </c>
      <c r="AJ18" s="37" t="b">
        <v>0</v>
      </c>
      <c r="AK18" s="37" t="b">
        <v>0</v>
      </c>
      <c r="AL18" s="37" t="b">
        <v>0</v>
      </c>
      <c r="AM18" s="37" t="b">
        <v>0</v>
      </c>
      <c r="AN18" s="37" t="b">
        <v>0</v>
      </c>
      <c r="AO18" s="37" t="b">
        <v>0</v>
      </c>
      <c r="AP18" s="37" t="b">
        <v>0</v>
      </c>
      <c r="AQ18" s="37" t="b">
        <v>1</v>
      </c>
      <c r="AR18" s="37" t="b">
        <v>0</v>
      </c>
      <c r="AS18" s="37" t="b">
        <v>0</v>
      </c>
      <c r="AT18" s="37" t="b">
        <v>0</v>
      </c>
      <c r="AU18" s="37" t="b">
        <v>0</v>
      </c>
      <c r="AV18" s="37" t="b">
        <v>0</v>
      </c>
      <c r="AW18" s="37" t="b">
        <v>0</v>
      </c>
      <c r="AX18" s="37" t="b">
        <v>0</v>
      </c>
      <c r="AY18" s="37" t="b">
        <v>0</v>
      </c>
      <c r="AZ18" s="39" t="b">
        <v>0</v>
      </c>
      <c r="BA18" s="39" t="b">
        <v>0</v>
      </c>
      <c r="BB18" s="39" t="b">
        <v>0</v>
      </c>
      <c r="BC18" s="37" t="b">
        <v>0</v>
      </c>
      <c r="BD18" s="37" t="b">
        <v>0</v>
      </c>
      <c r="BE18" s="37" t="b">
        <v>0</v>
      </c>
      <c r="BF18" s="37" t="b">
        <v>0</v>
      </c>
      <c r="BG18" s="37" t="b">
        <v>1</v>
      </c>
      <c r="BH18" s="37" t="b">
        <v>0</v>
      </c>
      <c r="BI18" s="37" t="b">
        <v>0</v>
      </c>
      <c r="BJ18" s="37" t="b">
        <v>0</v>
      </c>
      <c r="BK18" s="37" t="b">
        <v>0</v>
      </c>
      <c r="BL18" s="37" t="b">
        <v>0</v>
      </c>
      <c r="BM18" s="37" t="b">
        <v>0</v>
      </c>
      <c r="BN18" s="37" t="b">
        <v>0</v>
      </c>
      <c r="BO18" s="37" t="b">
        <v>0</v>
      </c>
      <c r="BP18" s="37" t="b">
        <v>0</v>
      </c>
      <c r="BQ18" s="37" t="b">
        <v>0</v>
      </c>
      <c r="BR18" s="37" t="b">
        <v>0</v>
      </c>
      <c r="BS18" s="37" t="b">
        <v>0</v>
      </c>
      <c r="BT18" s="40" t="b">
        <v>0</v>
      </c>
      <c r="BU18" s="31" t="str">
        <f t="shared" si="2"/>
        <v>N</v>
      </c>
      <c r="BV18" s="41">
        <f t="shared" si="3"/>
        <v>1</v>
      </c>
      <c r="BW18" s="42">
        <f t="shared" si="4"/>
        <v>0</v>
      </c>
      <c r="BX18" s="42">
        <f t="shared" si="5"/>
        <v>0</v>
      </c>
    </row>
    <row r="19" spans="1:76" ht="50.5" customHeight="1">
      <c r="A19" s="29" t="str">
        <f t="shared" si="0"/>
        <v>Lenihan</v>
      </c>
      <c r="B19" s="29" t="s">
        <v>131</v>
      </c>
      <c r="C19" s="29" t="s">
        <v>82</v>
      </c>
      <c r="D19" s="29" t="s">
        <v>132</v>
      </c>
      <c r="E19" s="30" t="s">
        <v>133</v>
      </c>
      <c r="F19" s="31" t="s">
        <v>85</v>
      </c>
      <c r="G19" s="32" t="str">
        <f>IF(J19,IF(J19&lt;='Net Changes - Table 1'!$C$1,"y","x"),IF(K19,IF(K19&lt;'Net Changes - Table 1'!C$1,"x","y"),"y"))</f>
        <v>y</v>
      </c>
      <c r="H19" s="29" t="str">
        <f>IF(K19,IF(K19&lt;='Net Changes - Table 1'!$D$1,"x","y"),"y")</f>
        <v>y</v>
      </c>
      <c r="I19" s="33" t="str">
        <f>IF(K19,IF(K19&lt;='Net Changes - Table 1'!$E$1,"x","y"),"y")</f>
        <v>y</v>
      </c>
      <c r="J19" s="47"/>
      <c r="K19" s="35"/>
      <c r="L19" s="36"/>
      <c r="M19" s="37" t="b">
        <v>0</v>
      </c>
      <c r="N19" s="37" t="b">
        <v>0</v>
      </c>
      <c r="O19" s="37" t="b">
        <v>0</v>
      </c>
      <c r="P19" s="37" t="b">
        <v>0</v>
      </c>
      <c r="Q19" s="37" t="b">
        <v>0</v>
      </c>
      <c r="R19" s="37" t="b">
        <v>0</v>
      </c>
      <c r="S19" s="37">
        <f t="shared" si="1"/>
        <v>4</v>
      </c>
      <c r="T19" s="38"/>
      <c r="U19" s="37" t="b">
        <v>0</v>
      </c>
      <c r="V19" s="37" t="b">
        <v>0</v>
      </c>
      <c r="W19" s="37" t="b">
        <v>0</v>
      </c>
      <c r="X19" s="37" t="b">
        <v>0</v>
      </c>
      <c r="Y19" s="37" t="b">
        <v>0</v>
      </c>
      <c r="Z19" s="37" t="b">
        <v>0</v>
      </c>
      <c r="AA19" s="37" t="b">
        <v>0</v>
      </c>
      <c r="AB19" s="37" t="b">
        <v>1</v>
      </c>
      <c r="AC19" s="37" t="b">
        <v>1</v>
      </c>
      <c r="AD19" s="37" t="b">
        <v>0</v>
      </c>
      <c r="AE19" s="37" t="b">
        <v>0</v>
      </c>
      <c r="AF19" s="37" t="b">
        <v>0</v>
      </c>
      <c r="AG19" s="37" t="b">
        <v>0</v>
      </c>
      <c r="AH19" s="39" t="b">
        <v>0</v>
      </c>
      <c r="AI19" s="37" t="b">
        <v>1</v>
      </c>
      <c r="AJ19" s="37" t="b">
        <v>0</v>
      </c>
      <c r="AK19" s="37" t="b">
        <v>0</v>
      </c>
      <c r="AL19" s="37" t="b">
        <v>0</v>
      </c>
      <c r="AM19" s="37" t="b">
        <v>0</v>
      </c>
      <c r="AN19" s="37" t="b">
        <v>0</v>
      </c>
      <c r="AO19" s="37" t="b">
        <v>0</v>
      </c>
      <c r="AP19" s="37" t="b">
        <v>0</v>
      </c>
      <c r="AQ19" s="37" t="b">
        <v>0</v>
      </c>
      <c r="AR19" s="37" t="b">
        <v>0</v>
      </c>
      <c r="AS19" s="37" t="b">
        <v>0</v>
      </c>
      <c r="AT19" s="37" t="b">
        <v>0</v>
      </c>
      <c r="AU19" s="37" t="b">
        <v>1</v>
      </c>
      <c r="AV19" s="37" t="b">
        <v>0</v>
      </c>
      <c r="AW19" s="37" t="b">
        <v>0</v>
      </c>
      <c r="AX19" s="37" t="b">
        <v>0</v>
      </c>
      <c r="AY19" s="37" t="b">
        <v>0</v>
      </c>
      <c r="AZ19" s="39" t="b">
        <v>0</v>
      </c>
      <c r="BA19" s="39" t="b">
        <v>0</v>
      </c>
      <c r="BB19" s="39" t="b">
        <v>0</v>
      </c>
      <c r="BC19" s="37" t="b">
        <v>0</v>
      </c>
      <c r="BD19" s="37" t="b">
        <v>0</v>
      </c>
      <c r="BE19" s="37" t="b">
        <v>0</v>
      </c>
      <c r="BF19" s="37" t="b">
        <v>0</v>
      </c>
      <c r="BG19" s="37" t="b">
        <v>0</v>
      </c>
      <c r="BH19" s="37" t="b">
        <v>0</v>
      </c>
      <c r="BI19" s="37" t="b">
        <v>0</v>
      </c>
      <c r="BJ19" s="37" t="b">
        <v>0</v>
      </c>
      <c r="BK19" s="37" t="b">
        <v>0</v>
      </c>
      <c r="BL19" s="37" t="b">
        <v>0</v>
      </c>
      <c r="BM19" s="37" t="b">
        <v>0</v>
      </c>
      <c r="BN19" s="37" t="b">
        <v>0</v>
      </c>
      <c r="BO19" s="37" t="b">
        <v>0</v>
      </c>
      <c r="BP19" s="37" t="b">
        <v>0</v>
      </c>
      <c r="BQ19" s="37" t="b">
        <v>0</v>
      </c>
      <c r="BR19" s="37" t="b">
        <v>0</v>
      </c>
      <c r="BS19" s="37" t="b">
        <v>0</v>
      </c>
      <c r="BT19" s="40" t="b">
        <v>0</v>
      </c>
      <c r="BU19" s="31" t="str">
        <f t="shared" si="2"/>
        <v>N</v>
      </c>
      <c r="BV19" s="41">
        <f t="shared" si="3"/>
        <v>0</v>
      </c>
      <c r="BW19" s="42">
        <f t="shared" si="4"/>
        <v>0</v>
      </c>
      <c r="BX19" s="42">
        <f t="shared" si="5"/>
        <v>0</v>
      </c>
    </row>
    <row r="20" spans="1:76" ht="26.5" customHeight="1">
      <c r="A20" s="29" t="str">
        <f t="shared" si="0"/>
        <v>Libecap</v>
      </c>
      <c r="B20" s="29" t="s">
        <v>134</v>
      </c>
      <c r="C20" s="29" t="s">
        <v>82</v>
      </c>
      <c r="D20" s="29" t="s">
        <v>135</v>
      </c>
      <c r="E20" s="30" t="s">
        <v>91</v>
      </c>
      <c r="F20" s="43" t="s">
        <v>85</v>
      </c>
      <c r="G20" s="32" t="str">
        <f>IF(J20,IF(J20&lt;='Net Changes - Table 1'!$C$1,"y","x"),IF(K20,IF(K20&lt;'Net Changes - Table 1'!C$1,"x","y"),"y"))</f>
        <v>y</v>
      </c>
      <c r="H20" s="44" t="str">
        <f>IF(K20,IF(K20&lt;='Net Changes - Table 1'!$D$1,"x","y"),"y")</f>
        <v>x</v>
      </c>
      <c r="I20" s="33" t="str">
        <f>IF(K20,IF(K20&lt;='Net Changes - Table 1'!$E$1,"x","y"),"y")</f>
        <v>x</v>
      </c>
      <c r="J20" s="47"/>
      <c r="K20" s="48">
        <v>2019</v>
      </c>
      <c r="L20" s="36"/>
      <c r="M20" s="37" t="b">
        <v>0</v>
      </c>
      <c r="N20" s="37" t="b">
        <v>0</v>
      </c>
      <c r="O20" s="37" t="b">
        <v>0</v>
      </c>
      <c r="P20" s="37" t="b">
        <v>0</v>
      </c>
      <c r="Q20" s="37" t="b">
        <v>0</v>
      </c>
      <c r="R20" s="37" t="b">
        <v>0</v>
      </c>
      <c r="S20" s="37">
        <f t="shared" si="1"/>
        <v>1</v>
      </c>
      <c r="T20" s="38"/>
      <c r="U20" s="37" t="b">
        <v>0</v>
      </c>
      <c r="V20" s="37" t="b">
        <v>0</v>
      </c>
      <c r="W20" s="37" t="b">
        <v>0</v>
      </c>
      <c r="X20" s="37" t="b">
        <v>0</v>
      </c>
      <c r="Y20" s="37" t="b">
        <v>0</v>
      </c>
      <c r="Z20" s="37" t="b">
        <v>0</v>
      </c>
      <c r="AA20" s="37" t="b">
        <v>0</v>
      </c>
      <c r="AB20" s="37" t="b">
        <v>0</v>
      </c>
      <c r="AC20" s="37" t="b">
        <v>0</v>
      </c>
      <c r="AD20" s="37" t="b">
        <v>0</v>
      </c>
      <c r="AE20" s="37" t="b">
        <v>0</v>
      </c>
      <c r="AF20" s="37" t="b">
        <v>0</v>
      </c>
      <c r="AG20" s="37" t="b">
        <v>0</v>
      </c>
      <c r="AH20" s="39" t="b">
        <v>0</v>
      </c>
      <c r="AI20" s="37" t="b">
        <v>0</v>
      </c>
      <c r="AJ20" s="37" t="b">
        <v>0</v>
      </c>
      <c r="AK20" s="37" t="b">
        <v>0</v>
      </c>
      <c r="AL20" s="37" t="b">
        <v>0</v>
      </c>
      <c r="AM20" s="37" t="b">
        <v>0</v>
      </c>
      <c r="AN20" s="37" t="b">
        <v>0</v>
      </c>
      <c r="AO20" s="37" t="b">
        <v>0</v>
      </c>
      <c r="AP20" s="37" t="b">
        <v>0</v>
      </c>
      <c r="AQ20" s="37" t="b">
        <v>0</v>
      </c>
      <c r="AR20" s="37" t="b">
        <v>0</v>
      </c>
      <c r="AS20" s="37" t="b">
        <v>0</v>
      </c>
      <c r="AT20" s="37" t="b">
        <v>0</v>
      </c>
      <c r="AU20" s="37" t="b">
        <v>0</v>
      </c>
      <c r="AV20" s="37" t="b">
        <v>0</v>
      </c>
      <c r="AW20" s="37" t="b">
        <v>0</v>
      </c>
      <c r="AX20" s="37" t="b">
        <v>0</v>
      </c>
      <c r="AY20" s="37" t="b">
        <v>0</v>
      </c>
      <c r="AZ20" s="39" t="b">
        <v>0</v>
      </c>
      <c r="BA20" s="39" t="b">
        <v>0</v>
      </c>
      <c r="BB20" s="39" t="b">
        <v>0</v>
      </c>
      <c r="BC20" s="37" t="b">
        <v>0</v>
      </c>
      <c r="BD20" s="37" t="b">
        <v>0</v>
      </c>
      <c r="BE20" s="37" t="b">
        <v>0</v>
      </c>
      <c r="BF20" s="37" t="b">
        <v>0</v>
      </c>
      <c r="BG20" s="37" t="b">
        <v>0</v>
      </c>
      <c r="BH20" s="37" t="b">
        <v>0</v>
      </c>
      <c r="BI20" s="37" t="b">
        <v>1</v>
      </c>
      <c r="BJ20" s="37" t="b">
        <v>0</v>
      </c>
      <c r="BK20" s="37" t="b">
        <v>0</v>
      </c>
      <c r="BL20" s="37" t="b">
        <v>0</v>
      </c>
      <c r="BM20" s="37" t="b">
        <v>0</v>
      </c>
      <c r="BN20" s="37" t="b">
        <v>0</v>
      </c>
      <c r="BO20" s="37" t="b">
        <v>0</v>
      </c>
      <c r="BP20" s="37" t="b">
        <v>0</v>
      </c>
      <c r="BQ20" s="37" t="b">
        <v>0</v>
      </c>
      <c r="BR20" s="37" t="b">
        <v>0</v>
      </c>
      <c r="BS20" s="37" t="b">
        <v>0</v>
      </c>
      <c r="BT20" s="40" t="b">
        <v>0</v>
      </c>
      <c r="BU20" s="31" t="str">
        <f t="shared" si="2"/>
        <v>N</v>
      </c>
      <c r="BV20" s="41">
        <f t="shared" si="3"/>
        <v>0</v>
      </c>
      <c r="BW20" s="42">
        <f t="shared" si="4"/>
        <v>1</v>
      </c>
      <c r="BX20" s="42">
        <f t="shared" si="5"/>
        <v>0</v>
      </c>
    </row>
    <row r="21" spans="1:76" ht="74.5" customHeight="1">
      <c r="A21" s="29" t="str">
        <f t="shared" si="0"/>
        <v>Melack</v>
      </c>
      <c r="B21" s="29" t="s">
        <v>136</v>
      </c>
      <c r="C21" s="29" t="s">
        <v>82</v>
      </c>
      <c r="D21" s="29" t="s">
        <v>137</v>
      </c>
      <c r="E21" s="30" t="s">
        <v>138</v>
      </c>
      <c r="F21" s="31" t="s">
        <v>85</v>
      </c>
      <c r="G21" s="32" t="str">
        <f>IF(J21,IF(J21&lt;='Net Changes - Table 1'!$C$1,"y","x"),IF(K21,IF(K21&lt;'Net Changes - Table 1'!C$1,"x","y"),"y"))</f>
        <v>y</v>
      </c>
      <c r="H21" s="29" t="str">
        <f>IF(K21,IF(K21&lt;='Net Changes - Table 1'!$D$1,"x","y"),"y")</f>
        <v>y</v>
      </c>
      <c r="I21" s="33" t="str">
        <f>IF(K21,IF(K21&lt;='Net Changes - Table 1'!$E$1,"x","y"),"y")</f>
        <v>x</v>
      </c>
      <c r="J21" s="47"/>
      <c r="K21" s="48">
        <v>2021</v>
      </c>
      <c r="L21" s="36"/>
      <c r="M21" s="37" t="b">
        <v>1</v>
      </c>
      <c r="N21" s="37" t="b">
        <v>0</v>
      </c>
      <c r="O21" s="37" t="b">
        <v>0</v>
      </c>
      <c r="P21" s="37" t="b">
        <v>0</v>
      </c>
      <c r="Q21" s="37" t="b">
        <v>1</v>
      </c>
      <c r="R21" s="37" t="b">
        <v>0</v>
      </c>
      <c r="S21" s="37">
        <f t="shared" si="1"/>
        <v>4</v>
      </c>
      <c r="T21" s="38"/>
      <c r="U21" s="37" t="b">
        <v>0</v>
      </c>
      <c r="V21" s="37" t="b">
        <v>0</v>
      </c>
      <c r="W21" s="37" t="b">
        <v>0</v>
      </c>
      <c r="X21" s="37" t="b">
        <v>0</v>
      </c>
      <c r="Y21" s="37" t="b">
        <v>0</v>
      </c>
      <c r="Z21" s="37" t="b">
        <v>0</v>
      </c>
      <c r="AA21" s="37" t="b">
        <v>1</v>
      </c>
      <c r="AB21" s="37" t="b">
        <v>0</v>
      </c>
      <c r="AC21" s="37" t="b">
        <v>0</v>
      </c>
      <c r="AD21" s="37" t="b">
        <v>0</v>
      </c>
      <c r="AE21" s="37" t="b">
        <v>0</v>
      </c>
      <c r="AF21" s="37" t="b">
        <v>0</v>
      </c>
      <c r="AG21" s="37" t="b">
        <v>1</v>
      </c>
      <c r="AH21" s="39" t="b">
        <v>0</v>
      </c>
      <c r="AI21" s="37" t="b">
        <v>0</v>
      </c>
      <c r="AJ21" s="37" t="b">
        <v>0</v>
      </c>
      <c r="AK21" s="37" t="b">
        <v>0</v>
      </c>
      <c r="AL21" s="37" t="b">
        <v>1</v>
      </c>
      <c r="AM21" s="37" t="b">
        <v>0</v>
      </c>
      <c r="AN21" s="37" t="b">
        <v>1</v>
      </c>
      <c r="AO21" s="37" t="b">
        <v>0</v>
      </c>
      <c r="AP21" s="37" t="b">
        <v>0</v>
      </c>
      <c r="AQ21" s="37" t="b">
        <v>0</v>
      </c>
      <c r="AR21" s="37" t="b">
        <v>0</v>
      </c>
      <c r="AS21" s="37" t="b">
        <v>0</v>
      </c>
      <c r="AT21" s="37" t="b">
        <v>0</v>
      </c>
      <c r="AU21" s="37" t="b">
        <v>0</v>
      </c>
      <c r="AV21" s="37" t="b">
        <v>0</v>
      </c>
      <c r="AW21" s="37" t="b">
        <v>0</v>
      </c>
      <c r="AX21" s="37" t="b">
        <v>0</v>
      </c>
      <c r="AY21" s="37" t="b">
        <v>0</v>
      </c>
      <c r="AZ21" s="39" t="b">
        <v>0</v>
      </c>
      <c r="BA21" s="39" t="b">
        <v>0</v>
      </c>
      <c r="BB21" s="39" t="b">
        <v>0</v>
      </c>
      <c r="BC21" s="37" t="b">
        <v>0</v>
      </c>
      <c r="BD21" s="37" t="b">
        <v>0</v>
      </c>
      <c r="BE21" s="37" t="b">
        <v>0</v>
      </c>
      <c r="BF21" s="37" t="b">
        <v>0</v>
      </c>
      <c r="BG21" s="37" t="b">
        <v>0</v>
      </c>
      <c r="BH21" s="37" t="b">
        <v>0</v>
      </c>
      <c r="BI21" s="37" t="b">
        <v>0</v>
      </c>
      <c r="BJ21" s="37" t="b">
        <v>0</v>
      </c>
      <c r="BK21" s="37" t="b">
        <v>0</v>
      </c>
      <c r="BL21" s="37" t="b">
        <v>0</v>
      </c>
      <c r="BM21" s="37" t="b">
        <v>0</v>
      </c>
      <c r="BN21" s="37" t="b">
        <v>0</v>
      </c>
      <c r="BO21" s="37" t="b">
        <v>0</v>
      </c>
      <c r="BP21" s="37" t="b">
        <v>0</v>
      </c>
      <c r="BQ21" s="37" t="b">
        <v>0</v>
      </c>
      <c r="BR21" s="37" t="b">
        <v>0</v>
      </c>
      <c r="BS21" s="37" t="b">
        <v>0</v>
      </c>
      <c r="BT21" s="40" t="b">
        <v>0</v>
      </c>
      <c r="BU21" s="31" t="str">
        <f t="shared" si="2"/>
        <v>N</v>
      </c>
      <c r="BV21" s="41">
        <f t="shared" si="3"/>
        <v>0</v>
      </c>
      <c r="BW21" s="42">
        <f t="shared" si="4"/>
        <v>0</v>
      </c>
      <c r="BX21" s="42">
        <f t="shared" si="5"/>
        <v>1</v>
      </c>
    </row>
    <row r="22" spans="1:76" ht="26.5" customHeight="1">
      <c r="A22" s="29" t="str">
        <f t="shared" si="0"/>
        <v>Plantinga</v>
      </c>
      <c r="B22" s="29" t="s">
        <v>139</v>
      </c>
      <c r="C22" s="29" t="s">
        <v>82</v>
      </c>
      <c r="D22" s="29" t="s">
        <v>140</v>
      </c>
      <c r="E22" s="30" t="s">
        <v>91</v>
      </c>
      <c r="F22" s="43" t="s">
        <v>85</v>
      </c>
      <c r="G22" s="32" t="str">
        <f>IF(J22,IF(J22&lt;='Net Changes - Table 1'!$C$1,"y","x"),IF(K22,IF(K22&lt;'Net Changes - Table 1'!C$1,"x","y"),"y"))</f>
        <v>y</v>
      </c>
      <c r="H22" s="44" t="str">
        <f>IF(K22,IF(K22&lt;='Net Changes - Table 1'!$D$1,"x","y"),"y")</f>
        <v>y</v>
      </c>
      <c r="I22" s="33" t="str">
        <f>IF(K22,IF(K22&lt;='Net Changes - Table 1'!$E$1,"x","y"),"y")</f>
        <v>y</v>
      </c>
      <c r="J22" s="34">
        <v>2013</v>
      </c>
      <c r="K22" s="35"/>
      <c r="L22" s="45"/>
      <c r="M22" s="46" t="b">
        <v>0</v>
      </c>
      <c r="N22" s="46" t="b">
        <v>0</v>
      </c>
      <c r="O22" s="46" t="b">
        <v>0</v>
      </c>
      <c r="P22" s="46" t="b">
        <v>0</v>
      </c>
      <c r="Q22" s="46" t="b">
        <v>0</v>
      </c>
      <c r="R22" s="46" t="b">
        <v>0</v>
      </c>
      <c r="S22" s="37">
        <f t="shared" si="1"/>
        <v>3</v>
      </c>
      <c r="T22" s="38"/>
      <c r="U22" s="37" t="b">
        <v>0</v>
      </c>
      <c r="V22" s="37" t="b">
        <v>0</v>
      </c>
      <c r="W22" s="37" t="b">
        <v>0</v>
      </c>
      <c r="X22" s="37" t="b">
        <v>0</v>
      </c>
      <c r="Y22" s="37" t="b">
        <v>0</v>
      </c>
      <c r="Z22" s="37" t="b">
        <v>0</v>
      </c>
      <c r="AA22" s="37" t="b">
        <v>0</v>
      </c>
      <c r="AB22" s="37" t="b">
        <v>0</v>
      </c>
      <c r="AC22" s="37" t="b">
        <v>0</v>
      </c>
      <c r="AD22" s="37" t="b">
        <v>0</v>
      </c>
      <c r="AE22" s="37" t="b">
        <v>0</v>
      </c>
      <c r="AF22" s="37" t="b">
        <v>0</v>
      </c>
      <c r="AG22" s="37" t="b">
        <v>0</v>
      </c>
      <c r="AH22" s="39" t="b">
        <v>0</v>
      </c>
      <c r="AI22" s="37" t="b">
        <v>0</v>
      </c>
      <c r="AJ22" s="37" t="b">
        <v>0</v>
      </c>
      <c r="AK22" s="37" t="b">
        <v>0</v>
      </c>
      <c r="AL22" s="37" t="b">
        <v>0</v>
      </c>
      <c r="AM22" s="37" t="b">
        <v>0</v>
      </c>
      <c r="AN22" s="37" t="b">
        <v>0</v>
      </c>
      <c r="AO22" s="37" t="b">
        <v>0</v>
      </c>
      <c r="AP22" s="37" t="b">
        <v>0</v>
      </c>
      <c r="AQ22" s="37" t="b">
        <v>1</v>
      </c>
      <c r="AR22" s="37" t="b">
        <v>0</v>
      </c>
      <c r="AS22" s="37" t="b">
        <v>0</v>
      </c>
      <c r="AT22" s="37" t="b">
        <v>0</v>
      </c>
      <c r="AU22" s="37" t="b">
        <v>0</v>
      </c>
      <c r="AV22" s="37" t="b">
        <v>0</v>
      </c>
      <c r="AW22" s="37" t="b">
        <v>0</v>
      </c>
      <c r="AX22" s="37" t="b">
        <v>0</v>
      </c>
      <c r="AY22" s="37" t="b">
        <v>0</v>
      </c>
      <c r="AZ22" s="39" t="b">
        <v>0</v>
      </c>
      <c r="BA22" s="39" t="b">
        <v>0</v>
      </c>
      <c r="BB22" s="39" t="b">
        <v>0</v>
      </c>
      <c r="BC22" s="37" t="b">
        <v>0</v>
      </c>
      <c r="BD22" s="37" t="b">
        <v>0</v>
      </c>
      <c r="BE22" s="37" t="b">
        <v>0</v>
      </c>
      <c r="BF22" s="37" t="b">
        <v>0</v>
      </c>
      <c r="BG22" s="37" t="b">
        <v>0</v>
      </c>
      <c r="BH22" s="37" t="b">
        <v>0</v>
      </c>
      <c r="BI22" s="37" t="b">
        <v>1</v>
      </c>
      <c r="BJ22" s="37" t="b">
        <v>0</v>
      </c>
      <c r="BK22" s="37" t="b">
        <v>0</v>
      </c>
      <c r="BL22" s="37" t="b">
        <v>0</v>
      </c>
      <c r="BM22" s="37" t="b">
        <v>0</v>
      </c>
      <c r="BN22" s="37" t="b">
        <v>0</v>
      </c>
      <c r="BO22" s="37" t="b">
        <v>1</v>
      </c>
      <c r="BP22" s="37" t="b">
        <v>0</v>
      </c>
      <c r="BQ22" s="37" t="b">
        <v>0</v>
      </c>
      <c r="BR22" s="37" t="b">
        <v>0</v>
      </c>
      <c r="BS22" s="37" t="b">
        <v>0</v>
      </c>
      <c r="BT22" s="40" t="b">
        <v>0</v>
      </c>
      <c r="BU22" s="31" t="str">
        <f t="shared" si="2"/>
        <v>N</v>
      </c>
      <c r="BV22" s="41">
        <f t="shared" si="3"/>
        <v>0</v>
      </c>
      <c r="BW22" s="42">
        <f t="shared" si="4"/>
        <v>0</v>
      </c>
      <c r="BX22" s="42">
        <f t="shared" si="5"/>
        <v>0</v>
      </c>
    </row>
    <row r="23" spans="1:76" ht="26.5" customHeight="1">
      <c r="A23" s="29" t="str">
        <f t="shared" si="0"/>
        <v>Potoski</v>
      </c>
      <c r="B23" s="29" t="s">
        <v>141</v>
      </c>
      <c r="C23" s="29" t="s">
        <v>82</v>
      </c>
      <c r="D23" s="29" t="s">
        <v>135</v>
      </c>
      <c r="E23" s="30" t="s">
        <v>84</v>
      </c>
      <c r="F23" s="43"/>
      <c r="G23" s="32" t="str">
        <f>IF(J23,IF(J23&lt;='Net Changes - Table 1'!$C$1,"y","x"),IF(K23,IF(K23&lt;'Net Changes - Table 1'!C$1,"x","y"),"y"))</f>
        <v>y</v>
      </c>
      <c r="H23" s="44" t="str">
        <f>IF(K23,IF(K23&lt;='Net Changes - Table 1'!$D$1,"x","y"),"y")</f>
        <v>y</v>
      </c>
      <c r="I23" s="33" t="str">
        <f>IF(K23,IF(K23&lt;='Net Changes - Table 1'!$E$1,"x","y"),"y")</f>
        <v>y</v>
      </c>
      <c r="J23" s="34">
        <v>2011</v>
      </c>
      <c r="K23" s="35"/>
      <c r="L23" s="45"/>
      <c r="M23" s="46" t="b">
        <v>0</v>
      </c>
      <c r="N23" s="46" t="b">
        <v>0</v>
      </c>
      <c r="O23" s="46" t="b">
        <v>0</v>
      </c>
      <c r="P23" s="46" t="b">
        <v>0</v>
      </c>
      <c r="Q23" s="46" t="b">
        <v>0</v>
      </c>
      <c r="R23" s="46" t="b">
        <v>0</v>
      </c>
      <c r="S23" s="37">
        <f t="shared" si="1"/>
        <v>1</v>
      </c>
      <c r="T23" s="38"/>
      <c r="U23" s="37" t="b">
        <v>0</v>
      </c>
      <c r="V23" s="37" t="b">
        <v>0</v>
      </c>
      <c r="W23" s="37" t="b">
        <v>0</v>
      </c>
      <c r="X23" s="37" t="b">
        <v>0</v>
      </c>
      <c r="Y23" s="37" t="b">
        <v>0</v>
      </c>
      <c r="Z23" s="37" t="b">
        <v>0</v>
      </c>
      <c r="AA23" s="37" t="b">
        <v>0</v>
      </c>
      <c r="AB23" s="37" t="b">
        <v>0</v>
      </c>
      <c r="AC23" s="37" t="b">
        <v>0</v>
      </c>
      <c r="AD23" s="37" t="b">
        <v>0</v>
      </c>
      <c r="AE23" s="37" t="b">
        <v>0</v>
      </c>
      <c r="AF23" s="37" t="b">
        <v>0</v>
      </c>
      <c r="AG23" s="37" t="b">
        <v>0</v>
      </c>
      <c r="AH23" s="39" t="b">
        <v>0</v>
      </c>
      <c r="AI23" s="37" t="b">
        <v>0</v>
      </c>
      <c r="AJ23" s="37" t="b">
        <v>0</v>
      </c>
      <c r="AK23" s="37" t="b">
        <v>0</v>
      </c>
      <c r="AL23" s="37" t="b">
        <v>0</v>
      </c>
      <c r="AM23" s="37" t="b">
        <v>0</v>
      </c>
      <c r="AN23" s="37" t="b">
        <v>0</v>
      </c>
      <c r="AO23" s="37" t="b">
        <v>0</v>
      </c>
      <c r="AP23" s="37" t="b">
        <v>0</v>
      </c>
      <c r="AQ23" s="37" t="b">
        <v>0</v>
      </c>
      <c r="AR23" s="37" t="b">
        <v>0</v>
      </c>
      <c r="AS23" s="37" t="b">
        <v>0</v>
      </c>
      <c r="AT23" s="37" t="b">
        <v>0</v>
      </c>
      <c r="AU23" s="37" t="b">
        <v>0</v>
      </c>
      <c r="AV23" s="37" t="b">
        <v>0</v>
      </c>
      <c r="AW23" s="37" t="b">
        <v>0</v>
      </c>
      <c r="AX23" s="37" t="b">
        <v>0</v>
      </c>
      <c r="AY23" s="37" t="b">
        <v>0</v>
      </c>
      <c r="AZ23" s="39" t="b">
        <v>0</v>
      </c>
      <c r="BA23" s="39" t="b">
        <v>0</v>
      </c>
      <c r="BB23" s="39" t="b">
        <v>0</v>
      </c>
      <c r="BC23" s="37" t="b">
        <v>0</v>
      </c>
      <c r="BD23" s="37" t="b">
        <v>0</v>
      </c>
      <c r="BE23" s="37" t="b">
        <v>0</v>
      </c>
      <c r="BF23" s="37" t="b">
        <v>0</v>
      </c>
      <c r="BG23" s="37" t="b">
        <v>0</v>
      </c>
      <c r="BH23" s="37" t="b">
        <v>1</v>
      </c>
      <c r="BI23" s="37" t="b">
        <v>0</v>
      </c>
      <c r="BJ23" s="37" t="b">
        <v>0</v>
      </c>
      <c r="BK23" s="37" t="b">
        <v>0</v>
      </c>
      <c r="BL23" s="37" t="b">
        <v>0</v>
      </c>
      <c r="BM23" s="37" t="b">
        <v>0</v>
      </c>
      <c r="BN23" s="37" t="b">
        <v>0</v>
      </c>
      <c r="BO23" s="37" t="b">
        <v>0</v>
      </c>
      <c r="BP23" s="37" t="b">
        <v>0</v>
      </c>
      <c r="BQ23" s="37" t="b">
        <v>0</v>
      </c>
      <c r="BR23" s="37" t="b">
        <v>0</v>
      </c>
      <c r="BS23" s="37" t="b">
        <v>0</v>
      </c>
      <c r="BT23" s="40" t="b">
        <v>0</v>
      </c>
      <c r="BU23" s="31" t="str">
        <f t="shared" si="2"/>
        <v>N</v>
      </c>
      <c r="BV23" s="41">
        <f t="shared" si="3"/>
        <v>0</v>
      </c>
      <c r="BW23" s="42">
        <f t="shared" si="4"/>
        <v>0</v>
      </c>
      <c r="BX23" s="42">
        <f t="shared" si="5"/>
        <v>0</v>
      </c>
    </row>
    <row r="24" spans="1:76" ht="26.5" customHeight="1">
      <c r="A24" s="29" t="str">
        <f t="shared" si="0"/>
        <v>Salzman</v>
      </c>
      <c r="B24" s="29" t="s">
        <v>142</v>
      </c>
      <c r="C24" s="29" t="s">
        <v>82</v>
      </c>
      <c r="D24" s="29" t="s">
        <v>69</v>
      </c>
      <c r="E24" s="30" t="s">
        <v>69</v>
      </c>
      <c r="F24" s="43"/>
      <c r="G24" s="32" t="str">
        <f>IF(J24,IF(J24&lt;='Net Changes - Table 1'!$C$1,"y","x"),IF(K24,IF(K24&lt;'Net Changes - Table 1'!C$1,"x","y"),"y"))</f>
        <v>x</v>
      </c>
      <c r="H24" s="44" t="str">
        <f>IF(K24,IF(K24&lt;='Net Changes - Table 1'!$D$1,"x","y"),"y")</f>
        <v>y</v>
      </c>
      <c r="I24" s="33" t="str">
        <f>IF(K24,IF(K24&lt;='Net Changes - Table 1'!$E$1,"x","y"),"y")</f>
        <v>y</v>
      </c>
      <c r="J24" s="34">
        <v>2015</v>
      </c>
      <c r="K24" s="35"/>
      <c r="L24" s="45"/>
      <c r="M24" s="46" t="b">
        <v>0</v>
      </c>
      <c r="N24" s="46" t="b">
        <v>0</v>
      </c>
      <c r="O24" s="46" t="b">
        <v>0</v>
      </c>
      <c r="P24" s="46" t="b">
        <v>0</v>
      </c>
      <c r="Q24" s="46" t="b">
        <v>0</v>
      </c>
      <c r="R24" s="46" t="b">
        <v>0</v>
      </c>
      <c r="S24" s="37">
        <f t="shared" si="1"/>
        <v>2</v>
      </c>
      <c r="T24" s="38"/>
      <c r="U24" s="37" t="b">
        <v>0</v>
      </c>
      <c r="V24" s="37" t="b">
        <v>0</v>
      </c>
      <c r="W24" s="37" t="b">
        <v>0</v>
      </c>
      <c r="X24" s="37" t="b">
        <v>0</v>
      </c>
      <c r="Y24" s="37" t="b">
        <v>0</v>
      </c>
      <c r="Z24" s="37" t="b">
        <v>0</v>
      </c>
      <c r="AA24" s="37" t="b">
        <v>0</v>
      </c>
      <c r="AB24" s="37" t="b">
        <v>0</v>
      </c>
      <c r="AC24" s="37" t="b">
        <v>0</v>
      </c>
      <c r="AD24" s="37" t="b">
        <v>0</v>
      </c>
      <c r="AE24" s="37" t="b">
        <v>0</v>
      </c>
      <c r="AF24" s="37" t="b">
        <v>0</v>
      </c>
      <c r="AG24" s="37" t="b">
        <v>0</v>
      </c>
      <c r="AH24" s="39" t="b">
        <v>0</v>
      </c>
      <c r="AI24" s="37" t="b">
        <v>0</v>
      </c>
      <c r="AJ24" s="37" t="b">
        <v>0</v>
      </c>
      <c r="AK24" s="37" t="b">
        <v>0</v>
      </c>
      <c r="AL24" s="37" t="b">
        <v>0</v>
      </c>
      <c r="AM24" s="37" t="b">
        <v>0</v>
      </c>
      <c r="AN24" s="37" t="b">
        <v>0</v>
      </c>
      <c r="AO24" s="37" t="b">
        <v>0</v>
      </c>
      <c r="AP24" s="37" t="b">
        <v>0</v>
      </c>
      <c r="AQ24" s="37" t="b">
        <v>0</v>
      </c>
      <c r="AR24" s="37" t="b">
        <v>0</v>
      </c>
      <c r="AS24" s="37" t="b">
        <v>0</v>
      </c>
      <c r="AT24" s="37" t="b">
        <v>0</v>
      </c>
      <c r="AU24" s="37" t="b">
        <v>0</v>
      </c>
      <c r="AV24" s="37" t="b">
        <v>0</v>
      </c>
      <c r="AW24" s="37" t="b">
        <v>0</v>
      </c>
      <c r="AX24" s="37" t="b">
        <v>0</v>
      </c>
      <c r="AY24" s="37" t="b">
        <v>0</v>
      </c>
      <c r="AZ24" s="39" t="b">
        <v>0</v>
      </c>
      <c r="BA24" s="39" t="b">
        <v>0</v>
      </c>
      <c r="BB24" s="39" t="b">
        <v>0</v>
      </c>
      <c r="BC24" s="37" t="b">
        <v>0</v>
      </c>
      <c r="BD24" s="37" t="b">
        <v>0</v>
      </c>
      <c r="BE24" s="37" t="b">
        <v>0</v>
      </c>
      <c r="BF24" s="37" t="b">
        <v>1</v>
      </c>
      <c r="BG24" s="37" t="b">
        <v>0</v>
      </c>
      <c r="BH24" s="37" t="b">
        <v>0</v>
      </c>
      <c r="BI24" s="37" t="b">
        <v>0</v>
      </c>
      <c r="BJ24" s="37" t="b">
        <v>0</v>
      </c>
      <c r="BK24" s="37" t="b">
        <v>0</v>
      </c>
      <c r="BL24" s="37" t="b">
        <v>0</v>
      </c>
      <c r="BM24" s="37" t="b">
        <v>1</v>
      </c>
      <c r="BN24" s="37" t="b">
        <v>0</v>
      </c>
      <c r="BO24" s="37" t="b">
        <v>0</v>
      </c>
      <c r="BP24" s="37" t="b">
        <v>0</v>
      </c>
      <c r="BQ24" s="37" t="b">
        <v>0</v>
      </c>
      <c r="BR24" s="37" t="b">
        <v>0</v>
      </c>
      <c r="BS24" s="37" t="b">
        <v>0</v>
      </c>
      <c r="BT24" s="40" t="b">
        <v>0</v>
      </c>
      <c r="BU24" s="31" t="str">
        <f t="shared" si="2"/>
        <v>N</v>
      </c>
      <c r="BV24" s="41">
        <f t="shared" si="3"/>
        <v>1</v>
      </c>
      <c r="BW24" s="42">
        <f t="shared" si="4"/>
        <v>0</v>
      </c>
      <c r="BX24" s="42">
        <f t="shared" si="5"/>
        <v>0</v>
      </c>
    </row>
    <row r="25" spans="1:76" ht="38.5" customHeight="1">
      <c r="A25" s="29" t="str">
        <f t="shared" si="0"/>
        <v>Suh</v>
      </c>
      <c r="B25" s="29" t="s">
        <v>143</v>
      </c>
      <c r="C25" s="29" t="s">
        <v>82</v>
      </c>
      <c r="D25" s="29" t="s">
        <v>144</v>
      </c>
      <c r="E25" s="30" t="s">
        <v>72</v>
      </c>
      <c r="F25" s="31" t="s">
        <v>85</v>
      </c>
      <c r="G25" s="32" t="str">
        <f>IF(J25,IF(J25&lt;='Net Changes - Table 1'!$C$1,"y","x"),IF(K25,IF(K25&lt;'Net Changes - Table 1'!C$1,"x","y"),"y"))</f>
        <v>y</v>
      </c>
      <c r="H25" s="29" t="str">
        <f>IF(K25,IF(K25&lt;='Net Changes - Table 1'!$D$1,"x","y"),"y")</f>
        <v>y</v>
      </c>
      <c r="I25" s="33" t="str">
        <f>IF(K25,IF(K25&lt;='Net Changes - Table 1'!$E$1,"x","y"),"y")</f>
        <v>y</v>
      </c>
      <c r="J25" s="34">
        <v>2011</v>
      </c>
      <c r="K25" s="35"/>
      <c r="L25" s="36"/>
      <c r="M25" s="37" t="b">
        <v>0</v>
      </c>
      <c r="N25" s="37" t="b">
        <v>0</v>
      </c>
      <c r="O25" s="37" t="b">
        <v>0</v>
      </c>
      <c r="P25" s="37" t="b">
        <v>0</v>
      </c>
      <c r="Q25" s="37" t="b">
        <v>0</v>
      </c>
      <c r="R25" s="37" t="b">
        <v>0</v>
      </c>
      <c r="S25" s="37">
        <f t="shared" si="1"/>
        <v>1</v>
      </c>
      <c r="T25" s="38"/>
      <c r="U25" s="37" t="b">
        <v>0</v>
      </c>
      <c r="V25" s="37" t="b">
        <v>0</v>
      </c>
      <c r="W25" s="37" t="b">
        <v>0</v>
      </c>
      <c r="X25" s="37" t="b">
        <v>0</v>
      </c>
      <c r="Y25" s="37" t="b">
        <v>0</v>
      </c>
      <c r="Z25" s="37" t="b">
        <v>0</v>
      </c>
      <c r="AA25" s="37" t="b">
        <v>0</v>
      </c>
      <c r="AB25" s="37" t="b">
        <v>0</v>
      </c>
      <c r="AC25" s="37" t="b">
        <v>0</v>
      </c>
      <c r="AD25" s="37" t="b">
        <v>0</v>
      </c>
      <c r="AE25" s="37" t="b">
        <v>0</v>
      </c>
      <c r="AF25" s="37" t="b">
        <v>0</v>
      </c>
      <c r="AG25" s="37" t="b">
        <v>0</v>
      </c>
      <c r="AH25" s="39" t="b">
        <v>0</v>
      </c>
      <c r="AI25" s="37" t="b">
        <v>0</v>
      </c>
      <c r="AJ25" s="37" t="b">
        <v>0</v>
      </c>
      <c r="AK25" s="37" t="b">
        <v>0</v>
      </c>
      <c r="AL25" s="37" t="b">
        <v>0</v>
      </c>
      <c r="AM25" s="37" t="b">
        <v>0</v>
      </c>
      <c r="AN25" s="37" t="b">
        <v>0</v>
      </c>
      <c r="AO25" s="37" t="b">
        <v>0</v>
      </c>
      <c r="AP25" s="37" t="b">
        <v>0</v>
      </c>
      <c r="AQ25" s="37" t="b">
        <v>0</v>
      </c>
      <c r="AR25" s="37" t="b">
        <v>0</v>
      </c>
      <c r="AS25" s="37" t="b">
        <v>0</v>
      </c>
      <c r="AT25" s="37" t="b">
        <v>0</v>
      </c>
      <c r="AU25" s="37" t="b">
        <v>0</v>
      </c>
      <c r="AV25" s="37" t="b">
        <v>0</v>
      </c>
      <c r="AW25" s="37" t="b">
        <v>0</v>
      </c>
      <c r="AX25" s="37" t="b">
        <v>0</v>
      </c>
      <c r="AY25" s="37" t="b">
        <v>0</v>
      </c>
      <c r="AZ25" s="39" t="b">
        <v>0</v>
      </c>
      <c r="BA25" s="39" t="b">
        <v>0</v>
      </c>
      <c r="BB25" s="39" t="b">
        <v>0</v>
      </c>
      <c r="BC25" s="37" t="b">
        <v>0</v>
      </c>
      <c r="BD25" s="37" t="b">
        <v>0</v>
      </c>
      <c r="BE25" s="37" t="b">
        <v>0</v>
      </c>
      <c r="BF25" s="37" t="b">
        <v>0</v>
      </c>
      <c r="BG25" s="37" t="b">
        <v>0</v>
      </c>
      <c r="BH25" s="37" t="b">
        <v>0</v>
      </c>
      <c r="BI25" s="37" t="b">
        <v>0</v>
      </c>
      <c r="BJ25" s="37" t="b">
        <v>0</v>
      </c>
      <c r="BK25" s="37" t="b">
        <v>0</v>
      </c>
      <c r="BL25" s="37" t="b">
        <v>0</v>
      </c>
      <c r="BM25" s="37" t="b">
        <v>0</v>
      </c>
      <c r="BN25" s="37" t="b">
        <v>0</v>
      </c>
      <c r="BO25" s="37" t="b">
        <v>0</v>
      </c>
      <c r="BP25" s="37" t="b">
        <v>1</v>
      </c>
      <c r="BQ25" s="37" t="b">
        <v>0</v>
      </c>
      <c r="BR25" s="37" t="b">
        <v>0</v>
      </c>
      <c r="BS25" s="37" t="b">
        <v>0</v>
      </c>
      <c r="BT25" s="40" t="b">
        <v>0</v>
      </c>
      <c r="BU25" s="31" t="str">
        <f t="shared" si="2"/>
        <v>N</v>
      </c>
      <c r="BV25" s="41">
        <f t="shared" si="3"/>
        <v>0</v>
      </c>
      <c r="BW25" s="42">
        <f t="shared" si="4"/>
        <v>0</v>
      </c>
      <c r="BX25" s="42">
        <f t="shared" si="5"/>
        <v>0</v>
      </c>
    </row>
    <row r="26" spans="1:76" ht="50.5" customHeight="1">
      <c r="A26" s="29" t="str">
        <f t="shared" si="0"/>
        <v>Tague</v>
      </c>
      <c r="B26" s="29" t="s">
        <v>145</v>
      </c>
      <c r="C26" s="29" t="s">
        <v>82</v>
      </c>
      <c r="D26" s="29" t="s">
        <v>146</v>
      </c>
      <c r="E26" s="30" t="s">
        <v>147</v>
      </c>
      <c r="F26" s="31" t="s">
        <v>85</v>
      </c>
      <c r="G26" s="32" t="str">
        <f>IF(J26,IF(J26&lt;='Net Changes - Table 1'!$C$1,"y","x"),IF(K26,IF(K26&lt;'Net Changes - Table 1'!C$1,"x","y"),"y"))</f>
        <v>y</v>
      </c>
      <c r="H26" s="29" t="str">
        <f>IF(K26,IF(K26&lt;='Net Changes - Table 1'!$D$1,"x","y"),"y")</f>
        <v>y</v>
      </c>
      <c r="I26" s="33" t="str">
        <f>IF(K26,IF(K26&lt;='Net Changes - Table 1'!$E$1,"x","y"),"y")</f>
        <v>y</v>
      </c>
      <c r="J26" s="47"/>
      <c r="K26" s="35"/>
      <c r="L26" s="36"/>
      <c r="M26" s="37" t="b">
        <v>0</v>
      </c>
      <c r="N26" s="37" t="b">
        <v>0</v>
      </c>
      <c r="O26" s="37" t="b">
        <v>0</v>
      </c>
      <c r="P26" s="37" t="b">
        <v>0</v>
      </c>
      <c r="Q26" s="37" t="b">
        <v>0</v>
      </c>
      <c r="R26" s="37" t="b">
        <v>0</v>
      </c>
      <c r="S26" s="37">
        <f t="shared" si="1"/>
        <v>3</v>
      </c>
      <c r="T26" s="38"/>
      <c r="U26" s="37" t="b">
        <v>0</v>
      </c>
      <c r="V26" s="37" t="b">
        <v>0</v>
      </c>
      <c r="W26" s="37" t="b">
        <v>0</v>
      </c>
      <c r="X26" s="37" t="b">
        <v>0</v>
      </c>
      <c r="Y26" s="37" t="b">
        <v>0</v>
      </c>
      <c r="Z26" s="37" t="b">
        <v>0</v>
      </c>
      <c r="AA26" s="37" t="b">
        <v>0</v>
      </c>
      <c r="AB26" s="37" t="b">
        <v>0</v>
      </c>
      <c r="AC26" s="37" t="b">
        <v>0</v>
      </c>
      <c r="AD26" s="37" t="b">
        <v>0</v>
      </c>
      <c r="AE26" s="37" t="b">
        <v>0</v>
      </c>
      <c r="AF26" s="37" t="b">
        <v>0</v>
      </c>
      <c r="AG26" s="37" t="b">
        <v>1</v>
      </c>
      <c r="AH26" s="39" t="b">
        <v>0</v>
      </c>
      <c r="AI26" s="37" t="b">
        <v>0</v>
      </c>
      <c r="AJ26" s="37" t="b">
        <v>0</v>
      </c>
      <c r="AK26" s="37" t="b">
        <v>0</v>
      </c>
      <c r="AL26" s="37" t="b">
        <v>1</v>
      </c>
      <c r="AM26" s="37" t="b">
        <v>0</v>
      </c>
      <c r="AN26" s="37" t="b">
        <v>0</v>
      </c>
      <c r="AO26" s="37" t="b">
        <v>0</v>
      </c>
      <c r="AP26" s="37" t="b">
        <v>0</v>
      </c>
      <c r="AQ26" s="37" t="b">
        <v>1</v>
      </c>
      <c r="AR26" s="37" t="b">
        <v>0</v>
      </c>
      <c r="AS26" s="37" t="b">
        <v>0</v>
      </c>
      <c r="AT26" s="37" t="b">
        <v>0</v>
      </c>
      <c r="AU26" s="37" t="b">
        <v>0</v>
      </c>
      <c r="AV26" s="37" t="b">
        <v>0</v>
      </c>
      <c r="AW26" s="37" t="b">
        <v>0</v>
      </c>
      <c r="AX26" s="37" t="b">
        <v>0</v>
      </c>
      <c r="AY26" s="37" t="b">
        <v>0</v>
      </c>
      <c r="AZ26" s="39" t="b">
        <v>0</v>
      </c>
      <c r="BA26" s="39" t="b">
        <v>0</v>
      </c>
      <c r="BB26" s="39" t="b">
        <v>0</v>
      </c>
      <c r="BC26" s="37" t="b">
        <v>0</v>
      </c>
      <c r="BD26" s="37" t="b">
        <v>0</v>
      </c>
      <c r="BE26" s="37" t="b">
        <v>0</v>
      </c>
      <c r="BF26" s="37" t="b">
        <v>0</v>
      </c>
      <c r="BG26" s="37" t="b">
        <v>0</v>
      </c>
      <c r="BH26" s="37" t="b">
        <v>0</v>
      </c>
      <c r="BI26" s="37" t="b">
        <v>0</v>
      </c>
      <c r="BJ26" s="37" t="b">
        <v>0</v>
      </c>
      <c r="BK26" s="37" t="b">
        <v>0</v>
      </c>
      <c r="BL26" s="37" t="b">
        <v>0</v>
      </c>
      <c r="BM26" s="37" t="b">
        <v>0</v>
      </c>
      <c r="BN26" s="37" t="b">
        <v>0</v>
      </c>
      <c r="BO26" s="37" t="b">
        <v>0</v>
      </c>
      <c r="BP26" s="37" t="b">
        <v>0</v>
      </c>
      <c r="BQ26" s="37" t="b">
        <v>0</v>
      </c>
      <c r="BR26" s="37" t="b">
        <v>0</v>
      </c>
      <c r="BS26" s="37" t="b">
        <v>0</v>
      </c>
      <c r="BT26" s="40" t="b">
        <v>0</v>
      </c>
      <c r="BU26" s="31" t="str">
        <f t="shared" si="2"/>
        <v>N</v>
      </c>
      <c r="BV26" s="41">
        <f t="shared" si="3"/>
        <v>0</v>
      </c>
      <c r="BW26" s="42">
        <f t="shared" si="4"/>
        <v>0</v>
      </c>
      <c r="BX26" s="42">
        <f t="shared" si="5"/>
        <v>0</v>
      </c>
    </row>
    <row r="27" spans="1:76" ht="62.5" customHeight="1">
      <c r="A27" s="29" t="str">
        <f t="shared" si="0"/>
        <v>Tilman</v>
      </c>
      <c r="B27" s="29" t="s">
        <v>148</v>
      </c>
      <c r="C27" s="29" t="s">
        <v>82</v>
      </c>
      <c r="D27" s="29" t="s">
        <v>149</v>
      </c>
      <c r="E27" s="30" t="s">
        <v>150</v>
      </c>
      <c r="F27" s="31" t="s">
        <v>85</v>
      </c>
      <c r="G27" s="32" t="str">
        <f>IF(J27,IF(J27&lt;='Net Changes - Table 1'!$C$1,"y","x"),IF(K27,IF(K27&lt;'Net Changes - Table 1'!C$1,"x","y"),"y"))</f>
        <v>y</v>
      </c>
      <c r="H27" s="29" t="str">
        <f>IF(K27,IF(K27&lt;='Net Changes - Table 1'!$D$1,"x","y"),"y")</f>
        <v>y</v>
      </c>
      <c r="I27" s="33" t="str">
        <f>IF(K27,IF(K27&lt;='Net Changes - Table 1'!$E$1,"x","y"),"y")</f>
        <v>x</v>
      </c>
      <c r="J27" s="47"/>
      <c r="K27" s="48">
        <v>2022</v>
      </c>
      <c r="L27" s="36"/>
      <c r="M27" s="37" t="b">
        <v>0</v>
      </c>
      <c r="N27" s="37" t="b">
        <v>0</v>
      </c>
      <c r="O27" s="37" t="b">
        <v>1</v>
      </c>
      <c r="P27" s="37" t="b">
        <v>0</v>
      </c>
      <c r="Q27" s="37" t="b">
        <v>1</v>
      </c>
      <c r="R27" s="37" t="b">
        <v>1</v>
      </c>
      <c r="S27" s="37">
        <f t="shared" si="1"/>
        <v>5</v>
      </c>
      <c r="T27" s="38"/>
      <c r="U27" s="37" t="b">
        <v>0</v>
      </c>
      <c r="V27" s="37" t="b">
        <v>0</v>
      </c>
      <c r="W27" s="37" t="b">
        <v>0</v>
      </c>
      <c r="X27" s="37" t="b">
        <v>0</v>
      </c>
      <c r="Y27" s="37" t="b">
        <v>0</v>
      </c>
      <c r="Z27" s="37" t="b">
        <v>1</v>
      </c>
      <c r="AA27" s="37" t="b">
        <v>0</v>
      </c>
      <c r="AB27" s="37" t="b">
        <v>0</v>
      </c>
      <c r="AC27" s="37" t="b">
        <v>1</v>
      </c>
      <c r="AD27" s="37" t="b">
        <v>1</v>
      </c>
      <c r="AE27" s="37" t="b">
        <v>0</v>
      </c>
      <c r="AF27" s="37" t="b">
        <v>0</v>
      </c>
      <c r="AG27" s="37" t="b">
        <v>0</v>
      </c>
      <c r="AH27" s="39" t="b">
        <v>0</v>
      </c>
      <c r="AI27" s="37" t="b">
        <v>0</v>
      </c>
      <c r="AJ27" s="37" t="b">
        <v>0</v>
      </c>
      <c r="AK27" s="37" t="b">
        <v>0</v>
      </c>
      <c r="AL27" s="37" t="b">
        <v>0</v>
      </c>
      <c r="AM27" s="37" t="b">
        <v>0</v>
      </c>
      <c r="AN27" s="37" t="b">
        <v>1</v>
      </c>
      <c r="AO27" s="37" t="b">
        <v>0</v>
      </c>
      <c r="AP27" s="37" t="b">
        <v>0</v>
      </c>
      <c r="AQ27" s="37" t="b">
        <v>0</v>
      </c>
      <c r="AR27" s="37" t="b">
        <v>0</v>
      </c>
      <c r="AS27" s="37" t="b">
        <v>0</v>
      </c>
      <c r="AT27" s="37" t="b">
        <v>0</v>
      </c>
      <c r="AU27" s="37" t="b">
        <v>0</v>
      </c>
      <c r="AV27" s="37" t="b">
        <v>0</v>
      </c>
      <c r="AW27" s="37" t="b">
        <v>0</v>
      </c>
      <c r="AX27" s="37" t="b">
        <v>0</v>
      </c>
      <c r="AY27" s="37" t="b">
        <v>0</v>
      </c>
      <c r="AZ27" s="39" t="b">
        <v>0</v>
      </c>
      <c r="BA27" s="39" t="b">
        <v>0</v>
      </c>
      <c r="BB27" s="39" t="b">
        <v>0</v>
      </c>
      <c r="BC27" s="37" t="b">
        <v>0</v>
      </c>
      <c r="BD27" s="37" t="b">
        <v>0</v>
      </c>
      <c r="BE27" s="37" t="b">
        <v>0</v>
      </c>
      <c r="BF27" s="37" t="b">
        <v>0</v>
      </c>
      <c r="BG27" s="37" t="b">
        <v>1</v>
      </c>
      <c r="BH27" s="37" t="b">
        <v>0</v>
      </c>
      <c r="BI27" s="37" t="b">
        <v>0</v>
      </c>
      <c r="BJ27" s="37" t="b">
        <v>0</v>
      </c>
      <c r="BK27" s="37" t="b">
        <v>0</v>
      </c>
      <c r="BL27" s="37" t="b">
        <v>0</v>
      </c>
      <c r="BM27" s="37" t="b">
        <v>0</v>
      </c>
      <c r="BN27" s="37" t="b">
        <v>0</v>
      </c>
      <c r="BO27" s="37" t="b">
        <v>0</v>
      </c>
      <c r="BP27" s="37" t="b">
        <v>0</v>
      </c>
      <c r="BQ27" s="37" t="b">
        <v>0</v>
      </c>
      <c r="BR27" s="37" t="b">
        <v>0</v>
      </c>
      <c r="BS27" s="37" t="b">
        <v>0</v>
      </c>
      <c r="BT27" s="40" t="b">
        <v>0</v>
      </c>
      <c r="BU27" s="31" t="str">
        <f t="shared" si="2"/>
        <v>N</v>
      </c>
      <c r="BV27" s="41">
        <f t="shared" si="3"/>
        <v>0</v>
      </c>
      <c r="BW27" s="42">
        <f t="shared" si="4"/>
        <v>0</v>
      </c>
      <c r="BX27" s="42">
        <f t="shared" si="5"/>
        <v>1</v>
      </c>
    </row>
    <row r="28" spans="1:76" ht="26.5" customHeight="1">
      <c r="A28" s="29" t="str">
        <f t="shared" si="0"/>
        <v>Stucky</v>
      </c>
      <c r="B28" s="29" t="s">
        <v>151</v>
      </c>
      <c r="C28" s="29" t="s">
        <v>152</v>
      </c>
      <c r="D28" s="29" t="s">
        <v>153</v>
      </c>
      <c r="E28" s="30" t="s">
        <v>76</v>
      </c>
      <c r="F28" s="31" t="s">
        <v>85</v>
      </c>
      <c r="G28" s="32" t="str">
        <f>IF(J28,IF(J28&lt;='Net Changes - Table 1'!$C$1,"y","x"),IF(K28,IF(K28&lt;'Net Changes - Table 1'!C$1,"x","y"),"y"))</f>
        <v>y</v>
      </c>
      <c r="H28" s="44" t="str">
        <f>IF(K28,IF(K28&lt;='Net Changes - Table 1'!$D$1,"x","y"),"y")</f>
        <v>y</v>
      </c>
      <c r="I28" s="33" t="str">
        <f>IF(K28,IF(K28&lt;='Net Changes - Table 1'!$E$1,"x","y"),"y")</f>
        <v>x</v>
      </c>
      <c r="J28" s="47"/>
      <c r="K28" s="48">
        <v>2022</v>
      </c>
      <c r="L28" s="36"/>
      <c r="M28" s="37" t="b">
        <v>0</v>
      </c>
      <c r="N28" s="37" t="b">
        <v>0</v>
      </c>
      <c r="O28" s="37" t="b">
        <v>0</v>
      </c>
      <c r="P28" s="37" t="b">
        <v>0</v>
      </c>
      <c r="Q28" s="37" t="b">
        <v>0</v>
      </c>
      <c r="R28" s="37" t="b">
        <v>0</v>
      </c>
      <c r="S28" s="37">
        <f t="shared" si="1"/>
        <v>1</v>
      </c>
      <c r="T28" s="38"/>
      <c r="U28" s="37" t="b">
        <v>0</v>
      </c>
      <c r="V28" s="37" t="b">
        <v>0</v>
      </c>
      <c r="W28" s="37" t="b">
        <v>0</v>
      </c>
      <c r="X28" s="37" t="b">
        <v>0</v>
      </c>
      <c r="Y28" s="37" t="b">
        <v>0</v>
      </c>
      <c r="Z28" s="37" t="b">
        <v>0</v>
      </c>
      <c r="AA28" s="37" t="b">
        <v>0</v>
      </c>
      <c r="AB28" s="37" t="b">
        <v>0</v>
      </c>
      <c r="AC28" s="37" t="b">
        <v>0</v>
      </c>
      <c r="AD28" s="37" t="b">
        <v>0</v>
      </c>
      <c r="AE28" s="37" t="b">
        <v>0</v>
      </c>
      <c r="AF28" s="37" t="b">
        <v>0</v>
      </c>
      <c r="AG28" s="37" t="b">
        <v>0</v>
      </c>
      <c r="AH28" s="39" t="b">
        <v>0</v>
      </c>
      <c r="AI28" s="37" t="b">
        <v>0</v>
      </c>
      <c r="AJ28" s="37" t="b">
        <v>0</v>
      </c>
      <c r="AK28" s="37" t="b">
        <v>0</v>
      </c>
      <c r="AL28" s="37" t="b">
        <v>0</v>
      </c>
      <c r="AM28" s="37" t="b">
        <v>0</v>
      </c>
      <c r="AN28" s="37" t="b">
        <v>0</v>
      </c>
      <c r="AO28" s="37" t="b">
        <v>0</v>
      </c>
      <c r="AP28" s="37" t="b">
        <v>0</v>
      </c>
      <c r="AQ28" s="37" t="b">
        <v>0</v>
      </c>
      <c r="AR28" s="37" t="b">
        <v>0</v>
      </c>
      <c r="AS28" s="37" t="b">
        <v>0</v>
      </c>
      <c r="AT28" s="37" t="b">
        <v>0</v>
      </c>
      <c r="AU28" s="37" t="b">
        <v>0</v>
      </c>
      <c r="AV28" s="37" t="b">
        <v>0</v>
      </c>
      <c r="AW28" s="37" t="b">
        <v>0</v>
      </c>
      <c r="AX28" s="37" t="b">
        <v>0</v>
      </c>
      <c r="AY28" s="37" t="b">
        <v>0</v>
      </c>
      <c r="AZ28" s="39" t="b">
        <v>0</v>
      </c>
      <c r="BA28" s="39" t="b">
        <v>0</v>
      </c>
      <c r="BB28" s="39" t="b">
        <v>0</v>
      </c>
      <c r="BC28" s="37" t="b">
        <v>0</v>
      </c>
      <c r="BD28" s="37" t="b">
        <v>0</v>
      </c>
      <c r="BE28" s="37" t="b">
        <v>0</v>
      </c>
      <c r="BF28" s="37" t="b">
        <v>0</v>
      </c>
      <c r="BG28" s="37" t="b">
        <v>0</v>
      </c>
      <c r="BH28" s="37" t="b">
        <v>0</v>
      </c>
      <c r="BI28" s="37" t="b">
        <v>0</v>
      </c>
      <c r="BJ28" s="37" t="b">
        <v>0</v>
      </c>
      <c r="BK28" s="37" t="b">
        <v>0</v>
      </c>
      <c r="BL28" s="37" t="b">
        <v>0</v>
      </c>
      <c r="BM28" s="37" t="b">
        <v>0</v>
      </c>
      <c r="BN28" s="37" t="b">
        <v>0</v>
      </c>
      <c r="BO28" s="37" t="b">
        <v>0</v>
      </c>
      <c r="BP28" s="37" t="b">
        <v>0</v>
      </c>
      <c r="BQ28" s="37" t="b">
        <v>0</v>
      </c>
      <c r="BR28" s="37" t="b">
        <v>0</v>
      </c>
      <c r="BS28" s="37" t="b">
        <v>0</v>
      </c>
      <c r="BT28" s="40" t="b">
        <v>1</v>
      </c>
      <c r="BU28" s="31" t="str">
        <f t="shared" si="2"/>
        <v>N</v>
      </c>
      <c r="BV28" s="41">
        <f t="shared" si="3"/>
        <v>0</v>
      </c>
      <c r="BW28" s="42">
        <f t="shared" si="4"/>
        <v>0</v>
      </c>
      <c r="BX28" s="42">
        <f t="shared" si="5"/>
        <v>1</v>
      </c>
    </row>
    <row r="29" spans="1:76" ht="26.5" customHeight="1">
      <c r="A29" s="29" t="str">
        <f t="shared" si="0"/>
        <v>Archuleta</v>
      </c>
      <c r="B29" s="29" t="s">
        <v>154</v>
      </c>
      <c r="C29" s="29" t="s">
        <v>155</v>
      </c>
      <c r="D29" s="29" t="s">
        <v>156</v>
      </c>
      <c r="E29" s="30" t="s">
        <v>26</v>
      </c>
      <c r="F29" s="31" t="s">
        <v>85</v>
      </c>
      <c r="G29" s="32" t="str">
        <f>IF(J29,IF(J29&lt;='Net Changes - Table 1'!$C$1,"y","x"),IF(K29,IF(K29&lt;'Net Changes - Table 1'!C$1,"x","y"),"y"))</f>
        <v>y</v>
      </c>
      <c r="H29" s="44" t="str">
        <f>IF(K29,IF(K29&lt;='Net Changes - Table 1'!$D$1,"x","y"),"y")</f>
        <v>x</v>
      </c>
      <c r="I29" s="33" t="str">
        <f>IF(K29,IF(K29&lt;='Net Changes - Table 1'!$E$1,"x","y"),"y")</f>
        <v>x</v>
      </c>
      <c r="J29" s="47"/>
      <c r="K29" s="48">
        <v>2014</v>
      </c>
      <c r="L29" s="45"/>
      <c r="M29" s="46" t="b">
        <v>0</v>
      </c>
      <c r="N29" s="46" t="b">
        <v>0</v>
      </c>
      <c r="O29" s="46" t="b">
        <v>0</v>
      </c>
      <c r="P29" s="46" t="b">
        <v>0</v>
      </c>
      <c r="Q29" s="46" t="b">
        <v>0</v>
      </c>
      <c r="R29" s="46" t="b">
        <v>0</v>
      </c>
      <c r="S29" s="37">
        <f t="shared" si="1"/>
        <v>1</v>
      </c>
      <c r="T29" s="49">
        <v>41821</v>
      </c>
      <c r="U29" s="37" t="b">
        <v>1</v>
      </c>
      <c r="V29" s="37" t="b">
        <v>0</v>
      </c>
      <c r="W29" s="37" t="b">
        <v>0</v>
      </c>
      <c r="X29" s="37" t="b">
        <v>0</v>
      </c>
      <c r="Y29" s="37" t="b">
        <v>0</v>
      </c>
      <c r="Z29" s="37" t="b">
        <v>0</v>
      </c>
      <c r="AA29" s="37" t="b">
        <v>0</v>
      </c>
      <c r="AB29" s="37" t="b">
        <v>0</v>
      </c>
      <c r="AC29" s="37" t="b">
        <v>0</v>
      </c>
      <c r="AD29" s="37" t="b">
        <v>0</v>
      </c>
      <c r="AE29" s="37" t="b">
        <v>0</v>
      </c>
      <c r="AF29" s="37" t="b">
        <v>0</v>
      </c>
      <c r="AG29" s="37" t="b">
        <v>0</v>
      </c>
      <c r="AH29" s="39" t="b">
        <v>0</v>
      </c>
      <c r="AI29" s="37" t="b">
        <v>0</v>
      </c>
      <c r="AJ29" s="37" t="b">
        <v>0</v>
      </c>
      <c r="AK29" s="37" t="b">
        <v>0</v>
      </c>
      <c r="AL29" s="37" t="b">
        <v>0</v>
      </c>
      <c r="AM29" s="37" t="b">
        <v>0</v>
      </c>
      <c r="AN29" s="37" t="b">
        <v>0</v>
      </c>
      <c r="AO29" s="37" t="b">
        <v>0</v>
      </c>
      <c r="AP29" s="37" t="b">
        <v>0</v>
      </c>
      <c r="AQ29" s="37" t="b">
        <v>0</v>
      </c>
      <c r="AR29" s="37" t="b">
        <v>0</v>
      </c>
      <c r="AS29" s="37" t="b">
        <v>0</v>
      </c>
      <c r="AT29" s="37" t="b">
        <v>0</v>
      </c>
      <c r="AU29" s="37" t="b">
        <v>0</v>
      </c>
      <c r="AV29" s="37" t="b">
        <v>0</v>
      </c>
      <c r="AW29" s="37" t="b">
        <v>0</v>
      </c>
      <c r="AX29" s="37" t="b">
        <v>0</v>
      </c>
      <c r="AY29" s="37" t="b">
        <v>0</v>
      </c>
      <c r="AZ29" s="39" t="b">
        <v>0</v>
      </c>
      <c r="BA29" s="39" t="b">
        <v>0</v>
      </c>
      <c r="BB29" s="39" t="b">
        <v>0</v>
      </c>
      <c r="BC29" s="37" t="b">
        <v>0</v>
      </c>
      <c r="BD29" s="37" t="b">
        <v>0</v>
      </c>
      <c r="BE29" s="37" t="b">
        <v>0</v>
      </c>
      <c r="BF29" s="37" t="b">
        <v>0</v>
      </c>
      <c r="BG29" s="37" t="b">
        <v>0</v>
      </c>
      <c r="BH29" s="37" t="b">
        <v>0</v>
      </c>
      <c r="BI29" s="37" t="b">
        <v>0</v>
      </c>
      <c r="BJ29" s="37" t="b">
        <v>0</v>
      </c>
      <c r="BK29" s="37" t="b">
        <v>0</v>
      </c>
      <c r="BL29" s="37" t="b">
        <v>0</v>
      </c>
      <c r="BM29" s="37" t="b">
        <v>0</v>
      </c>
      <c r="BN29" s="37" t="b">
        <v>0</v>
      </c>
      <c r="BO29" s="37" t="b">
        <v>0</v>
      </c>
      <c r="BP29" s="37" t="b">
        <v>0</v>
      </c>
      <c r="BQ29" s="37" t="b">
        <v>0</v>
      </c>
      <c r="BR29" s="37" t="b">
        <v>0</v>
      </c>
      <c r="BS29" s="37" t="b">
        <v>0</v>
      </c>
      <c r="BT29" s="40" t="b">
        <v>0</v>
      </c>
      <c r="BU29" s="31" t="str">
        <f t="shared" si="2"/>
        <v>N</v>
      </c>
      <c r="BV29" s="41">
        <f t="shared" si="3"/>
        <v>0</v>
      </c>
      <c r="BW29" s="42">
        <f t="shared" si="4"/>
        <v>1</v>
      </c>
      <c r="BX29" s="42">
        <f t="shared" si="5"/>
        <v>0</v>
      </c>
    </row>
    <row r="30" spans="1:76" ht="17" customHeight="1">
      <c r="A30" s="29" t="str">
        <f t="shared" si="0"/>
        <v>Awramik</v>
      </c>
      <c r="B30" s="29" t="s">
        <v>157</v>
      </c>
      <c r="C30" s="29" t="s">
        <v>155</v>
      </c>
      <c r="D30" s="29" t="s">
        <v>158</v>
      </c>
      <c r="E30" s="30" t="s">
        <v>29</v>
      </c>
      <c r="F30" s="31" t="s">
        <v>85</v>
      </c>
      <c r="G30" s="32" t="str">
        <f>IF(J30,IF(J30&lt;='Net Changes - Table 1'!$C$1,"y","x"),IF(K30,IF(K30&lt;'Net Changes - Table 1'!C$1,"x","y"),"y"))</f>
        <v>y</v>
      </c>
      <c r="H30" s="44" t="str">
        <f>IF(K30,IF(K30&lt;='Net Changes - Table 1'!$D$1,"x","y"),"y")</f>
        <v>y</v>
      </c>
      <c r="I30" s="33" t="str">
        <f>IF(K30,IF(K30&lt;='Net Changes - Table 1'!$E$1,"x","y"),"y")</f>
        <v>x</v>
      </c>
      <c r="J30" s="47"/>
      <c r="K30" s="48">
        <v>2022</v>
      </c>
      <c r="L30" s="36"/>
      <c r="M30" s="37" t="b">
        <v>0</v>
      </c>
      <c r="N30" s="37" t="b">
        <v>0</v>
      </c>
      <c r="O30" s="37" t="b">
        <v>0</v>
      </c>
      <c r="P30" s="37" t="b">
        <v>1</v>
      </c>
      <c r="Q30" s="37" t="b">
        <v>0</v>
      </c>
      <c r="R30" s="37" t="b">
        <v>0</v>
      </c>
      <c r="S30" s="37">
        <f t="shared" si="1"/>
        <v>1</v>
      </c>
      <c r="T30" s="38"/>
      <c r="U30" s="37" t="b">
        <v>0</v>
      </c>
      <c r="V30" s="37" t="b">
        <v>0</v>
      </c>
      <c r="W30" s="37" t="b">
        <v>0</v>
      </c>
      <c r="X30" s="37" t="b">
        <v>1</v>
      </c>
      <c r="Y30" s="37" t="b">
        <v>0</v>
      </c>
      <c r="Z30" s="37" t="b">
        <v>0</v>
      </c>
      <c r="AA30" s="37" t="b">
        <v>0</v>
      </c>
      <c r="AB30" s="37" t="b">
        <v>0</v>
      </c>
      <c r="AC30" s="37" t="b">
        <v>0</v>
      </c>
      <c r="AD30" s="37" t="b">
        <v>0</v>
      </c>
      <c r="AE30" s="37" t="b">
        <v>0</v>
      </c>
      <c r="AF30" s="37" t="b">
        <v>0</v>
      </c>
      <c r="AG30" s="37" t="b">
        <v>0</v>
      </c>
      <c r="AH30" s="39" t="b">
        <v>0</v>
      </c>
      <c r="AI30" s="37" t="b">
        <v>0</v>
      </c>
      <c r="AJ30" s="37" t="b">
        <v>0</v>
      </c>
      <c r="AK30" s="37" t="b">
        <v>0</v>
      </c>
      <c r="AL30" s="37" t="b">
        <v>0</v>
      </c>
      <c r="AM30" s="37" t="b">
        <v>0</v>
      </c>
      <c r="AN30" s="37" t="b">
        <v>0</v>
      </c>
      <c r="AO30" s="37" t="b">
        <v>0</v>
      </c>
      <c r="AP30" s="37" t="b">
        <v>0</v>
      </c>
      <c r="AQ30" s="37" t="b">
        <v>0</v>
      </c>
      <c r="AR30" s="37" t="b">
        <v>0</v>
      </c>
      <c r="AS30" s="37" t="b">
        <v>0</v>
      </c>
      <c r="AT30" s="37" t="b">
        <v>0</v>
      </c>
      <c r="AU30" s="37" t="b">
        <v>0</v>
      </c>
      <c r="AV30" s="37" t="b">
        <v>0</v>
      </c>
      <c r="AW30" s="37" t="b">
        <v>0</v>
      </c>
      <c r="AX30" s="37" t="b">
        <v>0</v>
      </c>
      <c r="AY30" s="37" t="b">
        <v>0</v>
      </c>
      <c r="AZ30" s="39" t="b">
        <v>0</v>
      </c>
      <c r="BA30" s="39" t="b">
        <v>0</v>
      </c>
      <c r="BB30" s="39" t="b">
        <v>0</v>
      </c>
      <c r="BC30" s="37" t="b">
        <v>0</v>
      </c>
      <c r="BD30" s="37" t="b">
        <v>0</v>
      </c>
      <c r="BE30" s="37" t="b">
        <v>0</v>
      </c>
      <c r="BF30" s="37" t="b">
        <v>0</v>
      </c>
      <c r="BG30" s="37" t="b">
        <v>0</v>
      </c>
      <c r="BH30" s="37" t="b">
        <v>0</v>
      </c>
      <c r="BI30" s="37" t="b">
        <v>0</v>
      </c>
      <c r="BJ30" s="37" t="b">
        <v>0</v>
      </c>
      <c r="BK30" s="37" t="b">
        <v>0</v>
      </c>
      <c r="BL30" s="37" t="b">
        <v>0</v>
      </c>
      <c r="BM30" s="37" t="b">
        <v>0</v>
      </c>
      <c r="BN30" s="37" t="b">
        <v>0</v>
      </c>
      <c r="BO30" s="37" t="b">
        <v>0</v>
      </c>
      <c r="BP30" s="37" t="b">
        <v>0</v>
      </c>
      <c r="BQ30" s="37" t="b">
        <v>0</v>
      </c>
      <c r="BR30" s="37" t="b">
        <v>0</v>
      </c>
      <c r="BS30" s="37" t="b">
        <v>0</v>
      </c>
      <c r="BT30" s="40" t="b">
        <v>0</v>
      </c>
      <c r="BU30" s="31" t="str">
        <f t="shared" si="2"/>
        <v>N</v>
      </c>
      <c r="BV30" s="41">
        <f t="shared" si="3"/>
        <v>0</v>
      </c>
      <c r="BW30" s="42">
        <f t="shared" si="4"/>
        <v>0</v>
      </c>
      <c r="BX30" s="42">
        <f t="shared" si="5"/>
        <v>1</v>
      </c>
    </row>
    <row r="31" spans="1:76" ht="50.5" customHeight="1">
      <c r="A31" s="29" t="str">
        <f t="shared" si="0"/>
        <v>Burbank</v>
      </c>
      <c r="B31" s="29" t="s">
        <v>159</v>
      </c>
      <c r="C31" s="29" t="s">
        <v>155</v>
      </c>
      <c r="D31" s="29" t="s">
        <v>160</v>
      </c>
      <c r="E31" s="30" t="s">
        <v>161</v>
      </c>
      <c r="F31" s="31" t="s">
        <v>85</v>
      </c>
      <c r="G31" s="32" t="str">
        <f>IF(J31,IF(J31&lt;='Net Changes - Table 1'!$C$1,"y","x"),IF(K31,IF(K31&lt;'Net Changes - Table 1'!C$1,"x","y"),"y"))</f>
        <v>y</v>
      </c>
      <c r="H31" s="44" t="str">
        <f>IF(K31,IF(K31&lt;='Net Changes - Table 1'!$D$1,"x","y"),"y")</f>
        <v>x</v>
      </c>
      <c r="I31" s="33" t="str">
        <f>IF(K31,IF(K31&lt;='Net Changes - Table 1'!$E$1,"x","y"),"y")</f>
        <v>x</v>
      </c>
      <c r="J31" s="47"/>
      <c r="K31" s="48">
        <v>2017</v>
      </c>
      <c r="L31" s="36"/>
      <c r="M31" s="37" t="b">
        <v>1</v>
      </c>
      <c r="N31" s="37" t="b">
        <v>0</v>
      </c>
      <c r="O31" s="37" t="b">
        <v>0</v>
      </c>
      <c r="P31" s="37" t="b">
        <v>1</v>
      </c>
      <c r="Q31" s="37" t="b">
        <v>0</v>
      </c>
      <c r="R31" s="37" t="b">
        <v>0</v>
      </c>
      <c r="S31" s="37">
        <f t="shared" si="1"/>
        <v>3</v>
      </c>
      <c r="T31" s="38"/>
      <c r="U31" s="37" t="b">
        <v>0</v>
      </c>
      <c r="V31" s="37" t="b">
        <v>1</v>
      </c>
      <c r="W31" s="37" t="b">
        <v>0</v>
      </c>
      <c r="X31" s="37" t="b">
        <v>0</v>
      </c>
      <c r="Y31" s="37" t="b">
        <v>0</v>
      </c>
      <c r="Z31" s="37" t="b">
        <v>0</v>
      </c>
      <c r="AA31" s="37" t="b">
        <v>0</v>
      </c>
      <c r="AB31" s="37" t="b">
        <v>0</v>
      </c>
      <c r="AC31" s="37" t="b">
        <v>0</v>
      </c>
      <c r="AD31" s="37" t="b">
        <v>0</v>
      </c>
      <c r="AE31" s="37" t="b">
        <v>0</v>
      </c>
      <c r="AF31" s="37" t="b">
        <v>0</v>
      </c>
      <c r="AG31" s="37" t="b">
        <v>0</v>
      </c>
      <c r="AH31" s="39" t="b">
        <v>0</v>
      </c>
      <c r="AI31" s="37" t="b">
        <v>0</v>
      </c>
      <c r="AJ31" s="37" t="b">
        <v>0</v>
      </c>
      <c r="AK31" s="37" t="b">
        <v>0</v>
      </c>
      <c r="AL31" s="37" t="b">
        <v>0</v>
      </c>
      <c r="AM31" s="37" t="b">
        <v>1</v>
      </c>
      <c r="AN31" s="37" t="b">
        <v>0</v>
      </c>
      <c r="AO31" s="37" t="b">
        <v>0</v>
      </c>
      <c r="AP31" s="37" t="b">
        <v>0</v>
      </c>
      <c r="AQ31" s="37" t="b">
        <v>0</v>
      </c>
      <c r="AR31" s="37" t="b">
        <v>1</v>
      </c>
      <c r="AS31" s="37" t="b">
        <v>0</v>
      </c>
      <c r="AT31" s="37" t="b">
        <v>0</v>
      </c>
      <c r="AU31" s="37" t="b">
        <v>0</v>
      </c>
      <c r="AV31" s="37" t="b">
        <v>0</v>
      </c>
      <c r="AW31" s="37" t="b">
        <v>0</v>
      </c>
      <c r="AX31" s="37" t="b">
        <v>0</v>
      </c>
      <c r="AY31" s="37" t="b">
        <v>0</v>
      </c>
      <c r="AZ31" s="39" t="b">
        <v>0</v>
      </c>
      <c r="BA31" s="39" t="b">
        <v>0</v>
      </c>
      <c r="BB31" s="39" t="b">
        <v>0</v>
      </c>
      <c r="BC31" s="37" t="b">
        <v>0</v>
      </c>
      <c r="BD31" s="37" t="b">
        <v>0</v>
      </c>
      <c r="BE31" s="37" t="b">
        <v>0</v>
      </c>
      <c r="BF31" s="37" t="b">
        <v>0</v>
      </c>
      <c r="BG31" s="37" t="b">
        <v>0</v>
      </c>
      <c r="BH31" s="37" t="b">
        <v>0</v>
      </c>
      <c r="BI31" s="37" t="b">
        <v>0</v>
      </c>
      <c r="BJ31" s="37" t="b">
        <v>0</v>
      </c>
      <c r="BK31" s="37" t="b">
        <v>0</v>
      </c>
      <c r="BL31" s="37" t="b">
        <v>0</v>
      </c>
      <c r="BM31" s="37" t="b">
        <v>0</v>
      </c>
      <c r="BN31" s="37" t="b">
        <v>0</v>
      </c>
      <c r="BO31" s="37" t="b">
        <v>0</v>
      </c>
      <c r="BP31" s="37" t="b">
        <v>0</v>
      </c>
      <c r="BQ31" s="37" t="b">
        <v>0</v>
      </c>
      <c r="BR31" s="37" t="b">
        <v>0</v>
      </c>
      <c r="BS31" s="37" t="b">
        <v>0</v>
      </c>
      <c r="BT31" s="40" t="b">
        <v>0</v>
      </c>
      <c r="BU31" s="31" t="str">
        <f t="shared" si="2"/>
        <v>N</v>
      </c>
      <c r="BV31" s="41">
        <f t="shared" si="3"/>
        <v>0</v>
      </c>
      <c r="BW31" s="42">
        <f t="shared" si="4"/>
        <v>1</v>
      </c>
      <c r="BX31" s="42">
        <f t="shared" si="5"/>
        <v>0</v>
      </c>
    </row>
    <row r="32" spans="1:76" ht="38.5" customHeight="1">
      <c r="A32" s="29" t="str">
        <f t="shared" si="0"/>
        <v>Busby</v>
      </c>
      <c r="B32" s="29" t="s">
        <v>162</v>
      </c>
      <c r="C32" s="29" t="s">
        <v>155</v>
      </c>
      <c r="D32" s="29" t="s">
        <v>163</v>
      </c>
      <c r="E32" s="30" t="s">
        <v>164</v>
      </c>
      <c r="F32" s="31" t="s">
        <v>85</v>
      </c>
      <c r="G32" s="32" t="str">
        <f>IF(J32,IF(J32&lt;='Net Changes - Table 1'!$C$1,"y","x"),IF(K32,IF(K32&lt;'Net Changes - Table 1'!C$1,"x","y"),"y"))</f>
        <v>y</v>
      </c>
      <c r="H32" s="44" t="str">
        <f>IF(K32,IF(K32&lt;='Net Changes - Table 1'!$D$1,"x","y"),"y")</f>
        <v>x</v>
      </c>
      <c r="I32" s="33" t="str">
        <f>IF(K32,IF(K32&lt;='Net Changes - Table 1'!$E$1,"x","y"),"y")</f>
        <v>x</v>
      </c>
      <c r="J32" s="47"/>
      <c r="K32" s="48">
        <v>2014</v>
      </c>
      <c r="L32" s="45"/>
      <c r="M32" s="46" t="b">
        <v>0</v>
      </c>
      <c r="N32" s="46" t="b">
        <v>0</v>
      </c>
      <c r="O32" s="46" t="b">
        <v>0</v>
      </c>
      <c r="P32" s="46" t="b">
        <v>0</v>
      </c>
      <c r="Q32" s="46" t="b">
        <v>0</v>
      </c>
      <c r="R32" s="46" t="b">
        <v>0</v>
      </c>
      <c r="S32" s="37">
        <f t="shared" si="1"/>
        <v>3</v>
      </c>
      <c r="T32" s="49">
        <v>41944</v>
      </c>
      <c r="U32" s="37" t="b">
        <v>0</v>
      </c>
      <c r="V32" s="37" t="b">
        <v>1</v>
      </c>
      <c r="W32" s="37" t="b">
        <v>1</v>
      </c>
      <c r="X32" s="37" t="b">
        <v>0</v>
      </c>
      <c r="Y32" s="37" t="b">
        <v>1</v>
      </c>
      <c r="Z32" s="37" t="b">
        <v>0</v>
      </c>
      <c r="AA32" s="37" t="b">
        <v>0</v>
      </c>
      <c r="AB32" s="37" t="b">
        <v>0</v>
      </c>
      <c r="AC32" s="37" t="b">
        <v>0</v>
      </c>
      <c r="AD32" s="37" t="b">
        <v>0</v>
      </c>
      <c r="AE32" s="37" t="b">
        <v>0</v>
      </c>
      <c r="AF32" s="37" t="b">
        <v>0</v>
      </c>
      <c r="AG32" s="37" t="b">
        <v>0</v>
      </c>
      <c r="AH32" s="39" t="b">
        <v>0</v>
      </c>
      <c r="AI32" s="37" t="b">
        <v>0</v>
      </c>
      <c r="AJ32" s="37" t="b">
        <v>0</v>
      </c>
      <c r="AK32" s="37" t="b">
        <v>0</v>
      </c>
      <c r="AL32" s="37" t="b">
        <v>0</v>
      </c>
      <c r="AM32" s="37" t="b">
        <v>0</v>
      </c>
      <c r="AN32" s="37" t="b">
        <v>0</v>
      </c>
      <c r="AO32" s="37" t="b">
        <v>0</v>
      </c>
      <c r="AP32" s="37" t="b">
        <v>0</v>
      </c>
      <c r="AQ32" s="37" t="b">
        <v>0</v>
      </c>
      <c r="AR32" s="37" t="b">
        <v>0</v>
      </c>
      <c r="AS32" s="37" t="b">
        <v>0</v>
      </c>
      <c r="AT32" s="37" t="b">
        <v>0</v>
      </c>
      <c r="AU32" s="37" t="b">
        <v>0</v>
      </c>
      <c r="AV32" s="37" t="b">
        <v>0</v>
      </c>
      <c r="AW32" s="37" t="b">
        <v>0</v>
      </c>
      <c r="AX32" s="37" t="b">
        <v>0</v>
      </c>
      <c r="AY32" s="37" t="b">
        <v>0</v>
      </c>
      <c r="AZ32" s="39" t="b">
        <v>0</v>
      </c>
      <c r="BA32" s="39" t="b">
        <v>0</v>
      </c>
      <c r="BB32" s="39" t="b">
        <v>0</v>
      </c>
      <c r="BC32" s="37" t="b">
        <v>0</v>
      </c>
      <c r="BD32" s="37" t="b">
        <v>0</v>
      </c>
      <c r="BE32" s="37" t="b">
        <v>0</v>
      </c>
      <c r="BF32" s="37" t="b">
        <v>0</v>
      </c>
      <c r="BG32" s="37" t="b">
        <v>0</v>
      </c>
      <c r="BH32" s="37" t="b">
        <v>0</v>
      </c>
      <c r="BI32" s="37" t="b">
        <v>0</v>
      </c>
      <c r="BJ32" s="37" t="b">
        <v>0</v>
      </c>
      <c r="BK32" s="37" t="b">
        <v>0</v>
      </c>
      <c r="BL32" s="37" t="b">
        <v>0</v>
      </c>
      <c r="BM32" s="37" t="b">
        <v>0</v>
      </c>
      <c r="BN32" s="37" t="b">
        <v>0</v>
      </c>
      <c r="BO32" s="37" t="b">
        <v>0</v>
      </c>
      <c r="BP32" s="37" t="b">
        <v>0</v>
      </c>
      <c r="BQ32" s="37" t="b">
        <v>0</v>
      </c>
      <c r="BR32" s="37" t="b">
        <v>0</v>
      </c>
      <c r="BS32" s="37" t="b">
        <v>0</v>
      </c>
      <c r="BT32" s="40" t="b">
        <v>0</v>
      </c>
      <c r="BU32" s="31" t="str">
        <f t="shared" si="2"/>
        <v>N</v>
      </c>
      <c r="BV32" s="41">
        <f t="shared" si="3"/>
        <v>0</v>
      </c>
      <c r="BW32" s="42">
        <f t="shared" si="4"/>
        <v>1</v>
      </c>
      <c r="BX32" s="42">
        <f t="shared" si="5"/>
        <v>0</v>
      </c>
    </row>
    <row r="33" spans="1:76" ht="26.5" customHeight="1">
      <c r="A33" s="29" t="str">
        <f t="shared" si="0"/>
        <v>Clark</v>
      </c>
      <c r="B33" s="29" t="s">
        <v>165</v>
      </c>
      <c r="C33" s="29" t="s">
        <v>155</v>
      </c>
      <c r="D33" s="29" t="s">
        <v>166</v>
      </c>
      <c r="E33" s="30" t="s">
        <v>167</v>
      </c>
      <c r="F33" s="31" t="s">
        <v>85</v>
      </c>
      <c r="G33" s="32" t="str">
        <f>IF(J33,IF(J33&lt;='Net Changes - Table 1'!$C$1,"y","x"),IF(K33,IF(K33&lt;'Net Changes - Table 1'!C$1,"x","y"),"y"))</f>
        <v>y</v>
      </c>
      <c r="H33" s="44" t="str">
        <f>IF(K33,IF(K33&lt;='Net Changes - Table 1'!$D$1,"x","y"),"y")</f>
        <v>y</v>
      </c>
      <c r="I33" s="33" t="str">
        <f>IF(K33,IF(K33&lt;='Net Changes - Table 1'!$E$1,"x","y"),"y")</f>
        <v>y</v>
      </c>
      <c r="J33" s="47"/>
      <c r="K33" s="35"/>
      <c r="L33" s="36"/>
      <c r="M33" s="37" t="b">
        <v>0</v>
      </c>
      <c r="N33" s="37" t="b">
        <v>0</v>
      </c>
      <c r="O33" s="37" t="b">
        <v>0</v>
      </c>
      <c r="P33" s="37" t="b">
        <v>0</v>
      </c>
      <c r="Q33" s="37" t="b">
        <v>0</v>
      </c>
      <c r="R33" s="37" t="b">
        <v>0</v>
      </c>
      <c r="S33" s="37">
        <f t="shared" si="1"/>
        <v>3</v>
      </c>
      <c r="T33" s="38"/>
      <c r="U33" s="37" t="b">
        <v>0</v>
      </c>
      <c r="V33" s="37" t="b">
        <v>0</v>
      </c>
      <c r="W33" s="37" t="b">
        <v>0</v>
      </c>
      <c r="X33" s="37" t="b">
        <v>0</v>
      </c>
      <c r="Y33" s="37" t="b">
        <v>0</v>
      </c>
      <c r="Z33" s="37" t="b">
        <v>0</v>
      </c>
      <c r="AA33" s="37" t="b">
        <v>0</v>
      </c>
      <c r="AB33" s="37" t="b">
        <v>0</v>
      </c>
      <c r="AC33" s="37" t="b">
        <v>0</v>
      </c>
      <c r="AD33" s="37" t="b">
        <v>0</v>
      </c>
      <c r="AE33" s="37" t="b">
        <v>0</v>
      </c>
      <c r="AF33" s="37" t="b">
        <v>0</v>
      </c>
      <c r="AG33" s="37" t="b">
        <v>0</v>
      </c>
      <c r="AH33" s="39" t="b">
        <v>0</v>
      </c>
      <c r="AI33" s="37" t="b">
        <v>0</v>
      </c>
      <c r="AJ33" s="37" t="b">
        <v>0</v>
      </c>
      <c r="AK33" s="37" t="b">
        <v>0</v>
      </c>
      <c r="AL33" s="37" t="b">
        <v>1</v>
      </c>
      <c r="AM33" s="37" t="b">
        <v>0</v>
      </c>
      <c r="AN33" s="37" t="b">
        <v>0</v>
      </c>
      <c r="AO33" s="37" t="b">
        <v>0</v>
      </c>
      <c r="AP33" s="37" t="b">
        <v>0</v>
      </c>
      <c r="AQ33" s="37" t="b">
        <v>0</v>
      </c>
      <c r="AR33" s="37" t="b">
        <v>0</v>
      </c>
      <c r="AS33" s="37" t="b">
        <v>1</v>
      </c>
      <c r="AT33" s="37" t="b">
        <v>0</v>
      </c>
      <c r="AU33" s="37" t="b">
        <v>0</v>
      </c>
      <c r="AV33" s="37" t="b">
        <v>0</v>
      </c>
      <c r="AW33" s="37" t="b">
        <v>0</v>
      </c>
      <c r="AX33" s="37" t="b">
        <v>1</v>
      </c>
      <c r="AY33" s="37" t="b">
        <v>0</v>
      </c>
      <c r="AZ33" s="39" t="b">
        <v>0</v>
      </c>
      <c r="BA33" s="39" t="b">
        <v>0</v>
      </c>
      <c r="BB33" s="39" t="b">
        <v>0</v>
      </c>
      <c r="BC33" s="37" t="b">
        <v>0</v>
      </c>
      <c r="BD33" s="37" t="b">
        <v>0</v>
      </c>
      <c r="BE33" s="37" t="b">
        <v>0</v>
      </c>
      <c r="BF33" s="37" t="b">
        <v>0</v>
      </c>
      <c r="BG33" s="37" t="b">
        <v>0</v>
      </c>
      <c r="BH33" s="37" t="b">
        <v>0</v>
      </c>
      <c r="BI33" s="37" t="b">
        <v>0</v>
      </c>
      <c r="BJ33" s="37" t="b">
        <v>0</v>
      </c>
      <c r="BK33" s="37" t="b">
        <v>0</v>
      </c>
      <c r="BL33" s="37" t="b">
        <v>0</v>
      </c>
      <c r="BM33" s="37" t="b">
        <v>0</v>
      </c>
      <c r="BN33" s="37" t="b">
        <v>0</v>
      </c>
      <c r="BO33" s="37" t="b">
        <v>0</v>
      </c>
      <c r="BP33" s="37" t="b">
        <v>0</v>
      </c>
      <c r="BQ33" s="37" t="b">
        <v>0</v>
      </c>
      <c r="BR33" s="37" t="b">
        <v>0</v>
      </c>
      <c r="BS33" s="37" t="b">
        <v>0</v>
      </c>
      <c r="BT33" s="40" t="b">
        <v>0</v>
      </c>
      <c r="BU33" s="31" t="str">
        <f t="shared" si="2"/>
        <v>N</v>
      </c>
      <c r="BV33" s="41">
        <f t="shared" si="3"/>
        <v>0</v>
      </c>
      <c r="BW33" s="42">
        <f t="shared" si="4"/>
        <v>0</v>
      </c>
      <c r="BX33" s="42">
        <f t="shared" si="5"/>
        <v>0</v>
      </c>
    </row>
    <row r="34" spans="1:76" ht="17" customHeight="1">
      <c r="A34" s="29" t="str">
        <f t="shared" ref="A34:A65" si="6">RIGHT($B34,LEN($B34)-FIND(" ",$B34))</f>
        <v>Cottle</v>
      </c>
      <c r="B34" s="29" t="s">
        <v>168</v>
      </c>
      <c r="C34" s="29" t="s">
        <v>155</v>
      </c>
      <c r="D34" s="29" t="s">
        <v>169</v>
      </c>
      <c r="E34" s="30" t="s">
        <v>170</v>
      </c>
      <c r="F34" s="31" t="s">
        <v>85</v>
      </c>
      <c r="G34" s="32" t="str">
        <f>IF(J34,IF(J34&lt;='Net Changes - Table 1'!$C$1,"y","x"),IF(K34,IF(K34&lt;'Net Changes - Table 1'!C$1,"x","y"),"y"))</f>
        <v>y</v>
      </c>
      <c r="H34" s="44" t="str">
        <f>IF(K34,IF(K34&lt;='Net Changes - Table 1'!$D$1,"x","y"),"y")</f>
        <v>y</v>
      </c>
      <c r="I34" s="33" t="str">
        <f>IF(K34,IF(K34&lt;='Net Changes - Table 1'!$E$1,"x","y"),"y")</f>
        <v>y</v>
      </c>
      <c r="J34" s="47"/>
      <c r="K34" s="35"/>
      <c r="L34" s="36"/>
      <c r="M34" s="37" t="b">
        <v>0</v>
      </c>
      <c r="N34" s="37" t="b">
        <v>0</v>
      </c>
      <c r="O34" s="37" t="b">
        <v>0</v>
      </c>
      <c r="P34" s="37" t="b">
        <v>0</v>
      </c>
      <c r="Q34" s="37" t="b">
        <v>0</v>
      </c>
      <c r="R34" s="37" t="b">
        <v>0</v>
      </c>
      <c r="S34" s="37">
        <f t="shared" ref="S34:S65" si="7">COUNTIF(U34:BX34,"TRUE")</f>
        <v>1</v>
      </c>
      <c r="T34" s="38"/>
      <c r="U34" s="37" t="b">
        <v>0</v>
      </c>
      <c r="V34" s="37" t="b">
        <v>1</v>
      </c>
      <c r="W34" s="37" t="b">
        <v>0</v>
      </c>
      <c r="X34" s="37" t="b">
        <v>0</v>
      </c>
      <c r="Y34" s="37" t="b">
        <v>0</v>
      </c>
      <c r="Z34" s="37" t="b">
        <v>0</v>
      </c>
      <c r="AA34" s="37" t="b">
        <v>0</v>
      </c>
      <c r="AB34" s="37" t="b">
        <v>0</v>
      </c>
      <c r="AC34" s="37" t="b">
        <v>0</v>
      </c>
      <c r="AD34" s="37" t="b">
        <v>0</v>
      </c>
      <c r="AE34" s="37" t="b">
        <v>0</v>
      </c>
      <c r="AF34" s="37" t="b">
        <v>0</v>
      </c>
      <c r="AG34" s="37" t="b">
        <v>0</v>
      </c>
      <c r="AH34" s="39" t="b">
        <v>0</v>
      </c>
      <c r="AI34" s="37" t="b">
        <v>0</v>
      </c>
      <c r="AJ34" s="37" t="b">
        <v>0</v>
      </c>
      <c r="AK34" s="37" t="b">
        <v>0</v>
      </c>
      <c r="AL34" s="37" t="b">
        <v>0</v>
      </c>
      <c r="AM34" s="37" t="b">
        <v>0</v>
      </c>
      <c r="AN34" s="37" t="b">
        <v>0</v>
      </c>
      <c r="AO34" s="37" t="b">
        <v>0</v>
      </c>
      <c r="AP34" s="37" t="b">
        <v>0</v>
      </c>
      <c r="AQ34" s="37" t="b">
        <v>0</v>
      </c>
      <c r="AR34" s="37" t="b">
        <v>0</v>
      </c>
      <c r="AS34" s="37" t="b">
        <v>0</v>
      </c>
      <c r="AT34" s="37" t="b">
        <v>0</v>
      </c>
      <c r="AU34" s="37" t="b">
        <v>0</v>
      </c>
      <c r="AV34" s="37" t="b">
        <v>0</v>
      </c>
      <c r="AW34" s="37" t="b">
        <v>0</v>
      </c>
      <c r="AX34" s="37" t="b">
        <v>0</v>
      </c>
      <c r="AY34" s="37" t="b">
        <v>0</v>
      </c>
      <c r="AZ34" s="39" t="b">
        <v>0</v>
      </c>
      <c r="BA34" s="39" t="b">
        <v>0</v>
      </c>
      <c r="BB34" s="39" t="b">
        <v>0</v>
      </c>
      <c r="BC34" s="37" t="b">
        <v>0</v>
      </c>
      <c r="BD34" s="37" t="b">
        <v>0</v>
      </c>
      <c r="BE34" s="37" t="b">
        <v>0</v>
      </c>
      <c r="BF34" s="37" t="b">
        <v>0</v>
      </c>
      <c r="BG34" s="37" t="b">
        <v>0</v>
      </c>
      <c r="BH34" s="37" t="b">
        <v>0</v>
      </c>
      <c r="BI34" s="37" t="b">
        <v>0</v>
      </c>
      <c r="BJ34" s="37" t="b">
        <v>0</v>
      </c>
      <c r="BK34" s="37" t="b">
        <v>0</v>
      </c>
      <c r="BL34" s="37" t="b">
        <v>0</v>
      </c>
      <c r="BM34" s="37" t="b">
        <v>0</v>
      </c>
      <c r="BN34" s="37" t="b">
        <v>0</v>
      </c>
      <c r="BO34" s="37" t="b">
        <v>0</v>
      </c>
      <c r="BP34" s="37" t="b">
        <v>0</v>
      </c>
      <c r="BQ34" s="37" t="b">
        <v>0</v>
      </c>
      <c r="BR34" s="37" t="b">
        <v>0</v>
      </c>
      <c r="BS34" s="37" t="b">
        <v>0</v>
      </c>
      <c r="BT34" s="40" t="b">
        <v>0</v>
      </c>
      <c r="BU34" s="31" t="str">
        <f t="shared" ref="BU34:BU65" si="8">IF(COUNTIF(G34:I34,"x")=3,"Y","N")</f>
        <v>N</v>
      </c>
      <c r="BV34" s="41">
        <f t="shared" ref="BV34:BV65" si="9">IF(G34="x",IF(H34="y",1,0),0)</f>
        <v>0</v>
      </c>
      <c r="BW34" s="42">
        <f t="shared" ref="BW34:BW65" si="10">IF(G34="y",IF(H34="x",1,0),0)</f>
        <v>0</v>
      </c>
      <c r="BX34" s="42">
        <f t="shared" ref="BX34:BX65" si="11">IF(H34="y",IF(I34="x",1,0),0)</f>
        <v>0</v>
      </c>
    </row>
    <row r="35" spans="1:76" ht="26.5" customHeight="1">
      <c r="A35" s="29" t="str">
        <f t="shared" si="6"/>
        <v>Eilon</v>
      </c>
      <c r="B35" s="29" t="s">
        <v>171</v>
      </c>
      <c r="C35" s="29" t="s">
        <v>155</v>
      </c>
      <c r="D35" s="29" t="s">
        <v>172</v>
      </c>
      <c r="E35" s="50"/>
      <c r="F35" s="31" t="s">
        <v>85</v>
      </c>
      <c r="G35" s="32" t="str">
        <f>IF(J35,IF(J35&lt;='Net Changes - Table 1'!$C$1,"y","x"),IF(K35,IF(K35&lt;'Net Changes - Table 1'!C$1,"x","y"),"y"))</f>
        <v>x</v>
      </c>
      <c r="H35" s="44" t="str">
        <f>IF(K35,IF(K35&lt;='Net Changes - Table 1'!$D$1,"x","y"),"y")</f>
        <v>y</v>
      </c>
      <c r="I35" s="33" t="str">
        <f>IF(K35,IF(K35&lt;='Net Changes - Table 1'!$E$1,"x","y"),"y")</f>
        <v>y</v>
      </c>
      <c r="J35" s="34">
        <v>2016</v>
      </c>
      <c r="K35" s="35"/>
      <c r="L35" s="45"/>
      <c r="M35" s="46" t="b">
        <v>0</v>
      </c>
      <c r="N35" s="46" t="b">
        <v>0</v>
      </c>
      <c r="O35" s="46" t="b">
        <v>0</v>
      </c>
      <c r="P35" s="46" t="b">
        <v>0</v>
      </c>
      <c r="Q35" s="46" t="b">
        <v>0</v>
      </c>
      <c r="R35" s="46" t="b">
        <v>0</v>
      </c>
      <c r="S35" s="37">
        <f t="shared" si="7"/>
        <v>1</v>
      </c>
      <c r="T35" s="38"/>
      <c r="U35" s="37" t="b">
        <v>0</v>
      </c>
      <c r="V35" s="37" t="b">
        <v>1</v>
      </c>
      <c r="W35" s="37" t="b">
        <v>0</v>
      </c>
      <c r="X35" s="37" t="b">
        <v>0</v>
      </c>
      <c r="Y35" s="37" t="b">
        <v>0</v>
      </c>
      <c r="Z35" s="37" t="b">
        <v>0</v>
      </c>
      <c r="AA35" s="37" t="b">
        <v>0</v>
      </c>
      <c r="AB35" s="37" t="b">
        <v>0</v>
      </c>
      <c r="AC35" s="37" t="b">
        <v>0</v>
      </c>
      <c r="AD35" s="37" t="b">
        <v>0</v>
      </c>
      <c r="AE35" s="37" t="b">
        <v>0</v>
      </c>
      <c r="AF35" s="37" t="b">
        <v>0</v>
      </c>
      <c r="AG35" s="37" t="b">
        <v>0</v>
      </c>
      <c r="AH35" s="39" t="b">
        <v>0</v>
      </c>
      <c r="AI35" s="37" t="b">
        <v>0</v>
      </c>
      <c r="AJ35" s="37" t="b">
        <v>0</v>
      </c>
      <c r="AK35" s="37" t="b">
        <v>0</v>
      </c>
      <c r="AL35" s="37" t="b">
        <v>0</v>
      </c>
      <c r="AM35" s="37" t="b">
        <v>0</v>
      </c>
      <c r="AN35" s="37" t="b">
        <v>0</v>
      </c>
      <c r="AO35" s="37" t="b">
        <v>0</v>
      </c>
      <c r="AP35" s="37" t="b">
        <v>0</v>
      </c>
      <c r="AQ35" s="37" t="b">
        <v>0</v>
      </c>
      <c r="AR35" s="37" t="b">
        <v>0</v>
      </c>
      <c r="AS35" s="37" t="b">
        <v>0</v>
      </c>
      <c r="AT35" s="37" t="b">
        <v>0</v>
      </c>
      <c r="AU35" s="37" t="b">
        <v>0</v>
      </c>
      <c r="AV35" s="37" t="b">
        <v>0</v>
      </c>
      <c r="AW35" s="37" t="b">
        <v>0</v>
      </c>
      <c r="AX35" s="37" t="b">
        <v>0</v>
      </c>
      <c r="AY35" s="37" t="b">
        <v>0</v>
      </c>
      <c r="AZ35" s="39" t="b">
        <v>0</v>
      </c>
      <c r="BA35" s="39" t="b">
        <v>0</v>
      </c>
      <c r="BB35" s="39" t="b">
        <v>0</v>
      </c>
      <c r="BC35" s="37" t="b">
        <v>0</v>
      </c>
      <c r="BD35" s="37" t="b">
        <v>0</v>
      </c>
      <c r="BE35" s="37" t="b">
        <v>0</v>
      </c>
      <c r="BF35" s="37" t="b">
        <v>0</v>
      </c>
      <c r="BG35" s="37" t="b">
        <v>0</v>
      </c>
      <c r="BH35" s="37" t="b">
        <v>0</v>
      </c>
      <c r="BI35" s="37" t="b">
        <v>0</v>
      </c>
      <c r="BJ35" s="37" t="b">
        <v>0</v>
      </c>
      <c r="BK35" s="37" t="b">
        <v>0</v>
      </c>
      <c r="BL35" s="37" t="b">
        <v>0</v>
      </c>
      <c r="BM35" s="37" t="b">
        <v>0</v>
      </c>
      <c r="BN35" s="37" t="b">
        <v>0</v>
      </c>
      <c r="BO35" s="37" t="b">
        <v>0</v>
      </c>
      <c r="BP35" s="37" t="b">
        <v>0</v>
      </c>
      <c r="BQ35" s="37" t="b">
        <v>0</v>
      </c>
      <c r="BR35" s="37" t="b">
        <v>0</v>
      </c>
      <c r="BS35" s="37" t="b">
        <v>0</v>
      </c>
      <c r="BT35" s="40" t="b">
        <v>0</v>
      </c>
      <c r="BU35" s="31" t="str">
        <f t="shared" si="8"/>
        <v>N</v>
      </c>
      <c r="BV35" s="41">
        <f t="shared" si="9"/>
        <v>1</v>
      </c>
      <c r="BW35" s="42">
        <f t="shared" si="10"/>
        <v>0</v>
      </c>
      <c r="BX35" s="42">
        <f t="shared" si="11"/>
        <v>0</v>
      </c>
    </row>
    <row r="36" spans="1:76" ht="17" customHeight="1">
      <c r="A36" s="29" t="str">
        <f t="shared" si="6"/>
        <v>Gans</v>
      </c>
      <c r="B36" s="29" t="s">
        <v>173</v>
      </c>
      <c r="C36" s="29" t="s">
        <v>155</v>
      </c>
      <c r="D36" s="29" t="s">
        <v>174</v>
      </c>
      <c r="E36" s="30" t="s">
        <v>27</v>
      </c>
      <c r="F36" s="51" t="s">
        <v>85</v>
      </c>
      <c r="G36" s="32" t="str">
        <f>IF(J36,IF(J36&lt;='Net Changes - Table 1'!$C$1,"y","x"),IF(K36,IF(K36&lt;'Net Changes - Table 1'!C$1,"x","y"),"y"))</f>
        <v>y</v>
      </c>
      <c r="H36" s="44" t="str">
        <f>IF(K36,IF(K36&lt;='Net Changes - Table 1'!$D$1,"x","y"),"y")</f>
        <v>y</v>
      </c>
      <c r="I36" s="33" t="str">
        <f>IF(K36,IF(K36&lt;='Net Changes - Table 1'!$E$1,"x","y"),"y")</f>
        <v>y</v>
      </c>
      <c r="J36" s="45"/>
      <c r="K36" s="52"/>
      <c r="L36" s="36"/>
      <c r="M36" s="37" t="b">
        <v>0</v>
      </c>
      <c r="N36" s="37" t="b">
        <v>0</v>
      </c>
      <c r="O36" s="37" t="b">
        <v>0</v>
      </c>
      <c r="P36" s="37" t="b">
        <v>0</v>
      </c>
      <c r="Q36" s="37" t="b">
        <v>0</v>
      </c>
      <c r="R36" s="37" t="b">
        <v>0</v>
      </c>
      <c r="S36" s="37">
        <f t="shared" si="7"/>
        <v>1</v>
      </c>
      <c r="T36" s="38"/>
      <c r="U36" s="37" t="b">
        <v>0</v>
      </c>
      <c r="V36" s="37" t="b">
        <v>1</v>
      </c>
      <c r="W36" s="37" t="b">
        <v>0</v>
      </c>
      <c r="X36" s="37" t="b">
        <v>0</v>
      </c>
      <c r="Y36" s="37" t="b">
        <v>0</v>
      </c>
      <c r="Z36" s="37" t="b">
        <v>0</v>
      </c>
      <c r="AA36" s="37" t="b">
        <v>0</v>
      </c>
      <c r="AB36" s="37" t="b">
        <v>0</v>
      </c>
      <c r="AC36" s="37" t="b">
        <v>0</v>
      </c>
      <c r="AD36" s="37" t="b">
        <v>0</v>
      </c>
      <c r="AE36" s="37" t="b">
        <v>0</v>
      </c>
      <c r="AF36" s="37" t="b">
        <v>0</v>
      </c>
      <c r="AG36" s="37" t="b">
        <v>0</v>
      </c>
      <c r="AH36" s="39" t="b">
        <v>0</v>
      </c>
      <c r="AI36" s="37" t="b">
        <v>0</v>
      </c>
      <c r="AJ36" s="37" t="b">
        <v>0</v>
      </c>
      <c r="AK36" s="37" t="b">
        <v>0</v>
      </c>
      <c r="AL36" s="37" t="b">
        <v>0</v>
      </c>
      <c r="AM36" s="37" t="b">
        <v>0</v>
      </c>
      <c r="AN36" s="37" t="b">
        <v>0</v>
      </c>
      <c r="AO36" s="37" t="b">
        <v>0</v>
      </c>
      <c r="AP36" s="37" t="b">
        <v>0</v>
      </c>
      <c r="AQ36" s="37" t="b">
        <v>0</v>
      </c>
      <c r="AR36" s="37" t="b">
        <v>0</v>
      </c>
      <c r="AS36" s="37" t="b">
        <v>0</v>
      </c>
      <c r="AT36" s="37" t="b">
        <v>0</v>
      </c>
      <c r="AU36" s="37" t="b">
        <v>0</v>
      </c>
      <c r="AV36" s="37" t="b">
        <v>0</v>
      </c>
      <c r="AW36" s="37" t="b">
        <v>0</v>
      </c>
      <c r="AX36" s="37" t="b">
        <v>0</v>
      </c>
      <c r="AY36" s="37" t="b">
        <v>0</v>
      </c>
      <c r="AZ36" s="39" t="b">
        <v>0</v>
      </c>
      <c r="BA36" s="39" t="b">
        <v>0</v>
      </c>
      <c r="BB36" s="39" t="b">
        <v>0</v>
      </c>
      <c r="BC36" s="37" t="b">
        <v>0</v>
      </c>
      <c r="BD36" s="37" t="b">
        <v>0</v>
      </c>
      <c r="BE36" s="37" t="b">
        <v>0</v>
      </c>
      <c r="BF36" s="37" t="b">
        <v>0</v>
      </c>
      <c r="BG36" s="37" t="b">
        <v>0</v>
      </c>
      <c r="BH36" s="37" t="b">
        <v>0</v>
      </c>
      <c r="BI36" s="37" t="b">
        <v>0</v>
      </c>
      <c r="BJ36" s="37" t="b">
        <v>0</v>
      </c>
      <c r="BK36" s="37" t="b">
        <v>0</v>
      </c>
      <c r="BL36" s="37" t="b">
        <v>0</v>
      </c>
      <c r="BM36" s="37" t="b">
        <v>0</v>
      </c>
      <c r="BN36" s="37" t="b">
        <v>0</v>
      </c>
      <c r="BO36" s="37" t="b">
        <v>0</v>
      </c>
      <c r="BP36" s="37" t="b">
        <v>0</v>
      </c>
      <c r="BQ36" s="37" t="b">
        <v>0</v>
      </c>
      <c r="BR36" s="37" t="b">
        <v>0</v>
      </c>
      <c r="BS36" s="37" t="b">
        <v>0</v>
      </c>
      <c r="BT36" s="40" t="b">
        <v>0</v>
      </c>
      <c r="BU36" s="31" t="str">
        <f t="shared" si="8"/>
        <v>N</v>
      </c>
      <c r="BV36" s="41">
        <f t="shared" si="9"/>
        <v>0</v>
      </c>
      <c r="BW36" s="42">
        <f t="shared" si="10"/>
        <v>0</v>
      </c>
      <c r="BX36" s="42">
        <f t="shared" si="11"/>
        <v>0</v>
      </c>
    </row>
    <row r="37" spans="1:76" ht="26.5" customHeight="1">
      <c r="A37" s="29" t="str">
        <f t="shared" si="6"/>
        <v>Hacker</v>
      </c>
      <c r="B37" s="29" t="s">
        <v>175</v>
      </c>
      <c r="C37" s="29" t="s">
        <v>155</v>
      </c>
      <c r="D37" s="29" t="s">
        <v>176</v>
      </c>
      <c r="E37" s="30" t="s">
        <v>177</v>
      </c>
      <c r="F37" s="31" t="s">
        <v>85</v>
      </c>
      <c r="G37" s="32" t="str">
        <f>IF(J37,IF(J37&lt;='Net Changes - Table 1'!$C$1,"y","x"),IF(K37,IF(K37&lt;'Net Changes - Table 1'!C$1,"x","y"),"y"))</f>
        <v>y</v>
      </c>
      <c r="H37" s="44" t="str">
        <f>IF(K37,IF(K37&lt;='Net Changes - Table 1'!$D$1,"x","y"),"y")</f>
        <v>y</v>
      </c>
      <c r="I37" s="33" t="str">
        <f>IF(K37,IF(K37&lt;='Net Changes - Table 1'!$E$1,"x","y"),"y")</f>
        <v>x</v>
      </c>
      <c r="J37" s="47"/>
      <c r="K37" s="48">
        <v>2020</v>
      </c>
      <c r="L37" s="36"/>
      <c r="M37" s="37" t="b">
        <v>1</v>
      </c>
      <c r="N37" s="37" t="b">
        <v>0</v>
      </c>
      <c r="O37" s="37" t="b">
        <v>0</v>
      </c>
      <c r="P37" s="37" t="b">
        <v>1</v>
      </c>
      <c r="Q37" s="37" t="b">
        <v>0</v>
      </c>
      <c r="R37" s="37" t="b">
        <v>0</v>
      </c>
      <c r="S37" s="37">
        <f t="shared" si="7"/>
        <v>2</v>
      </c>
      <c r="T37" s="38"/>
      <c r="U37" s="37" t="b">
        <v>0</v>
      </c>
      <c r="V37" s="37" t="b">
        <v>1</v>
      </c>
      <c r="W37" s="37" t="b">
        <v>1</v>
      </c>
      <c r="X37" s="37" t="b">
        <v>0</v>
      </c>
      <c r="Y37" s="37" t="b">
        <v>0</v>
      </c>
      <c r="Z37" s="37" t="b">
        <v>0</v>
      </c>
      <c r="AA37" s="37" t="b">
        <v>0</v>
      </c>
      <c r="AB37" s="37" t="b">
        <v>0</v>
      </c>
      <c r="AC37" s="37" t="b">
        <v>0</v>
      </c>
      <c r="AD37" s="37" t="b">
        <v>0</v>
      </c>
      <c r="AE37" s="37" t="b">
        <v>0</v>
      </c>
      <c r="AF37" s="37" t="b">
        <v>0</v>
      </c>
      <c r="AG37" s="37" t="b">
        <v>0</v>
      </c>
      <c r="AH37" s="39" t="b">
        <v>0</v>
      </c>
      <c r="AI37" s="37" t="b">
        <v>0</v>
      </c>
      <c r="AJ37" s="37" t="b">
        <v>0</v>
      </c>
      <c r="AK37" s="37" t="b">
        <v>0</v>
      </c>
      <c r="AL37" s="37" t="b">
        <v>0</v>
      </c>
      <c r="AM37" s="37" t="b">
        <v>0</v>
      </c>
      <c r="AN37" s="37" t="b">
        <v>0</v>
      </c>
      <c r="AO37" s="37" t="b">
        <v>0</v>
      </c>
      <c r="AP37" s="37" t="b">
        <v>0</v>
      </c>
      <c r="AQ37" s="37" t="b">
        <v>0</v>
      </c>
      <c r="AR37" s="37" t="b">
        <v>0</v>
      </c>
      <c r="AS37" s="37" t="b">
        <v>0</v>
      </c>
      <c r="AT37" s="37" t="b">
        <v>0</v>
      </c>
      <c r="AU37" s="37" t="b">
        <v>0</v>
      </c>
      <c r="AV37" s="37" t="b">
        <v>0</v>
      </c>
      <c r="AW37" s="37" t="b">
        <v>0</v>
      </c>
      <c r="AX37" s="37" t="b">
        <v>0</v>
      </c>
      <c r="AY37" s="37" t="b">
        <v>0</v>
      </c>
      <c r="AZ37" s="39" t="b">
        <v>0</v>
      </c>
      <c r="BA37" s="39" t="b">
        <v>0</v>
      </c>
      <c r="BB37" s="39" t="b">
        <v>0</v>
      </c>
      <c r="BC37" s="37" t="b">
        <v>0</v>
      </c>
      <c r="BD37" s="37" t="b">
        <v>0</v>
      </c>
      <c r="BE37" s="37" t="b">
        <v>0</v>
      </c>
      <c r="BF37" s="37" t="b">
        <v>0</v>
      </c>
      <c r="BG37" s="37" t="b">
        <v>0</v>
      </c>
      <c r="BH37" s="37" t="b">
        <v>0</v>
      </c>
      <c r="BI37" s="37" t="b">
        <v>0</v>
      </c>
      <c r="BJ37" s="37" t="b">
        <v>0</v>
      </c>
      <c r="BK37" s="37" t="b">
        <v>0</v>
      </c>
      <c r="BL37" s="37" t="b">
        <v>0</v>
      </c>
      <c r="BM37" s="37" t="b">
        <v>0</v>
      </c>
      <c r="BN37" s="37" t="b">
        <v>0</v>
      </c>
      <c r="BO37" s="37" t="b">
        <v>0</v>
      </c>
      <c r="BP37" s="37" t="b">
        <v>0</v>
      </c>
      <c r="BQ37" s="37" t="b">
        <v>0</v>
      </c>
      <c r="BR37" s="37" t="b">
        <v>0</v>
      </c>
      <c r="BS37" s="37" t="b">
        <v>0</v>
      </c>
      <c r="BT37" s="40" t="b">
        <v>0</v>
      </c>
      <c r="BU37" s="31" t="str">
        <f t="shared" si="8"/>
        <v>N</v>
      </c>
      <c r="BV37" s="41">
        <f t="shared" si="9"/>
        <v>0</v>
      </c>
      <c r="BW37" s="42">
        <f t="shared" si="10"/>
        <v>0</v>
      </c>
      <c r="BX37" s="42">
        <f t="shared" si="11"/>
        <v>1</v>
      </c>
    </row>
    <row r="38" spans="1:76" ht="38.5" customHeight="1">
      <c r="A38" s="29" t="str">
        <f t="shared" si="6"/>
        <v>Jackson</v>
      </c>
      <c r="B38" s="29" t="s">
        <v>178</v>
      </c>
      <c r="C38" s="29" t="s">
        <v>155</v>
      </c>
      <c r="D38" s="29" t="s">
        <v>179</v>
      </c>
      <c r="E38" s="30" t="s">
        <v>180</v>
      </c>
      <c r="F38" s="31" t="s">
        <v>85</v>
      </c>
      <c r="G38" s="32" t="str">
        <f>IF(J38,IF(J38&lt;='Net Changes - Table 1'!$C$1,"y","x"),IF(K38,IF(K38&lt;'Net Changes - Table 1'!C$1,"x","y"),"y"))</f>
        <v>y</v>
      </c>
      <c r="H38" s="44" t="str">
        <f>IF(K38,IF(K38&lt;='Net Changes - Table 1'!$D$1,"x","y"),"y")</f>
        <v>y</v>
      </c>
      <c r="I38" s="33" t="str">
        <f>IF(K38,IF(K38&lt;='Net Changes - Table 1'!$E$1,"x","y"),"y")</f>
        <v>y</v>
      </c>
      <c r="J38" s="34">
        <v>2013</v>
      </c>
      <c r="K38" s="35"/>
      <c r="L38" s="53" t="s">
        <v>181</v>
      </c>
      <c r="M38" s="46" t="b">
        <v>1</v>
      </c>
      <c r="N38" s="46" t="b">
        <v>0</v>
      </c>
      <c r="O38" s="46" t="b">
        <v>0</v>
      </c>
      <c r="P38" s="46" t="b">
        <v>0</v>
      </c>
      <c r="Q38" s="46" t="b">
        <v>0</v>
      </c>
      <c r="R38" s="46" t="b">
        <v>0</v>
      </c>
      <c r="S38" s="37">
        <f t="shared" si="7"/>
        <v>2</v>
      </c>
      <c r="T38" s="38"/>
      <c r="U38" s="37" t="b">
        <v>0</v>
      </c>
      <c r="V38" s="37" t="b">
        <v>0</v>
      </c>
      <c r="W38" s="37" t="b">
        <v>1</v>
      </c>
      <c r="X38" s="37" t="b">
        <v>0</v>
      </c>
      <c r="Y38" s="37" t="b">
        <v>0</v>
      </c>
      <c r="Z38" s="37" t="b">
        <v>0</v>
      </c>
      <c r="AA38" s="37" t="b">
        <v>0</v>
      </c>
      <c r="AB38" s="37" t="b">
        <v>0</v>
      </c>
      <c r="AC38" s="37" t="b">
        <v>0</v>
      </c>
      <c r="AD38" s="37" t="b">
        <v>0</v>
      </c>
      <c r="AE38" s="37" t="b">
        <v>0</v>
      </c>
      <c r="AF38" s="37" t="b">
        <v>0</v>
      </c>
      <c r="AG38" s="37" t="b">
        <v>0</v>
      </c>
      <c r="AH38" s="39" t="b">
        <v>0</v>
      </c>
      <c r="AI38" s="37" t="b">
        <v>0</v>
      </c>
      <c r="AJ38" s="37" t="b">
        <v>0</v>
      </c>
      <c r="AK38" s="37" t="b">
        <v>0</v>
      </c>
      <c r="AL38" s="37" t="b">
        <v>0</v>
      </c>
      <c r="AM38" s="37" t="b">
        <v>0</v>
      </c>
      <c r="AN38" s="37" t="b">
        <v>0</v>
      </c>
      <c r="AO38" s="37" t="b">
        <v>0</v>
      </c>
      <c r="AP38" s="37" t="b">
        <v>0</v>
      </c>
      <c r="AQ38" s="37" t="b">
        <v>0</v>
      </c>
      <c r="AR38" s="37" t="b">
        <v>0</v>
      </c>
      <c r="AS38" s="37" t="b">
        <v>0</v>
      </c>
      <c r="AT38" s="37" t="b">
        <v>0</v>
      </c>
      <c r="AU38" s="37" t="b">
        <v>0</v>
      </c>
      <c r="AV38" s="37" t="b">
        <v>0</v>
      </c>
      <c r="AW38" s="37" t="b">
        <v>0</v>
      </c>
      <c r="AX38" s="37" t="b">
        <v>0</v>
      </c>
      <c r="AY38" s="37" t="b">
        <v>1</v>
      </c>
      <c r="AZ38" s="39" t="b">
        <v>0</v>
      </c>
      <c r="BA38" s="39" t="b">
        <v>0</v>
      </c>
      <c r="BB38" s="39" t="b">
        <v>0</v>
      </c>
      <c r="BC38" s="37" t="b">
        <v>0</v>
      </c>
      <c r="BD38" s="37" t="b">
        <v>0</v>
      </c>
      <c r="BE38" s="37" t="b">
        <v>0</v>
      </c>
      <c r="BF38" s="37" t="b">
        <v>0</v>
      </c>
      <c r="BG38" s="37" t="b">
        <v>0</v>
      </c>
      <c r="BH38" s="37" t="b">
        <v>0</v>
      </c>
      <c r="BI38" s="37" t="b">
        <v>0</v>
      </c>
      <c r="BJ38" s="37" t="b">
        <v>0</v>
      </c>
      <c r="BK38" s="37" t="b">
        <v>0</v>
      </c>
      <c r="BL38" s="37" t="b">
        <v>0</v>
      </c>
      <c r="BM38" s="37" t="b">
        <v>0</v>
      </c>
      <c r="BN38" s="37" t="b">
        <v>0</v>
      </c>
      <c r="BO38" s="37" t="b">
        <v>0</v>
      </c>
      <c r="BP38" s="37" t="b">
        <v>0</v>
      </c>
      <c r="BQ38" s="37" t="b">
        <v>0</v>
      </c>
      <c r="BR38" s="37" t="b">
        <v>0</v>
      </c>
      <c r="BS38" s="37" t="b">
        <v>0</v>
      </c>
      <c r="BT38" s="40" t="b">
        <v>0</v>
      </c>
      <c r="BU38" s="31" t="str">
        <f t="shared" si="8"/>
        <v>N</v>
      </c>
      <c r="BV38" s="41">
        <f t="shared" si="9"/>
        <v>0</v>
      </c>
      <c r="BW38" s="42">
        <f t="shared" si="10"/>
        <v>0</v>
      </c>
      <c r="BX38" s="42">
        <f t="shared" si="11"/>
        <v>0</v>
      </c>
    </row>
    <row r="39" spans="1:76" ht="17" customHeight="1">
      <c r="A39" s="29" t="str">
        <f t="shared" si="6"/>
        <v>Ji</v>
      </c>
      <c r="B39" s="29" t="s">
        <v>182</v>
      </c>
      <c r="C39" s="29" t="s">
        <v>155</v>
      </c>
      <c r="D39" s="29" t="s">
        <v>183</v>
      </c>
      <c r="E39" s="30" t="s">
        <v>26</v>
      </c>
      <c r="F39" s="31" t="s">
        <v>85</v>
      </c>
      <c r="G39" s="32" t="str">
        <f>IF(J39,IF(J39&lt;='Net Changes - Table 1'!$C$1,"y","x"),IF(K39,IF(K39&lt;'Net Changes - Table 1'!C$1,"x","y"),"y"))</f>
        <v>y</v>
      </c>
      <c r="H39" s="44" t="str">
        <f>IF(K39,IF(K39&lt;='Net Changes - Table 1'!$D$1,"x","y"),"y")</f>
        <v>y</v>
      </c>
      <c r="I39" s="33" t="str">
        <f>IF(K39,IF(K39&lt;='Net Changes - Table 1'!$E$1,"x","y"),"y")</f>
        <v>y</v>
      </c>
      <c r="J39" s="47"/>
      <c r="K39" s="35"/>
      <c r="L39" s="36"/>
      <c r="M39" s="37" t="b">
        <v>0</v>
      </c>
      <c r="N39" s="37" t="b">
        <v>0</v>
      </c>
      <c r="O39" s="37" t="b">
        <v>0</v>
      </c>
      <c r="P39" s="37" t="b">
        <v>0</v>
      </c>
      <c r="Q39" s="37" t="b">
        <v>0</v>
      </c>
      <c r="R39" s="37" t="b">
        <v>0</v>
      </c>
      <c r="S39" s="37">
        <f t="shared" si="7"/>
        <v>1</v>
      </c>
      <c r="T39" s="38"/>
      <c r="U39" s="37" t="b">
        <v>1</v>
      </c>
      <c r="V39" s="37" t="b">
        <v>0</v>
      </c>
      <c r="W39" s="37" t="b">
        <v>0</v>
      </c>
      <c r="X39" s="37" t="b">
        <v>0</v>
      </c>
      <c r="Y39" s="37" t="b">
        <v>0</v>
      </c>
      <c r="Z39" s="37" t="b">
        <v>0</v>
      </c>
      <c r="AA39" s="37" t="b">
        <v>0</v>
      </c>
      <c r="AB39" s="37" t="b">
        <v>0</v>
      </c>
      <c r="AC39" s="37" t="b">
        <v>0</v>
      </c>
      <c r="AD39" s="37" t="b">
        <v>0</v>
      </c>
      <c r="AE39" s="37" t="b">
        <v>0</v>
      </c>
      <c r="AF39" s="37" t="b">
        <v>0</v>
      </c>
      <c r="AG39" s="37" t="b">
        <v>0</v>
      </c>
      <c r="AH39" s="39" t="b">
        <v>0</v>
      </c>
      <c r="AI39" s="37" t="b">
        <v>0</v>
      </c>
      <c r="AJ39" s="37" t="b">
        <v>0</v>
      </c>
      <c r="AK39" s="37" t="b">
        <v>0</v>
      </c>
      <c r="AL39" s="37" t="b">
        <v>0</v>
      </c>
      <c r="AM39" s="37" t="b">
        <v>0</v>
      </c>
      <c r="AN39" s="37" t="b">
        <v>0</v>
      </c>
      <c r="AO39" s="37" t="b">
        <v>0</v>
      </c>
      <c r="AP39" s="37" t="b">
        <v>0</v>
      </c>
      <c r="AQ39" s="37" t="b">
        <v>0</v>
      </c>
      <c r="AR39" s="37" t="b">
        <v>0</v>
      </c>
      <c r="AS39" s="37" t="b">
        <v>0</v>
      </c>
      <c r="AT39" s="37" t="b">
        <v>0</v>
      </c>
      <c r="AU39" s="37" t="b">
        <v>0</v>
      </c>
      <c r="AV39" s="37" t="b">
        <v>0</v>
      </c>
      <c r="AW39" s="37" t="b">
        <v>0</v>
      </c>
      <c r="AX39" s="37" t="b">
        <v>0</v>
      </c>
      <c r="AY39" s="37" t="b">
        <v>0</v>
      </c>
      <c r="AZ39" s="39" t="b">
        <v>0</v>
      </c>
      <c r="BA39" s="39" t="b">
        <v>0</v>
      </c>
      <c r="BB39" s="39" t="b">
        <v>0</v>
      </c>
      <c r="BC39" s="37" t="b">
        <v>0</v>
      </c>
      <c r="BD39" s="37" t="b">
        <v>0</v>
      </c>
      <c r="BE39" s="37" t="b">
        <v>0</v>
      </c>
      <c r="BF39" s="37" t="b">
        <v>0</v>
      </c>
      <c r="BG39" s="37" t="b">
        <v>0</v>
      </c>
      <c r="BH39" s="37" t="b">
        <v>0</v>
      </c>
      <c r="BI39" s="37" t="b">
        <v>0</v>
      </c>
      <c r="BJ39" s="37" t="b">
        <v>0</v>
      </c>
      <c r="BK39" s="37" t="b">
        <v>0</v>
      </c>
      <c r="BL39" s="37" t="b">
        <v>0</v>
      </c>
      <c r="BM39" s="37" t="b">
        <v>0</v>
      </c>
      <c r="BN39" s="37" t="b">
        <v>0</v>
      </c>
      <c r="BO39" s="37" t="b">
        <v>0</v>
      </c>
      <c r="BP39" s="37" t="b">
        <v>0</v>
      </c>
      <c r="BQ39" s="37" t="b">
        <v>0</v>
      </c>
      <c r="BR39" s="37" t="b">
        <v>0</v>
      </c>
      <c r="BS39" s="37" t="b">
        <v>0</v>
      </c>
      <c r="BT39" s="40" t="b">
        <v>0</v>
      </c>
      <c r="BU39" s="31" t="str">
        <f t="shared" si="8"/>
        <v>N</v>
      </c>
      <c r="BV39" s="41">
        <f t="shared" si="9"/>
        <v>0</v>
      </c>
      <c r="BW39" s="42">
        <f t="shared" si="10"/>
        <v>0</v>
      </c>
      <c r="BX39" s="42">
        <f t="shared" si="11"/>
        <v>0</v>
      </c>
    </row>
    <row r="40" spans="1:76" ht="26.5" customHeight="1">
      <c r="A40" s="29" t="str">
        <f t="shared" si="6"/>
        <v>Keller</v>
      </c>
      <c r="B40" s="29" t="s">
        <v>184</v>
      </c>
      <c r="C40" s="29" t="s">
        <v>155</v>
      </c>
      <c r="D40" s="29" t="s">
        <v>185</v>
      </c>
      <c r="E40" s="30" t="s">
        <v>186</v>
      </c>
      <c r="F40" s="31" t="s">
        <v>85</v>
      </c>
      <c r="G40" s="32" t="str">
        <f>IF(J40,IF(J40&lt;='Net Changes - Table 1'!$C$1,"y","x"),IF(K40,IF(K40&lt;'Net Changes - Table 1'!C$1,"x","y"),"y"))</f>
        <v>y</v>
      </c>
      <c r="H40" s="44" t="str">
        <f>IF(K40,IF(K40&lt;='Net Changes - Table 1'!$D$1,"x","y"),"y")</f>
        <v>y</v>
      </c>
      <c r="I40" s="33" t="str">
        <f>IF(K40,IF(K40&lt;='Net Changes - Table 1'!$E$1,"x","y"),"y")</f>
        <v>x</v>
      </c>
      <c r="J40" s="47"/>
      <c r="K40" s="48">
        <v>2020</v>
      </c>
      <c r="L40" s="36"/>
      <c r="M40" s="37" t="b">
        <v>0</v>
      </c>
      <c r="N40" s="37" t="b">
        <v>0</v>
      </c>
      <c r="O40" s="37" t="b">
        <v>0</v>
      </c>
      <c r="P40" s="37" t="b">
        <v>1</v>
      </c>
      <c r="Q40" s="37" t="b">
        <v>0</v>
      </c>
      <c r="R40" s="37" t="b">
        <v>0</v>
      </c>
      <c r="S40" s="37">
        <f t="shared" si="7"/>
        <v>3</v>
      </c>
      <c r="T40" s="38"/>
      <c r="U40" s="37" t="b">
        <v>0</v>
      </c>
      <c r="V40" s="37" t="b">
        <v>0</v>
      </c>
      <c r="W40" s="37" t="b">
        <v>0</v>
      </c>
      <c r="X40" s="37" t="b">
        <v>0</v>
      </c>
      <c r="Y40" s="37" t="b">
        <v>0</v>
      </c>
      <c r="Z40" s="37" t="b">
        <v>0</v>
      </c>
      <c r="AA40" s="37" t="b">
        <v>0</v>
      </c>
      <c r="AB40" s="37" t="b">
        <v>0</v>
      </c>
      <c r="AC40" s="37" t="b">
        <v>0</v>
      </c>
      <c r="AD40" s="37" t="b">
        <v>0</v>
      </c>
      <c r="AE40" s="37" t="b">
        <v>0</v>
      </c>
      <c r="AF40" s="37" t="b">
        <v>0</v>
      </c>
      <c r="AG40" s="37" t="b">
        <v>0</v>
      </c>
      <c r="AH40" s="39" t="b">
        <v>0</v>
      </c>
      <c r="AI40" s="37" t="b">
        <v>0</v>
      </c>
      <c r="AJ40" s="37" t="b">
        <v>0</v>
      </c>
      <c r="AK40" s="37" t="b">
        <v>0</v>
      </c>
      <c r="AL40" s="37" t="b">
        <v>1</v>
      </c>
      <c r="AM40" s="37" t="b">
        <v>1</v>
      </c>
      <c r="AN40" s="37" t="b">
        <v>0</v>
      </c>
      <c r="AO40" s="37" t="b">
        <v>0</v>
      </c>
      <c r="AP40" s="37" t="b">
        <v>0</v>
      </c>
      <c r="AQ40" s="37" t="b">
        <v>0</v>
      </c>
      <c r="AR40" s="37" t="b">
        <v>0</v>
      </c>
      <c r="AS40" s="37" t="b">
        <v>1</v>
      </c>
      <c r="AT40" s="37" t="b">
        <v>0</v>
      </c>
      <c r="AU40" s="37" t="b">
        <v>0</v>
      </c>
      <c r="AV40" s="37" t="b">
        <v>0</v>
      </c>
      <c r="AW40" s="37" t="b">
        <v>0</v>
      </c>
      <c r="AX40" s="37" t="b">
        <v>0</v>
      </c>
      <c r="AY40" s="37" t="b">
        <v>0</v>
      </c>
      <c r="AZ40" s="39" t="b">
        <v>0</v>
      </c>
      <c r="BA40" s="39" t="b">
        <v>0</v>
      </c>
      <c r="BB40" s="39" t="b">
        <v>0</v>
      </c>
      <c r="BC40" s="37" t="b">
        <v>0</v>
      </c>
      <c r="BD40" s="37" t="b">
        <v>0</v>
      </c>
      <c r="BE40" s="37" t="b">
        <v>0</v>
      </c>
      <c r="BF40" s="37" t="b">
        <v>0</v>
      </c>
      <c r="BG40" s="37" t="b">
        <v>0</v>
      </c>
      <c r="BH40" s="37" t="b">
        <v>0</v>
      </c>
      <c r="BI40" s="37" t="b">
        <v>0</v>
      </c>
      <c r="BJ40" s="37" t="b">
        <v>0</v>
      </c>
      <c r="BK40" s="37" t="b">
        <v>0</v>
      </c>
      <c r="BL40" s="37" t="b">
        <v>0</v>
      </c>
      <c r="BM40" s="37" t="b">
        <v>0</v>
      </c>
      <c r="BN40" s="37" t="b">
        <v>0</v>
      </c>
      <c r="BO40" s="37" t="b">
        <v>0</v>
      </c>
      <c r="BP40" s="37" t="b">
        <v>0</v>
      </c>
      <c r="BQ40" s="37" t="b">
        <v>0</v>
      </c>
      <c r="BR40" s="37" t="b">
        <v>0</v>
      </c>
      <c r="BS40" s="37" t="b">
        <v>0</v>
      </c>
      <c r="BT40" s="40" t="b">
        <v>0</v>
      </c>
      <c r="BU40" s="31" t="str">
        <f t="shared" si="8"/>
        <v>N</v>
      </c>
      <c r="BV40" s="41">
        <f t="shared" si="9"/>
        <v>0</v>
      </c>
      <c r="BW40" s="42">
        <f t="shared" si="10"/>
        <v>0</v>
      </c>
      <c r="BX40" s="42">
        <f t="shared" si="11"/>
        <v>1</v>
      </c>
    </row>
    <row r="41" spans="1:76" ht="38.5" customHeight="1">
      <c r="A41" s="29" t="str">
        <f t="shared" si="6"/>
        <v>Lea</v>
      </c>
      <c r="B41" s="29" t="s">
        <v>187</v>
      </c>
      <c r="C41" s="29" t="s">
        <v>155</v>
      </c>
      <c r="D41" s="29" t="s">
        <v>188</v>
      </c>
      <c r="E41" s="30" t="s">
        <v>189</v>
      </c>
      <c r="F41" s="43" t="s">
        <v>85</v>
      </c>
      <c r="G41" s="32" t="str">
        <f>IF(J41,IF(J41&lt;='Net Changes - Table 1'!$C$1,"y","x"),IF(K41,IF(K41&lt;'Net Changes - Table 1'!C$1,"x","y"),"y"))</f>
        <v>y</v>
      </c>
      <c r="H41" s="44" t="str">
        <f>IF(K41,IF(K41&lt;='Net Changes - Table 1'!$D$1,"x","y"),"y")</f>
        <v>y</v>
      </c>
      <c r="I41" s="33" t="str">
        <f>IF(K41,IF(K41&lt;='Net Changes - Table 1'!$E$1,"x","y"),"y")</f>
        <v>y</v>
      </c>
      <c r="J41" s="47"/>
      <c r="K41" s="35"/>
      <c r="L41" s="36"/>
      <c r="M41" s="37" t="b">
        <v>1</v>
      </c>
      <c r="N41" s="37" t="b">
        <v>0</v>
      </c>
      <c r="O41" s="37" t="b">
        <v>0</v>
      </c>
      <c r="P41" s="37" t="b">
        <v>0</v>
      </c>
      <c r="Q41" s="37" t="b">
        <v>1</v>
      </c>
      <c r="R41" s="37" t="b">
        <v>0</v>
      </c>
      <c r="S41" s="37">
        <f t="shared" si="7"/>
        <v>2</v>
      </c>
      <c r="T41" s="38"/>
      <c r="U41" s="37" t="b">
        <v>0</v>
      </c>
      <c r="V41" s="37" t="b">
        <v>0</v>
      </c>
      <c r="W41" s="37" t="b">
        <v>0</v>
      </c>
      <c r="X41" s="37" t="b">
        <v>0</v>
      </c>
      <c r="Y41" s="37" t="b">
        <v>0</v>
      </c>
      <c r="Z41" s="37" t="b">
        <v>0</v>
      </c>
      <c r="AA41" s="37" t="b">
        <v>0</v>
      </c>
      <c r="AB41" s="37" t="b">
        <v>0</v>
      </c>
      <c r="AC41" s="37" t="b">
        <v>0</v>
      </c>
      <c r="AD41" s="37" t="b">
        <v>0</v>
      </c>
      <c r="AE41" s="37" t="b">
        <v>0</v>
      </c>
      <c r="AF41" s="37" t="b">
        <v>0</v>
      </c>
      <c r="AG41" s="37" t="b">
        <v>0</v>
      </c>
      <c r="AH41" s="39" t="b">
        <v>0</v>
      </c>
      <c r="AI41" s="37" t="b">
        <v>0</v>
      </c>
      <c r="AJ41" s="37" t="b">
        <v>0</v>
      </c>
      <c r="AK41" s="37" t="b">
        <v>0</v>
      </c>
      <c r="AL41" s="37" t="b">
        <v>0</v>
      </c>
      <c r="AM41" s="37" t="b">
        <v>0</v>
      </c>
      <c r="AN41" s="37" t="b">
        <v>0</v>
      </c>
      <c r="AO41" s="37" t="b">
        <v>0</v>
      </c>
      <c r="AP41" s="37" t="b">
        <v>0</v>
      </c>
      <c r="AQ41" s="37" t="b">
        <v>0</v>
      </c>
      <c r="AR41" s="37" t="b">
        <v>0</v>
      </c>
      <c r="AS41" s="37" t="b">
        <v>0</v>
      </c>
      <c r="AT41" s="37" t="b">
        <v>0</v>
      </c>
      <c r="AU41" s="37" t="b">
        <v>0</v>
      </c>
      <c r="AV41" s="37" t="b">
        <v>0</v>
      </c>
      <c r="AW41" s="37" t="b">
        <v>0</v>
      </c>
      <c r="AX41" s="37" t="b">
        <v>1</v>
      </c>
      <c r="AY41" s="37" t="b">
        <v>0</v>
      </c>
      <c r="AZ41" s="39" t="b">
        <v>0</v>
      </c>
      <c r="BA41" s="39" t="b">
        <v>0</v>
      </c>
      <c r="BB41" s="39" t="b">
        <v>1</v>
      </c>
      <c r="BC41" s="37" t="b">
        <v>0</v>
      </c>
      <c r="BD41" s="37" t="b">
        <v>0</v>
      </c>
      <c r="BE41" s="37" t="b">
        <v>0</v>
      </c>
      <c r="BF41" s="37" t="b">
        <v>0</v>
      </c>
      <c r="BG41" s="37" t="b">
        <v>0</v>
      </c>
      <c r="BH41" s="37" t="b">
        <v>0</v>
      </c>
      <c r="BI41" s="37" t="b">
        <v>0</v>
      </c>
      <c r="BJ41" s="37" t="b">
        <v>0</v>
      </c>
      <c r="BK41" s="37" t="b">
        <v>0</v>
      </c>
      <c r="BL41" s="37" t="b">
        <v>0</v>
      </c>
      <c r="BM41" s="37" t="b">
        <v>0</v>
      </c>
      <c r="BN41" s="37" t="b">
        <v>0</v>
      </c>
      <c r="BO41" s="37" t="b">
        <v>0</v>
      </c>
      <c r="BP41" s="37" t="b">
        <v>0</v>
      </c>
      <c r="BQ41" s="37" t="b">
        <v>0</v>
      </c>
      <c r="BR41" s="37" t="b">
        <v>0</v>
      </c>
      <c r="BS41" s="37" t="b">
        <v>0</v>
      </c>
      <c r="BT41" s="40" t="b">
        <v>0</v>
      </c>
      <c r="BU41" s="31" t="str">
        <f t="shared" si="8"/>
        <v>N</v>
      </c>
      <c r="BV41" s="41">
        <f t="shared" si="9"/>
        <v>0</v>
      </c>
      <c r="BW41" s="42">
        <f t="shared" si="10"/>
        <v>0</v>
      </c>
      <c r="BX41" s="42">
        <f t="shared" si="11"/>
        <v>0</v>
      </c>
    </row>
    <row r="42" spans="1:76" ht="17" customHeight="1">
      <c r="A42" s="29" t="str">
        <f t="shared" si="6"/>
        <v>Lisiecki</v>
      </c>
      <c r="B42" s="29" t="s">
        <v>190</v>
      </c>
      <c r="C42" s="29" t="s">
        <v>155</v>
      </c>
      <c r="D42" s="29" t="s">
        <v>191</v>
      </c>
      <c r="E42" s="30" t="s">
        <v>192</v>
      </c>
      <c r="F42" s="43" t="s">
        <v>85</v>
      </c>
      <c r="G42" s="32" t="str">
        <f>IF(J42,IF(J42&lt;='Net Changes - Table 1'!$C$1,"y","x"),IF(K42,IF(K42&lt;'Net Changes - Table 1'!C$1,"x","y"),"y"))</f>
        <v>y</v>
      </c>
      <c r="H42" s="44" t="str">
        <f>IF(K42,IF(K42&lt;='Net Changes - Table 1'!$D$1,"x","y"),"y")</f>
        <v>y</v>
      </c>
      <c r="I42" s="33" t="str">
        <f>IF(K42,IF(K42&lt;='Net Changes - Table 1'!$E$1,"x","y"),"y")</f>
        <v>y</v>
      </c>
      <c r="J42" s="47"/>
      <c r="K42" s="35"/>
      <c r="L42" s="36"/>
      <c r="M42" s="37" t="b">
        <v>0</v>
      </c>
      <c r="N42" s="37" t="b">
        <v>0</v>
      </c>
      <c r="O42" s="37" t="b">
        <v>0</v>
      </c>
      <c r="P42" s="37" t="b">
        <v>0</v>
      </c>
      <c r="Q42" s="37" t="b">
        <v>0</v>
      </c>
      <c r="R42" s="37" t="b">
        <v>0</v>
      </c>
      <c r="S42" s="37">
        <f t="shared" si="7"/>
        <v>1</v>
      </c>
      <c r="T42" s="38"/>
      <c r="U42" s="37" t="b">
        <v>0</v>
      </c>
      <c r="V42" s="37" t="b">
        <v>0</v>
      </c>
      <c r="W42" s="37" t="b">
        <v>0</v>
      </c>
      <c r="X42" s="37" t="b">
        <v>0</v>
      </c>
      <c r="Y42" s="37" t="b">
        <v>0</v>
      </c>
      <c r="Z42" s="37" t="b">
        <v>0</v>
      </c>
      <c r="AA42" s="37" t="b">
        <v>0</v>
      </c>
      <c r="AB42" s="37" t="b">
        <v>0</v>
      </c>
      <c r="AC42" s="37" t="b">
        <v>0</v>
      </c>
      <c r="AD42" s="37" t="b">
        <v>0</v>
      </c>
      <c r="AE42" s="37" t="b">
        <v>0</v>
      </c>
      <c r="AF42" s="37" t="b">
        <v>0</v>
      </c>
      <c r="AG42" s="37" t="b">
        <v>0</v>
      </c>
      <c r="AH42" s="39" t="b">
        <v>0</v>
      </c>
      <c r="AI42" s="37" t="b">
        <v>0</v>
      </c>
      <c r="AJ42" s="37" t="b">
        <v>0</v>
      </c>
      <c r="AK42" s="37" t="b">
        <v>0</v>
      </c>
      <c r="AL42" s="37" t="b">
        <v>0</v>
      </c>
      <c r="AM42" s="37" t="b">
        <v>0</v>
      </c>
      <c r="AN42" s="37" t="b">
        <v>0</v>
      </c>
      <c r="AO42" s="37" t="b">
        <v>0</v>
      </c>
      <c r="AP42" s="37" t="b">
        <v>0</v>
      </c>
      <c r="AQ42" s="37" t="b">
        <v>0</v>
      </c>
      <c r="AR42" s="37" t="b">
        <v>0</v>
      </c>
      <c r="AS42" s="37" t="b">
        <v>0</v>
      </c>
      <c r="AT42" s="37" t="b">
        <v>0</v>
      </c>
      <c r="AU42" s="37" t="b">
        <v>0</v>
      </c>
      <c r="AV42" s="37" t="b">
        <v>0</v>
      </c>
      <c r="AW42" s="37" t="b">
        <v>0</v>
      </c>
      <c r="AX42" s="37" t="b">
        <v>0</v>
      </c>
      <c r="AY42" s="37" t="b">
        <v>0</v>
      </c>
      <c r="AZ42" s="39" t="b">
        <v>0</v>
      </c>
      <c r="BA42" s="39" t="b">
        <v>0</v>
      </c>
      <c r="BB42" s="39" t="b">
        <v>1</v>
      </c>
      <c r="BC42" s="37" t="b">
        <v>0</v>
      </c>
      <c r="BD42" s="37" t="b">
        <v>0</v>
      </c>
      <c r="BE42" s="37" t="b">
        <v>0</v>
      </c>
      <c r="BF42" s="37" t="b">
        <v>0</v>
      </c>
      <c r="BG42" s="37" t="b">
        <v>0</v>
      </c>
      <c r="BH42" s="37" t="b">
        <v>0</v>
      </c>
      <c r="BI42" s="37" t="b">
        <v>0</v>
      </c>
      <c r="BJ42" s="37" t="b">
        <v>0</v>
      </c>
      <c r="BK42" s="37" t="b">
        <v>0</v>
      </c>
      <c r="BL42" s="37" t="b">
        <v>0</v>
      </c>
      <c r="BM42" s="37" t="b">
        <v>0</v>
      </c>
      <c r="BN42" s="37" t="b">
        <v>0</v>
      </c>
      <c r="BO42" s="37" t="b">
        <v>0</v>
      </c>
      <c r="BP42" s="37" t="b">
        <v>0</v>
      </c>
      <c r="BQ42" s="37" t="b">
        <v>0</v>
      </c>
      <c r="BR42" s="37" t="b">
        <v>0</v>
      </c>
      <c r="BS42" s="37" t="b">
        <v>0</v>
      </c>
      <c r="BT42" s="40" t="b">
        <v>0</v>
      </c>
      <c r="BU42" s="31" t="str">
        <f t="shared" si="8"/>
        <v>N</v>
      </c>
      <c r="BV42" s="41">
        <f t="shared" si="9"/>
        <v>0</v>
      </c>
      <c r="BW42" s="42">
        <f t="shared" si="10"/>
        <v>0</v>
      </c>
      <c r="BX42" s="42">
        <f t="shared" si="11"/>
        <v>0</v>
      </c>
    </row>
    <row r="43" spans="1:76" ht="26.5" customHeight="1">
      <c r="A43" s="29" t="str">
        <f t="shared" si="6"/>
        <v>Macdonald</v>
      </c>
      <c r="B43" s="29" t="s">
        <v>193</v>
      </c>
      <c r="C43" s="29" t="s">
        <v>155</v>
      </c>
      <c r="D43" s="29" t="s">
        <v>194</v>
      </c>
      <c r="E43" s="30" t="s">
        <v>195</v>
      </c>
      <c r="F43" s="31" t="s">
        <v>85</v>
      </c>
      <c r="G43" s="32" t="str">
        <f>IF(J43,IF(J43&lt;='Net Changes - Table 1'!$C$1,"y","x"),IF(K43,IF(K43&lt;'Net Changes - Table 1'!C$1,"x","y"),"y"))</f>
        <v>x</v>
      </c>
      <c r="H43" s="44" t="str">
        <f>IF(K43,IF(K43&lt;='Net Changes - Table 1'!$D$1,"x","y"),"y")</f>
        <v>y</v>
      </c>
      <c r="I43" s="33" t="str">
        <f>IF(K43,IF(K43&lt;='Net Changes - Table 1'!$E$1,"x","y"),"y")</f>
        <v>y</v>
      </c>
      <c r="J43" s="34">
        <v>2018</v>
      </c>
      <c r="K43" s="35"/>
      <c r="L43" s="36"/>
      <c r="M43" s="37" t="b">
        <v>0</v>
      </c>
      <c r="N43" s="37" t="b">
        <v>0</v>
      </c>
      <c r="O43" s="37" t="b">
        <v>0</v>
      </c>
      <c r="P43" s="37" t="b">
        <v>0</v>
      </c>
      <c r="Q43" s="37" t="b">
        <v>0</v>
      </c>
      <c r="R43" s="37" t="b">
        <v>0</v>
      </c>
      <c r="S43" s="37">
        <f t="shared" si="7"/>
        <v>2</v>
      </c>
      <c r="T43" s="38"/>
      <c r="U43" s="37" t="b">
        <v>0</v>
      </c>
      <c r="V43" s="37" t="b">
        <v>1</v>
      </c>
      <c r="W43" s="37" t="b">
        <v>0</v>
      </c>
      <c r="X43" s="37" t="b">
        <v>1</v>
      </c>
      <c r="Y43" s="37" t="b">
        <v>0</v>
      </c>
      <c r="Z43" s="37" t="b">
        <v>0</v>
      </c>
      <c r="AA43" s="37" t="b">
        <v>0</v>
      </c>
      <c r="AB43" s="37" t="b">
        <v>0</v>
      </c>
      <c r="AC43" s="37" t="b">
        <v>0</v>
      </c>
      <c r="AD43" s="37" t="b">
        <v>0</v>
      </c>
      <c r="AE43" s="37" t="b">
        <v>0</v>
      </c>
      <c r="AF43" s="37" t="b">
        <v>0</v>
      </c>
      <c r="AG43" s="37" t="b">
        <v>0</v>
      </c>
      <c r="AH43" s="39" t="b">
        <v>0</v>
      </c>
      <c r="AI43" s="37" t="b">
        <v>0</v>
      </c>
      <c r="AJ43" s="37" t="b">
        <v>0</v>
      </c>
      <c r="AK43" s="37" t="b">
        <v>0</v>
      </c>
      <c r="AL43" s="37" t="b">
        <v>0</v>
      </c>
      <c r="AM43" s="37" t="b">
        <v>0</v>
      </c>
      <c r="AN43" s="37" t="b">
        <v>0</v>
      </c>
      <c r="AO43" s="37" t="b">
        <v>0</v>
      </c>
      <c r="AP43" s="37" t="b">
        <v>0</v>
      </c>
      <c r="AQ43" s="37" t="b">
        <v>0</v>
      </c>
      <c r="AR43" s="37" t="b">
        <v>0</v>
      </c>
      <c r="AS43" s="37" t="b">
        <v>0</v>
      </c>
      <c r="AT43" s="37" t="b">
        <v>0</v>
      </c>
      <c r="AU43" s="37" t="b">
        <v>0</v>
      </c>
      <c r="AV43" s="37" t="b">
        <v>0</v>
      </c>
      <c r="AW43" s="37" t="b">
        <v>0</v>
      </c>
      <c r="AX43" s="37" t="b">
        <v>0</v>
      </c>
      <c r="AY43" s="37" t="b">
        <v>0</v>
      </c>
      <c r="AZ43" s="39" t="b">
        <v>0</v>
      </c>
      <c r="BA43" s="39" t="b">
        <v>0</v>
      </c>
      <c r="BB43" s="39" t="b">
        <v>0</v>
      </c>
      <c r="BC43" s="37" t="b">
        <v>0</v>
      </c>
      <c r="BD43" s="37" t="b">
        <v>0</v>
      </c>
      <c r="BE43" s="37" t="b">
        <v>0</v>
      </c>
      <c r="BF43" s="37" t="b">
        <v>0</v>
      </c>
      <c r="BG43" s="37" t="b">
        <v>0</v>
      </c>
      <c r="BH43" s="37" t="b">
        <v>0</v>
      </c>
      <c r="BI43" s="37" t="b">
        <v>0</v>
      </c>
      <c r="BJ43" s="37" t="b">
        <v>0</v>
      </c>
      <c r="BK43" s="37" t="b">
        <v>0</v>
      </c>
      <c r="BL43" s="37" t="b">
        <v>0</v>
      </c>
      <c r="BM43" s="37" t="b">
        <v>0</v>
      </c>
      <c r="BN43" s="37" t="b">
        <v>0</v>
      </c>
      <c r="BO43" s="37" t="b">
        <v>0</v>
      </c>
      <c r="BP43" s="37" t="b">
        <v>0</v>
      </c>
      <c r="BQ43" s="37" t="b">
        <v>0</v>
      </c>
      <c r="BR43" s="37" t="b">
        <v>0</v>
      </c>
      <c r="BS43" s="37" t="b">
        <v>0</v>
      </c>
      <c r="BT43" s="40" t="b">
        <v>0</v>
      </c>
      <c r="BU43" s="31" t="str">
        <f t="shared" si="8"/>
        <v>N</v>
      </c>
      <c r="BV43" s="41">
        <f t="shared" si="9"/>
        <v>1</v>
      </c>
      <c r="BW43" s="42">
        <f t="shared" si="10"/>
        <v>0</v>
      </c>
      <c r="BX43" s="42">
        <f t="shared" si="11"/>
        <v>0</v>
      </c>
    </row>
    <row r="44" spans="1:76" ht="26.5" customHeight="1">
      <c r="A44" s="29" t="str">
        <f t="shared" si="6"/>
        <v>Matoza</v>
      </c>
      <c r="B44" s="29" t="s">
        <v>196</v>
      </c>
      <c r="C44" s="29" t="s">
        <v>155</v>
      </c>
      <c r="D44" s="29" t="s">
        <v>197</v>
      </c>
      <c r="E44" s="30" t="s">
        <v>26</v>
      </c>
      <c r="F44" s="31" t="s">
        <v>85</v>
      </c>
      <c r="G44" s="32" t="str">
        <f>IF(J44,IF(J44&lt;='Net Changes - Table 1'!$C$1,"y","x"),IF(K44,IF(K44&lt;'Net Changes - Table 1'!C$1,"x","y"),"y"))</f>
        <v>x</v>
      </c>
      <c r="H44" s="44" t="str">
        <f>IF(K44,IF(K44&lt;='Net Changes - Table 1'!$D$1,"x","y"),"y")</f>
        <v>y</v>
      </c>
      <c r="I44" s="33" t="str">
        <f>IF(K44,IF(K44&lt;='Net Changes - Table 1'!$E$1,"x","y"),"y")</f>
        <v>y</v>
      </c>
      <c r="J44" s="34">
        <v>2015</v>
      </c>
      <c r="K44" s="35"/>
      <c r="L44" s="45"/>
      <c r="M44" s="46" t="b">
        <v>0</v>
      </c>
      <c r="N44" s="46" t="b">
        <v>0</v>
      </c>
      <c r="O44" s="46" t="b">
        <v>0</v>
      </c>
      <c r="P44" s="46" t="b">
        <v>0</v>
      </c>
      <c r="Q44" s="46" t="b">
        <v>0</v>
      </c>
      <c r="R44" s="46" t="b">
        <v>0</v>
      </c>
      <c r="S44" s="37">
        <f t="shared" si="7"/>
        <v>1</v>
      </c>
      <c r="T44" s="38"/>
      <c r="U44" s="37" t="b">
        <v>1</v>
      </c>
      <c r="V44" s="37" t="b">
        <v>0</v>
      </c>
      <c r="W44" s="37" t="b">
        <v>0</v>
      </c>
      <c r="X44" s="37" t="b">
        <v>0</v>
      </c>
      <c r="Y44" s="37" t="b">
        <v>0</v>
      </c>
      <c r="Z44" s="37" t="b">
        <v>0</v>
      </c>
      <c r="AA44" s="37" t="b">
        <v>0</v>
      </c>
      <c r="AB44" s="37" t="b">
        <v>0</v>
      </c>
      <c r="AC44" s="37" t="b">
        <v>0</v>
      </c>
      <c r="AD44" s="37" t="b">
        <v>0</v>
      </c>
      <c r="AE44" s="37" t="b">
        <v>0</v>
      </c>
      <c r="AF44" s="37" t="b">
        <v>0</v>
      </c>
      <c r="AG44" s="37" t="b">
        <v>0</v>
      </c>
      <c r="AH44" s="39" t="b">
        <v>0</v>
      </c>
      <c r="AI44" s="37" t="b">
        <v>0</v>
      </c>
      <c r="AJ44" s="37" t="b">
        <v>0</v>
      </c>
      <c r="AK44" s="37" t="b">
        <v>0</v>
      </c>
      <c r="AL44" s="37" t="b">
        <v>0</v>
      </c>
      <c r="AM44" s="37" t="b">
        <v>0</v>
      </c>
      <c r="AN44" s="37" t="b">
        <v>0</v>
      </c>
      <c r="AO44" s="37" t="b">
        <v>0</v>
      </c>
      <c r="AP44" s="37" t="b">
        <v>0</v>
      </c>
      <c r="AQ44" s="37" t="b">
        <v>0</v>
      </c>
      <c r="AR44" s="37" t="b">
        <v>0</v>
      </c>
      <c r="AS44" s="37" t="b">
        <v>0</v>
      </c>
      <c r="AT44" s="37" t="b">
        <v>0</v>
      </c>
      <c r="AU44" s="37" t="b">
        <v>0</v>
      </c>
      <c r="AV44" s="37" t="b">
        <v>0</v>
      </c>
      <c r="AW44" s="37" t="b">
        <v>0</v>
      </c>
      <c r="AX44" s="37" t="b">
        <v>0</v>
      </c>
      <c r="AY44" s="37" t="b">
        <v>0</v>
      </c>
      <c r="AZ44" s="39" t="b">
        <v>0</v>
      </c>
      <c r="BA44" s="39" t="b">
        <v>0</v>
      </c>
      <c r="BB44" s="39" t="b">
        <v>0</v>
      </c>
      <c r="BC44" s="37" t="b">
        <v>0</v>
      </c>
      <c r="BD44" s="37" t="b">
        <v>0</v>
      </c>
      <c r="BE44" s="37" t="b">
        <v>0</v>
      </c>
      <c r="BF44" s="37" t="b">
        <v>0</v>
      </c>
      <c r="BG44" s="37" t="b">
        <v>0</v>
      </c>
      <c r="BH44" s="37" t="b">
        <v>0</v>
      </c>
      <c r="BI44" s="37" t="b">
        <v>0</v>
      </c>
      <c r="BJ44" s="37" t="b">
        <v>0</v>
      </c>
      <c r="BK44" s="37" t="b">
        <v>0</v>
      </c>
      <c r="BL44" s="37" t="b">
        <v>0</v>
      </c>
      <c r="BM44" s="37" t="b">
        <v>0</v>
      </c>
      <c r="BN44" s="37" t="b">
        <v>0</v>
      </c>
      <c r="BO44" s="37" t="b">
        <v>0</v>
      </c>
      <c r="BP44" s="37" t="b">
        <v>0</v>
      </c>
      <c r="BQ44" s="37" t="b">
        <v>0</v>
      </c>
      <c r="BR44" s="37" t="b">
        <v>0</v>
      </c>
      <c r="BS44" s="37" t="b">
        <v>0</v>
      </c>
      <c r="BT44" s="40" t="b">
        <v>0</v>
      </c>
      <c r="BU44" s="31" t="str">
        <f t="shared" si="8"/>
        <v>N</v>
      </c>
      <c r="BV44" s="41">
        <f t="shared" si="9"/>
        <v>1</v>
      </c>
      <c r="BW44" s="42">
        <f t="shared" si="10"/>
        <v>0</v>
      </c>
      <c r="BX44" s="42">
        <f t="shared" si="11"/>
        <v>0</v>
      </c>
    </row>
    <row r="45" spans="1:76" ht="26.5" customHeight="1">
      <c r="A45" s="29" t="str">
        <f t="shared" si="6"/>
        <v>Morell</v>
      </c>
      <c r="B45" s="29" t="s">
        <v>198</v>
      </c>
      <c r="C45" s="29" t="s">
        <v>155</v>
      </c>
      <c r="D45" s="29" t="s">
        <v>199</v>
      </c>
      <c r="E45" s="30" t="s">
        <v>200</v>
      </c>
      <c r="F45" s="31" t="s">
        <v>85</v>
      </c>
      <c r="G45" s="32" t="str">
        <f>IF(J45,IF(J45&lt;='Net Changes - Table 1'!$C$1,"y","x"),IF(K45,IF(K45&lt;'Net Changes - Table 1'!C$1,"x","y"),"y"))</f>
        <v>x</v>
      </c>
      <c r="H45" s="44" t="str">
        <f>IF(K45,IF(K45&lt;='Net Changes - Table 1'!$D$1,"x","y"),"y")</f>
        <v>y</v>
      </c>
      <c r="I45" s="33" t="str">
        <f>IF(K45,IF(K45&lt;='Net Changes - Table 1'!$E$1,"x","y"),"y")</f>
        <v>y</v>
      </c>
      <c r="J45" s="34">
        <v>2017</v>
      </c>
      <c r="K45" s="35"/>
      <c r="L45" s="36"/>
      <c r="M45" s="37" t="b">
        <v>0</v>
      </c>
      <c r="N45" s="37" t="b">
        <v>0</v>
      </c>
      <c r="O45" s="37" t="b">
        <v>0</v>
      </c>
      <c r="P45" s="37" t="b">
        <v>0</v>
      </c>
      <c r="Q45" s="37" t="b">
        <v>0</v>
      </c>
      <c r="R45" s="37" t="b">
        <v>0</v>
      </c>
      <c r="S45" s="37">
        <f t="shared" si="7"/>
        <v>2</v>
      </c>
      <c r="T45" s="38"/>
      <c r="U45" s="37" t="b">
        <v>1</v>
      </c>
      <c r="V45" s="37" t="b">
        <v>1</v>
      </c>
      <c r="W45" s="37" t="b">
        <v>0</v>
      </c>
      <c r="X45" s="37" t="b">
        <v>0</v>
      </c>
      <c r="Y45" s="37" t="b">
        <v>0</v>
      </c>
      <c r="Z45" s="37" t="b">
        <v>0</v>
      </c>
      <c r="AA45" s="37" t="b">
        <v>0</v>
      </c>
      <c r="AB45" s="37" t="b">
        <v>0</v>
      </c>
      <c r="AC45" s="37" t="b">
        <v>0</v>
      </c>
      <c r="AD45" s="37" t="b">
        <v>0</v>
      </c>
      <c r="AE45" s="37" t="b">
        <v>0</v>
      </c>
      <c r="AF45" s="37" t="b">
        <v>0</v>
      </c>
      <c r="AG45" s="37" t="b">
        <v>0</v>
      </c>
      <c r="AH45" s="39" t="b">
        <v>0</v>
      </c>
      <c r="AI45" s="37" t="b">
        <v>0</v>
      </c>
      <c r="AJ45" s="37" t="b">
        <v>0</v>
      </c>
      <c r="AK45" s="37" t="b">
        <v>0</v>
      </c>
      <c r="AL45" s="37" t="b">
        <v>0</v>
      </c>
      <c r="AM45" s="37" t="b">
        <v>0</v>
      </c>
      <c r="AN45" s="37" t="b">
        <v>0</v>
      </c>
      <c r="AO45" s="37" t="b">
        <v>0</v>
      </c>
      <c r="AP45" s="37" t="b">
        <v>0</v>
      </c>
      <c r="AQ45" s="37" t="b">
        <v>0</v>
      </c>
      <c r="AR45" s="37" t="b">
        <v>0</v>
      </c>
      <c r="AS45" s="37" t="b">
        <v>0</v>
      </c>
      <c r="AT45" s="37" t="b">
        <v>0</v>
      </c>
      <c r="AU45" s="37" t="b">
        <v>0</v>
      </c>
      <c r="AV45" s="37" t="b">
        <v>0</v>
      </c>
      <c r="AW45" s="37" t="b">
        <v>0</v>
      </c>
      <c r="AX45" s="37" t="b">
        <v>0</v>
      </c>
      <c r="AY45" s="37" t="b">
        <v>0</v>
      </c>
      <c r="AZ45" s="39" t="b">
        <v>0</v>
      </c>
      <c r="BA45" s="39" t="b">
        <v>0</v>
      </c>
      <c r="BB45" s="39" t="b">
        <v>0</v>
      </c>
      <c r="BC45" s="37" t="b">
        <v>0</v>
      </c>
      <c r="BD45" s="37" t="b">
        <v>0</v>
      </c>
      <c r="BE45" s="37" t="b">
        <v>0</v>
      </c>
      <c r="BF45" s="37" t="b">
        <v>0</v>
      </c>
      <c r="BG45" s="37" t="b">
        <v>0</v>
      </c>
      <c r="BH45" s="37" t="b">
        <v>0</v>
      </c>
      <c r="BI45" s="37" t="b">
        <v>0</v>
      </c>
      <c r="BJ45" s="37" t="b">
        <v>0</v>
      </c>
      <c r="BK45" s="37" t="b">
        <v>0</v>
      </c>
      <c r="BL45" s="37" t="b">
        <v>0</v>
      </c>
      <c r="BM45" s="37" t="b">
        <v>0</v>
      </c>
      <c r="BN45" s="37" t="b">
        <v>0</v>
      </c>
      <c r="BO45" s="37" t="b">
        <v>0</v>
      </c>
      <c r="BP45" s="37" t="b">
        <v>0</v>
      </c>
      <c r="BQ45" s="37" t="b">
        <v>0</v>
      </c>
      <c r="BR45" s="37" t="b">
        <v>0</v>
      </c>
      <c r="BS45" s="37" t="b">
        <v>0</v>
      </c>
      <c r="BT45" s="40" t="b">
        <v>0</v>
      </c>
      <c r="BU45" s="31" t="str">
        <f t="shared" si="8"/>
        <v>N</v>
      </c>
      <c r="BV45" s="41">
        <f t="shared" si="9"/>
        <v>1</v>
      </c>
      <c r="BW45" s="42">
        <f t="shared" si="10"/>
        <v>0</v>
      </c>
      <c r="BX45" s="42">
        <f t="shared" si="11"/>
        <v>0</v>
      </c>
    </row>
    <row r="46" spans="1:76" ht="38.5" customHeight="1">
      <c r="A46" s="29" t="str">
        <f t="shared" si="6"/>
        <v>Porter</v>
      </c>
      <c r="B46" s="29" t="s">
        <v>201</v>
      </c>
      <c r="C46" s="29" t="s">
        <v>155</v>
      </c>
      <c r="D46" s="29" t="s">
        <v>202</v>
      </c>
      <c r="E46" s="30" t="s">
        <v>203</v>
      </c>
      <c r="F46" s="31" t="s">
        <v>85</v>
      </c>
      <c r="G46" s="32" t="str">
        <f>IF(J46,IF(J46&lt;='Net Changes - Table 1'!$C$1,"y","x"),IF(K46,IF(K46&lt;'Net Changes - Table 1'!C$1,"x","y"),"y"))</f>
        <v>y</v>
      </c>
      <c r="H46" s="44" t="str">
        <f>IF(K46,IF(K46&lt;='Net Changes - Table 1'!$D$1,"x","y"),"y")</f>
        <v>y</v>
      </c>
      <c r="I46" s="33" t="str">
        <f>IF(K46,IF(K46&lt;='Net Changes - Table 1'!$E$1,"x","y"),"y")</f>
        <v>y</v>
      </c>
      <c r="J46" s="47"/>
      <c r="K46" s="35"/>
      <c r="L46" s="36"/>
      <c r="M46" s="37" t="b">
        <v>0</v>
      </c>
      <c r="N46" s="37" t="b">
        <v>0</v>
      </c>
      <c r="O46" s="37" t="b">
        <v>0</v>
      </c>
      <c r="P46" s="37" t="b">
        <v>0</v>
      </c>
      <c r="Q46" s="37" t="b">
        <v>0</v>
      </c>
      <c r="R46" s="37" t="b">
        <v>0</v>
      </c>
      <c r="S46" s="37">
        <f t="shared" si="7"/>
        <v>2</v>
      </c>
      <c r="T46" s="38"/>
      <c r="U46" s="37" t="b">
        <v>0</v>
      </c>
      <c r="V46" s="37" t="b">
        <v>0</v>
      </c>
      <c r="W46" s="37" t="b">
        <v>0</v>
      </c>
      <c r="X46" s="37" t="b">
        <v>1</v>
      </c>
      <c r="Y46" s="37" t="b">
        <v>0</v>
      </c>
      <c r="Z46" s="37" t="b">
        <v>0</v>
      </c>
      <c r="AA46" s="37" t="b">
        <v>0</v>
      </c>
      <c r="AB46" s="37" t="b">
        <v>0</v>
      </c>
      <c r="AC46" s="37" t="b">
        <v>0</v>
      </c>
      <c r="AD46" s="37" t="b">
        <v>0</v>
      </c>
      <c r="AE46" s="37" t="b">
        <v>0</v>
      </c>
      <c r="AF46" s="37" t="b">
        <v>0</v>
      </c>
      <c r="AG46" s="37" t="b">
        <v>0</v>
      </c>
      <c r="AH46" s="39" t="b">
        <v>0</v>
      </c>
      <c r="AI46" s="37" t="b">
        <v>0</v>
      </c>
      <c r="AJ46" s="37" t="b">
        <v>1</v>
      </c>
      <c r="AK46" s="37" t="b">
        <v>0</v>
      </c>
      <c r="AL46" s="37" t="b">
        <v>0</v>
      </c>
      <c r="AM46" s="37" t="b">
        <v>0</v>
      </c>
      <c r="AN46" s="37" t="b">
        <v>0</v>
      </c>
      <c r="AO46" s="37" t="b">
        <v>0</v>
      </c>
      <c r="AP46" s="37" t="b">
        <v>0</v>
      </c>
      <c r="AQ46" s="37" t="b">
        <v>0</v>
      </c>
      <c r="AR46" s="37" t="b">
        <v>0</v>
      </c>
      <c r="AS46" s="37" t="b">
        <v>0</v>
      </c>
      <c r="AT46" s="37" t="b">
        <v>0</v>
      </c>
      <c r="AU46" s="37" t="b">
        <v>0</v>
      </c>
      <c r="AV46" s="37" t="b">
        <v>0</v>
      </c>
      <c r="AW46" s="37" t="b">
        <v>0</v>
      </c>
      <c r="AX46" s="37" t="b">
        <v>0</v>
      </c>
      <c r="AY46" s="37" t="b">
        <v>0</v>
      </c>
      <c r="AZ46" s="39" t="b">
        <v>0</v>
      </c>
      <c r="BA46" s="39" t="b">
        <v>0</v>
      </c>
      <c r="BB46" s="39" t="b">
        <v>0</v>
      </c>
      <c r="BC46" s="37" t="b">
        <v>0</v>
      </c>
      <c r="BD46" s="37" t="b">
        <v>0</v>
      </c>
      <c r="BE46" s="37" t="b">
        <v>0</v>
      </c>
      <c r="BF46" s="37" t="b">
        <v>0</v>
      </c>
      <c r="BG46" s="37" t="b">
        <v>0</v>
      </c>
      <c r="BH46" s="37" t="b">
        <v>0</v>
      </c>
      <c r="BI46" s="37" t="b">
        <v>0</v>
      </c>
      <c r="BJ46" s="37" t="b">
        <v>0</v>
      </c>
      <c r="BK46" s="37" t="b">
        <v>0</v>
      </c>
      <c r="BL46" s="37" t="b">
        <v>0</v>
      </c>
      <c r="BM46" s="37" t="b">
        <v>0</v>
      </c>
      <c r="BN46" s="37" t="b">
        <v>0</v>
      </c>
      <c r="BO46" s="37" t="b">
        <v>0</v>
      </c>
      <c r="BP46" s="37" t="b">
        <v>0</v>
      </c>
      <c r="BQ46" s="37" t="b">
        <v>0</v>
      </c>
      <c r="BR46" s="37" t="b">
        <v>0</v>
      </c>
      <c r="BS46" s="37" t="b">
        <v>0</v>
      </c>
      <c r="BT46" s="40" t="b">
        <v>0</v>
      </c>
      <c r="BU46" s="31" t="str">
        <f t="shared" si="8"/>
        <v>N</v>
      </c>
      <c r="BV46" s="41">
        <f t="shared" si="9"/>
        <v>0</v>
      </c>
      <c r="BW46" s="42">
        <f t="shared" si="10"/>
        <v>0</v>
      </c>
      <c r="BX46" s="42">
        <f t="shared" si="11"/>
        <v>0</v>
      </c>
    </row>
    <row r="47" spans="1:76" ht="17" customHeight="1">
      <c r="A47" s="29" t="str">
        <f t="shared" si="6"/>
        <v>Raven</v>
      </c>
      <c r="B47" s="29" t="s">
        <v>204</v>
      </c>
      <c r="C47" s="29" t="s">
        <v>155</v>
      </c>
      <c r="D47" s="29" t="s">
        <v>205</v>
      </c>
      <c r="E47" s="30" t="s">
        <v>45</v>
      </c>
      <c r="F47" s="31" t="s">
        <v>85</v>
      </c>
      <c r="G47" s="32" t="str">
        <f>IF(J47,IF(J47&lt;='Net Changes - Table 1'!$C$1,"y","x"),IF(K47,IF(K47&lt;'Net Changes - Table 1'!C$1,"x","y"),"y"))</f>
        <v>x</v>
      </c>
      <c r="H47" s="44" t="str">
        <f>IF(K47,IF(K47&lt;='Net Changes - Table 1'!$D$1,"x","y"),"y")</f>
        <v>y</v>
      </c>
      <c r="I47" s="33" t="str">
        <f>IF(K47,IF(K47&lt;='Net Changes - Table 1'!$E$1,"x","y"),"y")</f>
        <v>y</v>
      </c>
      <c r="J47" s="34">
        <v>2018</v>
      </c>
      <c r="K47" s="35"/>
      <c r="L47" s="45"/>
      <c r="M47" s="46" t="b">
        <v>0</v>
      </c>
      <c r="N47" s="46" t="b">
        <v>0</v>
      </c>
      <c r="O47" s="46" t="b">
        <v>0</v>
      </c>
      <c r="P47" s="46" t="b">
        <v>0</v>
      </c>
      <c r="Q47" s="46" t="b">
        <v>0</v>
      </c>
      <c r="R47" s="46" t="b">
        <v>0</v>
      </c>
      <c r="S47" s="37">
        <f t="shared" si="7"/>
        <v>1</v>
      </c>
      <c r="T47" s="54"/>
      <c r="U47" s="37" t="b">
        <v>0</v>
      </c>
      <c r="V47" s="37" t="b">
        <v>0</v>
      </c>
      <c r="W47" s="37" t="b">
        <v>0</v>
      </c>
      <c r="X47" s="37" t="b">
        <v>0</v>
      </c>
      <c r="Y47" s="37" t="b">
        <v>0</v>
      </c>
      <c r="Z47" s="37" t="b">
        <v>0</v>
      </c>
      <c r="AA47" s="37" t="b">
        <v>0</v>
      </c>
      <c r="AB47" s="37" t="b">
        <v>0</v>
      </c>
      <c r="AC47" s="37" t="b">
        <v>0</v>
      </c>
      <c r="AD47" s="37" t="b">
        <v>0</v>
      </c>
      <c r="AE47" s="37" t="b">
        <v>0</v>
      </c>
      <c r="AF47" s="37" t="b">
        <v>0</v>
      </c>
      <c r="AG47" s="37" t="b">
        <v>0</v>
      </c>
      <c r="AH47" s="39" t="b">
        <v>0</v>
      </c>
      <c r="AI47" s="37" t="b">
        <v>0</v>
      </c>
      <c r="AJ47" s="37" t="b">
        <v>0</v>
      </c>
      <c r="AK47" s="37" t="b">
        <v>0</v>
      </c>
      <c r="AL47" s="37" t="b">
        <v>0</v>
      </c>
      <c r="AM47" s="37" t="b">
        <v>0</v>
      </c>
      <c r="AN47" s="37" t="b">
        <v>1</v>
      </c>
      <c r="AO47" s="37" t="b">
        <v>0</v>
      </c>
      <c r="AP47" s="37" t="b">
        <v>0</v>
      </c>
      <c r="AQ47" s="37" t="b">
        <v>0</v>
      </c>
      <c r="AR47" s="37" t="b">
        <v>0</v>
      </c>
      <c r="AS47" s="37" t="b">
        <v>0</v>
      </c>
      <c r="AT47" s="37" t="b">
        <v>0</v>
      </c>
      <c r="AU47" s="37" t="b">
        <v>0</v>
      </c>
      <c r="AV47" s="37" t="b">
        <v>0</v>
      </c>
      <c r="AW47" s="37" t="b">
        <v>0</v>
      </c>
      <c r="AX47" s="37" t="b">
        <v>0</v>
      </c>
      <c r="AY47" s="37" t="b">
        <v>0</v>
      </c>
      <c r="AZ47" s="39" t="b">
        <v>0</v>
      </c>
      <c r="BA47" s="39" t="b">
        <v>0</v>
      </c>
      <c r="BB47" s="39" t="b">
        <v>0</v>
      </c>
      <c r="BC47" s="37" t="b">
        <v>0</v>
      </c>
      <c r="BD47" s="37" t="b">
        <v>0</v>
      </c>
      <c r="BE47" s="37" t="b">
        <v>0</v>
      </c>
      <c r="BF47" s="37" t="b">
        <v>0</v>
      </c>
      <c r="BG47" s="37" t="b">
        <v>0</v>
      </c>
      <c r="BH47" s="37" t="b">
        <v>0</v>
      </c>
      <c r="BI47" s="37" t="b">
        <v>0</v>
      </c>
      <c r="BJ47" s="37" t="b">
        <v>0</v>
      </c>
      <c r="BK47" s="37" t="b">
        <v>0</v>
      </c>
      <c r="BL47" s="37" t="b">
        <v>0</v>
      </c>
      <c r="BM47" s="37" t="b">
        <v>0</v>
      </c>
      <c r="BN47" s="37" t="b">
        <v>0</v>
      </c>
      <c r="BO47" s="37" t="b">
        <v>0</v>
      </c>
      <c r="BP47" s="37" t="b">
        <v>0</v>
      </c>
      <c r="BQ47" s="37" t="b">
        <v>0</v>
      </c>
      <c r="BR47" s="37" t="b">
        <v>0</v>
      </c>
      <c r="BS47" s="37" t="b">
        <v>0</v>
      </c>
      <c r="BT47" s="40" t="b">
        <v>0</v>
      </c>
      <c r="BU47" s="31" t="str">
        <f t="shared" si="8"/>
        <v>N</v>
      </c>
      <c r="BV47" s="41">
        <f t="shared" si="9"/>
        <v>1</v>
      </c>
      <c r="BW47" s="42">
        <f t="shared" si="10"/>
        <v>0</v>
      </c>
      <c r="BX47" s="42">
        <f t="shared" si="11"/>
        <v>0</v>
      </c>
    </row>
    <row r="48" spans="1:76" ht="17" customHeight="1">
      <c r="A48" s="29" t="str">
        <f t="shared" si="6"/>
        <v>Rudnick</v>
      </c>
      <c r="B48" s="29" t="s">
        <v>206</v>
      </c>
      <c r="C48" s="29" t="s">
        <v>155</v>
      </c>
      <c r="D48" s="29" t="s">
        <v>207</v>
      </c>
      <c r="E48" s="30" t="s">
        <v>208</v>
      </c>
      <c r="F48" s="31" t="s">
        <v>85</v>
      </c>
      <c r="G48" s="32" t="str">
        <f>IF(J48,IF(J48&lt;='Net Changes - Table 1'!$C$1,"y","x"),IF(K48,IF(K48&lt;'Net Changes - Table 1'!C$1,"x","y"),"y"))</f>
        <v>x</v>
      </c>
      <c r="H48" s="44" t="str">
        <f>IF(K48,IF(K48&lt;='Net Changes - Table 1'!$D$1,"x","y"),"y")</f>
        <v>y</v>
      </c>
      <c r="I48" s="33" t="str">
        <f>IF(K48,IF(K48&lt;='Net Changes - Table 1'!$E$1,"x","y"),"y")</f>
        <v>y</v>
      </c>
      <c r="J48" s="34">
        <v>2015</v>
      </c>
      <c r="K48" s="35"/>
      <c r="L48" s="45"/>
      <c r="M48" s="46" t="b">
        <v>1</v>
      </c>
      <c r="N48" s="46" t="b">
        <v>0</v>
      </c>
      <c r="O48" s="46" t="b">
        <v>0</v>
      </c>
      <c r="P48" s="46" t="b">
        <v>1</v>
      </c>
      <c r="Q48" s="46" t="b">
        <v>0</v>
      </c>
      <c r="R48" s="46" t="b">
        <v>1</v>
      </c>
      <c r="S48" s="37">
        <f t="shared" si="7"/>
        <v>1</v>
      </c>
      <c r="T48" s="54"/>
      <c r="U48" s="37" t="b">
        <v>0</v>
      </c>
      <c r="V48" s="37" t="b">
        <v>0</v>
      </c>
      <c r="W48" s="37" t="b">
        <v>1</v>
      </c>
      <c r="X48" s="37" t="b">
        <v>0</v>
      </c>
      <c r="Y48" s="37" t="b">
        <v>0</v>
      </c>
      <c r="Z48" s="37" t="b">
        <v>0</v>
      </c>
      <c r="AA48" s="37" t="b">
        <v>0</v>
      </c>
      <c r="AB48" s="37" t="b">
        <v>0</v>
      </c>
      <c r="AC48" s="37" t="b">
        <v>0</v>
      </c>
      <c r="AD48" s="37" t="b">
        <v>0</v>
      </c>
      <c r="AE48" s="37" t="b">
        <v>0</v>
      </c>
      <c r="AF48" s="37" t="b">
        <v>0</v>
      </c>
      <c r="AG48" s="37" t="b">
        <v>0</v>
      </c>
      <c r="AH48" s="39" t="b">
        <v>0</v>
      </c>
      <c r="AI48" s="37" t="b">
        <v>0</v>
      </c>
      <c r="AJ48" s="37" t="b">
        <v>0</v>
      </c>
      <c r="AK48" s="37" t="b">
        <v>0</v>
      </c>
      <c r="AL48" s="37" t="b">
        <v>0</v>
      </c>
      <c r="AM48" s="37" t="b">
        <v>0</v>
      </c>
      <c r="AN48" s="37" t="b">
        <v>0</v>
      </c>
      <c r="AO48" s="37" t="b">
        <v>0</v>
      </c>
      <c r="AP48" s="37" t="b">
        <v>0</v>
      </c>
      <c r="AQ48" s="37" t="b">
        <v>0</v>
      </c>
      <c r="AR48" s="37" t="b">
        <v>0</v>
      </c>
      <c r="AS48" s="37" t="b">
        <v>0</v>
      </c>
      <c r="AT48" s="37" t="b">
        <v>0</v>
      </c>
      <c r="AU48" s="37" t="b">
        <v>0</v>
      </c>
      <c r="AV48" s="37" t="b">
        <v>0</v>
      </c>
      <c r="AW48" s="37" t="b">
        <v>0</v>
      </c>
      <c r="AX48" s="37" t="b">
        <v>0</v>
      </c>
      <c r="AY48" s="37" t="b">
        <v>0</v>
      </c>
      <c r="AZ48" s="39" t="b">
        <v>0</v>
      </c>
      <c r="BA48" s="39" t="b">
        <v>0</v>
      </c>
      <c r="BB48" s="39" t="b">
        <v>0</v>
      </c>
      <c r="BC48" s="37" t="b">
        <v>0</v>
      </c>
      <c r="BD48" s="37" t="b">
        <v>0</v>
      </c>
      <c r="BE48" s="37" t="b">
        <v>0</v>
      </c>
      <c r="BF48" s="37" t="b">
        <v>0</v>
      </c>
      <c r="BG48" s="37" t="b">
        <v>0</v>
      </c>
      <c r="BH48" s="37" t="b">
        <v>0</v>
      </c>
      <c r="BI48" s="37" t="b">
        <v>0</v>
      </c>
      <c r="BJ48" s="37" t="b">
        <v>0</v>
      </c>
      <c r="BK48" s="37" t="b">
        <v>0</v>
      </c>
      <c r="BL48" s="37" t="b">
        <v>0</v>
      </c>
      <c r="BM48" s="37" t="b">
        <v>0</v>
      </c>
      <c r="BN48" s="37" t="b">
        <v>0</v>
      </c>
      <c r="BO48" s="37" t="b">
        <v>0</v>
      </c>
      <c r="BP48" s="37" t="b">
        <v>0</v>
      </c>
      <c r="BQ48" s="37" t="b">
        <v>0</v>
      </c>
      <c r="BR48" s="37" t="b">
        <v>0</v>
      </c>
      <c r="BS48" s="37" t="b">
        <v>0</v>
      </c>
      <c r="BT48" s="40" t="b">
        <v>0</v>
      </c>
      <c r="BU48" s="31" t="str">
        <f t="shared" si="8"/>
        <v>N</v>
      </c>
      <c r="BV48" s="41">
        <f t="shared" si="9"/>
        <v>1</v>
      </c>
      <c r="BW48" s="42">
        <f t="shared" si="10"/>
        <v>0</v>
      </c>
      <c r="BX48" s="42">
        <f t="shared" si="11"/>
        <v>0</v>
      </c>
    </row>
    <row r="49" spans="1:76" ht="38.5" customHeight="1">
      <c r="A49" s="29" t="str">
        <f t="shared" si="6"/>
        <v>Simms</v>
      </c>
      <c r="B49" s="29" t="s">
        <v>209</v>
      </c>
      <c r="C49" s="29" t="s">
        <v>155</v>
      </c>
      <c r="D49" s="29" t="s">
        <v>210</v>
      </c>
      <c r="E49" s="30" t="s">
        <v>211</v>
      </c>
      <c r="F49" s="51" t="s">
        <v>85</v>
      </c>
      <c r="G49" s="32" t="str">
        <f>IF(J49,IF(J49&lt;='Net Changes - Table 1'!$C$1,"y","x"),IF(K49,IF(K49&lt;'Net Changes - Table 1'!C$1,"x","y"),"y"))</f>
        <v>y</v>
      </c>
      <c r="H49" s="44" t="str">
        <f>IF(K49,IF(K49&lt;='Net Changes - Table 1'!$D$1,"x","y"),"y")</f>
        <v>y</v>
      </c>
      <c r="I49" s="33" t="str">
        <f>IF(K49,IF(K49&lt;='Net Changes - Table 1'!$E$1,"x","y"),"y")</f>
        <v>y</v>
      </c>
      <c r="J49" s="45"/>
      <c r="K49" s="52"/>
      <c r="L49" s="36"/>
      <c r="M49" s="37" t="b">
        <v>0</v>
      </c>
      <c r="N49" s="37" t="b">
        <v>0</v>
      </c>
      <c r="O49" s="37" t="b">
        <v>0</v>
      </c>
      <c r="P49" s="37" t="b">
        <v>0</v>
      </c>
      <c r="Q49" s="37" t="b">
        <v>0</v>
      </c>
      <c r="R49" s="37" t="b">
        <v>0</v>
      </c>
      <c r="S49" s="37">
        <f t="shared" si="7"/>
        <v>2</v>
      </c>
      <c r="T49" s="38"/>
      <c r="U49" s="37" t="b">
        <v>0</v>
      </c>
      <c r="V49" s="37" t="b">
        <v>0</v>
      </c>
      <c r="W49" s="37" t="b">
        <v>0</v>
      </c>
      <c r="X49" s="37" t="b">
        <v>0</v>
      </c>
      <c r="Y49" s="37" t="b">
        <v>1</v>
      </c>
      <c r="Z49" s="37" t="b">
        <v>0</v>
      </c>
      <c r="AA49" s="37" t="b">
        <v>0</v>
      </c>
      <c r="AB49" s="37" t="b">
        <v>0</v>
      </c>
      <c r="AC49" s="37" t="b">
        <v>0</v>
      </c>
      <c r="AD49" s="37" t="b">
        <v>0</v>
      </c>
      <c r="AE49" s="37" t="b">
        <v>0</v>
      </c>
      <c r="AF49" s="37" t="b">
        <v>0</v>
      </c>
      <c r="AG49" s="37" t="b">
        <v>0</v>
      </c>
      <c r="AH49" s="39" t="b">
        <v>0</v>
      </c>
      <c r="AI49" s="37" t="b">
        <v>0</v>
      </c>
      <c r="AJ49" s="37" t="b">
        <v>0</v>
      </c>
      <c r="AK49" s="37" t="b">
        <v>0</v>
      </c>
      <c r="AL49" s="37" t="b">
        <v>0</v>
      </c>
      <c r="AM49" s="37" t="b">
        <v>0</v>
      </c>
      <c r="AN49" s="37" t="b">
        <v>0</v>
      </c>
      <c r="AO49" s="37" t="b">
        <v>0</v>
      </c>
      <c r="AP49" s="37" t="b">
        <v>0</v>
      </c>
      <c r="AQ49" s="37" t="b">
        <v>0</v>
      </c>
      <c r="AR49" s="37" t="b">
        <v>0</v>
      </c>
      <c r="AS49" s="37" t="b">
        <v>0</v>
      </c>
      <c r="AT49" s="37" t="b">
        <v>0</v>
      </c>
      <c r="AU49" s="37" t="b">
        <v>0</v>
      </c>
      <c r="AV49" s="37" t="b">
        <v>0</v>
      </c>
      <c r="AW49" s="37" t="b">
        <v>0</v>
      </c>
      <c r="AX49" s="37" t="b">
        <v>0</v>
      </c>
      <c r="AY49" s="37" t="b">
        <v>0</v>
      </c>
      <c r="AZ49" s="39" t="b">
        <v>0</v>
      </c>
      <c r="BA49" s="39" t="b">
        <v>0</v>
      </c>
      <c r="BB49" s="39" t="b">
        <v>1</v>
      </c>
      <c r="BC49" s="37" t="b">
        <v>0</v>
      </c>
      <c r="BD49" s="37" t="b">
        <v>0</v>
      </c>
      <c r="BE49" s="37" t="b">
        <v>0</v>
      </c>
      <c r="BF49" s="37" t="b">
        <v>0</v>
      </c>
      <c r="BG49" s="37" t="b">
        <v>0</v>
      </c>
      <c r="BH49" s="37" t="b">
        <v>0</v>
      </c>
      <c r="BI49" s="37" t="b">
        <v>0</v>
      </c>
      <c r="BJ49" s="37" t="b">
        <v>0</v>
      </c>
      <c r="BK49" s="37" t="b">
        <v>0</v>
      </c>
      <c r="BL49" s="37" t="b">
        <v>0</v>
      </c>
      <c r="BM49" s="37" t="b">
        <v>0</v>
      </c>
      <c r="BN49" s="37" t="b">
        <v>0</v>
      </c>
      <c r="BO49" s="37" t="b">
        <v>0</v>
      </c>
      <c r="BP49" s="37" t="b">
        <v>0</v>
      </c>
      <c r="BQ49" s="37" t="b">
        <v>0</v>
      </c>
      <c r="BR49" s="37" t="b">
        <v>0</v>
      </c>
      <c r="BS49" s="37" t="b">
        <v>0</v>
      </c>
      <c r="BT49" s="40" t="b">
        <v>0</v>
      </c>
      <c r="BU49" s="31" t="str">
        <f t="shared" si="8"/>
        <v>N</v>
      </c>
      <c r="BV49" s="41">
        <f t="shared" si="9"/>
        <v>0</v>
      </c>
      <c r="BW49" s="42">
        <f t="shared" si="10"/>
        <v>0</v>
      </c>
      <c r="BX49" s="42">
        <f t="shared" si="11"/>
        <v>0</v>
      </c>
    </row>
    <row r="50" spans="1:76" ht="38.5" customHeight="1">
      <c r="A50" s="29" t="str">
        <f t="shared" si="6"/>
        <v>Spera</v>
      </c>
      <c r="B50" s="29" t="s">
        <v>212</v>
      </c>
      <c r="C50" s="29" t="s">
        <v>155</v>
      </c>
      <c r="D50" s="29" t="s">
        <v>213</v>
      </c>
      <c r="E50" s="30" t="s">
        <v>214</v>
      </c>
      <c r="F50" s="31" t="s">
        <v>85</v>
      </c>
      <c r="G50" s="32" t="str">
        <f>IF(J50,IF(J50&lt;='Net Changes - Table 1'!$C$1,"y","x"),IF(K50,IF(K50&lt;'Net Changes - Table 1'!C$1,"x","y"),"y"))</f>
        <v>y</v>
      </c>
      <c r="H50" s="44" t="str">
        <f>IF(K50,IF(K50&lt;='Net Changes - Table 1'!$D$1,"x","y"),"y")</f>
        <v>x</v>
      </c>
      <c r="I50" s="33" t="str">
        <f>IF(K50,IF(K50&lt;='Net Changes - Table 1'!$E$1,"x","y"),"y")</f>
        <v>x</v>
      </c>
      <c r="J50" s="47"/>
      <c r="K50" s="48">
        <v>2018</v>
      </c>
      <c r="L50" s="36"/>
      <c r="M50" s="37" t="b">
        <v>0</v>
      </c>
      <c r="N50" s="37" t="b">
        <v>0</v>
      </c>
      <c r="O50" s="37" t="b">
        <v>0</v>
      </c>
      <c r="P50" s="37" t="b">
        <v>0</v>
      </c>
      <c r="Q50" s="37" t="b">
        <v>0</v>
      </c>
      <c r="R50" s="37" t="b">
        <v>0</v>
      </c>
      <c r="S50" s="37">
        <f t="shared" si="7"/>
        <v>1</v>
      </c>
      <c r="T50" s="38"/>
      <c r="U50" s="37" t="b">
        <v>0</v>
      </c>
      <c r="V50" s="37" t="b">
        <v>0</v>
      </c>
      <c r="W50" s="37" t="b">
        <v>1</v>
      </c>
      <c r="X50" s="37" t="b">
        <v>0</v>
      </c>
      <c r="Y50" s="37" t="b">
        <v>0</v>
      </c>
      <c r="Z50" s="37" t="b">
        <v>0</v>
      </c>
      <c r="AA50" s="37" t="b">
        <v>0</v>
      </c>
      <c r="AB50" s="37" t="b">
        <v>0</v>
      </c>
      <c r="AC50" s="37" t="b">
        <v>0</v>
      </c>
      <c r="AD50" s="37" t="b">
        <v>0</v>
      </c>
      <c r="AE50" s="37" t="b">
        <v>0</v>
      </c>
      <c r="AF50" s="37" t="b">
        <v>0</v>
      </c>
      <c r="AG50" s="37" t="b">
        <v>0</v>
      </c>
      <c r="AH50" s="39" t="b">
        <v>0</v>
      </c>
      <c r="AI50" s="37" t="b">
        <v>0</v>
      </c>
      <c r="AJ50" s="37" t="b">
        <v>0</v>
      </c>
      <c r="AK50" s="37" t="b">
        <v>0</v>
      </c>
      <c r="AL50" s="37" t="b">
        <v>0</v>
      </c>
      <c r="AM50" s="37" t="b">
        <v>0</v>
      </c>
      <c r="AN50" s="37" t="b">
        <v>0</v>
      </c>
      <c r="AO50" s="37" t="b">
        <v>0</v>
      </c>
      <c r="AP50" s="37" t="b">
        <v>0</v>
      </c>
      <c r="AQ50" s="37" t="b">
        <v>0</v>
      </c>
      <c r="AR50" s="37" t="b">
        <v>0</v>
      </c>
      <c r="AS50" s="37" t="b">
        <v>0</v>
      </c>
      <c r="AT50" s="37" t="b">
        <v>0</v>
      </c>
      <c r="AU50" s="37" t="b">
        <v>0</v>
      </c>
      <c r="AV50" s="37" t="b">
        <v>0</v>
      </c>
      <c r="AW50" s="37" t="b">
        <v>0</v>
      </c>
      <c r="AX50" s="37" t="b">
        <v>0</v>
      </c>
      <c r="AY50" s="37" t="b">
        <v>0</v>
      </c>
      <c r="AZ50" s="39" t="b">
        <v>0</v>
      </c>
      <c r="BA50" s="39" t="b">
        <v>0</v>
      </c>
      <c r="BB50" s="39" t="b">
        <v>0</v>
      </c>
      <c r="BC50" s="37" t="b">
        <v>0</v>
      </c>
      <c r="BD50" s="37" t="b">
        <v>0</v>
      </c>
      <c r="BE50" s="37" t="b">
        <v>0</v>
      </c>
      <c r="BF50" s="37" t="b">
        <v>0</v>
      </c>
      <c r="BG50" s="37" t="b">
        <v>0</v>
      </c>
      <c r="BH50" s="37" t="b">
        <v>0</v>
      </c>
      <c r="BI50" s="37" t="b">
        <v>0</v>
      </c>
      <c r="BJ50" s="37" t="b">
        <v>0</v>
      </c>
      <c r="BK50" s="37" t="b">
        <v>0</v>
      </c>
      <c r="BL50" s="37" t="b">
        <v>0</v>
      </c>
      <c r="BM50" s="37" t="b">
        <v>0</v>
      </c>
      <c r="BN50" s="37" t="b">
        <v>0</v>
      </c>
      <c r="BO50" s="37" t="b">
        <v>0</v>
      </c>
      <c r="BP50" s="37" t="b">
        <v>0</v>
      </c>
      <c r="BQ50" s="37" t="b">
        <v>0</v>
      </c>
      <c r="BR50" s="37" t="b">
        <v>0</v>
      </c>
      <c r="BS50" s="37" t="b">
        <v>0</v>
      </c>
      <c r="BT50" s="40" t="b">
        <v>0</v>
      </c>
      <c r="BU50" s="31" t="str">
        <f t="shared" si="8"/>
        <v>N</v>
      </c>
      <c r="BV50" s="41">
        <f t="shared" si="9"/>
        <v>0</v>
      </c>
      <c r="BW50" s="42">
        <f t="shared" si="10"/>
        <v>1</v>
      </c>
      <c r="BX50" s="42">
        <f t="shared" si="11"/>
        <v>0</v>
      </c>
    </row>
    <row r="51" spans="1:76" ht="17" customHeight="1">
      <c r="A51" s="29" t="str">
        <f t="shared" si="6"/>
        <v>Tanimoto</v>
      </c>
      <c r="B51" s="29" t="s">
        <v>215</v>
      </c>
      <c r="C51" s="29" t="s">
        <v>155</v>
      </c>
      <c r="D51" s="29" t="s">
        <v>216</v>
      </c>
      <c r="E51" s="30" t="s">
        <v>26</v>
      </c>
      <c r="F51" s="31" t="s">
        <v>85</v>
      </c>
      <c r="G51" s="32" t="str">
        <f>IF(J51,IF(J51&lt;='Net Changes - Table 1'!$C$1,"y","x"),IF(K51,IF(K51&lt;'Net Changes - Table 1'!C$1,"x","y"),"y"))</f>
        <v>y</v>
      </c>
      <c r="H51" s="44" t="str">
        <f>IF(K51,IF(K51&lt;='Net Changes - Table 1'!$D$1,"x","y"),"y")</f>
        <v>y</v>
      </c>
      <c r="I51" s="33" t="str">
        <f>IF(K51,IF(K51&lt;='Net Changes - Table 1'!$E$1,"x","y"),"y")</f>
        <v>y</v>
      </c>
      <c r="J51" s="47"/>
      <c r="K51" s="35"/>
      <c r="L51" s="36"/>
      <c r="M51" s="37" t="b">
        <v>1</v>
      </c>
      <c r="N51" s="37" t="b">
        <v>0</v>
      </c>
      <c r="O51" s="37" t="b">
        <v>0</v>
      </c>
      <c r="P51" s="37" t="b">
        <v>0</v>
      </c>
      <c r="Q51" s="37" t="b">
        <v>0</v>
      </c>
      <c r="R51" s="37" t="b">
        <v>0</v>
      </c>
      <c r="S51" s="37">
        <f t="shared" si="7"/>
        <v>1</v>
      </c>
      <c r="T51" s="38"/>
      <c r="U51" s="37" t="b">
        <v>1</v>
      </c>
      <c r="V51" s="37" t="b">
        <v>0</v>
      </c>
      <c r="W51" s="37" t="b">
        <v>0</v>
      </c>
      <c r="X51" s="37" t="b">
        <v>0</v>
      </c>
      <c r="Y51" s="37" t="b">
        <v>0</v>
      </c>
      <c r="Z51" s="37" t="b">
        <v>0</v>
      </c>
      <c r="AA51" s="37" t="b">
        <v>0</v>
      </c>
      <c r="AB51" s="37" t="b">
        <v>0</v>
      </c>
      <c r="AC51" s="37" t="b">
        <v>0</v>
      </c>
      <c r="AD51" s="37" t="b">
        <v>0</v>
      </c>
      <c r="AE51" s="37" t="b">
        <v>0</v>
      </c>
      <c r="AF51" s="37" t="b">
        <v>0</v>
      </c>
      <c r="AG51" s="37" t="b">
        <v>0</v>
      </c>
      <c r="AH51" s="39" t="b">
        <v>0</v>
      </c>
      <c r="AI51" s="37" t="b">
        <v>0</v>
      </c>
      <c r="AJ51" s="37" t="b">
        <v>0</v>
      </c>
      <c r="AK51" s="37" t="b">
        <v>0</v>
      </c>
      <c r="AL51" s="37" t="b">
        <v>0</v>
      </c>
      <c r="AM51" s="37" t="b">
        <v>0</v>
      </c>
      <c r="AN51" s="37" t="b">
        <v>0</v>
      </c>
      <c r="AO51" s="37" t="b">
        <v>0</v>
      </c>
      <c r="AP51" s="37" t="b">
        <v>0</v>
      </c>
      <c r="AQ51" s="37" t="b">
        <v>0</v>
      </c>
      <c r="AR51" s="37" t="b">
        <v>0</v>
      </c>
      <c r="AS51" s="37" t="b">
        <v>0</v>
      </c>
      <c r="AT51" s="37" t="b">
        <v>0</v>
      </c>
      <c r="AU51" s="37" t="b">
        <v>0</v>
      </c>
      <c r="AV51" s="37" t="b">
        <v>0</v>
      </c>
      <c r="AW51" s="37" t="b">
        <v>0</v>
      </c>
      <c r="AX51" s="37" t="b">
        <v>0</v>
      </c>
      <c r="AY51" s="37" t="b">
        <v>0</v>
      </c>
      <c r="AZ51" s="39" t="b">
        <v>0</v>
      </c>
      <c r="BA51" s="39" t="b">
        <v>0</v>
      </c>
      <c r="BB51" s="39" t="b">
        <v>0</v>
      </c>
      <c r="BC51" s="37" t="b">
        <v>0</v>
      </c>
      <c r="BD51" s="37" t="b">
        <v>0</v>
      </c>
      <c r="BE51" s="37" t="b">
        <v>0</v>
      </c>
      <c r="BF51" s="37" t="b">
        <v>0</v>
      </c>
      <c r="BG51" s="37" t="b">
        <v>0</v>
      </c>
      <c r="BH51" s="37" t="b">
        <v>0</v>
      </c>
      <c r="BI51" s="37" t="b">
        <v>0</v>
      </c>
      <c r="BJ51" s="37" t="b">
        <v>0</v>
      </c>
      <c r="BK51" s="37" t="b">
        <v>0</v>
      </c>
      <c r="BL51" s="37" t="b">
        <v>0</v>
      </c>
      <c r="BM51" s="37" t="b">
        <v>0</v>
      </c>
      <c r="BN51" s="37" t="b">
        <v>0</v>
      </c>
      <c r="BO51" s="37" t="b">
        <v>0</v>
      </c>
      <c r="BP51" s="37" t="b">
        <v>0</v>
      </c>
      <c r="BQ51" s="37" t="b">
        <v>0</v>
      </c>
      <c r="BR51" s="37" t="b">
        <v>0</v>
      </c>
      <c r="BS51" s="37" t="b">
        <v>0</v>
      </c>
      <c r="BT51" s="40" t="b">
        <v>0</v>
      </c>
      <c r="BU51" s="31" t="str">
        <f t="shared" si="8"/>
        <v>N</v>
      </c>
      <c r="BV51" s="41">
        <f t="shared" si="9"/>
        <v>0</v>
      </c>
      <c r="BW51" s="42">
        <f t="shared" si="10"/>
        <v>0</v>
      </c>
      <c r="BX51" s="42">
        <f t="shared" si="11"/>
        <v>0</v>
      </c>
    </row>
    <row r="52" spans="1:76" ht="38.5" customHeight="1">
      <c r="A52" s="29" t="str">
        <f t="shared" si="6"/>
        <v>Tiffney</v>
      </c>
      <c r="B52" s="29" t="s">
        <v>217</v>
      </c>
      <c r="C52" s="29" t="s">
        <v>155</v>
      </c>
      <c r="D52" s="29" t="s">
        <v>218</v>
      </c>
      <c r="E52" s="30" t="s">
        <v>203</v>
      </c>
      <c r="F52" s="31" t="s">
        <v>85</v>
      </c>
      <c r="G52" s="32" t="str">
        <f>IF(J52,IF(J52&lt;='Net Changes - Table 1'!$C$1,"y","x"),IF(K52,IF(K52&lt;'Net Changes - Table 1'!C$1,"x","y"),"y"))</f>
        <v>y</v>
      </c>
      <c r="H52" s="44" t="str">
        <f>IF(K52,IF(K52&lt;='Net Changes - Table 1'!$D$1,"x","y"),"y")</f>
        <v>y</v>
      </c>
      <c r="I52" s="33" t="str">
        <f>IF(K52,IF(K52&lt;='Net Changes - Table 1'!$E$1,"x","y"),"y")</f>
        <v>x</v>
      </c>
      <c r="J52" s="47"/>
      <c r="K52" s="48">
        <v>2020</v>
      </c>
      <c r="L52" s="36"/>
      <c r="M52" s="37" t="b">
        <v>0</v>
      </c>
      <c r="N52" s="37" t="b">
        <v>0</v>
      </c>
      <c r="O52" s="37" t="b">
        <v>0</v>
      </c>
      <c r="P52" s="37" t="b">
        <v>1</v>
      </c>
      <c r="Q52" s="37" t="b">
        <v>0</v>
      </c>
      <c r="R52" s="37" t="b">
        <v>0</v>
      </c>
      <c r="S52" s="37">
        <f t="shared" si="7"/>
        <v>2</v>
      </c>
      <c r="T52" s="38"/>
      <c r="U52" s="37" t="b">
        <v>0</v>
      </c>
      <c r="V52" s="37" t="b">
        <v>0</v>
      </c>
      <c r="W52" s="37" t="b">
        <v>0</v>
      </c>
      <c r="X52" s="37" t="b">
        <v>1</v>
      </c>
      <c r="Y52" s="37" t="b">
        <v>0</v>
      </c>
      <c r="Z52" s="37" t="b">
        <v>0</v>
      </c>
      <c r="AA52" s="37" t="b">
        <v>0</v>
      </c>
      <c r="AB52" s="37" t="b">
        <v>0</v>
      </c>
      <c r="AC52" s="37" t="b">
        <v>0</v>
      </c>
      <c r="AD52" s="37" t="b">
        <v>0</v>
      </c>
      <c r="AE52" s="37" t="b">
        <v>0</v>
      </c>
      <c r="AF52" s="37" t="b">
        <v>0</v>
      </c>
      <c r="AG52" s="37" t="b">
        <v>0</v>
      </c>
      <c r="AH52" s="39" t="b">
        <v>0</v>
      </c>
      <c r="AI52" s="37" t="b">
        <v>0</v>
      </c>
      <c r="AJ52" s="37" t="b">
        <v>1</v>
      </c>
      <c r="AK52" s="37" t="b">
        <v>0</v>
      </c>
      <c r="AL52" s="37" t="b">
        <v>0</v>
      </c>
      <c r="AM52" s="37" t="b">
        <v>0</v>
      </c>
      <c r="AN52" s="37" t="b">
        <v>0</v>
      </c>
      <c r="AO52" s="37" t="b">
        <v>0</v>
      </c>
      <c r="AP52" s="37" t="b">
        <v>0</v>
      </c>
      <c r="AQ52" s="37" t="b">
        <v>0</v>
      </c>
      <c r="AR52" s="37" t="b">
        <v>0</v>
      </c>
      <c r="AS52" s="37" t="b">
        <v>0</v>
      </c>
      <c r="AT52" s="37" t="b">
        <v>0</v>
      </c>
      <c r="AU52" s="37" t="b">
        <v>0</v>
      </c>
      <c r="AV52" s="37" t="b">
        <v>0</v>
      </c>
      <c r="AW52" s="37" t="b">
        <v>0</v>
      </c>
      <c r="AX52" s="37" t="b">
        <v>0</v>
      </c>
      <c r="AY52" s="37" t="b">
        <v>0</v>
      </c>
      <c r="AZ52" s="39" t="b">
        <v>0</v>
      </c>
      <c r="BA52" s="39" t="b">
        <v>0</v>
      </c>
      <c r="BB52" s="39" t="b">
        <v>0</v>
      </c>
      <c r="BC52" s="37" t="b">
        <v>0</v>
      </c>
      <c r="BD52" s="37" t="b">
        <v>0</v>
      </c>
      <c r="BE52" s="37" t="b">
        <v>0</v>
      </c>
      <c r="BF52" s="37" t="b">
        <v>0</v>
      </c>
      <c r="BG52" s="37" t="b">
        <v>0</v>
      </c>
      <c r="BH52" s="37" t="b">
        <v>0</v>
      </c>
      <c r="BI52" s="37" t="b">
        <v>0</v>
      </c>
      <c r="BJ52" s="37" t="b">
        <v>0</v>
      </c>
      <c r="BK52" s="37" t="b">
        <v>0</v>
      </c>
      <c r="BL52" s="37" t="b">
        <v>0</v>
      </c>
      <c r="BM52" s="37" t="b">
        <v>0</v>
      </c>
      <c r="BN52" s="37" t="b">
        <v>0</v>
      </c>
      <c r="BO52" s="37" t="b">
        <v>0</v>
      </c>
      <c r="BP52" s="37" t="b">
        <v>0</v>
      </c>
      <c r="BQ52" s="37" t="b">
        <v>0</v>
      </c>
      <c r="BR52" s="37" t="b">
        <v>0</v>
      </c>
      <c r="BS52" s="37" t="b">
        <v>0</v>
      </c>
      <c r="BT52" s="40" t="b">
        <v>0</v>
      </c>
      <c r="BU52" s="31" t="str">
        <f t="shared" si="8"/>
        <v>N</v>
      </c>
      <c r="BV52" s="41">
        <f t="shared" si="9"/>
        <v>0</v>
      </c>
      <c r="BW52" s="42">
        <f t="shared" si="10"/>
        <v>0</v>
      </c>
      <c r="BX52" s="42">
        <f t="shared" si="11"/>
        <v>1</v>
      </c>
    </row>
    <row r="53" spans="1:76" ht="50.5" customHeight="1">
      <c r="A53" s="29" t="str">
        <f t="shared" si="6"/>
        <v>Valentine</v>
      </c>
      <c r="B53" s="29" t="s">
        <v>219</v>
      </c>
      <c r="C53" s="29" t="s">
        <v>155</v>
      </c>
      <c r="D53" s="29" t="s">
        <v>220</v>
      </c>
      <c r="E53" s="30" t="s">
        <v>221</v>
      </c>
      <c r="F53" s="31" t="s">
        <v>85</v>
      </c>
      <c r="G53" s="32" t="str">
        <f>IF(J53,IF(J53&lt;='Net Changes - Table 1'!$C$1,"y","x"),IF(K53,IF(K53&lt;'Net Changes - Table 1'!C$1,"x","y"),"y"))</f>
        <v>y</v>
      </c>
      <c r="H53" s="44" t="str">
        <f>IF(K53,IF(K53&lt;='Net Changes - Table 1'!$D$1,"x","y"),"y")</f>
        <v>y</v>
      </c>
      <c r="I53" s="33" t="str">
        <f>IF(K53,IF(K53&lt;='Net Changes - Table 1'!$E$1,"x","y"),"y")</f>
        <v>y</v>
      </c>
      <c r="J53" s="47"/>
      <c r="K53" s="35"/>
      <c r="L53" s="36"/>
      <c r="M53" s="37" t="b">
        <v>0</v>
      </c>
      <c r="N53" s="37" t="b">
        <v>0</v>
      </c>
      <c r="O53" s="37" t="b">
        <v>0</v>
      </c>
      <c r="P53" s="37" t="b">
        <v>0</v>
      </c>
      <c r="Q53" s="37" t="b">
        <v>0</v>
      </c>
      <c r="R53" s="37" t="b">
        <v>0</v>
      </c>
      <c r="S53" s="37">
        <f t="shared" si="7"/>
        <v>3</v>
      </c>
      <c r="T53" s="38"/>
      <c r="U53" s="37" t="b">
        <v>0</v>
      </c>
      <c r="V53" s="37" t="b">
        <v>0</v>
      </c>
      <c r="W53" s="37" t="b">
        <v>0</v>
      </c>
      <c r="X53" s="37" t="b">
        <v>0</v>
      </c>
      <c r="Y53" s="37" t="b">
        <v>0</v>
      </c>
      <c r="Z53" s="37" t="b">
        <v>0</v>
      </c>
      <c r="AA53" s="37" t="b">
        <v>0</v>
      </c>
      <c r="AB53" s="37" t="b">
        <v>0</v>
      </c>
      <c r="AC53" s="37" t="b">
        <v>0</v>
      </c>
      <c r="AD53" s="37" t="b">
        <v>0</v>
      </c>
      <c r="AE53" s="37" t="b">
        <v>0</v>
      </c>
      <c r="AF53" s="37" t="b">
        <v>0</v>
      </c>
      <c r="AG53" s="37" t="b">
        <v>0</v>
      </c>
      <c r="AH53" s="39" t="b">
        <v>0</v>
      </c>
      <c r="AI53" s="37" t="b">
        <v>0</v>
      </c>
      <c r="AJ53" s="37" t="b">
        <v>0</v>
      </c>
      <c r="AK53" s="37" t="b">
        <v>0</v>
      </c>
      <c r="AL53" s="37" t="b">
        <v>0</v>
      </c>
      <c r="AM53" s="37" t="b">
        <v>0</v>
      </c>
      <c r="AN53" s="37" t="b">
        <v>1</v>
      </c>
      <c r="AO53" s="37" t="b">
        <v>0</v>
      </c>
      <c r="AP53" s="37" t="b">
        <v>1</v>
      </c>
      <c r="AQ53" s="37" t="b">
        <v>0</v>
      </c>
      <c r="AR53" s="37" t="b">
        <v>0</v>
      </c>
      <c r="AS53" s="37" t="b">
        <v>0</v>
      </c>
      <c r="AT53" s="37" t="b">
        <v>0</v>
      </c>
      <c r="AU53" s="37" t="b">
        <v>0</v>
      </c>
      <c r="AV53" s="37" t="b">
        <v>0</v>
      </c>
      <c r="AW53" s="37" t="b">
        <v>0</v>
      </c>
      <c r="AX53" s="37" t="b">
        <v>1</v>
      </c>
      <c r="AY53" s="37" t="b">
        <v>0</v>
      </c>
      <c r="AZ53" s="39" t="b">
        <v>0</v>
      </c>
      <c r="BA53" s="39" t="b">
        <v>0</v>
      </c>
      <c r="BB53" s="39" t="b">
        <v>0</v>
      </c>
      <c r="BC53" s="37" t="b">
        <v>0</v>
      </c>
      <c r="BD53" s="37" t="b">
        <v>0</v>
      </c>
      <c r="BE53" s="37" t="b">
        <v>0</v>
      </c>
      <c r="BF53" s="37" t="b">
        <v>0</v>
      </c>
      <c r="BG53" s="37" t="b">
        <v>0</v>
      </c>
      <c r="BH53" s="37" t="b">
        <v>0</v>
      </c>
      <c r="BI53" s="37" t="b">
        <v>0</v>
      </c>
      <c r="BJ53" s="37" t="b">
        <v>0</v>
      </c>
      <c r="BK53" s="37" t="b">
        <v>0</v>
      </c>
      <c r="BL53" s="37" t="b">
        <v>0</v>
      </c>
      <c r="BM53" s="37" t="b">
        <v>0</v>
      </c>
      <c r="BN53" s="37" t="b">
        <v>0</v>
      </c>
      <c r="BO53" s="37" t="b">
        <v>0</v>
      </c>
      <c r="BP53" s="37" t="b">
        <v>0</v>
      </c>
      <c r="BQ53" s="37" t="b">
        <v>0</v>
      </c>
      <c r="BR53" s="37" t="b">
        <v>0</v>
      </c>
      <c r="BS53" s="37" t="b">
        <v>0</v>
      </c>
      <c r="BT53" s="40" t="b">
        <v>0</v>
      </c>
      <c r="BU53" s="31" t="str">
        <f t="shared" si="8"/>
        <v>N</v>
      </c>
      <c r="BV53" s="41">
        <f t="shared" si="9"/>
        <v>0</v>
      </c>
      <c r="BW53" s="42">
        <f t="shared" si="10"/>
        <v>0</v>
      </c>
      <c r="BX53" s="42">
        <f t="shared" si="11"/>
        <v>0</v>
      </c>
    </row>
    <row r="54" spans="1:76" ht="17" customHeight="1">
      <c r="A54" s="29" t="str">
        <f t="shared" si="6"/>
        <v>Weldeab</v>
      </c>
      <c r="B54" s="29" t="s">
        <v>222</v>
      </c>
      <c r="C54" s="29" t="s">
        <v>155</v>
      </c>
      <c r="D54" s="29" t="s">
        <v>223</v>
      </c>
      <c r="E54" s="30" t="s">
        <v>192</v>
      </c>
      <c r="F54" s="31" t="s">
        <v>85</v>
      </c>
      <c r="G54" s="32" t="str">
        <f>IF(J54,IF(J54&lt;='Net Changes - Table 1'!$C$1,"y","x"),IF(K54,IF(K54&lt;'Net Changes - Table 1'!C$1,"x","y"),"y"))</f>
        <v>y</v>
      </c>
      <c r="H54" s="44" t="str">
        <f>IF(K54,IF(K54&lt;='Net Changes - Table 1'!$D$1,"x","y"),"y")</f>
        <v>y</v>
      </c>
      <c r="I54" s="33" t="str">
        <f>IF(K54,IF(K54&lt;='Net Changes - Table 1'!$E$1,"x","y"),"y")</f>
        <v>y</v>
      </c>
      <c r="J54" s="47"/>
      <c r="K54" s="35"/>
      <c r="L54" s="45"/>
      <c r="M54" s="46" t="b">
        <v>0</v>
      </c>
      <c r="N54" s="46" t="b">
        <v>0</v>
      </c>
      <c r="O54" s="46" t="b">
        <v>0</v>
      </c>
      <c r="P54" s="46" t="b">
        <v>0</v>
      </c>
      <c r="Q54" s="46" t="b">
        <v>0</v>
      </c>
      <c r="R54" s="46" t="b">
        <v>0</v>
      </c>
      <c r="S54" s="37">
        <f t="shared" si="7"/>
        <v>1</v>
      </c>
      <c r="T54" s="38"/>
      <c r="U54" s="37" t="b">
        <v>0</v>
      </c>
      <c r="V54" s="37" t="b">
        <v>0</v>
      </c>
      <c r="W54" s="37" t="b">
        <v>0</v>
      </c>
      <c r="X54" s="37" t="b">
        <v>0</v>
      </c>
      <c r="Y54" s="37" t="b">
        <v>0</v>
      </c>
      <c r="Z54" s="37" t="b">
        <v>0</v>
      </c>
      <c r="AA54" s="37" t="b">
        <v>0</v>
      </c>
      <c r="AB54" s="37" t="b">
        <v>0</v>
      </c>
      <c r="AC54" s="37" t="b">
        <v>0</v>
      </c>
      <c r="AD54" s="37" t="b">
        <v>0</v>
      </c>
      <c r="AE54" s="37" t="b">
        <v>0</v>
      </c>
      <c r="AF54" s="37" t="b">
        <v>0</v>
      </c>
      <c r="AG54" s="37" t="b">
        <v>0</v>
      </c>
      <c r="AH54" s="39" t="b">
        <v>0</v>
      </c>
      <c r="AI54" s="37" t="b">
        <v>0</v>
      </c>
      <c r="AJ54" s="37" t="b">
        <v>0</v>
      </c>
      <c r="AK54" s="37" t="b">
        <v>0</v>
      </c>
      <c r="AL54" s="37" t="b">
        <v>0</v>
      </c>
      <c r="AM54" s="37" t="b">
        <v>0</v>
      </c>
      <c r="AN54" s="37" t="b">
        <v>0</v>
      </c>
      <c r="AO54" s="37" t="b">
        <v>0</v>
      </c>
      <c r="AP54" s="37" t="b">
        <v>0</v>
      </c>
      <c r="AQ54" s="37" t="b">
        <v>0</v>
      </c>
      <c r="AR54" s="37" t="b">
        <v>0</v>
      </c>
      <c r="AS54" s="37" t="b">
        <v>0</v>
      </c>
      <c r="AT54" s="37" t="b">
        <v>0</v>
      </c>
      <c r="AU54" s="37" t="b">
        <v>0</v>
      </c>
      <c r="AV54" s="37" t="b">
        <v>0</v>
      </c>
      <c r="AW54" s="37" t="b">
        <v>0</v>
      </c>
      <c r="AX54" s="37" t="b">
        <v>0</v>
      </c>
      <c r="AY54" s="37" t="b">
        <v>0</v>
      </c>
      <c r="AZ54" s="39" t="b">
        <v>0</v>
      </c>
      <c r="BA54" s="39" t="b">
        <v>0</v>
      </c>
      <c r="BB54" s="39" t="b">
        <v>1</v>
      </c>
      <c r="BC54" s="37" t="b">
        <v>0</v>
      </c>
      <c r="BD54" s="37" t="b">
        <v>0</v>
      </c>
      <c r="BE54" s="37" t="b">
        <v>0</v>
      </c>
      <c r="BF54" s="37" t="b">
        <v>0</v>
      </c>
      <c r="BG54" s="37" t="b">
        <v>0</v>
      </c>
      <c r="BH54" s="37" t="b">
        <v>0</v>
      </c>
      <c r="BI54" s="37" t="b">
        <v>0</v>
      </c>
      <c r="BJ54" s="37" t="b">
        <v>0</v>
      </c>
      <c r="BK54" s="37" t="b">
        <v>0</v>
      </c>
      <c r="BL54" s="37" t="b">
        <v>0</v>
      </c>
      <c r="BM54" s="37" t="b">
        <v>0</v>
      </c>
      <c r="BN54" s="37" t="b">
        <v>0</v>
      </c>
      <c r="BO54" s="37" t="b">
        <v>0</v>
      </c>
      <c r="BP54" s="37" t="b">
        <v>0</v>
      </c>
      <c r="BQ54" s="37" t="b">
        <v>0</v>
      </c>
      <c r="BR54" s="37" t="b">
        <v>0</v>
      </c>
      <c r="BS54" s="37" t="b">
        <v>0</v>
      </c>
      <c r="BT54" s="40" t="b">
        <v>0</v>
      </c>
      <c r="BU54" s="31" t="str">
        <f t="shared" si="8"/>
        <v>N</v>
      </c>
      <c r="BV54" s="41">
        <f t="shared" si="9"/>
        <v>0</v>
      </c>
      <c r="BW54" s="42">
        <f t="shared" si="10"/>
        <v>0</v>
      </c>
      <c r="BX54" s="42">
        <f t="shared" si="11"/>
        <v>0</v>
      </c>
    </row>
    <row r="55" spans="1:76" ht="26.5" customHeight="1">
      <c r="A55" s="29" t="str">
        <f t="shared" si="6"/>
        <v>Wyss</v>
      </c>
      <c r="B55" s="29" t="s">
        <v>224</v>
      </c>
      <c r="C55" s="29" t="s">
        <v>155</v>
      </c>
      <c r="D55" s="29" t="s">
        <v>225</v>
      </c>
      <c r="E55" s="30" t="s">
        <v>29</v>
      </c>
      <c r="F55" s="31" t="s">
        <v>85</v>
      </c>
      <c r="G55" s="32" t="str">
        <f>IF(J55,IF(J55&lt;='Net Changes - Table 1'!$C$1,"y","x"),IF(K55,IF(K55&lt;'Net Changes - Table 1'!C$1,"x","y"),"y"))</f>
        <v>y</v>
      </c>
      <c r="H55" s="44" t="str">
        <f>IF(K55,IF(K55&lt;='Net Changes - Table 1'!$D$1,"x","y"),"y")</f>
        <v>y</v>
      </c>
      <c r="I55" s="33" t="str">
        <f>IF(K55,IF(K55&lt;='Net Changes - Table 1'!$E$1,"x","y"),"y")</f>
        <v>y</v>
      </c>
      <c r="J55" s="47"/>
      <c r="K55" s="35"/>
      <c r="L55" s="36"/>
      <c r="M55" s="37" t="b">
        <v>0</v>
      </c>
      <c r="N55" s="37" t="b">
        <v>0</v>
      </c>
      <c r="O55" s="37" t="b">
        <v>0</v>
      </c>
      <c r="P55" s="37" t="b">
        <v>0</v>
      </c>
      <c r="Q55" s="37" t="b">
        <v>0</v>
      </c>
      <c r="R55" s="37" t="b">
        <v>0</v>
      </c>
      <c r="S55" s="37">
        <f t="shared" si="7"/>
        <v>1</v>
      </c>
      <c r="T55" s="38"/>
      <c r="U55" s="37" t="b">
        <v>0</v>
      </c>
      <c r="V55" s="37" t="b">
        <v>0</v>
      </c>
      <c r="W55" s="37" t="b">
        <v>0</v>
      </c>
      <c r="X55" s="37" t="b">
        <v>1</v>
      </c>
      <c r="Y55" s="37" t="b">
        <v>0</v>
      </c>
      <c r="Z55" s="37" t="b">
        <v>0</v>
      </c>
      <c r="AA55" s="37" t="b">
        <v>0</v>
      </c>
      <c r="AB55" s="37" t="b">
        <v>0</v>
      </c>
      <c r="AC55" s="37" t="b">
        <v>0</v>
      </c>
      <c r="AD55" s="37" t="b">
        <v>0</v>
      </c>
      <c r="AE55" s="37" t="b">
        <v>0</v>
      </c>
      <c r="AF55" s="37" t="b">
        <v>0</v>
      </c>
      <c r="AG55" s="37" t="b">
        <v>0</v>
      </c>
      <c r="AH55" s="39" t="b">
        <v>0</v>
      </c>
      <c r="AI55" s="37" t="b">
        <v>0</v>
      </c>
      <c r="AJ55" s="37" t="b">
        <v>0</v>
      </c>
      <c r="AK55" s="37" t="b">
        <v>0</v>
      </c>
      <c r="AL55" s="37" t="b">
        <v>0</v>
      </c>
      <c r="AM55" s="37" t="b">
        <v>0</v>
      </c>
      <c r="AN55" s="37" t="b">
        <v>0</v>
      </c>
      <c r="AO55" s="37" t="b">
        <v>0</v>
      </c>
      <c r="AP55" s="37" t="b">
        <v>0</v>
      </c>
      <c r="AQ55" s="37" t="b">
        <v>0</v>
      </c>
      <c r="AR55" s="37" t="b">
        <v>0</v>
      </c>
      <c r="AS55" s="37" t="b">
        <v>0</v>
      </c>
      <c r="AT55" s="37" t="b">
        <v>0</v>
      </c>
      <c r="AU55" s="37" t="b">
        <v>0</v>
      </c>
      <c r="AV55" s="37" t="b">
        <v>0</v>
      </c>
      <c r="AW55" s="37" t="b">
        <v>0</v>
      </c>
      <c r="AX55" s="37" t="b">
        <v>0</v>
      </c>
      <c r="AY55" s="37" t="b">
        <v>0</v>
      </c>
      <c r="AZ55" s="39" t="b">
        <v>0</v>
      </c>
      <c r="BA55" s="39" t="b">
        <v>0</v>
      </c>
      <c r="BB55" s="39" t="b">
        <v>0</v>
      </c>
      <c r="BC55" s="37" t="b">
        <v>0</v>
      </c>
      <c r="BD55" s="37" t="b">
        <v>0</v>
      </c>
      <c r="BE55" s="37" t="b">
        <v>0</v>
      </c>
      <c r="BF55" s="37" t="b">
        <v>0</v>
      </c>
      <c r="BG55" s="37" t="b">
        <v>0</v>
      </c>
      <c r="BH55" s="37" t="b">
        <v>0</v>
      </c>
      <c r="BI55" s="37" t="b">
        <v>0</v>
      </c>
      <c r="BJ55" s="37" t="b">
        <v>0</v>
      </c>
      <c r="BK55" s="37" t="b">
        <v>0</v>
      </c>
      <c r="BL55" s="37" t="b">
        <v>0</v>
      </c>
      <c r="BM55" s="37" t="b">
        <v>0</v>
      </c>
      <c r="BN55" s="37" t="b">
        <v>0</v>
      </c>
      <c r="BO55" s="37" t="b">
        <v>0</v>
      </c>
      <c r="BP55" s="37" t="b">
        <v>0</v>
      </c>
      <c r="BQ55" s="37" t="b">
        <v>0</v>
      </c>
      <c r="BR55" s="37" t="b">
        <v>0</v>
      </c>
      <c r="BS55" s="37" t="b">
        <v>0</v>
      </c>
      <c r="BT55" s="40" t="b">
        <v>0</v>
      </c>
      <c r="BU55" s="31" t="str">
        <f t="shared" si="8"/>
        <v>N</v>
      </c>
      <c r="BV55" s="41">
        <f t="shared" si="9"/>
        <v>0</v>
      </c>
      <c r="BW55" s="42">
        <f t="shared" si="10"/>
        <v>0</v>
      </c>
      <c r="BX55" s="42">
        <f t="shared" si="11"/>
        <v>0</v>
      </c>
    </row>
    <row r="56" spans="1:76" ht="26.5" customHeight="1">
      <c r="A56" s="29" t="str">
        <f t="shared" si="6"/>
        <v>Briggs</v>
      </c>
      <c r="B56" s="29" t="s">
        <v>226</v>
      </c>
      <c r="C56" s="29" t="s">
        <v>227</v>
      </c>
      <c r="D56" s="29" t="s">
        <v>228</v>
      </c>
      <c r="E56" s="30" t="s">
        <v>229</v>
      </c>
      <c r="F56" s="43"/>
      <c r="G56" s="32" t="str">
        <f>IF(J56,IF(J56&lt;='Net Changes - Table 1'!$C$1,"y","x"),IF(K56,IF(K56&lt;'Net Changes - Table 1'!C$1,"x","y"),"y"))</f>
        <v>y</v>
      </c>
      <c r="H56" s="44" t="str">
        <f>IF(K56,IF(K56&lt;='Net Changes - Table 1'!$D$1,"x","y"),"y")</f>
        <v>y</v>
      </c>
      <c r="I56" s="33" t="str">
        <f>IF(K56,IF(K56&lt;='Net Changes - Table 1'!$E$1,"x","y"),"y")</f>
        <v>y</v>
      </c>
      <c r="J56" s="47"/>
      <c r="K56" s="35"/>
      <c r="L56" s="36"/>
      <c r="M56" s="37" t="b">
        <v>0</v>
      </c>
      <c r="N56" s="37" t="b">
        <v>0</v>
      </c>
      <c r="O56" s="37" t="b">
        <v>1</v>
      </c>
      <c r="P56" s="37" t="b">
        <v>0</v>
      </c>
      <c r="Q56" s="37" t="b">
        <v>0</v>
      </c>
      <c r="R56" s="37" t="b">
        <v>0</v>
      </c>
      <c r="S56" s="37">
        <f t="shared" si="7"/>
        <v>2</v>
      </c>
      <c r="T56" s="38"/>
      <c r="U56" s="37" t="b">
        <v>0</v>
      </c>
      <c r="V56" s="37" t="b">
        <v>0</v>
      </c>
      <c r="W56" s="37" t="b">
        <v>0</v>
      </c>
      <c r="X56" s="37" t="b">
        <v>0</v>
      </c>
      <c r="Y56" s="37" t="b">
        <v>0</v>
      </c>
      <c r="Z56" s="37" t="b">
        <v>1</v>
      </c>
      <c r="AA56" s="37" t="b">
        <v>0</v>
      </c>
      <c r="AB56" s="37" t="b">
        <v>0</v>
      </c>
      <c r="AC56" s="37" t="b">
        <v>0</v>
      </c>
      <c r="AD56" s="37" t="b">
        <v>1</v>
      </c>
      <c r="AE56" s="37" t="b">
        <v>0</v>
      </c>
      <c r="AF56" s="37" t="b">
        <v>0</v>
      </c>
      <c r="AG56" s="37" t="b">
        <v>0</v>
      </c>
      <c r="AH56" s="39" t="b">
        <v>0</v>
      </c>
      <c r="AI56" s="37" t="b">
        <v>0</v>
      </c>
      <c r="AJ56" s="37" t="b">
        <v>0</v>
      </c>
      <c r="AK56" s="37" t="b">
        <v>0</v>
      </c>
      <c r="AL56" s="37" t="b">
        <v>0</v>
      </c>
      <c r="AM56" s="37" t="b">
        <v>0</v>
      </c>
      <c r="AN56" s="37" t="b">
        <v>0</v>
      </c>
      <c r="AO56" s="37" t="b">
        <v>0</v>
      </c>
      <c r="AP56" s="37" t="b">
        <v>0</v>
      </c>
      <c r="AQ56" s="37" t="b">
        <v>0</v>
      </c>
      <c r="AR56" s="37" t="b">
        <v>0</v>
      </c>
      <c r="AS56" s="37" t="b">
        <v>0</v>
      </c>
      <c r="AT56" s="37" t="b">
        <v>0</v>
      </c>
      <c r="AU56" s="37" t="b">
        <v>0</v>
      </c>
      <c r="AV56" s="37" t="b">
        <v>0</v>
      </c>
      <c r="AW56" s="37" t="b">
        <v>0</v>
      </c>
      <c r="AX56" s="37" t="b">
        <v>0</v>
      </c>
      <c r="AY56" s="37" t="b">
        <v>0</v>
      </c>
      <c r="AZ56" s="39" t="b">
        <v>0</v>
      </c>
      <c r="BA56" s="39" t="b">
        <v>0</v>
      </c>
      <c r="BB56" s="39" t="b">
        <v>0</v>
      </c>
      <c r="BC56" s="37" t="b">
        <v>0</v>
      </c>
      <c r="BD56" s="37" t="b">
        <v>0</v>
      </c>
      <c r="BE56" s="37" t="b">
        <v>0</v>
      </c>
      <c r="BF56" s="37" t="b">
        <v>0</v>
      </c>
      <c r="BG56" s="37" t="b">
        <v>0</v>
      </c>
      <c r="BH56" s="37" t="b">
        <v>0</v>
      </c>
      <c r="BI56" s="37" t="b">
        <v>0</v>
      </c>
      <c r="BJ56" s="37" t="b">
        <v>0</v>
      </c>
      <c r="BK56" s="37" t="b">
        <v>0</v>
      </c>
      <c r="BL56" s="37" t="b">
        <v>0</v>
      </c>
      <c r="BM56" s="37" t="b">
        <v>0</v>
      </c>
      <c r="BN56" s="37" t="b">
        <v>0</v>
      </c>
      <c r="BO56" s="37" t="b">
        <v>0</v>
      </c>
      <c r="BP56" s="37" t="b">
        <v>0</v>
      </c>
      <c r="BQ56" s="37" t="b">
        <v>0</v>
      </c>
      <c r="BR56" s="37" t="b">
        <v>0</v>
      </c>
      <c r="BS56" s="37" t="b">
        <v>0</v>
      </c>
      <c r="BT56" s="40" t="b">
        <v>0</v>
      </c>
      <c r="BU56" s="31" t="str">
        <f t="shared" si="8"/>
        <v>N</v>
      </c>
      <c r="BV56" s="41">
        <f t="shared" si="9"/>
        <v>0</v>
      </c>
      <c r="BW56" s="42">
        <f t="shared" si="10"/>
        <v>0</v>
      </c>
      <c r="BX56" s="42">
        <f t="shared" si="11"/>
        <v>0</v>
      </c>
    </row>
    <row r="57" spans="1:76" ht="26.5" customHeight="1">
      <c r="A57" s="29" t="str">
        <f t="shared" si="6"/>
        <v>Brzezinski</v>
      </c>
      <c r="B57" s="29" t="s">
        <v>230</v>
      </c>
      <c r="C57" s="29" t="s">
        <v>227</v>
      </c>
      <c r="D57" s="29" t="s">
        <v>231</v>
      </c>
      <c r="E57" s="30" t="s">
        <v>52</v>
      </c>
      <c r="F57" s="31" t="s">
        <v>85</v>
      </c>
      <c r="G57" s="32" t="str">
        <f>IF(J57,IF(J57&lt;='Net Changes - Table 1'!$C$1,"y","x"),IF(K57,IF(K57&lt;'Net Changes - Table 1'!C$1,"x","y"),"y"))</f>
        <v>y</v>
      </c>
      <c r="H57" s="44" t="str">
        <f>IF(K57,IF(K57&lt;='Net Changes - Table 1'!$D$1,"x","y"),"y")</f>
        <v>y</v>
      </c>
      <c r="I57" s="33" t="str">
        <f>IF(K57,IF(K57&lt;='Net Changes - Table 1'!$E$1,"x","y"),"y")</f>
        <v>y</v>
      </c>
      <c r="J57" s="47"/>
      <c r="K57" s="35"/>
      <c r="L57" s="36"/>
      <c r="M57" s="37" t="b">
        <v>0</v>
      </c>
      <c r="N57" s="37" t="b">
        <v>0</v>
      </c>
      <c r="O57" s="37" t="b">
        <v>0</v>
      </c>
      <c r="P57" s="37" t="b">
        <v>0</v>
      </c>
      <c r="Q57" s="37" t="b">
        <v>0</v>
      </c>
      <c r="R57" s="37" t="b">
        <v>0</v>
      </c>
      <c r="S57" s="37">
        <f t="shared" si="7"/>
        <v>2</v>
      </c>
      <c r="T57" s="38"/>
      <c r="U57" s="37" t="b">
        <v>0</v>
      </c>
      <c r="V57" s="37" t="b">
        <v>0</v>
      </c>
      <c r="W57" s="37" t="b">
        <v>0</v>
      </c>
      <c r="X57" s="37" t="b">
        <v>0</v>
      </c>
      <c r="Y57" s="37" t="b">
        <v>0</v>
      </c>
      <c r="Z57" s="37" t="b">
        <v>0</v>
      </c>
      <c r="AA57" s="37" t="b">
        <v>0</v>
      </c>
      <c r="AB57" s="37" t="b">
        <v>0</v>
      </c>
      <c r="AC57" s="37" t="b">
        <v>0</v>
      </c>
      <c r="AD57" s="37" t="b">
        <v>0</v>
      </c>
      <c r="AE57" s="37" t="b">
        <v>0</v>
      </c>
      <c r="AF57" s="37" t="b">
        <v>0</v>
      </c>
      <c r="AG57" s="37" t="b">
        <v>0</v>
      </c>
      <c r="AH57" s="39" t="b">
        <v>0</v>
      </c>
      <c r="AI57" s="37" t="b">
        <v>0</v>
      </c>
      <c r="AJ57" s="37" t="b">
        <v>0</v>
      </c>
      <c r="AK57" s="37" t="b">
        <v>0</v>
      </c>
      <c r="AL57" s="37" t="b">
        <v>0</v>
      </c>
      <c r="AM57" s="37" t="b">
        <v>0</v>
      </c>
      <c r="AN57" s="37" t="b">
        <v>1</v>
      </c>
      <c r="AO57" s="37" t="b">
        <v>0</v>
      </c>
      <c r="AP57" s="37" t="b">
        <v>0</v>
      </c>
      <c r="AQ57" s="37" t="b">
        <v>0</v>
      </c>
      <c r="AR57" s="37" t="b">
        <v>0</v>
      </c>
      <c r="AS57" s="37" t="b">
        <v>0</v>
      </c>
      <c r="AT57" s="37" t="b">
        <v>0</v>
      </c>
      <c r="AU57" s="37" t="b">
        <v>0</v>
      </c>
      <c r="AV57" s="37" t="b">
        <v>1</v>
      </c>
      <c r="AW57" s="37" t="b">
        <v>0</v>
      </c>
      <c r="AX57" s="37" t="b">
        <v>0</v>
      </c>
      <c r="AY57" s="37" t="b">
        <v>0</v>
      </c>
      <c r="AZ57" s="39" t="b">
        <v>0</v>
      </c>
      <c r="BA57" s="39" t="b">
        <v>0</v>
      </c>
      <c r="BB57" s="39" t="b">
        <v>0</v>
      </c>
      <c r="BC57" s="37" t="b">
        <v>0</v>
      </c>
      <c r="BD57" s="37" t="b">
        <v>0</v>
      </c>
      <c r="BE57" s="37" t="b">
        <v>0</v>
      </c>
      <c r="BF57" s="37" t="b">
        <v>0</v>
      </c>
      <c r="BG57" s="37" t="b">
        <v>0</v>
      </c>
      <c r="BH57" s="37" t="b">
        <v>0</v>
      </c>
      <c r="BI57" s="37" t="b">
        <v>0</v>
      </c>
      <c r="BJ57" s="37" t="b">
        <v>0</v>
      </c>
      <c r="BK57" s="37" t="b">
        <v>0</v>
      </c>
      <c r="BL57" s="37" t="b">
        <v>0</v>
      </c>
      <c r="BM57" s="37" t="b">
        <v>0</v>
      </c>
      <c r="BN57" s="37" t="b">
        <v>0</v>
      </c>
      <c r="BO57" s="37" t="b">
        <v>0</v>
      </c>
      <c r="BP57" s="37" t="b">
        <v>0</v>
      </c>
      <c r="BQ57" s="37" t="b">
        <v>0</v>
      </c>
      <c r="BR57" s="37" t="b">
        <v>0</v>
      </c>
      <c r="BS57" s="37" t="b">
        <v>0</v>
      </c>
      <c r="BT57" s="40" t="b">
        <v>0</v>
      </c>
      <c r="BU57" s="31" t="str">
        <f t="shared" si="8"/>
        <v>N</v>
      </c>
      <c r="BV57" s="41">
        <f t="shared" si="9"/>
        <v>0</v>
      </c>
      <c r="BW57" s="42">
        <f t="shared" si="10"/>
        <v>0</v>
      </c>
      <c r="BX57" s="42">
        <f t="shared" si="11"/>
        <v>0</v>
      </c>
    </row>
    <row r="58" spans="1:76" ht="38.5" customHeight="1">
      <c r="A58" s="29" t="str">
        <f t="shared" si="6"/>
        <v>Burkepile</v>
      </c>
      <c r="B58" s="29" t="s">
        <v>232</v>
      </c>
      <c r="C58" s="29" t="s">
        <v>227</v>
      </c>
      <c r="D58" s="29" t="s">
        <v>233</v>
      </c>
      <c r="E58" s="30" t="s">
        <v>234</v>
      </c>
      <c r="F58" s="31" t="s">
        <v>85</v>
      </c>
      <c r="G58" s="32" t="str">
        <f>IF(J58,IF(J58&lt;='Net Changes - Table 1'!$C$1,"y","x"),IF(K58,IF(K58&lt;'Net Changes - Table 1'!C$1,"x","y"),"y"))</f>
        <v>x</v>
      </c>
      <c r="H58" s="44" t="str">
        <f>IF(K58,IF(K58&lt;='Net Changes - Table 1'!$D$1,"x","y"),"y")</f>
        <v>y</v>
      </c>
      <c r="I58" s="33" t="str">
        <f>IF(K58,IF(K58&lt;='Net Changes - Table 1'!$E$1,"x","y"),"y")</f>
        <v>y</v>
      </c>
      <c r="J58" s="34">
        <v>2016</v>
      </c>
      <c r="K58" s="35"/>
      <c r="L58" s="45"/>
      <c r="M58" s="46" t="b">
        <v>0</v>
      </c>
      <c r="N58" s="46" t="b">
        <v>0</v>
      </c>
      <c r="O58" s="46" t="b">
        <v>0</v>
      </c>
      <c r="P58" s="46" t="b">
        <v>0</v>
      </c>
      <c r="Q58" s="46" t="b">
        <v>0</v>
      </c>
      <c r="R58" s="46" t="b">
        <v>0</v>
      </c>
      <c r="S58" s="37">
        <f t="shared" si="7"/>
        <v>3</v>
      </c>
      <c r="T58" s="38"/>
      <c r="U58" s="37" t="b">
        <v>0</v>
      </c>
      <c r="V58" s="37" t="b">
        <v>0</v>
      </c>
      <c r="W58" s="37" t="b">
        <v>0</v>
      </c>
      <c r="X58" s="37" t="b">
        <v>0</v>
      </c>
      <c r="Y58" s="37" t="b">
        <v>0</v>
      </c>
      <c r="Z58" s="37" t="b">
        <v>0</v>
      </c>
      <c r="AA58" s="37" t="b">
        <v>0</v>
      </c>
      <c r="AB58" s="37" t="b">
        <v>1</v>
      </c>
      <c r="AC58" s="37" t="b">
        <v>1</v>
      </c>
      <c r="AD58" s="37" t="b">
        <v>0</v>
      </c>
      <c r="AE58" s="37" t="b">
        <v>0</v>
      </c>
      <c r="AF58" s="37" t="b">
        <v>0</v>
      </c>
      <c r="AG58" s="37" t="b">
        <v>0</v>
      </c>
      <c r="AH58" s="39" t="b">
        <v>0</v>
      </c>
      <c r="AI58" s="37" t="b">
        <v>0</v>
      </c>
      <c r="AJ58" s="37" t="b">
        <v>0</v>
      </c>
      <c r="AK58" s="37" t="b">
        <v>0</v>
      </c>
      <c r="AL58" s="37" t="b">
        <v>0</v>
      </c>
      <c r="AM58" s="37" t="b">
        <v>0</v>
      </c>
      <c r="AN58" s="37" t="b">
        <v>0</v>
      </c>
      <c r="AO58" s="37" t="b">
        <v>0</v>
      </c>
      <c r="AP58" s="37" t="b">
        <v>0</v>
      </c>
      <c r="AQ58" s="37" t="b">
        <v>0</v>
      </c>
      <c r="AR58" s="37" t="b">
        <v>0</v>
      </c>
      <c r="AS58" s="37" t="b">
        <v>0</v>
      </c>
      <c r="AT58" s="37" t="b">
        <v>0</v>
      </c>
      <c r="AU58" s="37" t="b">
        <v>1</v>
      </c>
      <c r="AV58" s="37" t="b">
        <v>0</v>
      </c>
      <c r="AW58" s="37" t="b">
        <v>0</v>
      </c>
      <c r="AX58" s="37" t="b">
        <v>0</v>
      </c>
      <c r="AY58" s="37" t="b">
        <v>0</v>
      </c>
      <c r="AZ58" s="39" t="b">
        <v>0</v>
      </c>
      <c r="BA58" s="39" t="b">
        <v>0</v>
      </c>
      <c r="BB58" s="39" t="b">
        <v>0</v>
      </c>
      <c r="BC58" s="37" t="b">
        <v>0</v>
      </c>
      <c r="BD58" s="37" t="b">
        <v>0</v>
      </c>
      <c r="BE58" s="37" t="b">
        <v>0</v>
      </c>
      <c r="BF58" s="37" t="b">
        <v>0</v>
      </c>
      <c r="BG58" s="37" t="b">
        <v>0</v>
      </c>
      <c r="BH58" s="37" t="b">
        <v>0</v>
      </c>
      <c r="BI58" s="37" t="b">
        <v>0</v>
      </c>
      <c r="BJ58" s="37" t="b">
        <v>0</v>
      </c>
      <c r="BK58" s="37" t="b">
        <v>0</v>
      </c>
      <c r="BL58" s="37" t="b">
        <v>0</v>
      </c>
      <c r="BM58" s="37" t="b">
        <v>0</v>
      </c>
      <c r="BN58" s="37" t="b">
        <v>0</v>
      </c>
      <c r="BO58" s="37" t="b">
        <v>0</v>
      </c>
      <c r="BP58" s="37" t="b">
        <v>0</v>
      </c>
      <c r="BQ58" s="37" t="b">
        <v>0</v>
      </c>
      <c r="BR58" s="37" t="b">
        <v>0</v>
      </c>
      <c r="BS58" s="37" t="b">
        <v>0</v>
      </c>
      <c r="BT58" s="40" t="b">
        <v>0</v>
      </c>
      <c r="BU58" s="31" t="str">
        <f t="shared" si="8"/>
        <v>N</v>
      </c>
      <c r="BV58" s="41">
        <f t="shared" si="9"/>
        <v>1</v>
      </c>
      <c r="BW58" s="42">
        <f t="shared" si="10"/>
        <v>0</v>
      </c>
      <c r="BX58" s="42">
        <f t="shared" si="11"/>
        <v>0</v>
      </c>
    </row>
    <row r="59" spans="1:76" ht="38.5" customHeight="1">
      <c r="A59" s="29" t="str">
        <f t="shared" si="6"/>
        <v>Carlson</v>
      </c>
      <c r="B59" s="29" t="s">
        <v>235</v>
      </c>
      <c r="C59" s="29" t="s">
        <v>227</v>
      </c>
      <c r="D59" s="29" t="s">
        <v>236</v>
      </c>
      <c r="E59" s="30" t="s">
        <v>237</v>
      </c>
      <c r="F59" s="31" t="s">
        <v>85</v>
      </c>
      <c r="G59" s="32" t="str">
        <f>IF(J59,IF(J59&lt;='Net Changes - Table 1'!$C$1,"y","x"),IF(K59,IF(K59&lt;'Net Changes - Table 1'!C$1,"x","y"),"y"))</f>
        <v>y</v>
      </c>
      <c r="H59" s="44" t="str">
        <f>IF(K59,IF(K59&lt;='Net Changes - Table 1'!$D$1,"x","y"),"y")</f>
        <v>y</v>
      </c>
      <c r="I59" s="33" t="str">
        <f>IF(K59,IF(K59&lt;='Net Changes - Table 1'!$E$1,"x","y"),"y")</f>
        <v>y</v>
      </c>
      <c r="J59" s="47"/>
      <c r="K59" s="35"/>
      <c r="L59" s="36"/>
      <c r="M59" s="37" t="b">
        <v>0</v>
      </c>
      <c r="N59" s="37" t="b">
        <v>0</v>
      </c>
      <c r="O59" s="37" t="b">
        <v>0</v>
      </c>
      <c r="P59" s="37" t="b">
        <v>0</v>
      </c>
      <c r="Q59" s="37" t="b">
        <v>0</v>
      </c>
      <c r="R59" s="37" t="b">
        <v>0</v>
      </c>
      <c r="S59" s="37">
        <f t="shared" si="7"/>
        <v>3</v>
      </c>
      <c r="T59" s="38"/>
      <c r="U59" s="37" t="b">
        <v>0</v>
      </c>
      <c r="V59" s="37" t="b">
        <v>0</v>
      </c>
      <c r="W59" s="37" t="b">
        <v>0</v>
      </c>
      <c r="X59" s="37" t="b">
        <v>0</v>
      </c>
      <c r="Y59" s="37" t="b">
        <v>0</v>
      </c>
      <c r="Z59" s="37" t="b">
        <v>0</v>
      </c>
      <c r="AA59" s="37" t="b">
        <v>0</v>
      </c>
      <c r="AB59" s="37" t="b">
        <v>0</v>
      </c>
      <c r="AC59" s="37" t="b">
        <v>0</v>
      </c>
      <c r="AD59" s="37" t="b">
        <v>0</v>
      </c>
      <c r="AE59" s="37" t="b">
        <v>0</v>
      </c>
      <c r="AF59" s="37" t="b">
        <v>0</v>
      </c>
      <c r="AG59" s="37" t="b">
        <v>0</v>
      </c>
      <c r="AH59" s="39" t="b">
        <v>0</v>
      </c>
      <c r="AI59" s="37" t="b">
        <v>0</v>
      </c>
      <c r="AJ59" s="37" t="b">
        <v>0</v>
      </c>
      <c r="AK59" s="37" t="b">
        <v>0</v>
      </c>
      <c r="AL59" s="37" t="b">
        <v>0</v>
      </c>
      <c r="AM59" s="37" t="b">
        <v>0</v>
      </c>
      <c r="AN59" s="37" t="b">
        <v>1</v>
      </c>
      <c r="AO59" s="37" t="b">
        <v>0</v>
      </c>
      <c r="AP59" s="37" t="b">
        <v>1</v>
      </c>
      <c r="AQ59" s="37" t="b">
        <v>0</v>
      </c>
      <c r="AR59" s="37" t="b">
        <v>0</v>
      </c>
      <c r="AS59" s="37" t="b">
        <v>0</v>
      </c>
      <c r="AT59" s="37" t="b">
        <v>0</v>
      </c>
      <c r="AU59" s="37" t="b">
        <v>0</v>
      </c>
      <c r="AV59" s="37" t="b">
        <v>1</v>
      </c>
      <c r="AW59" s="37" t="b">
        <v>0</v>
      </c>
      <c r="AX59" s="37" t="b">
        <v>0</v>
      </c>
      <c r="AY59" s="37" t="b">
        <v>0</v>
      </c>
      <c r="AZ59" s="39" t="b">
        <v>0</v>
      </c>
      <c r="BA59" s="39" t="b">
        <v>0</v>
      </c>
      <c r="BB59" s="39" t="b">
        <v>0</v>
      </c>
      <c r="BC59" s="37" t="b">
        <v>0</v>
      </c>
      <c r="BD59" s="37" t="b">
        <v>0</v>
      </c>
      <c r="BE59" s="37" t="b">
        <v>0</v>
      </c>
      <c r="BF59" s="37" t="b">
        <v>0</v>
      </c>
      <c r="BG59" s="37" t="b">
        <v>0</v>
      </c>
      <c r="BH59" s="37" t="b">
        <v>0</v>
      </c>
      <c r="BI59" s="37" t="b">
        <v>0</v>
      </c>
      <c r="BJ59" s="37" t="b">
        <v>0</v>
      </c>
      <c r="BK59" s="37" t="b">
        <v>0</v>
      </c>
      <c r="BL59" s="37" t="b">
        <v>0</v>
      </c>
      <c r="BM59" s="37" t="b">
        <v>0</v>
      </c>
      <c r="BN59" s="37" t="b">
        <v>0</v>
      </c>
      <c r="BO59" s="37" t="b">
        <v>0</v>
      </c>
      <c r="BP59" s="37" t="b">
        <v>0</v>
      </c>
      <c r="BQ59" s="37" t="b">
        <v>0</v>
      </c>
      <c r="BR59" s="37" t="b">
        <v>0</v>
      </c>
      <c r="BS59" s="37" t="b">
        <v>0</v>
      </c>
      <c r="BT59" s="40" t="b">
        <v>0</v>
      </c>
      <c r="BU59" s="31" t="str">
        <f t="shared" si="8"/>
        <v>N</v>
      </c>
      <c r="BV59" s="41">
        <f t="shared" si="9"/>
        <v>0</v>
      </c>
      <c r="BW59" s="42">
        <f t="shared" si="10"/>
        <v>0</v>
      </c>
      <c r="BX59" s="42">
        <f t="shared" si="11"/>
        <v>0</v>
      </c>
    </row>
    <row r="60" spans="1:76" ht="38.5" customHeight="1">
      <c r="A60" s="29" t="str">
        <f t="shared" si="6"/>
        <v>Collins</v>
      </c>
      <c r="B60" s="29" t="s">
        <v>238</v>
      </c>
      <c r="C60" s="29" t="s">
        <v>227</v>
      </c>
      <c r="D60" s="29" t="s">
        <v>239</v>
      </c>
      <c r="E60" s="30" t="s">
        <v>75</v>
      </c>
      <c r="F60" s="43"/>
      <c r="G60" s="32" t="str">
        <f>IF(J60,IF(J60&lt;='Net Changes - Table 1'!$C$1,"y","x"),IF(K60,IF(K60&lt;'Net Changes - Table 1'!C$1,"x","y"),"y"))</f>
        <v>y</v>
      </c>
      <c r="H60" s="44" t="str">
        <f>IF(K60,IF(K60&lt;='Net Changes - Table 1'!$D$1,"x","y"),"y")</f>
        <v>x</v>
      </c>
      <c r="I60" s="33" t="str">
        <f>IF(K60,IF(K60&lt;='Net Changes - Table 1'!$E$1,"x","y"),"y")</f>
        <v>x</v>
      </c>
      <c r="J60" s="47"/>
      <c r="K60" s="48">
        <v>2017</v>
      </c>
      <c r="L60" s="36"/>
      <c r="M60" s="37" t="b">
        <v>0</v>
      </c>
      <c r="N60" s="37" t="b">
        <v>0</v>
      </c>
      <c r="O60" s="37" t="b">
        <v>0</v>
      </c>
      <c r="P60" s="37" t="b">
        <v>0</v>
      </c>
      <c r="Q60" s="37" t="b">
        <v>0</v>
      </c>
      <c r="R60" s="37" t="b">
        <v>0</v>
      </c>
      <c r="S60" s="37">
        <f t="shared" si="7"/>
        <v>1</v>
      </c>
      <c r="T60" s="38"/>
      <c r="U60" s="37" t="b">
        <v>0</v>
      </c>
      <c r="V60" s="37" t="b">
        <v>0</v>
      </c>
      <c r="W60" s="37" t="b">
        <v>0</v>
      </c>
      <c r="X60" s="37" t="b">
        <v>0</v>
      </c>
      <c r="Y60" s="37" t="b">
        <v>0</v>
      </c>
      <c r="Z60" s="37" t="b">
        <v>0</v>
      </c>
      <c r="AA60" s="37" t="b">
        <v>0</v>
      </c>
      <c r="AB60" s="37" t="b">
        <v>0</v>
      </c>
      <c r="AC60" s="37" t="b">
        <v>0</v>
      </c>
      <c r="AD60" s="37" t="b">
        <v>0</v>
      </c>
      <c r="AE60" s="37" t="b">
        <v>0</v>
      </c>
      <c r="AF60" s="37" t="b">
        <v>0</v>
      </c>
      <c r="AG60" s="37" t="b">
        <v>0</v>
      </c>
      <c r="AH60" s="39" t="b">
        <v>0</v>
      </c>
      <c r="AI60" s="37" t="b">
        <v>0</v>
      </c>
      <c r="AJ60" s="37" t="b">
        <v>0</v>
      </c>
      <c r="AK60" s="37" t="b">
        <v>0</v>
      </c>
      <c r="AL60" s="37" t="b">
        <v>0</v>
      </c>
      <c r="AM60" s="37" t="b">
        <v>0</v>
      </c>
      <c r="AN60" s="37" t="b">
        <v>0</v>
      </c>
      <c r="AO60" s="37" t="b">
        <v>0</v>
      </c>
      <c r="AP60" s="37" t="b">
        <v>0</v>
      </c>
      <c r="AQ60" s="37" t="b">
        <v>0</v>
      </c>
      <c r="AR60" s="37" t="b">
        <v>0</v>
      </c>
      <c r="AS60" s="37" t="b">
        <v>0</v>
      </c>
      <c r="AT60" s="37" t="b">
        <v>0</v>
      </c>
      <c r="AU60" s="37" t="b">
        <v>0</v>
      </c>
      <c r="AV60" s="37" t="b">
        <v>0</v>
      </c>
      <c r="AW60" s="37" t="b">
        <v>0</v>
      </c>
      <c r="AX60" s="37" t="b">
        <v>0</v>
      </c>
      <c r="AY60" s="37" t="b">
        <v>0</v>
      </c>
      <c r="AZ60" s="39" t="b">
        <v>0</v>
      </c>
      <c r="BA60" s="39" t="b">
        <v>0</v>
      </c>
      <c r="BB60" s="39" t="b">
        <v>0</v>
      </c>
      <c r="BC60" s="37" t="b">
        <v>0</v>
      </c>
      <c r="BD60" s="37" t="b">
        <v>0</v>
      </c>
      <c r="BE60" s="37" t="b">
        <v>0</v>
      </c>
      <c r="BF60" s="37" t="b">
        <v>0</v>
      </c>
      <c r="BG60" s="37" t="b">
        <v>0</v>
      </c>
      <c r="BH60" s="37" t="b">
        <v>0</v>
      </c>
      <c r="BI60" s="37" t="b">
        <v>0</v>
      </c>
      <c r="BJ60" s="37" t="b">
        <v>0</v>
      </c>
      <c r="BK60" s="37" t="b">
        <v>0</v>
      </c>
      <c r="BL60" s="37" t="b">
        <v>0</v>
      </c>
      <c r="BM60" s="37" t="b">
        <v>0</v>
      </c>
      <c r="BN60" s="37" t="b">
        <v>0</v>
      </c>
      <c r="BO60" s="37" t="b">
        <v>0</v>
      </c>
      <c r="BP60" s="37" t="b">
        <v>0</v>
      </c>
      <c r="BQ60" s="37" t="b">
        <v>0</v>
      </c>
      <c r="BR60" s="37" t="b">
        <v>0</v>
      </c>
      <c r="BS60" s="37" t="b">
        <v>1</v>
      </c>
      <c r="BT60" s="40" t="b">
        <v>0</v>
      </c>
      <c r="BU60" s="31" t="str">
        <f t="shared" si="8"/>
        <v>N</v>
      </c>
      <c r="BV60" s="41">
        <f t="shared" si="9"/>
        <v>0</v>
      </c>
      <c r="BW60" s="42">
        <f t="shared" si="10"/>
        <v>1</v>
      </c>
      <c r="BX60" s="42">
        <f t="shared" si="11"/>
        <v>0</v>
      </c>
    </row>
    <row r="61" spans="1:76" ht="26.5" customHeight="1">
      <c r="A61" s="29" t="str">
        <f t="shared" si="6"/>
        <v>Eliason</v>
      </c>
      <c r="B61" s="29" t="s">
        <v>240</v>
      </c>
      <c r="C61" s="29" t="s">
        <v>227</v>
      </c>
      <c r="D61" s="29" t="s">
        <v>241</v>
      </c>
      <c r="E61" s="30" t="s">
        <v>242</v>
      </c>
      <c r="F61" s="43"/>
      <c r="G61" s="32" t="str">
        <f>IF(J61,IF(J61&lt;='Net Changes - Table 1'!$C$1,"y","x"),IF(K61,IF(K61&lt;'Net Changes - Table 1'!C$1,"x","y"),"y"))</f>
        <v>x</v>
      </c>
      <c r="H61" s="44" t="str">
        <f>IF(K61,IF(K61&lt;='Net Changes - Table 1'!$D$1,"x","y"),"y")</f>
        <v>y</v>
      </c>
      <c r="I61" s="33" t="str">
        <f>IF(K61,IF(K61&lt;='Net Changes - Table 1'!$E$1,"x","y"),"y")</f>
        <v>y</v>
      </c>
      <c r="J61" s="34">
        <v>2016</v>
      </c>
      <c r="K61" s="35"/>
      <c r="L61" s="45"/>
      <c r="M61" s="46" t="b">
        <v>0</v>
      </c>
      <c r="N61" s="46" t="b">
        <v>0</v>
      </c>
      <c r="O61" s="46" t="b">
        <v>0</v>
      </c>
      <c r="P61" s="46" t="b">
        <v>0</v>
      </c>
      <c r="Q61" s="46" t="b">
        <v>0</v>
      </c>
      <c r="R61" s="46" t="b">
        <v>0</v>
      </c>
      <c r="S61" s="37">
        <f t="shared" si="7"/>
        <v>3</v>
      </c>
      <c r="T61" s="38"/>
      <c r="U61" s="37" t="b">
        <v>0</v>
      </c>
      <c r="V61" s="37" t="b">
        <v>0</v>
      </c>
      <c r="W61" s="37" t="b">
        <v>0</v>
      </c>
      <c r="X61" s="37" t="b">
        <v>0</v>
      </c>
      <c r="Y61" s="37" t="b">
        <v>0</v>
      </c>
      <c r="Z61" s="37" t="b">
        <v>0</v>
      </c>
      <c r="AA61" s="37" t="b">
        <v>0</v>
      </c>
      <c r="AB61" s="37" t="b">
        <v>1</v>
      </c>
      <c r="AC61" s="37" t="b">
        <v>0</v>
      </c>
      <c r="AD61" s="37" t="b">
        <v>0</v>
      </c>
      <c r="AE61" s="37" t="b">
        <v>0</v>
      </c>
      <c r="AF61" s="37" t="b">
        <v>0</v>
      </c>
      <c r="AG61" s="37" t="b">
        <v>0</v>
      </c>
      <c r="AH61" s="39" t="b">
        <v>0</v>
      </c>
      <c r="AI61" s="37" t="b">
        <v>0</v>
      </c>
      <c r="AJ61" s="37" t="b">
        <v>0</v>
      </c>
      <c r="AK61" s="37" t="b">
        <v>1</v>
      </c>
      <c r="AL61" s="37" t="b">
        <v>0</v>
      </c>
      <c r="AM61" s="37" t="b">
        <v>0</v>
      </c>
      <c r="AN61" s="37" t="b">
        <v>0</v>
      </c>
      <c r="AO61" s="37" t="b">
        <v>0</v>
      </c>
      <c r="AP61" s="37" t="b">
        <v>0</v>
      </c>
      <c r="AQ61" s="37" t="b">
        <v>0</v>
      </c>
      <c r="AR61" s="37" t="b">
        <v>0</v>
      </c>
      <c r="AS61" s="37" t="b">
        <v>0</v>
      </c>
      <c r="AT61" s="37" t="b">
        <v>0</v>
      </c>
      <c r="AU61" s="37" t="b">
        <v>1</v>
      </c>
      <c r="AV61" s="37" t="b">
        <v>0</v>
      </c>
      <c r="AW61" s="37" t="b">
        <v>0</v>
      </c>
      <c r="AX61" s="37" t="b">
        <v>0</v>
      </c>
      <c r="AY61" s="37" t="b">
        <v>0</v>
      </c>
      <c r="AZ61" s="39" t="b">
        <v>0</v>
      </c>
      <c r="BA61" s="39" t="b">
        <v>0</v>
      </c>
      <c r="BB61" s="39" t="b">
        <v>0</v>
      </c>
      <c r="BC61" s="37" t="b">
        <v>0</v>
      </c>
      <c r="BD61" s="37" t="b">
        <v>0</v>
      </c>
      <c r="BE61" s="37" t="b">
        <v>0</v>
      </c>
      <c r="BF61" s="37" t="b">
        <v>0</v>
      </c>
      <c r="BG61" s="37" t="b">
        <v>0</v>
      </c>
      <c r="BH61" s="37" t="b">
        <v>0</v>
      </c>
      <c r="BI61" s="37" t="b">
        <v>0</v>
      </c>
      <c r="BJ61" s="37" t="b">
        <v>0</v>
      </c>
      <c r="BK61" s="37" t="b">
        <v>0</v>
      </c>
      <c r="BL61" s="37" t="b">
        <v>0</v>
      </c>
      <c r="BM61" s="37" t="b">
        <v>0</v>
      </c>
      <c r="BN61" s="37" t="b">
        <v>0</v>
      </c>
      <c r="BO61" s="37" t="b">
        <v>0</v>
      </c>
      <c r="BP61" s="37" t="b">
        <v>0</v>
      </c>
      <c r="BQ61" s="37" t="b">
        <v>0</v>
      </c>
      <c r="BR61" s="37" t="b">
        <v>0</v>
      </c>
      <c r="BS61" s="37" t="b">
        <v>0</v>
      </c>
      <c r="BT61" s="40" t="b">
        <v>0</v>
      </c>
      <c r="BU61" s="31" t="str">
        <f t="shared" si="8"/>
        <v>N</v>
      </c>
      <c r="BV61" s="41">
        <f t="shared" si="9"/>
        <v>1</v>
      </c>
      <c r="BW61" s="42">
        <f t="shared" si="10"/>
        <v>0</v>
      </c>
      <c r="BX61" s="42">
        <f t="shared" si="11"/>
        <v>0</v>
      </c>
    </row>
    <row r="62" spans="1:76" ht="26.5" customHeight="1">
      <c r="A62" s="29" t="str">
        <f t="shared" si="6"/>
        <v>Hodges</v>
      </c>
      <c r="B62" s="29" t="s">
        <v>243</v>
      </c>
      <c r="C62" s="29" t="s">
        <v>227</v>
      </c>
      <c r="D62" s="29" t="s">
        <v>244</v>
      </c>
      <c r="E62" s="30" t="s">
        <v>245</v>
      </c>
      <c r="F62" s="43"/>
      <c r="G62" s="32" t="str">
        <f>IF(J62,IF(J62&lt;='Net Changes - Table 1'!$C$1,"y","x"),IF(K62,IF(K62&lt;'Net Changes - Table 1'!C$1,"x","y"),"y"))</f>
        <v>y</v>
      </c>
      <c r="H62" s="44" t="str">
        <f>IF(K62,IF(K62&lt;='Net Changes - Table 1'!$D$1,"x","y"),"y")</f>
        <v>y</v>
      </c>
      <c r="I62" s="33" t="str">
        <f>IF(K62,IF(K62&lt;='Net Changes - Table 1'!$E$1,"x","y"),"y")</f>
        <v>y</v>
      </c>
      <c r="J62" s="47"/>
      <c r="K62" s="35"/>
      <c r="L62" s="36"/>
      <c r="M62" s="37" t="b">
        <v>0</v>
      </c>
      <c r="N62" s="37" t="b">
        <v>0</v>
      </c>
      <c r="O62" s="37" t="b">
        <v>0</v>
      </c>
      <c r="P62" s="37" t="b">
        <v>0</v>
      </c>
      <c r="Q62" s="37" t="b">
        <v>0</v>
      </c>
      <c r="R62" s="37" t="b">
        <v>0</v>
      </c>
      <c r="S62" s="37">
        <f t="shared" si="7"/>
        <v>1</v>
      </c>
      <c r="T62" s="38"/>
      <c r="U62" s="37" t="b">
        <v>0</v>
      </c>
      <c r="V62" s="37" t="b">
        <v>0</v>
      </c>
      <c r="W62" s="37" t="b">
        <v>0</v>
      </c>
      <c r="X62" s="37" t="b">
        <v>0</v>
      </c>
      <c r="Y62" s="37" t="b">
        <v>0</v>
      </c>
      <c r="Z62" s="37" t="b">
        <v>0</v>
      </c>
      <c r="AA62" s="37" t="b">
        <v>0</v>
      </c>
      <c r="AB62" s="37" t="b">
        <v>0</v>
      </c>
      <c r="AC62" s="37" t="b">
        <v>0</v>
      </c>
      <c r="AD62" s="37" t="b">
        <v>0</v>
      </c>
      <c r="AE62" s="37" t="b">
        <v>0</v>
      </c>
      <c r="AF62" s="37" t="b">
        <v>0</v>
      </c>
      <c r="AG62" s="37" t="b">
        <v>0</v>
      </c>
      <c r="AH62" s="39" t="b">
        <v>0</v>
      </c>
      <c r="AI62" s="37" t="b">
        <v>0</v>
      </c>
      <c r="AJ62" s="37" t="b">
        <v>0</v>
      </c>
      <c r="AK62" s="37" t="b">
        <v>0</v>
      </c>
      <c r="AL62" s="37" t="b">
        <v>0</v>
      </c>
      <c r="AM62" s="37" t="b">
        <v>0</v>
      </c>
      <c r="AN62" s="37" t="b">
        <v>0</v>
      </c>
      <c r="AO62" s="37" t="b">
        <v>0</v>
      </c>
      <c r="AP62" s="37" t="b">
        <v>0</v>
      </c>
      <c r="AQ62" s="37" t="b">
        <v>0</v>
      </c>
      <c r="AR62" s="37" t="b">
        <v>0</v>
      </c>
      <c r="AS62" s="37" t="b">
        <v>0</v>
      </c>
      <c r="AT62" s="37" t="b">
        <v>0</v>
      </c>
      <c r="AU62" s="37" t="b">
        <v>0</v>
      </c>
      <c r="AV62" s="37" t="b">
        <v>0</v>
      </c>
      <c r="AW62" s="37" t="b">
        <v>0</v>
      </c>
      <c r="AX62" s="37" t="b">
        <v>0</v>
      </c>
      <c r="AY62" s="37" t="b">
        <v>0</v>
      </c>
      <c r="AZ62" s="39" t="b">
        <v>0</v>
      </c>
      <c r="BA62" s="39" t="b">
        <v>0</v>
      </c>
      <c r="BB62" s="39" t="b">
        <v>0</v>
      </c>
      <c r="BC62" s="37" t="b">
        <v>0</v>
      </c>
      <c r="BD62" s="37" t="b">
        <v>0</v>
      </c>
      <c r="BE62" s="37" t="b">
        <v>0</v>
      </c>
      <c r="BF62" s="37" t="b">
        <v>0</v>
      </c>
      <c r="BG62" s="37" t="b">
        <v>0</v>
      </c>
      <c r="BH62" s="37" t="b">
        <v>0</v>
      </c>
      <c r="BI62" s="37" t="b">
        <v>0</v>
      </c>
      <c r="BJ62" s="37" t="b">
        <v>0</v>
      </c>
      <c r="BK62" s="37" t="b">
        <v>0</v>
      </c>
      <c r="BL62" s="37" t="b">
        <v>0</v>
      </c>
      <c r="BM62" s="37" t="b">
        <v>0</v>
      </c>
      <c r="BN62" s="37" t="b">
        <v>0</v>
      </c>
      <c r="BO62" s="37" t="b">
        <v>0</v>
      </c>
      <c r="BP62" s="37" t="b">
        <v>0</v>
      </c>
      <c r="BQ62" s="37" t="b">
        <v>0</v>
      </c>
      <c r="BR62" s="37" t="b">
        <v>1</v>
      </c>
      <c r="BS62" s="37" t="b">
        <v>0</v>
      </c>
      <c r="BT62" s="40" t="b">
        <v>0</v>
      </c>
      <c r="BU62" s="31" t="str">
        <f t="shared" si="8"/>
        <v>N</v>
      </c>
      <c r="BV62" s="41">
        <f t="shared" si="9"/>
        <v>0</v>
      </c>
      <c r="BW62" s="42">
        <f t="shared" si="10"/>
        <v>0</v>
      </c>
      <c r="BX62" s="42">
        <f t="shared" si="11"/>
        <v>0</v>
      </c>
    </row>
    <row r="63" spans="1:76" ht="38.5" customHeight="1">
      <c r="A63" s="29" t="str">
        <f t="shared" si="6"/>
        <v>Hofmann</v>
      </c>
      <c r="B63" s="29" t="s">
        <v>246</v>
      </c>
      <c r="C63" s="29" t="s">
        <v>227</v>
      </c>
      <c r="D63" s="29" t="s">
        <v>247</v>
      </c>
      <c r="E63" s="30" t="s">
        <v>248</v>
      </c>
      <c r="F63" s="43"/>
      <c r="G63" s="32" t="str">
        <f>IF(J63,IF(J63&lt;='Net Changes - Table 1'!$C$1,"y","x"),IF(K63,IF(K63&lt;'Net Changes - Table 1'!C$1,"x","y"),"y"))</f>
        <v>y</v>
      </c>
      <c r="H63" s="44" t="str">
        <f>IF(K63,IF(K63&lt;='Net Changes - Table 1'!$D$1,"x","y"),"y")</f>
        <v>y</v>
      </c>
      <c r="I63" s="33" t="str">
        <f>IF(K63,IF(K63&lt;='Net Changes - Table 1'!$E$1,"x","y"),"y")</f>
        <v>y</v>
      </c>
      <c r="J63" s="47"/>
      <c r="K63" s="35"/>
      <c r="L63" s="36"/>
      <c r="M63" s="37" t="b">
        <v>0</v>
      </c>
      <c r="N63" s="37" t="b">
        <v>0</v>
      </c>
      <c r="O63" s="37" t="b">
        <v>0</v>
      </c>
      <c r="P63" s="37" t="b">
        <v>0</v>
      </c>
      <c r="Q63" s="37" t="b">
        <v>0</v>
      </c>
      <c r="R63" s="37" t="b">
        <v>0</v>
      </c>
      <c r="S63" s="37">
        <f t="shared" si="7"/>
        <v>3</v>
      </c>
      <c r="T63" s="38"/>
      <c r="U63" s="37" t="b">
        <v>0</v>
      </c>
      <c r="V63" s="37" t="b">
        <v>0</v>
      </c>
      <c r="W63" s="37" t="b">
        <v>0</v>
      </c>
      <c r="X63" s="37" t="b">
        <v>0</v>
      </c>
      <c r="Y63" s="37" t="b">
        <v>0</v>
      </c>
      <c r="Z63" s="37" t="b">
        <v>0</v>
      </c>
      <c r="AA63" s="37" t="b">
        <v>0</v>
      </c>
      <c r="AB63" s="37" t="b">
        <v>1</v>
      </c>
      <c r="AC63" s="37" t="b">
        <v>0</v>
      </c>
      <c r="AD63" s="37" t="b">
        <v>0</v>
      </c>
      <c r="AE63" s="37" t="b">
        <v>0</v>
      </c>
      <c r="AF63" s="37" t="b">
        <v>0</v>
      </c>
      <c r="AG63" s="37" t="b">
        <v>0</v>
      </c>
      <c r="AH63" s="39" t="b">
        <v>0</v>
      </c>
      <c r="AI63" s="37" t="b">
        <v>0</v>
      </c>
      <c r="AJ63" s="37" t="b">
        <v>0</v>
      </c>
      <c r="AK63" s="37" t="b">
        <v>1</v>
      </c>
      <c r="AL63" s="37" t="b">
        <v>0</v>
      </c>
      <c r="AM63" s="37" t="b">
        <v>0</v>
      </c>
      <c r="AN63" s="37" t="b">
        <v>0</v>
      </c>
      <c r="AO63" s="37" t="b">
        <v>0</v>
      </c>
      <c r="AP63" s="37" t="b">
        <v>0</v>
      </c>
      <c r="AQ63" s="37" t="b">
        <v>0</v>
      </c>
      <c r="AR63" s="37" t="b">
        <v>0</v>
      </c>
      <c r="AS63" s="37" t="b">
        <v>0</v>
      </c>
      <c r="AT63" s="37" t="b">
        <v>0</v>
      </c>
      <c r="AU63" s="37" t="b">
        <v>1</v>
      </c>
      <c r="AV63" s="37" t="b">
        <v>0</v>
      </c>
      <c r="AW63" s="37" t="b">
        <v>0</v>
      </c>
      <c r="AX63" s="37" t="b">
        <v>0</v>
      </c>
      <c r="AY63" s="37" t="b">
        <v>0</v>
      </c>
      <c r="AZ63" s="39" t="b">
        <v>0</v>
      </c>
      <c r="BA63" s="39" t="b">
        <v>0</v>
      </c>
      <c r="BB63" s="39" t="b">
        <v>0</v>
      </c>
      <c r="BC63" s="37" t="b">
        <v>0</v>
      </c>
      <c r="BD63" s="37" t="b">
        <v>0</v>
      </c>
      <c r="BE63" s="37" t="b">
        <v>0</v>
      </c>
      <c r="BF63" s="37" t="b">
        <v>0</v>
      </c>
      <c r="BG63" s="37" t="b">
        <v>0</v>
      </c>
      <c r="BH63" s="37" t="b">
        <v>0</v>
      </c>
      <c r="BI63" s="37" t="b">
        <v>0</v>
      </c>
      <c r="BJ63" s="37" t="b">
        <v>0</v>
      </c>
      <c r="BK63" s="37" t="b">
        <v>0</v>
      </c>
      <c r="BL63" s="37" t="b">
        <v>0</v>
      </c>
      <c r="BM63" s="37" t="b">
        <v>0</v>
      </c>
      <c r="BN63" s="37" t="b">
        <v>0</v>
      </c>
      <c r="BO63" s="37" t="b">
        <v>0</v>
      </c>
      <c r="BP63" s="37" t="b">
        <v>0</v>
      </c>
      <c r="BQ63" s="37" t="b">
        <v>0</v>
      </c>
      <c r="BR63" s="37" t="b">
        <v>0</v>
      </c>
      <c r="BS63" s="37" t="b">
        <v>0</v>
      </c>
      <c r="BT63" s="40" t="b">
        <v>0</v>
      </c>
      <c r="BU63" s="31" t="str">
        <f t="shared" si="8"/>
        <v>N</v>
      </c>
      <c r="BV63" s="41">
        <f t="shared" si="9"/>
        <v>0</v>
      </c>
      <c r="BW63" s="42">
        <f t="shared" si="10"/>
        <v>0</v>
      </c>
      <c r="BX63" s="42">
        <f t="shared" si="11"/>
        <v>0</v>
      </c>
    </row>
    <row r="64" spans="1:76" ht="50.5" customHeight="1">
      <c r="A64" s="29" t="str">
        <f t="shared" si="6"/>
        <v>Holbrook</v>
      </c>
      <c r="B64" s="29" t="s">
        <v>249</v>
      </c>
      <c r="C64" s="29" t="s">
        <v>227</v>
      </c>
      <c r="D64" s="29" t="s">
        <v>250</v>
      </c>
      <c r="E64" s="30" t="s">
        <v>251</v>
      </c>
      <c r="F64" s="43"/>
      <c r="G64" s="32" t="str">
        <f>IF(J64,IF(J64&lt;='Net Changes - Table 1'!$C$1,"y","x"),IF(K64,IF(K64&lt;'Net Changes - Table 1'!C$1,"x","y"),"y"))</f>
        <v>y</v>
      </c>
      <c r="H64" s="44" t="str">
        <f>IF(K64,IF(K64&lt;='Net Changes - Table 1'!$D$1,"x","y"),"y")</f>
        <v>y</v>
      </c>
      <c r="I64" s="33" t="str">
        <f>IF(K64,IF(K64&lt;='Net Changes - Table 1'!$E$1,"x","y"),"y")</f>
        <v>x</v>
      </c>
      <c r="J64" s="47"/>
      <c r="K64" s="48">
        <v>2025</v>
      </c>
      <c r="L64" s="36"/>
      <c r="M64" s="37" t="b">
        <v>0</v>
      </c>
      <c r="N64" s="37" t="b">
        <v>0</v>
      </c>
      <c r="O64" s="37" t="b">
        <v>0</v>
      </c>
      <c r="P64" s="37" t="b">
        <v>0</v>
      </c>
      <c r="Q64" s="37" t="b">
        <v>0</v>
      </c>
      <c r="R64" s="37" t="b">
        <v>0</v>
      </c>
      <c r="S64" s="37">
        <f t="shared" si="7"/>
        <v>4</v>
      </c>
      <c r="T64" s="38"/>
      <c r="U64" s="37" t="b">
        <v>0</v>
      </c>
      <c r="V64" s="37" t="b">
        <v>0</v>
      </c>
      <c r="W64" s="37" t="b">
        <v>0</v>
      </c>
      <c r="X64" s="37" t="b">
        <v>0</v>
      </c>
      <c r="Y64" s="37" t="b">
        <v>0</v>
      </c>
      <c r="Z64" s="37" t="b">
        <v>0</v>
      </c>
      <c r="AA64" s="37" t="b">
        <v>0</v>
      </c>
      <c r="AB64" s="37" t="b">
        <v>1</v>
      </c>
      <c r="AC64" s="37" t="b">
        <v>1</v>
      </c>
      <c r="AD64" s="37" t="b">
        <v>1</v>
      </c>
      <c r="AE64" s="37" t="b">
        <v>0</v>
      </c>
      <c r="AF64" s="37" t="b">
        <v>0</v>
      </c>
      <c r="AG64" s="37" t="b">
        <v>0</v>
      </c>
      <c r="AH64" s="39" t="b">
        <v>0</v>
      </c>
      <c r="AI64" s="37" t="b">
        <v>0</v>
      </c>
      <c r="AJ64" s="37" t="b">
        <v>0</v>
      </c>
      <c r="AK64" s="37" t="b">
        <v>0</v>
      </c>
      <c r="AL64" s="37" t="b">
        <v>0</v>
      </c>
      <c r="AM64" s="37" t="b">
        <v>0</v>
      </c>
      <c r="AN64" s="37" t="b">
        <v>0</v>
      </c>
      <c r="AO64" s="37" t="b">
        <v>0</v>
      </c>
      <c r="AP64" s="37" t="b">
        <v>0</v>
      </c>
      <c r="AQ64" s="37" t="b">
        <v>0</v>
      </c>
      <c r="AR64" s="37" t="b">
        <v>0</v>
      </c>
      <c r="AS64" s="37" t="b">
        <v>0</v>
      </c>
      <c r="AT64" s="37" t="b">
        <v>0</v>
      </c>
      <c r="AU64" s="37" t="b">
        <v>1</v>
      </c>
      <c r="AV64" s="37" t="b">
        <v>0</v>
      </c>
      <c r="AW64" s="37" t="b">
        <v>0</v>
      </c>
      <c r="AX64" s="37" t="b">
        <v>0</v>
      </c>
      <c r="AY64" s="37" t="b">
        <v>0</v>
      </c>
      <c r="AZ64" s="39" t="b">
        <v>0</v>
      </c>
      <c r="BA64" s="39" t="b">
        <v>0</v>
      </c>
      <c r="BB64" s="39" t="b">
        <v>0</v>
      </c>
      <c r="BC64" s="37" t="b">
        <v>0</v>
      </c>
      <c r="BD64" s="37" t="b">
        <v>0</v>
      </c>
      <c r="BE64" s="37" t="b">
        <v>0</v>
      </c>
      <c r="BF64" s="37" t="b">
        <v>0</v>
      </c>
      <c r="BG64" s="37" t="b">
        <v>0</v>
      </c>
      <c r="BH64" s="37" t="b">
        <v>0</v>
      </c>
      <c r="BI64" s="37" t="b">
        <v>0</v>
      </c>
      <c r="BJ64" s="37" t="b">
        <v>0</v>
      </c>
      <c r="BK64" s="37" t="b">
        <v>0</v>
      </c>
      <c r="BL64" s="37" t="b">
        <v>0</v>
      </c>
      <c r="BM64" s="37" t="b">
        <v>0</v>
      </c>
      <c r="BN64" s="37" t="b">
        <v>0</v>
      </c>
      <c r="BO64" s="37" t="b">
        <v>0</v>
      </c>
      <c r="BP64" s="37" t="b">
        <v>0</v>
      </c>
      <c r="BQ64" s="37" t="b">
        <v>0</v>
      </c>
      <c r="BR64" s="37" t="b">
        <v>0</v>
      </c>
      <c r="BS64" s="37" t="b">
        <v>0</v>
      </c>
      <c r="BT64" s="40" t="b">
        <v>0</v>
      </c>
      <c r="BU64" s="31" t="str">
        <f t="shared" si="8"/>
        <v>N</v>
      </c>
      <c r="BV64" s="41">
        <f t="shared" si="9"/>
        <v>0</v>
      </c>
      <c r="BW64" s="42">
        <f t="shared" si="10"/>
        <v>0</v>
      </c>
      <c r="BX64" s="42">
        <f t="shared" si="11"/>
        <v>1</v>
      </c>
    </row>
    <row r="65" spans="1:76" ht="38.5" customHeight="1">
      <c r="A65" s="29" t="str">
        <f t="shared" si="6"/>
        <v>Iglesias-Rodriguez</v>
      </c>
      <c r="B65" s="29" t="s">
        <v>252</v>
      </c>
      <c r="C65" s="29" t="s">
        <v>227</v>
      </c>
      <c r="D65" s="29" t="s">
        <v>253</v>
      </c>
      <c r="E65" s="30" t="s">
        <v>254</v>
      </c>
      <c r="F65" s="43" t="s">
        <v>85</v>
      </c>
      <c r="G65" s="32" t="str">
        <f>IF(J65,IF(J65&lt;='Net Changes - Table 1'!$C$1,"y","x"),IF(K65,IF(K65&lt;'Net Changes - Table 1'!C$1,"x","y"),"y"))</f>
        <v>y</v>
      </c>
      <c r="H65" s="44" t="str">
        <f>IF(K65,IF(K65&lt;='Net Changes - Table 1'!$D$1,"x","y"),"y")</f>
        <v>y</v>
      </c>
      <c r="I65" s="33" t="str">
        <f>IF(K65,IF(K65&lt;='Net Changes - Table 1'!$E$1,"x","y"),"y")</f>
        <v>y</v>
      </c>
      <c r="J65" s="34">
        <v>2013</v>
      </c>
      <c r="K65" s="35"/>
      <c r="L65" s="45"/>
      <c r="M65" s="46" t="b">
        <v>0</v>
      </c>
      <c r="N65" s="46" t="b">
        <v>0</v>
      </c>
      <c r="O65" s="46" t="b">
        <v>0</v>
      </c>
      <c r="P65" s="46" t="b">
        <v>0</v>
      </c>
      <c r="Q65" s="46" t="b">
        <v>0</v>
      </c>
      <c r="R65" s="46" t="b">
        <v>0</v>
      </c>
      <c r="S65" s="37">
        <f t="shared" si="7"/>
        <v>2</v>
      </c>
      <c r="T65" s="38"/>
      <c r="U65" s="37" t="b">
        <v>0</v>
      </c>
      <c r="V65" s="37" t="b">
        <v>0</v>
      </c>
      <c r="W65" s="37" t="b">
        <v>0</v>
      </c>
      <c r="X65" s="37" t="b">
        <v>0</v>
      </c>
      <c r="Y65" s="37" t="b">
        <v>0</v>
      </c>
      <c r="Z65" s="37" t="b">
        <v>0</v>
      </c>
      <c r="AA65" s="37" t="b">
        <v>0</v>
      </c>
      <c r="AB65" s="37" t="b">
        <v>0</v>
      </c>
      <c r="AC65" s="37" t="b">
        <v>0</v>
      </c>
      <c r="AD65" s="37" t="b">
        <v>0</v>
      </c>
      <c r="AE65" s="37" t="b">
        <v>0</v>
      </c>
      <c r="AF65" s="37" t="b">
        <v>0</v>
      </c>
      <c r="AG65" s="37" t="b">
        <v>0</v>
      </c>
      <c r="AH65" s="39" t="b">
        <v>0</v>
      </c>
      <c r="AI65" s="37" t="b">
        <v>0</v>
      </c>
      <c r="AJ65" s="37" t="b">
        <v>0</v>
      </c>
      <c r="AK65" s="37" t="b">
        <v>1</v>
      </c>
      <c r="AL65" s="37" t="b">
        <v>0</v>
      </c>
      <c r="AM65" s="37" t="b">
        <v>0</v>
      </c>
      <c r="AN65" s="37" t="b">
        <v>0</v>
      </c>
      <c r="AO65" s="37" t="b">
        <v>0</v>
      </c>
      <c r="AP65" s="37" t="b">
        <v>0</v>
      </c>
      <c r="AQ65" s="37" t="b">
        <v>0</v>
      </c>
      <c r="AR65" s="37" t="b">
        <v>0</v>
      </c>
      <c r="AS65" s="37" t="b">
        <v>0</v>
      </c>
      <c r="AT65" s="37" t="b">
        <v>0</v>
      </c>
      <c r="AU65" s="37" t="b">
        <v>0</v>
      </c>
      <c r="AV65" s="37" t="b">
        <v>1</v>
      </c>
      <c r="AW65" s="37" t="b">
        <v>0</v>
      </c>
      <c r="AX65" s="37" t="b">
        <v>0</v>
      </c>
      <c r="AY65" s="37" t="b">
        <v>0</v>
      </c>
      <c r="AZ65" s="39" t="b">
        <v>0</v>
      </c>
      <c r="BA65" s="39" t="b">
        <v>0</v>
      </c>
      <c r="BB65" s="39" t="b">
        <v>0</v>
      </c>
      <c r="BC65" s="37" t="b">
        <v>0</v>
      </c>
      <c r="BD65" s="37" t="b">
        <v>0</v>
      </c>
      <c r="BE65" s="37" t="b">
        <v>0</v>
      </c>
      <c r="BF65" s="37" t="b">
        <v>0</v>
      </c>
      <c r="BG65" s="37" t="b">
        <v>0</v>
      </c>
      <c r="BH65" s="37" t="b">
        <v>0</v>
      </c>
      <c r="BI65" s="37" t="b">
        <v>0</v>
      </c>
      <c r="BJ65" s="37" t="b">
        <v>0</v>
      </c>
      <c r="BK65" s="37" t="b">
        <v>0</v>
      </c>
      <c r="BL65" s="37" t="b">
        <v>0</v>
      </c>
      <c r="BM65" s="37" t="b">
        <v>0</v>
      </c>
      <c r="BN65" s="37" t="b">
        <v>0</v>
      </c>
      <c r="BO65" s="37" t="b">
        <v>0</v>
      </c>
      <c r="BP65" s="37" t="b">
        <v>0</v>
      </c>
      <c r="BQ65" s="37" t="b">
        <v>0</v>
      </c>
      <c r="BR65" s="37" t="b">
        <v>0</v>
      </c>
      <c r="BS65" s="37" t="b">
        <v>0</v>
      </c>
      <c r="BT65" s="40" t="b">
        <v>0</v>
      </c>
      <c r="BU65" s="31" t="str">
        <f t="shared" si="8"/>
        <v>N</v>
      </c>
      <c r="BV65" s="41">
        <f t="shared" si="9"/>
        <v>0</v>
      </c>
      <c r="BW65" s="42">
        <f t="shared" si="10"/>
        <v>0</v>
      </c>
      <c r="BX65" s="42">
        <f t="shared" si="11"/>
        <v>0</v>
      </c>
    </row>
    <row r="66" spans="1:76" ht="26.5" customHeight="1">
      <c r="A66" s="29" t="str">
        <f t="shared" ref="A66:A97" si="12">RIGHT($B66,LEN($B66)-FIND(" ",$B66))</f>
        <v>J. Mazer</v>
      </c>
      <c r="B66" s="29" t="s">
        <v>255</v>
      </c>
      <c r="C66" s="29" t="s">
        <v>227</v>
      </c>
      <c r="D66" s="29" t="s">
        <v>256</v>
      </c>
      <c r="E66" s="30" t="s">
        <v>245</v>
      </c>
      <c r="F66" s="43"/>
      <c r="G66" s="32" t="str">
        <f>IF(J66,IF(J66&lt;='Net Changes - Table 1'!$C$1,"y","x"),IF(K66,IF(K66&lt;'Net Changes - Table 1'!C$1,"x","y"),"y"))</f>
        <v>y</v>
      </c>
      <c r="H66" s="44" t="str">
        <f>IF(K66,IF(K66&lt;='Net Changes - Table 1'!$D$1,"x","y"),"y")</f>
        <v>y</v>
      </c>
      <c r="I66" s="33" t="str">
        <f>IF(K66,IF(K66&lt;='Net Changes - Table 1'!$E$1,"x","y"),"y")</f>
        <v>y</v>
      </c>
      <c r="J66" s="47"/>
      <c r="K66" s="35"/>
      <c r="L66" s="36"/>
      <c r="M66" s="37" t="b">
        <v>0</v>
      </c>
      <c r="N66" s="37" t="b">
        <v>0</v>
      </c>
      <c r="O66" s="37" t="b">
        <v>0</v>
      </c>
      <c r="P66" s="37" t="b">
        <v>0</v>
      </c>
      <c r="Q66" s="37" t="b">
        <v>0</v>
      </c>
      <c r="R66" s="37" t="b">
        <v>0</v>
      </c>
      <c r="S66" s="37">
        <f t="shared" ref="S66:S97" si="13">COUNTIF(U66:BX66,"TRUE")</f>
        <v>1</v>
      </c>
      <c r="T66" s="38"/>
      <c r="U66" s="37" t="b">
        <v>0</v>
      </c>
      <c r="V66" s="37" t="b">
        <v>0</v>
      </c>
      <c r="W66" s="37" t="b">
        <v>0</v>
      </c>
      <c r="X66" s="37" t="b">
        <v>0</v>
      </c>
      <c r="Y66" s="37" t="b">
        <v>0</v>
      </c>
      <c r="Z66" s="37" t="b">
        <v>0</v>
      </c>
      <c r="AA66" s="37" t="b">
        <v>0</v>
      </c>
      <c r="AB66" s="37" t="b">
        <v>0</v>
      </c>
      <c r="AC66" s="37" t="b">
        <v>0</v>
      </c>
      <c r="AD66" s="37" t="b">
        <v>0</v>
      </c>
      <c r="AE66" s="37" t="b">
        <v>0</v>
      </c>
      <c r="AF66" s="37" t="b">
        <v>0</v>
      </c>
      <c r="AG66" s="37" t="b">
        <v>0</v>
      </c>
      <c r="AH66" s="39" t="b">
        <v>0</v>
      </c>
      <c r="AI66" s="37" t="b">
        <v>0</v>
      </c>
      <c r="AJ66" s="37" t="b">
        <v>0</v>
      </c>
      <c r="AK66" s="37" t="b">
        <v>0</v>
      </c>
      <c r="AL66" s="37" t="b">
        <v>0</v>
      </c>
      <c r="AM66" s="37" t="b">
        <v>0</v>
      </c>
      <c r="AN66" s="37" t="b">
        <v>0</v>
      </c>
      <c r="AO66" s="37" t="b">
        <v>0</v>
      </c>
      <c r="AP66" s="37" t="b">
        <v>0</v>
      </c>
      <c r="AQ66" s="37" t="b">
        <v>0</v>
      </c>
      <c r="AR66" s="37" t="b">
        <v>0</v>
      </c>
      <c r="AS66" s="37" t="b">
        <v>0</v>
      </c>
      <c r="AT66" s="37" t="b">
        <v>0</v>
      </c>
      <c r="AU66" s="37" t="b">
        <v>0</v>
      </c>
      <c r="AV66" s="37" t="b">
        <v>0</v>
      </c>
      <c r="AW66" s="37" t="b">
        <v>0</v>
      </c>
      <c r="AX66" s="37" t="b">
        <v>0</v>
      </c>
      <c r="AY66" s="37" t="b">
        <v>0</v>
      </c>
      <c r="AZ66" s="39" t="b">
        <v>0</v>
      </c>
      <c r="BA66" s="39" t="b">
        <v>0</v>
      </c>
      <c r="BB66" s="39" t="b">
        <v>0</v>
      </c>
      <c r="BC66" s="37" t="b">
        <v>0</v>
      </c>
      <c r="BD66" s="37" t="b">
        <v>0</v>
      </c>
      <c r="BE66" s="37" t="b">
        <v>0</v>
      </c>
      <c r="BF66" s="37" t="b">
        <v>0</v>
      </c>
      <c r="BG66" s="37" t="b">
        <v>0</v>
      </c>
      <c r="BH66" s="37" t="b">
        <v>0</v>
      </c>
      <c r="BI66" s="37" t="b">
        <v>0</v>
      </c>
      <c r="BJ66" s="37" t="b">
        <v>0</v>
      </c>
      <c r="BK66" s="37" t="b">
        <v>0</v>
      </c>
      <c r="BL66" s="37" t="b">
        <v>0</v>
      </c>
      <c r="BM66" s="37" t="b">
        <v>0</v>
      </c>
      <c r="BN66" s="37" t="b">
        <v>0</v>
      </c>
      <c r="BO66" s="37" t="b">
        <v>0</v>
      </c>
      <c r="BP66" s="37" t="b">
        <v>0</v>
      </c>
      <c r="BQ66" s="37" t="b">
        <v>0</v>
      </c>
      <c r="BR66" s="37" t="b">
        <v>1</v>
      </c>
      <c r="BS66" s="37" t="b">
        <v>0</v>
      </c>
      <c r="BT66" s="40" t="b">
        <v>0</v>
      </c>
      <c r="BU66" s="31" t="str">
        <f t="shared" ref="BU66:BU97" si="14">IF(COUNTIF(G66:I66,"x")=3,"Y","N")</f>
        <v>N</v>
      </c>
      <c r="BV66" s="41">
        <f t="shared" ref="BV66:BV97" si="15">IF(G66="x",IF(H66="y",1,0),0)</f>
        <v>0</v>
      </c>
      <c r="BW66" s="42">
        <f t="shared" ref="BW66:BW97" si="16">IF(G66="y",IF(H66="x",1,0),0)</f>
        <v>0</v>
      </c>
      <c r="BX66" s="42">
        <f t="shared" ref="BX66:BX97" si="17">IF(H66="y",IF(I66="x",1,0),0)</f>
        <v>0</v>
      </c>
    </row>
    <row r="67" spans="1:76" ht="38.5" customHeight="1">
      <c r="A67" s="29" t="str">
        <f t="shared" si="12"/>
        <v>Kuris</v>
      </c>
      <c r="B67" s="29" t="s">
        <v>257</v>
      </c>
      <c r="C67" s="29" t="s">
        <v>227</v>
      </c>
      <c r="D67" s="29" t="s">
        <v>258</v>
      </c>
      <c r="E67" s="30" t="s">
        <v>259</v>
      </c>
      <c r="F67" s="43"/>
      <c r="G67" s="32" t="str">
        <f>IF(J67,IF(J67&lt;='Net Changes - Table 1'!$C$1,"y","x"),IF(K67,IF(K67&lt;'Net Changes - Table 1'!C$1,"x","y"),"y"))</f>
        <v>y</v>
      </c>
      <c r="H67" s="44" t="str">
        <f>IF(K67,IF(K67&lt;='Net Changes - Table 1'!$D$1,"x","y"),"y")</f>
        <v>y</v>
      </c>
      <c r="I67" s="33" t="str">
        <f>IF(K67,IF(K67&lt;='Net Changes - Table 1'!$E$1,"x","y"),"y")</f>
        <v>x</v>
      </c>
      <c r="J67" s="47"/>
      <c r="K67" s="48">
        <v>2025</v>
      </c>
      <c r="L67" s="36"/>
      <c r="M67" s="37" t="b">
        <v>0</v>
      </c>
      <c r="N67" s="37" t="b">
        <v>0</v>
      </c>
      <c r="O67" s="37" t="b">
        <v>0</v>
      </c>
      <c r="P67" s="37" t="b">
        <v>0</v>
      </c>
      <c r="Q67" s="37" t="b">
        <v>0</v>
      </c>
      <c r="R67" s="37" t="b">
        <v>0</v>
      </c>
      <c r="S67" s="37">
        <f t="shared" si="13"/>
        <v>3</v>
      </c>
      <c r="T67" s="38"/>
      <c r="U67" s="37" t="b">
        <v>0</v>
      </c>
      <c r="V67" s="37" t="b">
        <v>0</v>
      </c>
      <c r="W67" s="37" t="b">
        <v>0</v>
      </c>
      <c r="X67" s="37" t="b">
        <v>0</v>
      </c>
      <c r="Y67" s="37" t="b">
        <v>0</v>
      </c>
      <c r="Z67" s="37" t="b">
        <v>0</v>
      </c>
      <c r="AA67" s="37" t="b">
        <v>0</v>
      </c>
      <c r="AB67" s="37" t="b">
        <v>1</v>
      </c>
      <c r="AC67" s="37" t="b">
        <v>1</v>
      </c>
      <c r="AD67" s="37" t="b">
        <v>0</v>
      </c>
      <c r="AE67" s="37" t="b">
        <v>0</v>
      </c>
      <c r="AF67" s="37" t="b">
        <v>0</v>
      </c>
      <c r="AG67" s="37" t="b">
        <v>0</v>
      </c>
      <c r="AH67" s="39" t="b">
        <v>0</v>
      </c>
      <c r="AI67" s="37" t="b">
        <v>0</v>
      </c>
      <c r="AJ67" s="37" t="b">
        <v>0</v>
      </c>
      <c r="AK67" s="37" t="b">
        <v>0</v>
      </c>
      <c r="AL67" s="37" t="b">
        <v>0</v>
      </c>
      <c r="AM67" s="37" t="b">
        <v>0</v>
      </c>
      <c r="AN67" s="37" t="b">
        <v>0</v>
      </c>
      <c r="AO67" s="37" t="b">
        <v>0</v>
      </c>
      <c r="AP67" s="37" t="b">
        <v>0</v>
      </c>
      <c r="AQ67" s="37" t="b">
        <v>0</v>
      </c>
      <c r="AR67" s="37" t="b">
        <v>0</v>
      </c>
      <c r="AS67" s="37" t="b">
        <v>0</v>
      </c>
      <c r="AT67" s="37" t="b">
        <v>0</v>
      </c>
      <c r="AU67" s="37" t="b">
        <v>1</v>
      </c>
      <c r="AV67" s="37" t="b">
        <v>0</v>
      </c>
      <c r="AW67" s="37" t="b">
        <v>0</v>
      </c>
      <c r="AX67" s="37" t="b">
        <v>0</v>
      </c>
      <c r="AY67" s="37" t="b">
        <v>0</v>
      </c>
      <c r="AZ67" s="39" t="b">
        <v>0</v>
      </c>
      <c r="BA67" s="39" t="b">
        <v>0</v>
      </c>
      <c r="BB67" s="39" t="b">
        <v>0</v>
      </c>
      <c r="BC67" s="37" t="b">
        <v>0</v>
      </c>
      <c r="BD67" s="37" t="b">
        <v>0</v>
      </c>
      <c r="BE67" s="37" t="b">
        <v>0</v>
      </c>
      <c r="BF67" s="37" t="b">
        <v>0</v>
      </c>
      <c r="BG67" s="37" t="b">
        <v>0</v>
      </c>
      <c r="BH67" s="37" t="b">
        <v>0</v>
      </c>
      <c r="BI67" s="37" t="b">
        <v>0</v>
      </c>
      <c r="BJ67" s="37" t="b">
        <v>0</v>
      </c>
      <c r="BK67" s="37" t="b">
        <v>0</v>
      </c>
      <c r="BL67" s="37" t="b">
        <v>0</v>
      </c>
      <c r="BM67" s="37" t="b">
        <v>0</v>
      </c>
      <c r="BN67" s="37" t="b">
        <v>0</v>
      </c>
      <c r="BO67" s="37" t="b">
        <v>0</v>
      </c>
      <c r="BP67" s="37" t="b">
        <v>0</v>
      </c>
      <c r="BQ67" s="37" t="b">
        <v>0</v>
      </c>
      <c r="BR67" s="37" t="b">
        <v>0</v>
      </c>
      <c r="BS67" s="37" t="b">
        <v>0</v>
      </c>
      <c r="BT67" s="40" t="b">
        <v>0</v>
      </c>
      <c r="BU67" s="31" t="str">
        <f t="shared" si="14"/>
        <v>N</v>
      </c>
      <c r="BV67" s="41">
        <f t="shared" si="15"/>
        <v>0</v>
      </c>
      <c r="BW67" s="42">
        <f t="shared" si="16"/>
        <v>0</v>
      </c>
      <c r="BX67" s="42">
        <f t="shared" si="17"/>
        <v>1</v>
      </c>
    </row>
    <row r="68" spans="1:76" ht="26.5" customHeight="1">
      <c r="A68" s="29" t="str">
        <f t="shared" si="12"/>
        <v>Levine</v>
      </c>
      <c r="B68" s="29" t="s">
        <v>260</v>
      </c>
      <c r="C68" s="29" t="s">
        <v>227</v>
      </c>
      <c r="D68" s="29" t="s">
        <v>261</v>
      </c>
      <c r="E68" s="30" t="s">
        <v>262</v>
      </c>
      <c r="F68" s="43"/>
      <c r="G68" s="32" t="str">
        <f>IF(J68,IF(J68&lt;='Net Changes - Table 1'!$C$1,"y","x"),IF(K68,IF(K68&lt;'Net Changes - Table 1'!C$1,"x","y"),"y"))</f>
        <v>y</v>
      </c>
      <c r="H68" s="44" t="str">
        <f>IF(K68,IF(K68&lt;='Net Changes - Table 1'!$D$1,"x","y"),"y")</f>
        <v>x</v>
      </c>
      <c r="I68" s="33" t="str">
        <f>IF(K68,IF(K68&lt;='Net Changes - Table 1'!$E$1,"x","y"),"y")</f>
        <v>x</v>
      </c>
      <c r="J68" s="47"/>
      <c r="K68" s="48">
        <v>2013</v>
      </c>
      <c r="L68" s="45"/>
      <c r="M68" s="46" t="b">
        <v>0</v>
      </c>
      <c r="N68" s="46" t="b">
        <v>0</v>
      </c>
      <c r="O68" s="46" t="b">
        <v>1</v>
      </c>
      <c r="P68" s="46" t="b">
        <v>0</v>
      </c>
      <c r="Q68" s="46" t="b">
        <v>0</v>
      </c>
      <c r="R68" s="46" t="b">
        <v>0</v>
      </c>
      <c r="S68" s="37">
        <f t="shared" si="13"/>
        <v>2</v>
      </c>
      <c r="T68" s="39">
        <v>2013</v>
      </c>
      <c r="U68" s="37" t="b">
        <v>0</v>
      </c>
      <c r="V68" s="37" t="b">
        <v>0</v>
      </c>
      <c r="W68" s="37" t="b">
        <v>0</v>
      </c>
      <c r="X68" s="37" t="b">
        <v>0</v>
      </c>
      <c r="Y68" s="37" t="b">
        <v>0</v>
      </c>
      <c r="Z68" s="37" t="b">
        <v>1</v>
      </c>
      <c r="AA68" s="37" t="b">
        <v>0</v>
      </c>
      <c r="AB68" s="37" t="b">
        <v>0</v>
      </c>
      <c r="AC68" s="37" t="b">
        <v>1</v>
      </c>
      <c r="AD68" s="37" t="b">
        <v>0</v>
      </c>
      <c r="AE68" s="37" t="b">
        <v>0</v>
      </c>
      <c r="AF68" s="37" t="b">
        <v>0</v>
      </c>
      <c r="AG68" s="37" t="b">
        <v>0</v>
      </c>
      <c r="AH68" s="39" t="b">
        <v>0</v>
      </c>
      <c r="AI68" s="37" t="b">
        <v>0</v>
      </c>
      <c r="AJ68" s="37" t="b">
        <v>0</v>
      </c>
      <c r="AK68" s="37" t="b">
        <v>0</v>
      </c>
      <c r="AL68" s="37" t="b">
        <v>0</v>
      </c>
      <c r="AM68" s="37" t="b">
        <v>0</v>
      </c>
      <c r="AN68" s="37" t="b">
        <v>0</v>
      </c>
      <c r="AO68" s="37" t="b">
        <v>0</v>
      </c>
      <c r="AP68" s="37" t="b">
        <v>0</v>
      </c>
      <c r="AQ68" s="37" t="b">
        <v>0</v>
      </c>
      <c r="AR68" s="37" t="b">
        <v>0</v>
      </c>
      <c r="AS68" s="37" t="b">
        <v>0</v>
      </c>
      <c r="AT68" s="37" t="b">
        <v>0</v>
      </c>
      <c r="AU68" s="37" t="b">
        <v>0</v>
      </c>
      <c r="AV68" s="37" t="b">
        <v>0</v>
      </c>
      <c r="AW68" s="37" t="b">
        <v>0</v>
      </c>
      <c r="AX68" s="37" t="b">
        <v>0</v>
      </c>
      <c r="AY68" s="37" t="b">
        <v>0</v>
      </c>
      <c r="AZ68" s="39" t="b">
        <v>0</v>
      </c>
      <c r="BA68" s="39" t="b">
        <v>0</v>
      </c>
      <c r="BB68" s="39" t="b">
        <v>0</v>
      </c>
      <c r="BC68" s="37" t="b">
        <v>0</v>
      </c>
      <c r="BD68" s="37" t="b">
        <v>0</v>
      </c>
      <c r="BE68" s="37" t="b">
        <v>0</v>
      </c>
      <c r="BF68" s="37" t="b">
        <v>0</v>
      </c>
      <c r="BG68" s="37" t="b">
        <v>0</v>
      </c>
      <c r="BH68" s="37" t="b">
        <v>0</v>
      </c>
      <c r="BI68" s="37" t="b">
        <v>0</v>
      </c>
      <c r="BJ68" s="37" t="b">
        <v>0</v>
      </c>
      <c r="BK68" s="37" t="b">
        <v>0</v>
      </c>
      <c r="BL68" s="37" t="b">
        <v>0</v>
      </c>
      <c r="BM68" s="37" t="b">
        <v>0</v>
      </c>
      <c r="BN68" s="37" t="b">
        <v>0</v>
      </c>
      <c r="BO68" s="37" t="b">
        <v>0</v>
      </c>
      <c r="BP68" s="37" t="b">
        <v>0</v>
      </c>
      <c r="BQ68" s="37" t="b">
        <v>0</v>
      </c>
      <c r="BR68" s="37" t="b">
        <v>0</v>
      </c>
      <c r="BS68" s="37" t="b">
        <v>0</v>
      </c>
      <c r="BT68" s="40" t="b">
        <v>0</v>
      </c>
      <c r="BU68" s="31" t="str">
        <f t="shared" si="14"/>
        <v>N</v>
      </c>
      <c r="BV68" s="41">
        <f t="shared" si="15"/>
        <v>0</v>
      </c>
      <c r="BW68" s="42">
        <f t="shared" si="16"/>
        <v>1</v>
      </c>
      <c r="BX68" s="42">
        <f t="shared" si="17"/>
        <v>0</v>
      </c>
    </row>
    <row r="69" spans="1:76" ht="74.5" customHeight="1">
      <c r="A69" s="29" t="str">
        <f t="shared" si="12"/>
        <v>MacIntyre</v>
      </c>
      <c r="B69" s="29" t="s">
        <v>263</v>
      </c>
      <c r="C69" s="29" t="s">
        <v>227</v>
      </c>
      <c r="D69" s="29" t="s">
        <v>264</v>
      </c>
      <c r="E69" s="30" t="s">
        <v>265</v>
      </c>
      <c r="F69" s="31" t="s">
        <v>85</v>
      </c>
      <c r="G69" s="32" t="str">
        <f>IF(J69,IF(J69&lt;='Net Changes - Table 1'!$C$1,"y","x"),IF(K69,IF(K69&lt;'Net Changes - Table 1'!C$1,"x","y"),"y"))</f>
        <v>y</v>
      </c>
      <c r="H69" s="44" t="str">
        <f>IF(K69,IF(K69&lt;='Net Changes - Table 1'!$D$1,"x","y"),"y")</f>
        <v>y</v>
      </c>
      <c r="I69" s="33" t="str">
        <f>IF(K69,IF(K69&lt;='Net Changes - Table 1'!$E$1,"x","y"),"y")</f>
        <v>x</v>
      </c>
      <c r="J69" s="47"/>
      <c r="K69" s="48">
        <v>2025</v>
      </c>
      <c r="L69" s="36"/>
      <c r="M69" s="37" t="b">
        <v>0</v>
      </c>
      <c r="N69" s="37" t="b">
        <v>0</v>
      </c>
      <c r="O69" s="37" t="b">
        <v>0</v>
      </c>
      <c r="P69" s="37" t="b">
        <v>0</v>
      </c>
      <c r="Q69" s="37" t="b">
        <v>0</v>
      </c>
      <c r="R69" s="37" t="b">
        <v>0</v>
      </c>
      <c r="S69" s="37">
        <f t="shared" si="13"/>
        <v>4</v>
      </c>
      <c r="T69" s="38"/>
      <c r="U69" s="37" t="b">
        <v>0</v>
      </c>
      <c r="V69" s="37" t="b">
        <v>0</v>
      </c>
      <c r="W69" s="37" t="b">
        <v>0</v>
      </c>
      <c r="X69" s="37" t="b">
        <v>0</v>
      </c>
      <c r="Y69" s="37" t="b">
        <v>0</v>
      </c>
      <c r="Z69" s="37" t="b">
        <v>0</v>
      </c>
      <c r="AA69" s="37" t="b">
        <v>1</v>
      </c>
      <c r="AB69" s="37" t="b">
        <v>0</v>
      </c>
      <c r="AC69" s="37" t="b">
        <v>0</v>
      </c>
      <c r="AD69" s="37" t="b">
        <v>0</v>
      </c>
      <c r="AE69" s="37" t="b">
        <v>0</v>
      </c>
      <c r="AF69" s="37" t="b">
        <v>0</v>
      </c>
      <c r="AG69" s="37" t="b">
        <v>0</v>
      </c>
      <c r="AH69" s="39" t="b">
        <v>0</v>
      </c>
      <c r="AI69" s="37" t="b">
        <v>0</v>
      </c>
      <c r="AJ69" s="37" t="b">
        <v>0</v>
      </c>
      <c r="AK69" s="37" t="b">
        <v>0</v>
      </c>
      <c r="AL69" s="37" t="b">
        <v>0</v>
      </c>
      <c r="AM69" s="37" t="b">
        <v>0</v>
      </c>
      <c r="AN69" s="37" t="b">
        <v>0</v>
      </c>
      <c r="AO69" s="37" t="b">
        <v>0</v>
      </c>
      <c r="AP69" s="37" t="b">
        <v>0</v>
      </c>
      <c r="AQ69" s="37" t="b">
        <v>0</v>
      </c>
      <c r="AR69" s="37" t="b">
        <v>0</v>
      </c>
      <c r="AS69" s="37" t="b">
        <v>1</v>
      </c>
      <c r="AT69" s="37" t="b">
        <v>0</v>
      </c>
      <c r="AU69" s="37" t="b">
        <v>0</v>
      </c>
      <c r="AV69" s="37" t="b">
        <v>1</v>
      </c>
      <c r="AW69" s="37" t="b">
        <v>1</v>
      </c>
      <c r="AX69" s="37" t="b">
        <v>0</v>
      </c>
      <c r="AY69" s="37" t="b">
        <v>0</v>
      </c>
      <c r="AZ69" s="39" t="b">
        <v>0</v>
      </c>
      <c r="BA69" s="39" t="b">
        <v>0</v>
      </c>
      <c r="BB69" s="39" t="b">
        <v>0</v>
      </c>
      <c r="BC69" s="37" t="b">
        <v>0</v>
      </c>
      <c r="BD69" s="37" t="b">
        <v>0</v>
      </c>
      <c r="BE69" s="37" t="b">
        <v>0</v>
      </c>
      <c r="BF69" s="37" t="b">
        <v>0</v>
      </c>
      <c r="BG69" s="37" t="b">
        <v>0</v>
      </c>
      <c r="BH69" s="37" t="b">
        <v>0</v>
      </c>
      <c r="BI69" s="37" t="b">
        <v>0</v>
      </c>
      <c r="BJ69" s="37" t="b">
        <v>0</v>
      </c>
      <c r="BK69" s="37" t="b">
        <v>0</v>
      </c>
      <c r="BL69" s="37" t="b">
        <v>0</v>
      </c>
      <c r="BM69" s="37" t="b">
        <v>0</v>
      </c>
      <c r="BN69" s="37" t="b">
        <v>0</v>
      </c>
      <c r="BO69" s="37" t="b">
        <v>0</v>
      </c>
      <c r="BP69" s="37" t="b">
        <v>0</v>
      </c>
      <c r="BQ69" s="37" t="b">
        <v>0</v>
      </c>
      <c r="BR69" s="37" t="b">
        <v>0</v>
      </c>
      <c r="BS69" s="37" t="b">
        <v>0</v>
      </c>
      <c r="BT69" s="40" t="b">
        <v>0</v>
      </c>
      <c r="BU69" s="31" t="str">
        <f t="shared" si="14"/>
        <v>N</v>
      </c>
      <c r="BV69" s="41">
        <f t="shared" si="15"/>
        <v>0</v>
      </c>
      <c r="BW69" s="42">
        <f t="shared" si="16"/>
        <v>0</v>
      </c>
      <c r="BX69" s="42">
        <f t="shared" si="17"/>
        <v>1</v>
      </c>
    </row>
    <row r="70" spans="1:76" ht="50.5" customHeight="1">
      <c r="A70" s="29" t="str">
        <f t="shared" si="12"/>
        <v>Mahall</v>
      </c>
      <c r="B70" s="29" t="s">
        <v>266</v>
      </c>
      <c r="C70" s="29" t="s">
        <v>227</v>
      </c>
      <c r="D70" s="29" t="s">
        <v>267</v>
      </c>
      <c r="E70" s="30" t="s">
        <v>268</v>
      </c>
      <c r="F70" s="51" t="s">
        <v>85</v>
      </c>
      <c r="G70" s="32" t="str">
        <f>IF(J70,IF(J70&lt;='Net Changes - Table 1'!$C$1,"y","x"),IF(K70,IF(K70&lt;'Net Changes - Table 1'!C$1,"x","y"),"y"))</f>
        <v>y</v>
      </c>
      <c r="H70" s="44" t="str">
        <f>IF(K70,IF(K70&lt;='Net Changes - Table 1'!$D$1,"x","y"),"y")</f>
        <v>x</v>
      </c>
      <c r="I70" s="33" t="str">
        <f>IF(K70,IF(K70&lt;='Net Changes - Table 1'!$E$1,"x","y"),"y")</f>
        <v>x</v>
      </c>
      <c r="J70" s="45"/>
      <c r="K70" s="55">
        <v>2013</v>
      </c>
      <c r="L70" s="45"/>
      <c r="M70" s="46" t="b">
        <v>0</v>
      </c>
      <c r="N70" s="46" t="b">
        <v>0</v>
      </c>
      <c r="O70" s="46" t="b">
        <v>0</v>
      </c>
      <c r="P70" s="46" t="b">
        <v>0</v>
      </c>
      <c r="Q70" s="46" t="b">
        <v>0</v>
      </c>
      <c r="R70" s="46" t="b">
        <v>0</v>
      </c>
      <c r="S70" s="37">
        <f t="shared" si="13"/>
        <v>3</v>
      </c>
      <c r="T70" s="39">
        <v>2013</v>
      </c>
      <c r="U70" s="37" t="b">
        <v>0</v>
      </c>
      <c r="V70" s="37" t="b">
        <v>0</v>
      </c>
      <c r="W70" s="37" t="b">
        <v>0</v>
      </c>
      <c r="X70" s="37" t="b">
        <v>0</v>
      </c>
      <c r="Y70" s="37" t="b">
        <v>0</v>
      </c>
      <c r="Z70" s="37" t="b">
        <v>1</v>
      </c>
      <c r="AA70" s="37" t="b">
        <v>0</v>
      </c>
      <c r="AB70" s="37" t="b">
        <v>0</v>
      </c>
      <c r="AC70" s="37" t="b">
        <v>0</v>
      </c>
      <c r="AD70" s="37" t="b">
        <v>0</v>
      </c>
      <c r="AE70" s="37" t="b">
        <v>0</v>
      </c>
      <c r="AF70" s="37" t="b">
        <v>0</v>
      </c>
      <c r="AG70" s="37" t="b">
        <v>0</v>
      </c>
      <c r="AH70" s="39" t="b">
        <v>1</v>
      </c>
      <c r="AI70" s="37" t="b">
        <v>0</v>
      </c>
      <c r="AJ70" s="37" t="b">
        <v>0</v>
      </c>
      <c r="AK70" s="37" t="b">
        <v>1</v>
      </c>
      <c r="AL70" s="37" t="b">
        <v>0</v>
      </c>
      <c r="AM70" s="37" t="b">
        <v>0</v>
      </c>
      <c r="AN70" s="37" t="b">
        <v>0</v>
      </c>
      <c r="AO70" s="37" t="b">
        <v>0</v>
      </c>
      <c r="AP70" s="37" t="b">
        <v>0</v>
      </c>
      <c r="AQ70" s="37" t="b">
        <v>0</v>
      </c>
      <c r="AR70" s="37" t="b">
        <v>0</v>
      </c>
      <c r="AS70" s="37" t="b">
        <v>0</v>
      </c>
      <c r="AT70" s="37" t="b">
        <v>0</v>
      </c>
      <c r="AU70" s="37" t="b">
        <v>0</v>
      </c>
      <c r="AV70" s="37" t="b">
        <v>0</v>
      </c>
      <c r="AW70" s="37" t="b">
        <v>0</v>
      </c>
      <c r="AX70" s="37" t="b">
        <v>0</v>
      </c>
      <c r="AY70" s="37" t="b">
        <v>0</v>
      </c>
      <c r="AZ70" s="39" t="b">
        <v>0</v>
      </c>
      <c r="BA70" s="39" t="b">
        <v>0</v>
      </c>
      <c r="BB70" s="39" t="b">
        <v>0</v>
      </c>
      <c r="BC70" s="37" t="b">
        <v>0</v>
      </c>
      <c r="BD70" s="37" t="b">
        <v>0</v>
      </c>
      <c r="BE70" s="37" t="b">
        <v>0</v>
      </c>
      <c r="BF70" s="37" t="b">
        <v>0</v>
      </c>
      <c r="BG70" s="37" t="b">
        <v>0</v>
      </c>
      <c r="BH70" s="37" t="b">
        <v>0</v>
      </c>
      <c r="BI70" s="37" t="b">
        <v>0</v>
      </c>
      <c r="BJ70" s="37" t="b">
        <v>0</v>
      </c>
      <c r="BK70" s="37" t="b">
        <v>0</v>
      </c>
      <c r="BL70" s="37" t="b">
        <v>0</v>
      </c>
      <c r="BM70" s="37" t="b">
        <v>0</v>
      </c>
      <c r="BN70" s="37" t="b">
        <v>0</v>
      </c>
      <c r="BO70" s="37" t="b">
        <v>0</v>
      </c>
      <c r="BP70" s="37" t="b">
        <v>0</v>
      </c>
      <c r="BQ70" s="37" t="b">
        <v>0</v>
      </c>
      <c r="BR70" s="37" t="b">
        <v>0</v>
      </c>
      <c r="BS70" s="37" t="b">
        <v>0</v>
      </c>
      <c r="BT70" s="40" t="b">
        <v>0</v>
      </c>
      <c r="BU70" s="31" t="str">
        <f t="shared" si="14"/>
        <v>N</v>
      </c>
      <c r="BV70" s="41">
        <f t="shared" si="15"/>
        <v>0</v>
      </c>
      <c r="BW70" s="42">
        <f t="shared" si="16"/>
        <v>1</v>
      </c>
      <c r="BX70" s="42">
        <f t="shared" si="17"/>
        <v>0</v>
      </c>
    </row>
    <row r="71" spans="1:76" ht="50.5" customHeight="1">
      <c r="A71" s="29" t="str">
        <f t="shared" si="12"/>
        <v>McCauley</v>
      </c>
      <c r="B71" s="29" t="s">
        <v>269</v>
      </c>
      <c r="C71" s="29" t="s">
        <v>227</v>
      </c>
      <c r="D71" s="29" t="s">
        <v>270</v>
      </c>
      <c r="E71" s="30" t="s">
        <v>133</v>
      </c>
      <c r="F71" s="31" t="s">
        <v>85</v>
      </c>
      <c r="G71" s="32" t="str">
        <f>IF(J71,IF(J71&lt;='Net Changes - Table 1'!$C$1,"y","x"),IF(K71,IF(K71&lt;'Net Changes - Table 1'!C$1,"x","y"),"y"))</f>
        <v>x</v>
      </c>
      <c r="H71" s="44" t="str">
        <f>IF(K71,IF(K71&lt;='Net Changes - Table 1'!$D$1,"x","y"),"y")</f>
        <v>y</v>
      </c>
      <c r="I71" s="33" t="str">
        <f>IF(K71,IF(K71&lt;='Net Changes - Table 1'!$E$1,"x","y"),"y")</f>
        <v>y</v>
      </c>
      <c r="J71" s="34">
        <v>2014</v>
      </c>
      <c r="K71" s="35"/>
      <c r="L71" s="45"/>
      <c r="M71" s="46" t="b">
        <v>0</v>
      </c>
      <c r="N71" s="46" t="b">
        <v>0</v>
      </c>
      <c r="O71" s="46" t="b">
        <v>0</v>
      </c>
      <c r="P71" s="46" t="b">
        <v>0</v>
      </c>
      <c r="Q71" s="46" t="b">
        <v>0</v>
      </c>
      <c r="R71" s="46" t="b">
        <v>0</v>
      </c>
      <c r="S71" s="37">
        <f t="shared" si="13"/>
        <v>5</v>
      </c>
      <c r="T71" s="38"/>
      <c r="U71" s="37" t="b">
        <v>0</v>
      </c>
      <c r="V71" s="37" t="b">
        <v>0</v>
      </c>
      <c r="W71" s="37" t="b">
        <v>0</v>
      </c>
      <c r="X71" s="37" t="b">
        <v>0</v>
      </c>
      <c r="Y71" s="37" t="b">
        <v>0</v>
      </c>
      <c r="Z71" s="37" t="b">
        <v>0</v>
      </c>
      <c r="AA71" s="37" t="b">
        <v>1</v>
      </c>
      <c r="AB71" s="37" t="b">
        <v>1</v>
      </c>
      <c r="AC71" s="37" t="b">
        <v>1</v>
      </c>
      <c r="AD71" s="37" t="b">
        <v>0</v>
      </c>
      <c r="AE71" s="37" t="b">
        <v>0</v>
      </c>
      <c r="AF71" s="37" t="b">
        <v>0</v>
      </c>
      <c r="AG71" s="37" t="b">
        <v>0</v>
      </c>
      <c r="AH71" s="39" t="b">
        <v>0</v>
      </c>
      <c r="AI71" s="37" t="b">
        <v>1</v>
      </c>
      <c r="AJ71" s="37" t="b">
        <v>0</v>
      </c>
      <c r="AK71" s="37" t="b">
        <v>0</v>
      </c>
      <c r="AL71" s="37" t="b">
        <v>0</v>
      </c>
      <c r="AM71" s="37" t="b">
        <v>0</v>
      </c>
      <c r="AN71" s="37" t="b">
        <v>0</v>
      </c>
      <c r="AO71" s="37" t="b">
        <v>0</v>
      </c>
      <c r="AP71" s="37" t="b">
        <v>0</v>
      </c>
      <c r="AQ71" s="37" t="b">
        <v>0</v>
      </c>
      <c r="AR71" s="37" t="b">
        <v>0</v>
      </c>
      <c r="AS71" s="37" t="b">
        <v>0</v>
      </c>
      <c r="AT71" s="37" t="b">
        <v>0</v>
      </c>
      <c r="AU71" s="37" t="b">
        <v>1</v>
      </c>
      <c r="AV71" s="37" t="b">
        <v>0</v>
      </c>
      <c r="AW71" s="37" t="b">
        <v>0</v>
      </c>
      <c r="AX71" s="37" t="b">
        <v>0</v>
      </c>
      <c r="AY71" s="37" t="b">
        <v>0</v>
      </c>
      <c r="AZ71" s="39" t="b">
        <v>0</v>
      </c>
      <c r="BA71" s="39" t="b">
        <v>0</v>
      </c>
      <c r="BB71" s="39" t="b">
        <v>0</v>
      </c>
      <c r="BC71" s="37" t="b">
        <v>0</v>
      </c>
      <c r="BD71" s="37" t="b">
        <v>0</v>
      </c>
      <c r="BE71" s="37" t="b">
        <v>0</v>
      </c>
      <c r="BF71" s="37" t="b">
        <v>0</v>
      </c>
      <c r="BG71" s="37" t="b">
        <v>0</v>
      </c>
      <c r="BH71" s="37" t="b">
        <v>0</v>
      </c>
      <c r="BI71" s="37" t="b">
        <v>0</v>
      </c>
      <c r="BJ71" s="37" t="b">
        <v>0</v>
      </c>
      <c r="BK71" s="37" t="b">
        <v>0</v>
      </c>
      <c r="BL71" s="37" t="b">
        <v>0</v>
      </c>
      <c r="BM71" s="37" t="b">
        <v>0</v>
      </c>
      <c r="BN71" s="37" t="b">
        <v>0</v>
      </c>
      <c r="BO71" s="37" t="b">
        <v>0</v>
      </c>
      <c r="BP71" s="37" t="b">
        <v>0</v>
      </c>
      <c r="BQ71" s="37" t="b">
        <v>0</v>
      </c>
      <c r="BR71" s="37" t="b">
        <v>0</v>
      </c>
      <c r="BS71" s="37" t="b">
        <v>0</v>
      </c>
      <c r="BT71" s="40" t="b">
        <v>0</v>
      </c>
      <c r="BU71" s="31" t="str">
        <f t="shared" si="14"/>
        <v>N</v>
      </c>
      <c r="BV71" s="41">
        <f t="shared" si="15"/>
        <v>1</v>
      </c>
      <c r="BW71" s="42">
        <f t="shared" si="16"/>
        <v>0</v>
      </c>
      <c r="BX71" s="42">
        <f t="shared" si="17"/>
        <v>0</v>
      </c>
    </row>
    <row r="72" spans="1:76" ht="17" customHeight="1">
      <c r="A72" s="29" t="str">
        <f t="shared" si="12"/>
        <v>Moeller</v>
      </c>
      <c r="B72" s="29" t="s">
        <v>271</v>
      </c>
      <c r="C72" s="29" t="s">
        <v>227</v>
      </c>
      <c r="D72" s="56"/>
      <c r="E72" s="50"/>
      <c r="F72" s="31" t="s">
        <v>85</v>
      </c>
      <c r="G72" s="32" t="str">
        <f>IF(J72,IF(J72&lt;='Net Changes - Table 1'!$C$1,"y","x"),IF(K72,IF(K72&lt;'Net Changes - Table 1'!C$1,"x","y"),"y"))</f>
        <v>x</v>
      </c>
      <c r="H72" s="44" t="str">
        <f>IF(K72,IF(K72&lt;='Net Changes - Table 1'!$D$1,"x","y"),"y")</f>
        <v>y</v>
      </c>
      <c r="I72" s="33" t="str">
        <f>IF(K72,IF(K72&lt;='Net Changes - Table 1'!$E$1,"x","y"),"y")</f>
        <v>y</v>
      </c>
      <c r="J72" s="34">
        <v>2016</v>
      </c>
      <c r="K72" s="35"/>
      <c r="L72" s="36"/>
      <c r="M72" s="37" t="b">
        <v>0</v>
      </c>
      <c r="N72" s="37" t="b">
        <v>0</v>
      </c>
      <c r="O72" s="37" t="b">
        <v>0</v>
      </c>
      <c r="P72" s="37" t="b">
        <v>0</v>
      </c>
      <c r="Q72" s="37" t="b">
        <v>0</v>
      </c>
      <c r="R72" s="37" t="b">
        <v>0</v>
      </c>
      <c r="S72" s="37">
        <f t="shared" si="13"/>
        <v>4</v>
      </c>
      <c r="T72" s="49"/>
      <c r="U72" s="37" t="b">
        <v>0</v>
      </c>
      <c r="V72" s="37" t="b">
        <v>0</v>
      </c>
      <c r="W72" s="37" t="b">
        <v>0</v>
      </c>
      <c r="X72" s="37" t="b">
        <v>0</v>
      </c>
      <c r="Y72" s="37" t="b">
        <v>0</v>
      </c>
      <c r="Z72" s="37" t="b">
        <v>0</v>
      </c>
      <c r="AA72" s="37" t="b">
        <v>0</v>
      </c>
      <c r="AB72" s="37" t="b">
        <v>0</v>
      </c>
      <c r="AC72" s="37" t="b">
        <v>0</v>
      </c>
      <c r="AD72" s="37" t="b">
        <v>1</v>
      </c>
      <c r="AE72" s="37" t="b">
        <v>0</v>
      </c>
      <c r="AF72" s="37" t="b">
        <v>0</v>
      </c>
      <c r="AG72" s="37" t="b">
        <v>1</v>
      </c>
      <c r="AH72" s="39" t="b">
        <v>0</v>
      </c>
      <c r="AI72" s="37" t="b">
        <v>0</v>
      </c>
      <c r="AJ72" s="37" t="b">
        <v>0</v>
      </c>
      <c r="AK72" s="37" t="b">
        <v>1</v>
      </c>
      <c r="AL72" s="37" t="b">
        <v>0</v>
      </c>
      <c r="AM72" s="37" t="b">
        <v>0</v>
      </c>
      <c r="AN72" s="37" t="b">
        <v>0</v>
      </c>
      <c r="AO72" s="37" t="b">
        <v>0</v>
      </c>
      <c r="AP72" s="37" t="b">
        <v>0</v>
      </c>
      <c r="AQ72" s="37" t="b">
        <v>0</v>
      </c>
      <c r="AR72" s="37" t="b">
        <v>0</v>
      </c>
      <c r="AS72" s="37" t="b">
        <v>0</v>
      </c>
      <c r="AT72" s="37" t="b">
        <v>0</v>
      </c>
      <c r="AU72" s="37" t="b">
        <v>0</v>
      </c>
      <c r="AV72" s="37" t="b">
        <v>1</v>
      </c>
      <c r="AW72" s="37" t="b">
        <v>0</v>
      </c>
      <c r="AX72" s="37" t="b">
        <v>0</v>
      </c>
      <c r="AY72" s="37" t="b">
        <v>0</v>
      </c>
      <c r="AZ72" s="39" t="b">
        <v>0</v>
      </c>
      <c r="BA72" s="39" t="b">
        <v>0</v>
      </c>
      <c r="BB72" s="39" t="b">
        <v>0</v>
      </c>
      <c r="BC72" s="37" t="b">
        <v>0</v>
      </c>
      <c r="BD72" s="37" t="b">
        <v>0</v>
      </c>
      <c r="BE72" s="37" t="b">
        <v>0</v>
      </c>
      <c r="BF72" s="37" t="b">
        <v>0</v>
      </c>
      <c r="BG72" s="37" t="b">
        <v>0</v>
      </c>
      <c r="BH72" s="37" t="b">
        <v>0</v>
      </c>
      <c r="BI72" s="37" t="b">
        <v>0</v>
      </c>
      <c r="BJ72" s="37" t="b">
        <v>0</v>
      </c>
      <c r="BK72" s="37" t="b">
        <v>0</v>
      </c>
      <c r="BL72" s="37" t="b">
        <v>0</v>
      </c>
      <c r="BM72" s="37" t="b">
        <v>0</v>
      </c>
      <c r="BN72" s="37" t="b">
        <v>0</v>
      </c>
      <c r="BO72" s="37" t="b">
        <v>0</v>
      </c>
      <c r="BP72" s="37" t="b">
        <v>0</v>
      </c>
      <c r="BQ72" s="37" t="b">
        <v>0</v>
      </c>
      <c r="BR72" s="37" t="b">
        <v>0</v>
      </c>
      <c r="BS72" s="37" t="b">
        <v>0</v>
      </c>
      <c r="BT72" s="40" t="b">
        <v>0</v>
      </c>
      <c r="BU72" s="31" t="str">
        <f t="shared" si="14"/>
        <v>N</v>
      </c>
      <c r="BV72" s="41">
        <f t="shared" si="15"/>
        <v>1</v>
      </c>
      <c r="BW72" s="42">
        <f t="shared" si="16"/>
        <v>0</v>
      </c>
      <c r="BX72" s="42">
        <f t="shared" si="17"/>
        <v>0</v>
      </c>
    </row>
    <row r="73" spans="1:76" ht="38.5" customHeight="1">
      <c r="A73" s="29" t="str">
        <f t="shared" si="12"/>
        <v>Nisbet</v>
      </c>
      <c r="B73" s="29" t="s">
        <v>272</v>
      </c>
      <c r="C73" s="29" t="s">
        <v>227</v>
      </c>
      <c r="D73" s="29" t="s">
        <v>273</v>
      </c>
      <c r="E73" s="30" t="s">
        <v>229</v>
      </c>
      <c r="F73" s="31" t="s">
        <v>85</v>
      </c>
      <c r="G73" s="32" t="str">
        <f>IF(J73,IF(J73&lt;='Net Changes - Table 1'!$C$1,"y","x"),IF(K73,IF(K73&lt;'Net Changes - Table 1'!C$1,"x","y"),"y"))</f>
        <v>y</v>
      </c>
      <c r="H73" s="44" t="str">
        <f>IF(K73,IF(K73&lt;='Net Changes - Table 1'!$D$1,"x","y"),"y")</f>
        <v>x</v>
      </c>
      <c r="I73" s="33" t="str">
        <f>IF(K73,IF(K73&lt;='Net Changes - Table 1'!$E$1,"x","y"),"y")</f>
        <v>x</v>
      </c>
      <c r="J73" s="47"/>
      <c r="K73" s="48">
        <v>2017</v>
      </c>
      <c r="L73" s="36"/>
      <c r="M73" s="37" t="b">
        <v>0</v>
      </c>
      <c r="N73" s="37" t="b">
        <v>0</v>
      </c>
      <c r="O73" s="37" t="b">
        <v>0</v>
      </c>
      <c r="P73" s="37" t="b">
        <v>0</v>
      </c>
      <c r="Q73" s="37" t="b">
        <v>0</v>
      </c>
      <c r="R73" s="37" t="b">
        <v>0</v>
      </c>
      <c r="S73" s="37">
        <f t="shared" si="13"/>
        <v>2</v>
      </c>
      <c r="T73" s="38"/>
      <c r="U73" s="37" t="b">
        <v>0</v>
      </c>
      <c r="V73" s="37" t="b">
        <v>0</v>
      </c>
      <c r="W73" s="37" t="b">
        <v>0</v>
      </c>
      <c r="X73" s="37" t="b">
        <v>0</v>
      </c>
      <c r="Y73" s="37" t="b">
        <v>0</v>
      </c>
      <c r="Z73" s="37" t="b">
        <v>0</v>
      </c>
      <c r="AA73" s="37" t="b">
        <v>0</v>
      </c>
      <c r="AB73" s="37" t="b">
        <v>1</v>
      </c>
      <c r="AC73" s="37" t="b">
        <v>0</v>
      </c>
      <c r="AD73" s="37" t="b">
        <v>1</v>
      </c>
      <c r="AE73" s="37" t="b">
        <v>0</v>
      </c>
      <c r="AF73" s="37" t="b">
        <v>0</v>
      </c>
      <c r="AG73" s="37" t="b">
        <v>0</v>
      </c>
      <c r="AH73" s="39" t="b">
        <v>0</v>
      </c>
      <c r="AI73" s="37" t="b">
        <v>0</v>
      </c>
      <c r="AJ73" s="37" t="b">
        <v>0</v>
      </c>
      <c r="AK73" s="37" t="b">
        <v>0</v>
      </c>
      <c r="AL73" s="37" t="b">
        <v>0</v>
      </c>
      <c r="AM73" s="37" t="b">
        <v>0</v>
      </c>
      <c r="AN73" s="37" t="b">
        <v>0</v>
      </c>
      <c r="AO73" s="37" t="b">
        <v>0</v>
      </c>
      <c r="AP73" s="37" t="b">
        <v>0</v>
      </c>
      <c r="AQ73" s="37" t="b">
        <v>0</v>
      </c>
      <c r="AR73" s="37" t="b">
        <v>0</v>
      </c>
      <c r="AS73" s="37" t="b">
        <v>0</v>
      </c>
      <c r="AT73" s="37" t="b">
        <v>0</v>
      </c>
      <c r="AU73" s="37" t="b">
        <v>0</v>
      </c>
      <c r="AV73" s="37" t="b">
        <v>0</v>
      </c>
      <c r="AW73" s="37" t="b">
        <v>0</v>
      </c>
      <c r="AX73" s="37" t="b">
        <v>0</v>
      </c>
      <c r="AY73" s="37" t="b">
        <v>0</v>
      </c>
      <c r="AZ73" s="39" t="b">
        <v>0</v>
      </c>
      <c r="BA73" s="39" t="b">
        <v>0</v>
      </c>
      <c r="BB73" s="39" t="b">
        <v>0</v>
      </c>
      <c r="BC73" s="37" t="b">
        <v>0</v>
      </c>
      <c r="BD73" s="37" t="b">
        <v>0</v>
      </c>
      <c r="BE73" s="37" t="b">
        <v>0</v>
      </c>
      <c r="BF73" s="37" t="b">
        <v>0</v>
      </c>
      <c r="BG73" s="37" t="b">
        <v>0</v>
      </c>
      <c r="BH73" s="37" t="b">
        <v>0</v>
      </c>
      <c r="BI73" s="37" t="b">
        <v>0</v>
      </c>
      <c r="BJ73" s="37" t="b">
        <v>0</v>
      </c>
      <c r="BK73" s="37" t="b">
        <v>0</v>
      </c>
      <c r="BL73" s="37" t="b">
        <v>0</v>
      </c>
      <c r="BM73" s="37" t="b">
        <v>0</v>
      </c>
      <c r="BN73" s="37" t="b">
        <v>0</v>
      </c>
      <c r="BO73" s="37" t="b">
        <v>0</v>
      </c>
      <c r="BP73" s="37" t="b">
        <v>0</v>
      </c>
      <c r="BQ73" s="37" t="b">
        <v>0</v>
      </c>
      <c r="BR73" s="37" t="b">
        <v>0</v>
      </c>
      <c r="BS73" s="37" t="b">
        <v>0</v>
      </c>
      <c r="BT73" s="40" t="b">
        <v>0</v>
      </c>
      <c r="BU73" s="31" t="str">
        <f t="shared" si="14"/>
        <v>N</v>
      </c>
      <c r="BV73" s="41">
        <f t="shared" si="15"/>
        <v>0</v>
      </c>
      <c r="BW73" s="42">
        <f t="shared" si="16"/>
        <v>1</v>
      </c>
      <c r="BX73" s="42">
        <f t="shared" si="17"/>
        <v>0</v>
      </c>
    </row>
    <row r="74" spans="1:76" ht="26.5" customHeight="1">
      <c r="A74" s="29" t="str">
        <f t="shared" si="12"/>
        <v>Oakley</v>
      </c>
      <c r="B74" s="29" t="s">
        <v>274</v>
      </c>
      <c r="C74" s="29" t="s">
        <v>227</v>
      </c>
      <c r="D74" s="29" t="s">
        <v>275</v>
      </c>
      <c r="E74" s="30" t="s">
        <v>245</v>
      </c>
      <c r="F74" s="43"/>
      <c r="G74" s="32" t="str">
        <f>IF(J74,IF(J74&lt;='Net Changes - Table 1'!$C$1,"y","x"),IF(K74,IF(K74&lt;'Net Changes - Table 1'!C$1,"x","y"),"y"))</f>
        <v>y</v>
      </c>
      <c r="H74" s="44" t="str">
        <f>IF(K74,IF(K74&lt;='Net Changes - Table 1'!$D$1,"x","y"),"y")</f>
        <v>y</v>
      </c>
      <c r="I74" s="33" t="str">
        <f>IF(K74,IF(K74&lt;='Net Changes - Table 1'!$E$1,"x","y"),"y")</f>
        <v>y</v>
      </c>
      <c r="J74" s="47"/>
      <c r="K74" s="35"/>
      <c r="L74" s="36"/>
      <c r="M74" s="37" t="b">
        <v>0</v>
      </c>
      <c r="N74" s="37" t="b">
        <v>0</v>
      </c>
      <c r="O74" s="37" t="b">
        <v>0</v>
      </c>
      <c r="P74" s="37" t="b">
        <v>0</v>
      </c>
      <c r="Q74" s="37" t="b">
        <v>0</v>
      </c>
      <c r="R74" s="37" t="b">
        <v>0</v>
      </c>
      <c r="S74" s="37">
        <f t="shared" si="13"/>
        <v>1</v>
      </c>
      <c r="T74" s="38"/>
      <c r="U74" s="37" t="b">
        <v>0</v>
      </c>
      <c r="V74" s="37" t="b">
        <v>0</v>
      </c>
      <c r="W74" s="37" t="b">
        <v>0</v>
      </c>
      <c r="X74" s="37" t="b">
        <v>0</v>
      </c>
      <c r="Y74" s="37" t="b">
        <v>0</v>
      </c>
      <c r="Z74" s="37" t="b">
        <v>0</v>
      </c>
      <c r="AA74" s="37" t="b">
        <v>0</v>
      </c>
      <c r="AB74" s="37" t="b">
        <v>0</v>
      </c>
      <c r="AC74" s="37" t="b">
        <v>0</v>
      </c>
      <c r="AD74" s="37" t="b">
        <v>0</v>
      </c>
      <c r="AE74" s="37" t="b">
        <v>0</v>
      </c>
      <c r="AF74" s="37" t="b">
        <v>0</v>
      </c>
      <c r="AG74" s="37" t="b">
        <v>0</v>
      </c>
      <c r="AH74" s="39" t="b">
        <v>0</v>
      </c>
      <c r="AI74" s="37" t="b">
        <v>0</v>
      </c>
      <c r="AJ74" s="37" t="b">
        <v>0</v>
      </c>
      <c r="AK74" s="37" t="b">
        <v>0</v>
      </c>
      <c r="AL74" s="37" t="b">
        <v>0</v>
      </c>
      <c r="AM74" s="37" t="b">
        <v>0</v>
      </c>
      <c r="AN74" s="37" t="b">
        <v>0</v>
      </c>
      <c r="AO74" s="37" t="b">
        <v>0</v>
      </c>
      <c r="AP74" s="37" t="b">
        <v>0</v>
      </c>
      <c r="AQ74" s="37" t="b">
        <v>0</v>
      </c>
      <c r="AR74" s="37" t="b">
        <v>0</v>
      </c>
      <c r="AS74" s="37" t="b">
        <v>0</v>
      </c>
      <c r="AT74" s="37" t="b">
        <v>0</v>
      </c>
      <c r="AU74" s="37" t="b">
        <v>0</v>
      </c>
      <c r="AV74" s="37" t="b">
        <v>0</v>
      </c>
      <c r="AW74" s="37" t="b">
        <v>0</v>
      </c>
      <c r="AX74" s="37" t="b">
        <v>0</v>
      </c>
      <c r="AY74" s="37" t="b">
        <v>0</v>
      </c>
      <c r="AZ74" s="39" t="b">
        <v>0</v>
      </c>
      <c r="BA74" s="39" t="b">
        <v>0</v>
      </c>
      <c r="BB74" s="39" t="b">
        <v>0</v>
      </c>
      <c r="BC74" s="37" t="b">
        <v>0</v>
      </c>
      <c r="BD74" s="37" t="b">
        <v>0</v>
      </c>
      <c r="BE74" s="37" t="b">
        <v>0</v>
      </c>
      <c r="BF74" s="37" t="b">
        <v>0</v>
      </c>
      <c r="BG74" s="37" t="b">
        <v>0</v>
      </c>
      <c r="BH74" s="37" t="b">
        <v>0</v>
      </c>
      <c r="BI74" s="37" t="b">
        <v>0</v>
      </c>
      <c r="BJ74" s="37" t="b">
        <v>0</v>
      </c>
      <c r="BK74" s="37" t="b">
        <v>0</v>
      </c>
      <c r="BL74" s="37" t="b">
        <v>0</v>
      </c>
      <c r="BM74" s="37" t="b">
        <v>0</v>
      </c>
      <c r="BN74" s="37" t="b">
        <v>0</v>
      </c>
      <c r="BO74" s="37" t="b">
        <v>0</v>
      </c>
      <c r="BP74" s="37" t="b">
        <v>0</v>
      </c>
      <c r="BQ74" s="37" t="b">
        <v>0</v>
      </c>
      <c r="BR74" s="37" t="b">
        <v>1</v>
      </c>
      <c r="BS74" s="37" t="b">
        <v>0</v>
      </c>
      <c r="BT74" s="40" t="b">
        <v>0</v>
      </c>
      <c r="BU74" s="31" t="str">
        <f t="shared" si="14"/>
        <v>N</v>
      </c>
      <c r="BV74" s="41">
        <f t="shared" si="15"/>
        <v>0</v>
      </c>
      <c r="BW74" s="42">
        <f t="shared" si="16"/>
        <v>0</v>
      </c>
      <c r="BX74" s="42">
        <f t="shared" si="17"/>
        <v>0</v>
      </c>
    </row>
    <row r="75" spans="1:76" ht="38.5" customHeight="1">
      <c r="A75" s="29" t="str">
        <f t="shared" si="12"/>
        <v>Oono</v>
      </c>
      <c r="B75" s="29" t="s">
        <v>276</v>
      </c>
      <c r="C75" s="29" t="s">
        <v>227</v>
      </c>
      <c r="D75" s="29" t="s">
        <v>277</v>
      </c>
      <c r="E75" s="30" t="s">
        <v>278</v>
      </c>
      <c r="F75" s="57" t="s">
        <v>85</v>
      </c>
      <c r="G75" s="32" t="str">
        <f>IF(J75,IF(J75&lt;='Net Changes - Table 1'!$C$1,"y","x"),IF(K75,IF(K75&lt;'Net Changes - Table 1'!C$1,"x","y"),"y"))</f>
        <v>x</v>
      </c>
      <c r="H75" s="44" t="str">
        <f>IF(K75,IF(K75&lt;='Net Changes - Table 1'!$D$1,"x","y"),"y")</f>
        <v>y</v>
      </c>
      <c r="I75" s="33" t="str">
        <f>IF(K75,IF(K75&lt;='Net Changes - Table 1'!$E$1,"x","y"),"y")</f>
        <v>y</v>
      </c>
      <c r="J75" s="58">
        <v>2014</v>
      </c>
      <c r="K75" s="52"/>
      <c r="L75" s="45"/>
      <c r="M75" s="46" t="b">
        <v>0</v>
      </c>
      <c r="N75" s="46" t="b">
        <v>0</v>
      </c>
      <c r="O75" s="46" t="b">
        <v>0</v>
      </c>
      <c r="P75" s="46" t="b">
        <v>0</v>
      </c>
      <c r="Q75" s="46" t="b">
        <v>0</v>
      </c>
      <c r="R75" s="46" t="b">
        <v>0</v>
      </c>
      <c r="S75" s="37">
        <f t="shared" si="13"/>
        <v>2</v>
      </c>
      <c r="T75" s="38"/>
      <c r="U75" s="37" t="b">
        <v>0</v>
      </c>
      <c r="V75" s="37" t="b">
        <v>0</v>
      </c>
      <c r="W75" s="37" t="b">
        <v>0</v>
      </c>
      <c r="X75" s="37" t="b">
        <v>0</v>
      </c>
      <c r="Y75" s="37" t="b">
        <v>0</v>
      </c>
      <c r="Z75" s="37" t="b">
        <v>0</v>
      </c>
      <c r="AA75" s="37" t="b">
        <v>0</v>
      </c>
      <c r="AB75" s="37" t="b">
        <v>0</v>
      </c>
      <c r="AC75" s="37" t="b">
        <v>0</v>
      </c>
      <c r="AD75" s="37" t="b">
        <v>0</v>
      </c>
      <c r="AE75" s="37" t="b">
        <v>0</v>
      </c>
      <c r="AF75" s="37" t="b">
        <v>0</v>
      </c>
      <c r="AG75" s="37" t="b">
        <v>0</v>
      </c>
      <c r="AH75" s="39" t="b">
        <v>0</v>
      </c>
      <c r="AI75" s="37" t="b">
        <v>0</v>
      </c>
      <c r="AJ75" s="37" t="b">
        <v>1</v>
      </c>
      <c r="AK75" s="37" t="b">
        <v>0</v>
      </c>
      <c r="AL75" s="37" t="b">
        <v>0</v>
      </c>
      <c r="AM75" s="37" t="b">
        <v>0</v>
      </c>
      <c r="AN75" s="37" t="b">
        <v>0</v>
      </c>
      <c r="AO75" s="37" t="b">
        <v>0</v>
      </c>
      <c r="AP75" s="37" t="b">
        <v>1</v>
      </c>
      <c r="AQ75" s="37" t="b">
        <v>0</v>
      </c>
      <c r="AR75" s="37" t="b">
        <v>0</v>
      </c>
      <c r="AS75" s="37" t="b">
        <v>0</v>
      </c>
      <c r="AT75" s="37" t="b">
        <v>0</v>
      </c>
      <c r="AU75" s="37" t="b">
        <v>0</v>
      </c>
      <c r="AV75" s="37" t="b">
        <v>0</v>
      </c>
      <c r="AW75" s="37" t="b">
        <v>0</v>
      </c>
      <c r="AX75" s="37" t="b">
        <v>0</v>
      </c>
      <c r="AY75" s="37" t="b">
        <v>0</v>
      </c>
      <c r="AZ75" s="39" t="b">
        <v>0</v>
      </c>
      <c r="BA75" s="39" t="b">
        <v>0</v>
      </c>
      <c r="BB75" s="39" t="b">
        <v>0</v>
      </c>
      <c r="BC75" s="37" t="b">
        <v>0</v>
      </c>
      <c r="BD75" s="37" t="b">
        <v>0</v>
      </c>
      <c r="BE75" s="37" t="b">
        <v>0</v>
      </c>
      <c r="BF75" s="37" t="b">
        <v>0</v>
      </c>
      <c r="BG75" s="37" t="b">
        <v>0</v>
      </c>
      <c r="BH75" s="37" t="b">
        <v>0</v>
      </c>
      <c r="BI75" s="37" t="b">
        <v>0</v>
      </c>
      <c r="BJ75" s="37" t="b">
        <v>0</v>
      </c>
      <c r="BK75" s="37" t="b">
        <v>0</v>
      </c>
      <c r="BL75" s="37" t="b">
        <v>0</v>
      </c>
      <c r="BM75" s="37" t="b">
        <v>0</v>
      </c>
      <c r="BN75" s="37" t="b">
        <v>0</v>
      </c>
      <c r="BO75" s="37" t="b">
        <v>0</v>
      </c>
      <c r="BP75" s="37" t="b">
        <v>0</v>
      </c>
      <c r="BQ75" s="37" t="b">
        <v>0</v>
      </c>
      <c r="BR75" s="37" t="b">
        <v>0</v>
      </c>
      <c r="BS75" s="37" t="b">
        <v>0</v>
      </c>
      <c r="BT75" s="40" t="b">
        <v>0</v>
      </c>
      <c r="BU75" s="31" t="str">
        <f t="shared" si="14"/>
        <v>N</v>
      </c>
      <c r="BV75" s="41">
        <f t="shared" si="15"/>
        <v>1</v>
      </c>
      <c r="BW75" s="42">
        <f t="shared" si="16"/>
        <v>0</v>
      </c>
      <c r="BX75" s="42">
        <f t="shared" si="17"/>
        <v>0</v>
      </c>
    </row>
    <row r="76" spans="1:76" ht="26.5" customHeight="1">
      <c r="A76" s="29" t="str">
        <f t="shared" si="12"/>
        <v>Proulx</v>
      </c>
      <c r="B76" s="29" t="s">
        <v>279</v>
      </c>
      <c r="C76" s="29" t="s">
        <v>227</v>
      </c>
      <c r="D76" s="29" t="s">
        <v>280</v>
      </c>
      <c r="E76" s="30" t="s">
        <v>245</v>
      </c>
      <c r="F76" s="43"/>
      <c r="G76" s="32" t="str">
        <f>IF(J76,IF(J76&lt;='Net Changes - Table 1'!$C$1,"y","x"),IF(K76,IF(K76&lt;'Net Changes - Table 1'!C$1,"x","y"),"y"))</f>
        <v>y</v>
      </c>
      <c r="H76" s="44" t="str">
        <f>IF(K76,IF(K76&lt;='Net Changes - Table 1'!$D$1,"x","y"),"y")</f>
        <v>y</v>
      </c>
      <c r="I76" s="33" t="str">
        <f>IF(K76,IF(K76&lt;='Net Changes - Table 1'!$E$1,"x","y"),"y")</f>
        <v>y</v>
      </c>
      <c r="J76" s="47"/>
      <c r="K76" s="35"/>
      <c r="L76" s="36"/>
      <c r="M76" s="37" t="b">
        <v>0</v>
      </c>
      <c r="N76" s="37" t="b">
        <v>0</v>
      </c>
      <c r="O76" s="37" t="b">
        <v>0</v>
      </c>
      <c r="P76" s="37" t="b">
        <v>0</v>
      </c>
      <c r="Q76" s="37" t="b">
        <v>0</v>
      </c>
      <c r="R76" s="37" t="b">
        <v>0</v>
      </c>
      <c r="S76" s="37">
        <f t="shared" si="13"/>
        <v>1</v>
      </c>
      <c r="T76" s="38"/>
      <c r="U76" s="37" t="b">
        <v>0</v>
      </c>
      <c r="V76" s="37" t="b">
        <v>0</v>
      </c>
      <c r="W76" s="37" t="b">
        <v>0</v>
      </c>
      <c r="X76" s="37" t="b">
        <v>0</v>
      </c>
      <c r="Y76" s="37" t="b">
        <v>0</v>
      </c>
      <c r="Z76" s="37" t="b">
        <v>0</v>
      </c>
      <c r="AA76" s="37" t="b">
        <v>0</v>
      </c>
      <c r="AB76" s="37" t="b">
        <v>0</v>
      </c>
      <c r="AC76" s="37" t="b">
        <v>0</v>
      </c>
      <c r="AD76" s="37" t="b">
        <v>0</v>
      </c>
      <c r="AE76" s="37" t="b">
        <v>0</v>
      </c>
      <c r="AF76" s="37" t="b">
        <v>0</v>
      </c>
      <c r="AG76" s="37" t="b">
        <v>0</v>
      </c>
      <c r="AH76" s="39" t="b">
        <v>0</v>
      </c>
      <c r="AI76" s="37" t="b">
        <v>0</v>
      </c>
      <c r="AJ76" s="37" t="b">
        <v>0</v>
      </c>
      <c r="AK76" s="37" t="b">
        <v>0</v>
      </c>
      <c r="AL76" s="37" t="b">
        <v>0</v>
      </c>
      <c r="AM76" s="37" t="b">
        <v>0</v>
      </c>
      <c r="AN76" s="37" t="b">
        <v>0</v>
      </c>
      <c r="AO76" s="37" t="b">
        <v>0</v>
      </c>
      <c r="AP76" s="37" t="b">
        <v>0</v>
      </c>
      <c r="AQ76" s="37" t="b">
        <v>0</v>
      </c>
      <c r="AR76" s="37" t="b">
        <v>0</v>
      </c>
      <c r="AS76" s="37" t="b">
        <v>0</v>
      </c>
      <c r="AT76" s="37" t="b">
        <v>0</v>
      </c>
      <c r="AU76" s="37" t="b">
        <v>0</v>
      </c>
      <c r="AV76" s="37" t="b">
        <v>0</v>
      </c>
      <c r="AW76" s="37" t="b">
        <v>0</v>
      </c>
      <c r="AX76" s="37" t="b">
        <v>0</v>
      </c>
      <c r="AY76" s="37" t="b">
        <v>0</v>
      </c>
      <c r="AZ76" s="39" t="b">
        <v>0</v>
      </c>
      <c r="BA76" s="39" t="b">
        <v>0</v>
      </c>
      <c r="BB76" s="39" t="b">
        <v>0</v>
      </c>
      <c r="BC76" s="37" t="b">
        <v>0</v>
      </c>
      <c r="BD76" s="37" t="b">
        <v>0</v>
      </c>
      <c r="BE76" s="37" t="b">
        <v>0</v>
      </c>
      <c r="BF76" s="37" t="b">
        <v>0</v>
      </c>
      <c r="BG76" s="37" t="b">
        <v>0</v>
      </c>
      <c r="BH76" s="37" t="b">
        <v>0</v>
      </c>
      <c r="BI76" s="37" t="b">
        <v>0</v>
      </c>
      <c r="BJ76" s="37" t="b">
        <v>0</v>
      </c>
      <c r="BK76" s="37" t="b">
        <v>0</v>
      </c>
      <c r="BL76" s="37" t="b">
        <v>0</v>
      </c>
      <c r="BM76" s="37" t="b">
        <v>0</v>
      </c>
      <c r="BN76" s="37" t="b">
        <v>0</v>
      </c>
      <c r="BO76" s="37" t="b">
        <v>0</v>
      </c>
      <c r="BP76" s="37" t="b">
        <v>0</v>
      </c>
      <c r="BQ76" s="37" t="b">
        <v>0</v>
      </c>
      <c r="BR76" s="37" t="b">
        <v>1</v>
      </c>
      <c r="BS76" s="37" t="b">
        <v>0</v>
      </c>
      <c r="BT76" s="40" t="b">
        <v>0</v>
      </c>
      <c r="BU76" s="31" t="str">
        <f t="shared" si="14"/>
        <v>N</v>
      </c>
      <c r="BV76" s="41">
        <f t="shared" si="15"/>
        <v>0</v>
      </c>
      <c r="BW76" s="42">
        <f t="shared" si="16"/>
        <v>0</v>
      </c>
      <c r="BX76" s="42">
        <f t="shared" si="17"/>
        <v>0</v>
      </c>
    </row>
    <row r="77" spans="1:76" ht="26.5" customHeight="1">
      <c r="A77" s="29" t="str">
        <f t="shared" si="12"/>
        <v>Rice</v>
      </c>
      <c r="B77" s="29" t="s">
        <v>281</v>
      </c>
      <c r="C77" s="29" t="s">
        <v>227</v>
      </c>
      <c r="D77" s="29" t="s">
        <v>256</v>
      </c>
      <c r="E77" s="30" t="s">
        <v>245</v>
      </c>
      <c r="F77" s="43"/>
      <c r="G77" s="32" t="str">
        <f>IF(J77,IF(J77&lt;='Net Changes - Table 1'!$C$1,"y","x"),IF(K77,IF(K77&lt;'Net Changes - Table 1'!C$1,"x","y"),"y"))</f>
        <v>y</v>
      </c>
      <c r="H77" s="44" t="str">
        <f>IF(K77,IF(K77&lt;='Net Changes - Table 1'!$D$1,"x","y"),"y")</f>
        <v>x</v>
      </c>
      <c r="I77" s="33" t="str">
        <f>IF(K77,IF(K77&lt;='Net Changes - Table 1'!$E$1,"x","y"),"y")</f>
        <v>x</v>
      </c>
      <c r="J77" s="47"/>
      <c r="K77" s="48">
        <v>2019</v>
      </c>
      <c r="L77" s="36"/>
      <c r="M77" s="37" t="b">
        <v>0</v>
      </c>
      <c r="N77" s="37" t="b">
        <v>0</v>
      </c>
      <c r="O77" s="37" t="b">
        <v>0</v>
      </c>
      <c r="P77" s="37" t="b">
        <v>0</v>
      </c>
      <c r="Q77" s="37" t="b">
        <v>0</v>
      </c>
      <c r="R77" s="37" t="b">
        <v>0</v>
      </c>
      <c r="S77" s="37">
        <f t="shared" si="13"/>
        <v>1</v>
      </c>
      <c r="T77" s="38"/>
      <c r="U77" s="37" t="b">
        <v>0</v>
      </c>
      <c r="V77" s="37" t="b">
        <v>0</v>
      </c>
      <c r="W77" s="37" t="b">
        <v>0</v>
      </c>
      <c r="X77" s="37" t="b">
        <v>0</v>
      </c>
      <c r="Y77" s="37" t="b">
        <v>0</v>
      </c>
      <c r="Z77" s="37" t="b">
        <v>0</v>
      </c>
      <c r="AA77" s="37" t="b">
        <v>0</v>
      </c>
      <c r="AB77" s="37" t="b">
        <v>0</v>
      </c>
      <c r="AC77" s="37" t="b">
        <v>0</v>
      </c>
      <c r="AD77" s="37" t="b">
        <v>0</v>
      </c>
      <c r="AE77" s="37" t="b">
        <v>0</v>
      </c>
      <c r="AF77" s="37" t="b">
        <v>0</v>
      </c>
      <c r="AG77" s="37" t="b">
        <v>0</v>
      </c>
      <c r="AH77" s="39" t="b">
        <v>0</v>
      </c>
      <c r="AI77" s="37" t="b">
        <v>0</v>
      </c>
      <c r="AJ77" s="37" t="b">
        <v>0</v>
      </c>
      <c r="AK77" s="37" t="b">
        <v>0</v>
      </c>
      <c r="AL77" s="37" t="b">
        <v>0</v>
      </c>
      <c r="AM77" s="37" t="b">
        <v>0</v>
      </c>
      <c r="AN77" s="37" t="b">
        <v>0</v>
      </c>
      <c r="AO77" s="37" t="b">
        <v>0</v>
      </c>
      <c r="AP77" s="37" t="b">
        <v>0</v>
      </c>
      <c r="AQ77" s="37" t="b">
        <v>0</v>
      </c>
      <c r="AR77" s="37" t="b">
        <v>0</v>
      </c>
      <c r="AS77" s="37" t="b">
        <v>0</v>
      </c>
      <c r="AT77" s="37" t="b">
        <v>0</v>
      </c>
      <c r="AU77" s="37" t="b">
        <v>0</v>
      </c>
      <c r="AV77" s="37" t="b">
        <v>0</v>
      </c>
      <c r="AW77" s="37" t="b">
        <v>0</v>
      </c>
      <c r="AX77" s="37" t="b">
        <v>0</v>
      </c>
      <c r="AY77" s="37" t="b">
        <v>0</v>
      </c>
      <c r="AZ77" s="39" t="b">
        <v>0</v>
      </c>
      <c r="BA77" s="39" t="b">
        <v>0</v>
      </c>
      <c r="BB77" s="39" t="b">
        <v>0</v>
      </c>
      <c r="BC77" s="37" t="b">
        <v>0</v>
      </c>
      <c r="BD77" s="37" t="b">
        <v>0</v>
      </c>
      <c r="BE77" s="37" t="b">
        <v>0</v>
      </c>
      <c r="BF77" s="37" t="b">
        <v>0</v>
      </c>
      <c r="BG77" s="37" t="b">
        <v>0</v>
      </c>
      <c r="BH77" s="37" t="b">
        <v>0</v>
      </c>
      <c r="BI77" s="37" t="b">
        <v>0</v>
      </c>
      <c r="BJ77" s="37" t="b">
        <v>0</v>
      </c>
      <c r="BK77" s="37" t="b">
        <v>0</v>
      </c>
      <c r="BL77" s="37" t="b">
        <v>0</v>
      </c>
      <c r="BM77" s="37" t="b">
        <v>0</v>
      </c>
      <c r="BN77" s="37" t="b">
        <v>0</v>
      </c>
      <c r="BO77" s="37" t="b">
        <v>0</v>
      </c>
      <c r="BP77" s="37" t="b">
        <v>0</v>
      </c>
      <c r="BQ77" s="37" t="b">
        <v>0</v>
      </c>
      <c r="BR77" s="37" t="b">
        <v>1</v>
      </c>
      <c r="BS77" s="37" t="b">
        <v>0</v>
      </c>
      <c r="BT77" s="40" t="b">
        <v>0</v>
      </c>
      <c r="BU77" s="31" t="str">
        <f t="shared" si="14"/>
        <v>N</v>
      </c>
      <c r="BV77" s="41">
        <f t="shared" si="15"/>
        <v>0</v>
      </c>
      <c r="BW77" s="42">
        <f t="shared" si="16"/>
        <v>1</v>
      </c>
      <c r="BX77" s="42">
        <f t="shared" si="17"/>
        <v>0</v>
      </c>
    </row>
    <row r="78" spans="1:76" ht="38.5" customHeight="1">
      <c r="A78" s="29" t="str">
        <f t="shared" si="12"/>
        <v>Santoro</v>
      </c>
      <c r="B78" s="29" t="s">
        <v>282</v>
      </c>
      <c r="C78" s="29" t="s">
        <v>227</v>
      </c>
      <c r="D78" s="29" t="s">
        <v>283</v>
      </c>
      <c r="E78" s="30" t="s">
        <v>284</v>
      </c>
      <c r="F78" s="31" t="s">
        <v>85</v>
      </c>
      <c r="G78" s="32" t="str">
        <f>IF(J78,IF(J78&lt;='Net Changes - Table 1'!$C$1,"y","x"),IF(K78,IF(K78&lt;'Net Changes - Table 1'!C$1,"x","y"),"y"))</f>
        <v>x</v>
      </c>
      <c r="H78" s="44" t="str">
        <f>IF(K78,IF(K78&lt;='Net Changes - Table 1'!$D$1,"x","y"),"y")</f>
        <v>y</v>
      </c>
      <c r="I78" s="33" t="str">
        <f>IF(K78,IF(K78&lt;='Net Changes - Table 1'!$E$1,"x","y"),"y")</f>
        <v>y</v>
      </c>
      <c r="J78" s="34">
        <v>2016</v>
      </c>
      <c r="K78" s="35"/>
      <c r="L78" s="45"/>
      <c r="M78" s="46" t="b">
        <v>0</v>
      </c>
      <c r="N78" s="46" t="b">
        <v>0</v>
      </c>
      <c r="O78" s="46" t="b">
        <v>0</v>
      </c>
      <c r="P78" s="46" t="b">
        <v>0</v>
      </c>
      <c r="Q78" s="46" t="b">
        <v>0</v>
      </c>
      <c r="R78" s="46" t="b">
        <v>0</v>
      </c>
      <c r="S78" s="37">
        <f t="shared" si="13"/>
        <v>2</v>
      </c>
      <c r="T78" s="54"/>
      <c r="U78" s="37" t="b">
        <v>0</v>
      </c>
      <c r="V78" s="37" t="b">
        <v>0</v>
      </c>
      <c r="W78" s="37" t="b">
        <v>0</v>
      </c>
      <c r="X78" s="37" t="b">
        <v>0</v>
      </c>
      <c r="Y78" s="37" t="b">
        <v>0</v>
      </c>
      <c r="Z78" s="37" t="b">
        <v>0</v>
      </c>
      <c r="AA78" s="37" t="b">
        <v>0</v>
      </c>
      <c r="AB78" s="37" t="b">
        <v>0</v>
      </c>
      <c r="AC78" s="37" t="b">
        <v>0</v>
      </c>
      <c r="AD78" s="37" t="b">
        <v>0</v>
      </c>
      <c r="AE78" s="37" t="b">
        <v>0</v>
      </c>
      <c r="AF78" s="37" t="b">
        <v>0</v>
      </c>
      <c r="AG78" s="37" t="b">
        <v>0</v>
      </c>
      <c r="AH78" s="39" t="b">
        <v>0</v>
      </c>
      <c r="AI78" s="37" t="b">
        <v>0</v>
      </c>
      <c r="AJ78" s="37" t="b">
        <v>0</v>
      </c>
      <c r="AK78" s="37" t="b">
        <v>0</v>
      </c>
      <c r="AL78" s="37" t="b">
        <v>0</v>
      </c>
      <c r="AM78" s="37" t="b">
        <v>0</v>
      </c>
      <c r="AN78" s="37" t="b">
        <v>0</v>
      </c>
      <c r="AO78" s="37" t="b">
        <v>0</v>
      </c>
      <c r="AP78" s="37" t="b">
        <v>0</v>
      </c>
      <c r="AQ78" s="37" t="b">
        <v>0</v>
      </c>
      <c r="AR78" s="37" t="b">
        <v>0</v>
      </c>
      <c r="AS78" s="37" t="b">
        <v>0</v>
      </c>
      <c r="AT78" s="37" t="b">
        <v>0</v>
      </c>
      <c r="AU78" s="37" t="b">
        <v>0</v>
      </c>
      <c r="AV78" s="37" t="b">
        <v>1</v>
      </c>
      <c r="AW78" s="37" t="b">
        <v>0</v>
      </c>
      <c r="AX78" s="37" t="b">
        <v>1</v>
      </c>
      <c r="AY78" s="37" t="b">
        <v>0</v>
      </c>
      <c r="AZ78" s="39" t="b">
        <v>0</v>
      </c>
      <c r="BA78" s="39" t="b">
        <v>0</v>
      </c>
      <c r="BB78" s="39" t="b">
        <v>0</v>
      </c>
      <c r="BC78" s="37" t="b">
        <v>0</v>
      </c>
      <c r="BD78" s="37" t="b">
        <v>0</v>
      </c>
      <c r="BE78" s="37" t="b">
        <v>0</v>
      </c>
      <c r="BF78" s="37" t="b">
        <v>0</v>
      </c>
      <c r="BG78" s="37" t="b">
        <v>0</v>
      </c>
      <c r="BH78" s="37" t="b">
        <v>0</v>
      </c>
      <c r="BI78" s="37" t="b">
        <v>0</v>
      </c>
      <c r="BJ78" s="37" t="b">
        <v>0</v>
      </c>
      <c r="BK78" s="37" t="b">
        <v>0</v>
      </c>
      <c r="BL78" s="37" t="b">
        <v>0</v>
      </c>
      <c r="BM78" s="37" t="b">
        <v>0</v>
      </c>
      <c r="BN78" s="37" t="b">
        <v>0</v>
      </c>
      <c r="BO78" s="37" t="b">
        <v>0</v>
      </c>
      <c r="BP78" s="37" t="b">
        <v>0</v>
      </c>
      <c r="BQ78" s="37" t="b">
        <v>0</v>
      </c>
      <c r="BR78" s="37" t="b">
        <v>0</v>
      </c>
      <c r="BS78" s="37" t="b">
        <v>0</v>
      </c>
      <c r="BT78" s="40" t="b">
        <v>0</v>
      </c>
      <c r="BU78" s="31" t="str">
        <f t="shared" si="14"/>
        <v>N</v>
      </c>
      <c r="BV78" s="41">
        <f t="shared" si="15"/>
        <v>1</v>
      </c>
      <c r="BW78" s="42">
        <f t="shared" si="16"/>
        <v>0</v>
      </c>
      <c r="BX78" s="42">
        <f t="shared" si="17"/>
        <v>0</v>
      </c>
    </row>
    <row r="79" spans="1:76" ht="38.5" customHeight="1">
      <c r="A79" s="29" t="str">
        <f t="shared" si="12"/>
        <v>Schmitt</v>
      </c>
      <c r="B79" s="29" t="s">
        <v>285</v>
      </c>
      <c r="C79" s="29" t="s">
        <v>227</v>
      </c>
      <c r="D79" s="29" t="s">
        <v>286</v>
      </c>
      <c r="E79" s="30" t="s">
        <v>287</v>
      </c>
      <c r="F79" s="43"/>
      <c r="G79" s="32" t="str">
        <f>IF(J79,IF(J79&lt;='Net Changes - Table 1'!$C$1,"y","x"),IF(K79,IF(K79&lt;'Net Changes - Table 1'!C$1,"x","y"),"y"))</f>
        <v>y</v>
      </c>
      <c r="H79" s="44" t="str">
        <f>IF(K79,IF(K79&lt;='Net Changes - Table 1'!$D$1,"x","y"),"y")</f>
        <v>y</v>
      </c>
      <c r="I79" s="33" t="str">
        <f>IF(K79,IF(K79&lt;='Net Changes - Table 1'!$E$1,"x","y"),"y")</f>
        <v>x</v>
      </c>
      <c r="J79" s="47"/>
      <c r="K79" s="48">
        <v>2025</v>
      </c>
      <c r="L79" s="36"/>
      <c r="M79" s="37" t="b">
        <v>0</v>
      </c>
      <c r="N79" s="37" t="b">
        <v>0</v>
      </c>
      <c r="O79" s="37" t="b">
        <v>0</v>
      </c>
      <c r="P79" s="37" t="b">
        <v>0</v>
      </c>
      <c r="Q79" s="37" t="b">
        <v>0</v>
      </c>
      <c r="R79" s="37" t="b">
        <v>0</v>
      </c>
      <c r="S79" s="37">
        <f t="shared" si="13"/>
        <v>4</v>
      </c>
      <c r="T79" s="38"/>
      <c r="U79" s="37" t="b">
        <v>0</v>
      </c>
      <c r="V79" s="37" t="b">
        <v>0</v>
      </c>
      <c r="W79" s="37" t="b">
        <v>0</v>
      </c>
      <c r="X79" s="37" t="b">
        <v>0</v>
      </c>
      <c r="Y79" s="37" t="b">
        <v>0</v>
      </c>
      <c r="Z79" s="37" t="b">
        <v>0</v>
      </c>
      <c r="AA79" s="37" t="b">
        <v>0</v>
      </c>
      <c r="AB79" s="37" t="b">
        <v>1</v>
      </c>
      <c r="AC79" s="37" t="b">
        <v>1</v>
      </c>
      <c r="AD79" s="37" t="b">
        <v>1</v>
      </c>
      <c r="AE79" s="37" t="b">
        <v>0</v>
      </c>
      <c r="AF79" s="37" t="b">
        <v>0</v>
      </c>
      <c r="AG79" s="37" t="b">
        <v>0</v>
      </c>
      <c r="AH79" s="39" t="b">
        <v>0</v>
      </c>
      <c r="AI79" s="37" t="b">
        <v>0</v>
      </c>
      <c r="AJ79" s="37" t="b">
        <v>0</v>
      </c>
      <c r="AK79" s="37" t="b">
        <v>0</v>
      </c>
      <c r="AL79" s="37" t="b">
        <v>0</v>
      </c>
      <c r="AM79" s="37" t="b">
        <v>0</v>
      </c>
      <c r="AN79" s="37" t="b">
        <v>0</v>
      </c>
      <c r="AO79" s="37" t="b">
        <v>0</v>
      </c>
      <c r="AP79" s="37" t="b">
        <v>0</v>
      </c>
      <c r="AQ79" s="37" t="b">
        <v>0</v>
      </c>
      <c r="AR79" s="37" t="b">
        <v>0</v>
      </c>
      <c r="AS79" s="37" t="b">
        <v>0</v>
      </c>
      <c r="AT79" s="37" t="b">
        <v>0</v>
      </c>
      <c r="AU79" s="37" t="b">
        <v>1</v>
      </c>
      <c r="AV79" s="37" t="b">
        <v>0</v>
      </c>
      <c r="AW79" s="37" t="b">
        <v>0</v>
      </c>
      <c r="AX79" s="37" t="b">
        <v>0</v>
      </c>
      <c r="AY79" s="37" t="b">
        <v>0</v>
      </c>
      <c r="AZ79" s="39" t="b">
        <v>0</v>
      </c>
      <c r="BA79" s="39" t="b">
        <v>0</v>
      </c>
      <c r="BB79" s="39" t="b">
        <v>0</v>
      </c>
      <c r="BC79" s="37" t="b">
        <v>0</v>
      </c>
      <c r="BD79" s="37" t="b">
        <v>0</v>
      </c>
      <c r="BE79" s="37" t="b">
        <v>0</v>
      </c>
      <c r="BF79" s="37" t="b">
        <v>0</v>
      </c>
      <c r="BG79" s="37" t="b">
        <v>0</v>
      </c>
      <c r="BH79" s="37" t="b">
        <v>0</v>
      </c>
      <c r="BI79" s="37" t="b">
        <v>0</v>
      </c>
      <c r="BJ79" s="37" t="b">
        <v>0</v>
      </c>
      <c r="BK79" s="37" t="b">
        <v>0</v>
      </c>
      <c r="BL79" s="37" t="b">
        <v>0</v>
      </c>
      <c r="BM79" s="37" t="b">
        <v>0</v>
      </c>
      <c r="BN79" s="37" t="b">
        <v>0</v>
      </c>
      <c r="BO79" s="37" t="b">
        <v>0</v>
      </c>
      <c r="BP79" s="37" t="b">
        <v>0</v>
      </c>
      <c r="BQ79" s="37" t="b">
        <v>0</v>
      </c>
      <c r="BR79" s="37" t="b">
        <v>0</v>
      </c>
      <c r="BS79" s="37" t="b">
        <v>0</v>
      </c>
      <c r="BT79" s="40" t="b">
        <v>0</v>
      </c>
      <c r="BU79" s="31" t="str">
        <f t="shared" si="14"/>
        <v>N</v>
      </c>
      <c r="BV79" s="41">
        <f t="shared" si="15"/>
        <v>0</v>
      </c>
      <c r="BW79" s="42">
        <f t="shared" si="16"/>
        <v>0</v>
      </c>
      <c r="BX79" s="42">
        <f t="shared" si="17"/>
        <v>1</v>
      </c>
    </row>
    <row r="80" spans="1:76" ht="17" customHeight="1">
      <c r="A80" s="29" t="str">
        <f t="shared" si="12"/>
        <v>Stier</v>
      </c>
      <c r="B80" s="29" t="s">
        <v>288</v>
      </c>
      <c r="C80" s="29" t="s">
        <v>227</v>
      </c>
      <c r="D80" s="29" t="s">
        <v>289</v>
      </c>
      <c r="E80" s="30" t="s">
        <v>33</v>
      </c>
      <c r="F80" s="31"/>
      <c r="G80" s="32" t="str">
        <f>IF(J80,IF(J80&lt;='Net Changes - Table 1'!$C$1,"y","x"),IF(K80,IF(K80&lt;'Net Changes - Table 1'!C$1,"x","y"),"y"))</f>
        <v>x</v>
      </c>
      <c r="H80" s="44" t="str">
        <f>IF(K80,IF(K80&lt;='Net Changes - Table 1'!$D$1,"x","y"),"y")</f>
        <v>y</v>
      </c>
      <c r="I80" s="33" t="str">
        <f>IF(K80,IF(K80&lt;='Net Changes - Table 1'!$E$1,"x","y"),"y")</f>
        <v>y</v>
      </c>
      <c r="J80" s="34">
        <v>2016</v>
      </c>
      <c r="K80" s="35"/>
      <c r="L80" s="36"/>
      <c r="M80" s="37" t="b">
        <v>0</v>
      </c>
      <c r="N80" s="37" t="b">
        <v>0</v>
      </c>
      <c r="O80" s="37" t="b">
        <v>0</v>
      </c>
      <c r="P80" s="37" t="b">
        <v>0</v>
      </c>
      <c r="Q80" s="37" t="b">
        <v>0</v>
      </c>
      <c r="R80" s="37" t="b">
        <v>0</v>
      </c>
      <c r="S80" s="37">
        <f t="shared" si="13"/>
        <v>4</v>
      </c>
      <c r="T80" s="38"/>
      <c r="U80" s="37" t="b">
        <v>0</v>
      </c>
      <c r="V80" s="37" t="b">
        <v>0</v>
      </c>
      <c r="W80" s="37" t="b">
        <v>0</v>
      </c>
      <c r="X80" s="37" t="b">
        <v>0</v>
      </c>
      <c r="Y80" s="37" t="b">
        <v>0</v>
      </c>
      <c r="Z80" s="37" t="b">
        <v>0</v>
      </c>
      <c r="AA80" s="37" t="b">
        <v>0</v>
      </c>
      <c r="AB80" s="37" t="b">
        <v>1</v>
      </c>
      <c r="AC80" s="37" t="b">
        <v>1</v>
      </c>
      <c r="AD80" s="37" t="b">
        <v>0</v>
      </c>
      <c r="AE80" s="37" t="b">
        <v>1</v>
      </c>
      <c r="AF80" s="37" t="b">
        <v>0</v>
      </c>
      <c r="AG80" s="37" t="b">
        <v>0</v>
      </c>
      <c r="AH80" s="39" t="b">
        <v>0</v>
      </c>
      <c r="AI80" s="37" t="b">
        <v>0</v>
      </c>
      <c r="AJ80" s="37" t="b">
        <v>0</v>
      </c>
      <c r="AK80" s="37" t="b">
        <v>0</v>
      </c>
      <c r="AL80" s="37" t="b">
        <v>0</v>
      </c>
      <c r="AM80" s="37" t="b">
        <v>0</v>
      </c>
      <c r="AN80" s="37" t="b">
        <v>0</v>
      </c>
      <c r="AO80" s="37" t="b">
        <v>0</v>
      </c>
      <c r="AP80" s="37" t="b">
        <v>0</v>
      </c>
      <c r="AQ80" s="37" t="b">
        <v>0</v>
      </c>
      <c r="AR80" s="37" t="b">
        <v>0</v>
      </c>
      <c r="AS80" s="37" t="b">
        <v>0</v>
      </c>
      <c r="AT80" s="37" t="b">
        <v>0</v>
      </c>
      <c r="AU80" s="37" t="b">
        <v>1</v>
      </c>
      <c r="AV80" s="37" t="b">
        <v>0</v>
      </c>
      <c r="AW80" s="37" t="b">
        <v>0</v>
      </c>
      <c r="AX80" s="37" t="b">
        <v>0</v>
      </c>
      <c r="AY80" s="37" t="b">
        <v>0</v>
      </c>
      <c r="AZ80" s="39" t="b">
        <v>0</v>
      </c>
      <c r="BA80" s="39" t="b">
        <v>0</v>
      </c>
      <c r="BB80" s="39" t="b">
        <v>0</v>
      </c>
      <c r="BC80" s="37" t="b">
        <v>0</v>
      </c>
      <c r="BD80" s="37" t="b">
        <v>0</v>
      </c>
      <c r="BE80" s="37" t="b">
        <v>0</v>
      </c>
      <c r="BF80" s="37" t="b">
        <v>0</v>
      </c>
      <c r="BG80" s="37" t="b">
        <v>0</v>
      </c>
      <c r="BH80" s="37" t="b">
        <v>0</v>
      </c>
      <c r="BI80" s="37" t="b">
        <v>0</v>
      </c>
      <c r="BJ80" s="37" t="b">
        <v>0</v>
      </c>
      <c r="BK80" s="37" t="b">
        <v>0</v>
      </c>
      <c r="BL80" s="37" t="b">
        <v>0</v>
      </c>
      <c r="BM80" s="37" t="b">
        <v>0</v>
      </c>
      <c r="BN80" s="37" t="b">
        <v>0</v>
      </c>
      <c r="BO80" s="37" t="b">
        <v>0</v>
      </c>
      <c r="BP80" s="37" t="b">
        <v>0</v>
      </c>
      <c r="BQ80" s="37" t="b">
        <v>0</v>
      </c>
      <c r="BR80" s="37" t="b">
        <v>0</v>
      </c>
      <c r="BS80" s="37" t="b">
        <v>0</v>
      </c>
      <c r="BT80" s="40" t="b">
        <v>0</v>
      </c>
      <c r="BU80" s="31" t="str">
        <f t="shared" si="14"/>
        <v>N</v>
      </c>
      <c r="BV80" s="41">
        <f t="shared" si="15"/>
        <v>1</v>
      </c>
      <c r="BW80" s="42">
        <f t="shared" si="16"/>
        <v>0</v>
      </c>
      <c r="BX80" s="42">
        <f t="shared" si="17"/>
        <v>0</v>
      </c>
    </row>
    <row r="81" spans="1:76" ht="26.5" customHeight="1">
      <c r="A81" s="29" t="str">
        <f t="shared" si="12"/>
        <v>Suarez</v>
      </c>
      <c r="B81" s="29" t="s">
        <v>290</v>
      </c>
      <c r="C81" s="29" t="s">
        <v>227</v>
      </c>
      <c r="D81" s="29" t="s">
        <v>291</v>
      </c>
      <c r="E81" s="30" t="s">
        <v>75</v>
      </c>
      <c r="F81" s="43"/>
      <c r="G81" s="32" t="str">
        <f>IF(J81,IF(J81&lt;='Net Changes - Table 1'!$C$1,"y","x"),IF(K81,IF(K81&lt;'Net Changes - Table 1'!C$1,"x","y"),"y"))</f>
        <v>y</v>
      </c>
      <c r="H81" s="44" t="str">
        <f>IF(K81,IF(K81&lt;='Net Changes - Table 1'!$D$1,"x","y"),"y")</f>
        <v>x</v>
      </c>
      <c r="I81" s="33" t="str">
        <f>IF(K81,IF(K81&lt;='Net Changes - Table 1'!$E$1,"x","y"),"y")</f>
        <v>x</v>
      </c>
      <c r="J81" s="47"/>
      <c r="K81" s="48">
        <v>2018</v>
      </c>
      <c r="L81" s="36"/>
      <c r="M81" s="37" t="b">
        <v>0</v>
      </c>
      <c r="N81" s="37" t="b">
        <v>0</v>
      </c>
      <c r="O81" s="37" t="b">
        <v>0</v>
      </c>
      <c r="P81" s="37" t="b">
        <v>0</v>
      </c>
      <c r="Q81" s="37" t="b">
        <v>0</v>
      </c>
      <c r="R81" s="37" t="b">
        <v>0</v>
      </c>
      <c r="S81" s="37">
        <f t="shared" si="13"/>
        <v>1</v>
      </c>
      <c r="T81" s="38"/>
      <c r="U81" s="37" t="b">
        <v>0</v>
      </c>
      <c r="V81" s="37" t="b">
        <v>0</v>
      </c>
      <c r="W81" s="37" t="b">
        <v>0</v>
      </c>
      <c r="X81" s="37" t="b">
        <v>0</v>
      </c>
      <c r="Y81" s="37" t="b">
        <v>0</v>
      </c>
      <c r="Z81" s="37" t="b">
        <v>0</v>
      </c>
      <c r="AA81" s="37" t="b">
        <v>0</v>
      </c>
      <c r="AB81" s="37" t="b">
        <v>0</v>
      </c>
      <c r="AC81" s="37" t="b">
        <v>0</v>
      </c>
      <c r="AD81" s="37" t="b">
        <v>0</v>
      </c>
      <c r="AE81" s="37" t="b">
        <v>0</v>
      </c>
      <c r="AF81" s="37" t="b">
        <v>0</v>
      </c>
      <c r="AG81" s="37" t="b">
        <v>0</v>
      </c>
      <c r="AH81" s="39" t="b">
        <v>0</v>
      </c>
      <c r="AI81" s="37" t="b">
        <v>0</v>
      </c>
      <c r="AJ81" s="37" t="b">
        <v>0</v>
      </c>
      <c r="AK81" s="37" t="b">
        <v>0</v>
      </c>
      <c r="AL81" s="37" t="b">
        <v>0</v>
      </c>
      <c r="AM81" s="37" t="b">
        <v>0</v>
      </c>
      <c r="AN81" s="37" t="b">
        <v>0</v>
      </c>
      <c r="AO81" s="37" t="b">
        <v>0</v>
      </c>
      <c r="AP81" s="37" t="b">
        <v>0</v>
      </c>
      <c r="AQ81" s="37" t="b">
        <v>0</v>
      </c>
      <c r="AR81" s="37" t="b">
        <v>0</v>
      </c>
      <c r="AS81" s="37" t="b">
        <v>0</v>
      </c>
      <c r="AT81" s="37" t="b">
        <v>0</v>
      </c>
      <c r="AU81" s="37" t="b">
        <v>0</v>
      </c>
      <c r="AV81" s="37" t="b">
        <v>0</v>
      </c>
      <c r="AW81" s="37" t="b">
        <v>0</v>
      </c>
      <c r="AX81" s="37" t="b">
        <v>0</v>
      </c>
      <c r="AY81" s="37" t="b">
        <v>0</v>
      </c>
      <c r="AZ81" s="39" t="b">
        <v>0</v>
      </c>
      <c r="BA81" s="39" t="b">
        <v>0</v>
      </c>
      <c r="BB81" s="39" t="b">
        <v>0</v>
      </c>
      <c r="BC81" s="37" t="b">
        <v>0</v>
      </c>
      <c r="BD81" s="37" t="b">
        <v>0</v>
      </c>
      <c r="BE81" s="37" t="b">
        <v>0</v>
      </c>
      <c r="BF81" s="37" t="b">
        <v>0</v>
      </c>
      <c r="BG81" s="37" t="b">
        <v>0</v>
      </c>
      <c r="BH81" s="37" t="b">
        <v>0</v>
      </c>
      <c r="BI81" s="37" t="b">
        <v>0</v>
      </c>
      <c r="BJ81" s="37" t="b">
        <v>0</v>
      </c>
      <c r="BK81" s="37" t="b">
        <v>0</v>
      </c>
      <c r="BL81" s="37" t="b">
        <v>0</v>
      </c>
      <c r="BM81" s="37" t="b">
        <v>0</v>
      </c>
      <c r="BN81" s="37" t="b">
        <v>0</v>
      </c>
      <c r="BO81" s="37" t="b">
        <v>0</v>
      </c>
      <c r="BP81" s="37" t="b">
        <v>0</v>
      </c>
      <c r="BQ81" s="37" t="b">
        <v>0</v>
      </c>
      <c r="BR81" s="37" t="b">
        <v>0</v>
      </c>
      <c r="BS81" s="37" t="b">
        <v>1</v>
      </c>
      <c r="BT81" s="40" t="b">
        <v>0</v>
      </c>
      <c r="BU81" s="31" t="str">
        <f t="shared" si="14"/>
        <v>N</v>
      </c>
      <c r="BV81" s="41">
        <f t="shared" si="15"/>
        <v>0</v>
      </c>
      <c r="BW81" s="42">
        <f t="shared" si="16"/>
        <v>1</v>
      </c>
      <c r="BX81" s="42">
        <f t="shared" si="17"/>
        <v>0</v>
      </c>
    </row>
    <row r="82" spans="1:76" ht="38.5" customHeight="1">
      <c r="A82" s="29" t="str">
        <f t="shared" si="12"/>
        <v>Sweet</v>
      </c>
      <c r="B82" s="29" t="s">
        <v>292</v>
      </c>
      <c r="C82" s="29" t="s">
        <v>227</v>
      </c>
      <c r="D82" s="29" t="s">
        <v>293</v>
      </c>
      <c r="E82" s="30" t="s">
        <v>294</v>
      </c>
      <c r="F82" s="31" t="s">
        <v>85</v>
      </c>
      <c r="G82" s="32" t="str">
        <f>IF(J82,IF(J82&lt;='Net Changes - Table 1'!$C$1,"y","x"),IF(K82,IF(K82&lt;'Net Changes - Table 1'!C$1,"x","y"),"y"))</f>
        <v>y</v>
      </c>
      <c r="H82" s="44" t="str">
        <f>IF(K82,IF(K82&lt;='Net Changes - Table 1'!$D$1,"x","y"),"y")</f>
        <v>y</v>
      </c>
      <c r="I82" s="33" t="str">
        <f>IF(K82,IF(K82&lt;='Net Changes - Table 1'!$E$1,"x","y"),"y")</f>
        <v>x</v>
      </c>
      <c r="J82" s="47"/>
      <c r="K82" s="48">
        <v>2025</v>
      </c>
      <c r="L82" s="36"/>
      <c r="M82" s="37" t="b">
        <v>0</v>
      </c>
      <c r="N82" s="37" t="b">
        <v>0</v>
      </c>
      <c r="O82" s="37" t="b">
        <v>0</v>
      </c>
      <c r="P82" s="37" t="b">
        <v>0</v>
      </c>
      <c r="Q82" s="37" t="b">
        <v>0</v>
      </c>
      <c r="R82" s="37" t="b">
        <v>0</v>
      </c>
      <c r="S82" s="37">
        <f t="shared" si="13"/>
        <v>2</v>
      </c>
      <c r="T82" s="38"/>
      <c r="U82" s="37" t="b">
        <v>0</v>
      </c>
      <c r="V82" s="37" t="b">
        <v>0</v>
      </c>
      <c r="W82" s="37" t="b">
        <v>0</v>
      </c>
      <c r="X82" s="37" t="b">
        <v>1</v>
      </c>
      <c r="Y82" s="37" t="b">
        <v>0</v>
      </c>
      <c r="Z82" s="37" t="b">
        <v>0</v>
      </c>
      <c r="AA82" s="37" t="b">
        <v>0</v>
      </c>
      <c r="AB82" s="37" t="b">
        <v>0</v>
      </c>
      <c r="AC82" s="37" t="b">
        <v>0</v>
      </c>
      <c r="AD82" s="37" t="b">
        <v>0</v>
      </c>
      <c r="AE82" s="37" t="b">
        <v>0</v>
      </c>
      <c r="AF82" s="37" t="b">
        <v>0</v>
      </c>
      <c r="AG82" s="37" t="b">
        <v>0</v>
      </c>
      <c r="AH82" s="39" t="b">
        <v>0</v>
      </c>
      <c r="AI82" s="37" t="b">
        <v>0</v>
      </c>
      <c r="AJ82" s="37" t="b">
        <v>1</v>
      </c>
      <c r="AK82" s="37" t="b">
        <v>0</v>
      </c>
      <c r="AL82" s="37" t="b">
        <v>0</v>
      </c>
      <c r="AM82" s="37" t="b">
        <v>0</v>
      </c>
      <c r="AN82" s="37" t="b">
        <v>0</v>
      </c>
      <c r="AO82" s="37" t="b">
        <v>0</v>
      </c>
      <c r="AP82" s="37" t="b">
        <v>0</v>
      </c>
      <c r="AQ82" s="37" t="b">
        <v>0</v>
      </c>
      <c r="AR82" s="37" t="b">
        <v>0</v>
      </c>
      <c r="AS82" s="37" t="b">
        <v>0</v>
      </c>
      <c r="AT82" s="37" t="b">
        <v>0</v>
      </c>
      <c r="AU82" s="37" t="b">
        <v>0</v>
      </c>
      <c r="AV82" s="37" t="b">
        <v>0</v>
      </c>
      <c r="AW82" s="37" t="b">
        <v>0</v>
      </c>
      <c r="AX82" s="37" t="b">
        <v>0</v>
      </c>
      <c r="AY82" s="37" t="b">
        <v>0</v>
      </c>
      <c r="AZ82" s="39" t="b">
        <v>0</v>
      </c>
      <c r="BA82" s="39" t="b">
        <v>0</v>
      </c>
      <c r="BB82" s="39" t="b">
        <v>0</v>
      </c>
      <c r="BC82" s="37" t="b">
        <v>0</v>
      </c>
      <c r="BD82" s="37" t="b">
        <v>0</v>
      </c>
      <c r="BE82" s="37" t="b">
        <v>0</v>
      </c>
      <c r="BF82" s="37" t="b">
        <v>0</v>
      </c>
      <c r="BG82" s="37" t="b">
        <v>0</v>
      </c>
      <c r="BH82" s="37" t="b">
        <v>0</v>
      </c>
      <c r="BI82" s="37" t="b">
        <v>0</v>
      </c>
      <c r="BJ82" s="37" t="b">
        <v>0</v>
      </c>
      <c r="BK82" s="37" t="b">
        <v>0</v>
      </c>
      <c r="BL82" s="37" t="b">
        <v>0</v>
      </c>
      <c r="BM82" s="37" t="b">
        <v>0</v>
      </c>
      <c r="BN82" s="37" t="b">
        <v>0</v>
      </c>
      <c r="BO82" s="37" t="b">
        <v>0</v>
      </c>
      <c r="BP82" s="37" t="b">
        <v>0</v>
      </c>
      <c r="BQ82" s="37" t="b">
        <v>0</v>
      </c>
      <c r="BR82" s="37" t="b">
        <v>0</v>
      </c>
      <c r="BS82" s="37" t="b">
        <v>0</v>
      </c>
      <c r="BT82" s="40" t="b">
        <v>0</v>
      </c>
      <c r="BU82" s="31" t="str">
        <f t="shared" si="14"/>
        <v>N</v>
      </c>
      <c r="BV82" s="41">
        <f t="shared" si="15"/>
        <v>0</v>
      </c>
      <c r="BW82" s="42">
        <f t="shared" si="16"/>
        <v>0</v>
      </c>
      <c r="BX82" s="42">
        <f t="shared" si="17"/>
        <v>1</v>
      </c>
    </row>
    <row r="83" spans="1:76" ht="26.5" customHeight="1">
      <c r="A83" s="29" t="str">
        <f t="shared" si="12"/>
        <v>Turner</v>
      </c>
      <c r="B83" s="29" t="s">
        <v>295</v>
      </c>
      <c r="C83" s="29" t="s">
        <v>227</v>
      </c>
      <c r="D83" s="29" t="s">
        <v>296</v>
      </c>
      <c r="E83" s="30" t="s">
        <v>245</v>
      </c>
      <c r="F83" s="43"/>
      <c r="G83" s="32" t="str">
        <f>IF(J83,IF(J83&lt;='Net Changes - Table 1'!$C$1,"y","x"),IF(K83,IF(K83&lt;'Net Changes - Table 1'!C$1,"x","y"),"y"))</f>
        <v>y</v>
      </c>
      <c r="H83" s="44" t="str">
        <f>IF(K83,IF(K83&lt;='Net Changes - Table 1'!$D$1,"x","y"),"y")</f>
        <v>y</v>
      </c>
      <c r="I83" s="33" t="str">
        <f>IF(K83,IF(K83&lt;='Net Changes - Table 1'!$E$1,"x","y"),"y")</f>
        <v>y</v>
      </c>
      <c r="J83" s="34">
        <v>2010</v>
      </c>
      <c r="K83" s="35"/>
      <c r="L83" s="45"/>
      <c r="M83" s="46" t="b">
        <v>0</v>
      </c>
      <c r="N83" s="46" t="b">
        <v>0</v>
      </c>
      <c r="O83" s="46" t="b">
        <v>0</v>
      </c>
      <c r="P83" s="46" t="b">
        <v>0</v>
      </c>
      <c r="Q83" s="46" t="b">
        <v>0</v>
      </c>
      <c r="R83" s="46" t="b">
        <v>0</v>
      </c>
      <c r="S83" s="37">
        <f t="shared" si="13"/>
        <v>1</v>
      </c>
      <c r="T83" s="38"/>
      <c r="U83" s="37" t="b">
        <v>0</v>
      </c>
      <c r="V83" s="37" t="b">
        <v>0</v>
      </c>
      <c r="W83" s="37" t="b">
        <v>0</v>
      </c>
      <c r="X83" s="37" t="b">
        <v>0</v>
      </c>
      <c r="Y83" s="37" t="b">
        <v>0</v>
      </c>
      <c r="Z83" s="37" t="b">
        <v>0</v>
      </c>
      <c r="AA83" s="37" t="b">
        <v>0</v>
      </c>
      <c r="AB83" s="37" t="b">
        <v>0</v>
      </c>
      <c r="AC83" s="37" t="b">
        <v>0</v>
      </c>
      <c r="AD83" s="37" t="b">
        <v>0</v>
      </c>
      <c r="AE83" s="37" t="b">
        <v>0</v>
      </c>
      <c r="AF83" s="37" t="b">
        <v>0</v>
      </c>
      <c r="AG83" s="37" t="b">
        <v>0</v>
      </c>
      <c r="AH83" s="39" t="b">
        <v>0</v>
      </c>
      <c r="AI83" s="37" t="b">
        <v>0</v>
      </c>
      <c r="AJ83" s="37" t="b">
        <v>0</v>
      </c>
      <c r="AK83" s="37" t="b">
        <v>0</v>
      </c>
      <c r="AL83" s="37" t="b">
        <v>0</v>
      </c>
      <c r="AM83" s="37" t="b">
        <v>0</v>
      </c>
      <c r="AN83" s="37" t="b">
        <v>0</v>
      </c>
      <c r="AO83" s="37" t="b">
        <v>0</v>
      </c>
      <c r="AP83" s="37" t="b">
        <v>0</v>
      </c>
      <c r="AQ83" s="37" t="b">
        <v>0</v>
      </c>
      <c r="AR83" s="37" t="b">
        <v>0</v>
      </c>
      <c r="AS83" s="37" t="b">
        <v>0</v>
      </c>
      <c r="AT83" s="37" t="b">
        <v>0</v>
      </c>
      <c r="AU83" s="37" t="b">
        <v>0</v>
      </c>
      <c r="AV83" s="37" t="b">
        <v>0</v>
      </c>
      <c r="AW83" s="37" t="b">
        <v>0</v>
      </c>
      <c r="AX83" s="37" t="b">
        <v>0</v>
      </c>
      <c r="AY83" s="37" t="b">
        <v>0</v>
      </c>
      <c r="AZ83" s="39" t="b">
        <v>0</v>
      </c>
      <c r="BA83" s="39" t="b">
        <v>0</v>
      </c>
      <c r="BB83" s="39" t="b">
        <v>0</v>
      </c>
      <c r="BC83" s="37" t="b">
        <v>0</v>
      </c>
      <c r="BD83" s="37" t="b">
        <v>0</v>
      </c>
      <c r="BE83" s="37" t="b">
        <v>0</v>
      </c>
      <c r="BF83" s="37" t="b">
        <v>0</v>
      </c>
      <c r="BG83" s="37" t="b">
        <v>0</v>
      </c>
      <c r="BH83" s="37" t="b">
        <v>0</v>
      </c>
      <c r="BI83" s="37" t="b">
        <v>0</v>
      </c>
      <c r="BJ83" s="37" t="b">
        <v>0</v>
      </c>
      <c r="BK83" s="37" t="b">
        <v>0</v>
      </c>
      <c r="BL83" s="37" t="b">
        <v>0</v>
      </c>
      <c r="BM83" s="37" t="b">
        <v>0</v>
      </c>
      <c r="BN83" s="37" t="b">
        <v>0</v>
      </c>
      <c r="BO83" s="37" t="b">
        <v>0</v>
      </c>
      <c r="BP83" s="37" t="b">
        <v>0</v>
      </c>
      <c r="BQ83" s="37" t="b">
        <v>0</v>
      </c>
      <c r="BR83" s="37" t="b">
        <v>1</v>
      </c>
      <c r="BS83" s="37" t="b">
        <v>0</v>
      </c>
      <c r="BT83" s="40" t="b">
        <v>0</v>
      </c>
      <c r="BU83" s="31" t="str">
        <f t="shared" si="14"/>
        <v>N</v>
      </c>
      <c r="BV83" s="41">
        <f t="shared" si="15"/>
        <v>0</v>
      </c>
      <c r="BW83" s="42">
        <f t="shared" si="16"/>
        <v>0</v>
      </c>
      <c r="BX83" s="42">
        <f t="shared" si="17"/>
        <v>0</v>
      </c>
    </row>
    <row r="84" spans="1:76" ht="17" customHeight="1">
      <c r="A84" s="29" t="str">
        <f t="shared" si="12"/>
        <v>Wilbanks</v>
      </c>
      <c r="B84" s="29" t="s">
        <v>297</v>
      </c>
      <c r="C84" s="29" t="s">
        <v>227</v>
      </c>
      <c r="D84" s="29" t="s">
        <v>298</v>
      </c>
      <c r="E84" s="50"/>
      <c r="F84" s="31" t="s">
        <v>85</v>
      </c>
      <c r="G84" s="32" t="str">
        <f>IF(J84,IF(J84&lt;='Net Changes - Table 1'!$C$1,"y","x"),IF(K84,IF(K84&lt;'Net Changes - Table 1'!C$1,"x","y"),"y"))</f>
        <v>x</v>
      </c>
      <c r="H84" s="44" t="str">
        <f>IF(K84,IF(K84&lt;='Net Changes - Table 1'!$D$1,"x","y"),"y")</f>
        <v>y</v>
      </c>
      <c r="I84" s="33" t="str">
        <f>IF(K84,IF(K84&lt;='Net Changes - Table 1'!$E$1,"x","y"),"y")</f>
        <v>y</v>
      </c>
      <c r="J84" s="34">
        <v>2016</v>
      </c>
      <c r="K84" s="35"/>
      <c r="L84" s="36"/>
      <c r="M84" s="37" t="b">
        <v>0</v>
      </c>
      <c r="N84" s="37" t="b">
        <v>0</v>
      </c>
      <c r="O84" s="37" t="b">
        <v>0</v>
      </c>
      <c r="P84" s="37" t="b">
        <v>0</v>
      </c>
      <c r="Q84" s="37" t="b">
        <v>0</v>
      </c>
      <c r="R84" s="37" t="b">
        <v>0</v>
      </c>
      <c r="S84" s="37">
        <f t="shared" si="13"/>
        <v>2</v>
      </c>
      <c r="T84" s="38"/>
      <c r="U84" s="37" t="b">
        <v>0</v>
      </c>
      <c r="V84" s="37" t="b">
        <v>0</v>
      </c>
      <c r="W84" s="37" t="b">
        <v>0</v>
      </c>
      <c r="X84" s="37" t="b">
        <v>0</v>
      </c>
      <c r="Y84" s="37" t="b">
        <v>0</v>
      </c>
      <c r="Z84" s="37" t="b">
        <v>0</v>
      </c>
      <c r="AA84" s="37" t="b">
        <v>0</v>
      </c>
      <c r="AB84" s="37" t="b">
        <v>0</v>
      </c>
      <c r="AC84" s="37" t="b">
        <v>0</v>
      </c>
      <c r="AD84" s="37" t="b">
        <v>0</v>
      </c>
      <c r="AE84" s="37" t="b">
        <v>0</v>
      </c>
      <c r="AF84" s="37" t="b">
        <v>0</v>
      </c>
      <c r="AG84" s="37" t="b">
        <v>0</v>
      </c>
      <c r="AH84" s="39" t="b">
        <v>0</v>
      </c>
      <c r="AI84" s="37" t="b">
        <v>0</v>
      </c>
      <c r="AJ84" s="37" t="b">
        <v>0</v>
      </c>
      <c r="AK84" s="37" t="b">
        <v>0</v>
      </c>
      <c r="AL84" s="37" t="b">
        <v>0</v>
      </c>
      <c r="AM84" s="37" t="b">
        <v>0</v>
      </c>
      <c r="AN84" s="37" t="b">
        <v>0</v>
      </c>
      <c r="AO84" s="37" t="b">
        <v>0</v>
      </c>
      <c r="AP84" s="37" t="b">
        <v>1</v>
      </c>
      <c r="AQ84" s="37" t="b">
        <v>0</v>
      </c>
      <c r="AR84" s="37" t="b">
        <v>0</v>
      </c>
      <c r="AS84" s="37" t="b">
        <v>0</v>
      </c>
      <c r="AT84" s="37" t="b">
        <v>0</v>
      </c>
      <c r="AU84" s="37" t="b">
        <v>0</v>
      </c>
      <c r="AV84" s="37" t="b">
        <v>1</v>
      </c>
      <c r="AW84" s="37" t="b">
        <v>0</v>
      </c>
      <c r="AX84" s="37" t="b">
        <v>0</v>
      </c>
      <c r="AY84" s="37" t="b">
        <v>0</v>
      </c>
      <c r="AZ84" s="39" t="b">
        <v>0</v>
      </c>
      <c r="BA84" s="39" t="b">
        <v>0</v>
      </c>
      <c r="BB84" s="39" t="b">
        <v>0</v>
      </c>
      <c r="BC84" s="37" t="b">
        <v>0</v>
      </c>
      <c r="BD84" s="37" t="b">
        <v>0</v>
      </c>
      <c r="BE84" s="37" t="b">
        <v>0</v>
      </c>
      <c r="BF84" s="37" t="b">
        <v>0</v>
      </c>
      <c r="BG84" s="37" t="b">
        <v>0</v>
      </c>
      <c r="BH84" s="37" t="b">
        <v>0</v>
      </c>
      <c r="BI84" s="37" t="b">
        <v>0</v>
      </c>
      <c r="BJ84" s="37" t="b">
        <v>0</v>
      </c>
      <c r="BK84" s="37" t="b">
        <v>0</v>
      </c>
      <c r="BL84" s="37" t="b">
        <v>0</v>
      </c>
      <c r="BM84" s="37" t="b">
        <v>0</v>
      </c>
      <c r="BN84" s="37" t="b">
        <v>0</v>
      </c>
      <c r="BO84" s="37" t="b">
        <v>0</v>
      </c>
      <c r="BP84" s="37" t="b">
        <v>0</v>
      </c>
      <c r="BQ84" s="37" t="b">
        <v>0</v>
      </c>
      <c r="BR84" s="37" t="b">
        <v>0</v>
      </c>
      <c r="BS84" s="37" t="b">
        <v>0</v>
      </c>
      <c r="BT84" s="40" t="b">
        <v>0</v>
      </c>
      <c r="BU84" s="31" t="str">
        <f t="shared" si="14"/>
        <v>N</v>
      </c>
      <c r="BV84" s="41">
        <f t="shared" si="15"/>
        <v>1</v>
      </c>
      <c r="BW84" s="42">
        <f t="shared" si="16"/>
        <v>0</v>
      </c>
      <c r="BX84" s="42">
        <f t="shared" si="17"/>
        <v>0</v>
      </c>
    </row>
    <row r="85" spans="1:76" ht="38.5" customHeight="1">
      <c r="A85" s="29" t="str">
        <f t="shared" si="12"/>
        <v>Young</v>
      </c>
      <c r="B85" s="29" t="s">
        <v>299</v>
      </c>
      <c r="C85" s="29" t="s">
        <v>227</v>
      </c>
      <c r="D85" s="29" t="s">
        <v>300</v>
      </c>
      <c r="E85" s="30" t="s">
        <v>301</v>
      </c>
      <c r="F85" s="31"/>
      <c r="G85" s="32" t="str">
        <f>IF(J85,IF(J85&lt;='Net Changes - Table 1'!$C$1,"y","x"),IF(K85,IF(K85&lt;'Net Changes - Table 1'!C$1,"x","y"),"y"))</f>
        <v>x</v>
      </c>
      <c r="H85" s="44" t="str">
        <f>IF(K85,IF(K85&lt;='Net Changes - Table 1'!$D$1,"x","y"),"y")</f>
        <v>y</v>
      </c>
      <c r="I85" s="33" t="str">
        <f>IF(K85,IF(K85&lt;='Net Changes - Table 1'!$E$1,"x","y"),"y")</f>
        <v>y</v>
      </c>
      <c r="J85" s="34">
        <v>2014</v>
      </c>
      <c r="K85" s="35"/>
      <c r="L85" s="53" t="s">
        <v>302</v>
      </c>
      <c r="M85" s="46" t="b">
        <v>0</v>
      </c>
      <c r="N85" s="46" t="b">
        <v>0</v>
      </c>
      <c r="O85" s="46" t="b">
        <v>0</v>
      </c>
      <c r="P85" s="46" t="b">
        <v>0</v>
      </c>
      <c r="Q85" s="46" t="b">
        <v>0</v>
      </c>
      <c r="R85" s="46" t="b">
        <v>0</v>
      </c>
      <c r="S85" s="37">
        <f t="shared" si="13"/>
        <v>3</v>
      </c>
      <c r="T85" s="38"/>
      <c r="U85" s="37" t="b">
        <v>0</v>
      </c>
      <c r="V85" s="37" t="b">
        <v>0</v>
      </c>
      <c r="W85" s="37" t="b">
        <v>0</v>
      </c>
      <c r="X85" s="37" t="b">
        <v>0</v>
      </c>
      <c r="Y85" s="37" t="b">
        <v>0</v>
      </c>
      <c r="Z85" s="37" t="b">
        <v>1</v>
      </c>
      <c r="AA85" s="37" t="b">
        <v>0</v>
      </c>
      <c r="AB85" s="37" t="b">
        <v>0</v>
      </c>
      <c r="AC85" s="37" t="b">
        <v>1</v>
      </c>
      <c r="AD85" s="37" t="b">
        <v>0</v>
      </c>
      <c r="AE85" s="37" t="b">
        <v>0</v>
      </c>
      <c r="AF85" s="37" t="b">
        <v>0</v>
      </c>
      <c r="AG85" s="37" t="b">
        <v>0</v>
      </c>
      <c r="AH85" s="39" t="b">
        <v>0</v>
      </c>
      <c r="AI85" s="37" t="b">
        <v>1</v>
      </c>
      <c r="AJ85" s="37" t="b">
        <v>0</v>
      </c>
      <c r="AK85" s="37" t="b">
        <v>0</v>
      </c>
      <c r="AL85" s="37" t="b">
        <v>0</v>
      </c>
      <c r="AM85" s="37" t="b">
        <v>0</v>
      </c>
      <c r="AN85" s="37" t="b">
        <v>0</v>
      </c>
      <c r="AO85" s="37" t="b">
        <v>0</v>
      </c>
      <c r="AP85" s="37" t="b">
        <v>0</v>
      </c>
      <c r="AQ85" s="37" t="b">
        <v>0</v>
      </c>
      <c r="AR85" s="37" t="b">
        <v>0</v>
      </c>
      <c r="AS85" s="37" t="b">
        <v>0</v>
      </c>
      <c r="AT85" s="37" t="b">
        <v>0</v>
      </c>
      <c r="AU85" s="37" t="b">
        <v>0</v>
      </c>
      <c r="AV85" s="37" t="b">
        <v>0</v>
      </c>
      <c r="AW85" s="37" t="b">
        <v>0</v>
      </c>
      <c r="AX85" s="37" t="b">
        <v>0</v>
      </c>
      <c r="AY85" s="37" t="b">
        <v>0</v>
      </c>
      <c r="AZ85" s="39" t="b">
        <v>0</v>
      </c>
      <c r="BA85" s="39" t="b">
        <v>0</v>
      </c>
      <c r="BB85" s="39" t="b">
        <v>0</v>
      </c>
      <c r="BC85" s="37" t="b">
        <v>0</v>
      </c>
      <c r="BD85" s="37" t="b">
        <v>0</v>
      </c>
      <c r="BE85" s="37" t="b">
        <v>0</v>
      </c>
      <c r="BF85" s="37" t="b">
        <v>0</v>
      </c>
      <c r="BG85" s="37" t="b">
        <v>0</v>
      </c>
      <c r="BH85" s="37" t="b">
        <v>0</v>
      </c>
      <c r="BI85" s="37" t="b">
        <v>0</v>
      </c>
      <c r="BJ85" s="37" t="b">
        <v>0</v>
      </c>
      <c r="BK85" s="37" t="b">
        <v>0</v>
      </c>
      <c r="BL85" s="37" t="b">
        <v>0</v>
      </c>
      <c r="BM85" s="37" t="b">
        <v>0</v>
      </c>
      <c r="BN85" s="37" t="b">
        <v>0</v>
      </c>
      <c r="BO85" s="37" t="b">
        <v>0</v>
      </c>
      <c r="BP85" s="37" t="b">
        <v>0</v>
      </c>
      <c r="BQ85" s="37" t="b">
        <v>0</v>
      </c>
      <c r="BR85" s="37" t="b">
        <v>0</v>
      </c>
      <c r="BS85" s="37" t="b">
        <v>0</v>
      </c>
      <c r="BT85" s="40" t="b">
        <v>0</v>
      </c>
      <c r="BU85" s="31" t="str">
        <f t="shared" si="14"/>
        <v>N</v>
      </c>
      <c r="BV85" s="41">
        <f t="shared" si="15"/>
        <v>1</v>
      </c>
      <c r="BW85" s="42">
        <f t="shared" si="16"/>
        <v>0</v>
      </c>
      <c r="BX85" s="42">
        <f t="shared" si="17"/>
        <v>0</v>
      </c>
    </row>
    <row r="86" spans="1:76" ht="62.5" customHeight="1">
      <c r="A86" s="29" t="str">
        <f t="shared" si="12"/>
        <v>D’Antonio</v>
      </c>
      <c r="B86" s="29" t="s">
        <v>303</v>
      </c>
      <c r="C86" s="29" t="s">
        <v>304</v>
      </c>
      <c r="D86" s="29" t="s">
        <v>305</v>
      </c>
      <c r="E86" s="30" t="s">
        <v>306</v>
      </c>
      <c r="F86" s="31" t="s">
        <v>85</v>
      </c>
      <c r="G86" s="32" t="str">
        <f>IF(J86,IF(J86&lt;='Net Changes - Table 1'!$C$1,"y","x"),IF(K86,IF(K86&lt;'Net Changes - Table 1'!C$1,"x","y"),"y"))</f>
        <v>y</v>
      </c>
      <c r="H86" s="44" t="str">
        <f>IF(K86,IF(K86&lt;='Net Changes - Table 1'!$D$1,"x","y"),"y")</f>
        <v>y</v>
      </c>
      <c r="I86" s="33" t="str">
        <f>IF(K86,IF(K86&lt;='Net Changes - Table 1'!$E$1,"x","y"),"y")</f>
        <v>x</v>
      </c>
      <c r="J86" s="47"/>
      <c r="K86" s="48">
        <v>2025</v>
      </c>
      <c r="L86" s="36"/>
      <c r="M86" s="37" t="b">
        <v>0</v>
      </c>
      <c r="N86" s="37" t="b">
        <v>0</v>
      </c>
      <c r="O86" s="37" t="b">
        <v>1</v>
      </c>
      <c r="P86" s="37" t="b">
        <v>0</v>
      </c>
      <c r="Q86" s="37" t="b">
        <v>0</v>
      </c>
      <c r="R86" s="37" t="b">
        <v>0</v>
      </c>
      <c r="S86" s="37">
        <f t="shared" si="13"/>
        <v>4</v>
      </c>
      <c r="T86" s="38"/>
      <c r="U86" s="37" t="b">
        <v>0</v>
      </c>
      <c r="V86" s="37" t="b">
        <v>0</v>
      </c>
      <c r="W86" s="37" t="b">
        <v>0</v>
      </c>
      <c r="X86" s="37" t="b">
        <v>0</v>
      </c>
      <c r="Y86" s="37" t="b">
        <v>0</v>
      </c>
      <c r="Z86" s="37" t="b">
        <v>1</v>
      </c>
      <c r="AA86" s="37" t="b">
        <v>0</v>
      </c>
      <c r="AB86" s="37" t="b">
        <v>0</v>
      </c>
      <c r="AC86" s="37" t="b">
        <v>1</v>
      </c>
      <c r="AD86" s="37" t="b">
        <v>0</v>
      </c>
      <c r="AE86" s="37" t="b">
        <v>0</v>
      </c>
      <c r="AF86" s="37" t="b">
        <v>0</v>
      </c>
      <c r="AG86" s="37" t="b">
        <v>1</v>
      </c>
      <c r="AH86" s="39" t="b">
        <v>0</v>
      </c>
      <c r="AI86" s="37" t="b">
        <v>1</v>
      </c>
      <c r="AJ86" s="37" t="b">
        <v>0</v>
      </c>
      <c r="AK86" s="37" t="b">
        <v>0</v>
      </c>
      <c r="AL86" s="37" t="b">
        <v>0</v>
      </c>
      <c r="AM86" s="37" t="b">
        <v>0</v>
      </c>
      <c r="AN86" s="37" t="b">
        <v>0</v>
      </c>
      <c r="AO86" s="37" t="b">
        <v>0</v>
      </c>
      <c r="AP86" s="37" t="b">
        <v>0</v>
      </c>
      <c r="AQ86" s="37" t="b">
        <v>0</v>
      </c>
      <c r="AR86" s="37" t="b">
        <v>0</v>
      </c>
      <c r="AS86" s="37" t="b">
        <v>0</v>
      </c>
      <c r="AT86" s="37" t="b">
        <v>0</v>
      </c>
      <c r="AU86" s="37" t="b">
        <v>0</v>
      </c>
      <c r="AV86" s="37" t="b">
        <v>0</v>
      </c>
      <c r="AW86" s="37" t="b">
        <v>0</v>
      </c>
      <c r="AX86" s="37" t="b">
        <v>0</v>
      </c>
      <c r="AY86" s="37" t="b">
        <v>0</v>
      </c>
      <c r="AZ86" s="39" t="b">
        <v>0</v>
      </c>
      <c r="BA86" s="39" t="b">
        <v>0</v>
      </c>
      <c r="BB86" s="39" t="b">
        <v>0</v>
      </c>
      <c r="BC86" s="37" t="b">
        <v>0</v>
      </c>
      <c r="BD86" s="37" t="b">
        <v>0</v>
      </c>
      <c r="BE86" s="37" t="b">
        <v>0</v>
      </c>
      <c r="BF86" s="37" t="b">
        <v>0</v>
      </c>
      <c r="BG86" s="37" t="b">
        <v>0</v>
      </c>
      <c r="BH86" s="37" t="b">
        <v>0</v>
      </c>
      <c r="BI86" s="37" t="b">
        <v>0</v>
      </c>
      <c r="BJ86" s="37" t="b">
        <v>0</v>
      </c>
      <c r="BK86" s="37" t="b">
        <v>0</v>
      </c>
      <c r="BL86" s="37" t="b">
        <v>0</v>
      </c>
      <c r="BM86" s="37" t="b">
        <v>0</v>
      </c>
      <c r="BN86" s="37" t="b">
        <v>0</v>
      </c>
      <c r="BO86" s="37" t="b">
        <v>0</v>
      </c>
      <c r="BP86" s="37" t="b">
        <v>0</v>
      </c>
      <c r="BQ86" s="37" t="b">
        <v>0</v>
      </c>
      <c r="BR86" s="37" t="b">
        <v>0</v>
      </c>
      <c r="BS86" s="37" t="b">
        <v>0</v>
      </c>
      <c r="BT86" s="40" t="b">
        <v>0</v>
      </c>
      <c r="BU86" s="31" t="str">
        <f t="shared" si="14"/>
        <v>N</v>
      </c>
      <c r="BV86" s="41">
        <f t="shared" si="15"/>
        <v>0</v>
      </c>
      <c r="BW86" s="42">
        <f t="shared" si="16"/>
        <v>0</v>
      </c>
      <c r="BX86" s="42">
        <f t="shared" si="17"/>
        <v>1</v>
      </c>
    </row>
    <row r="87" spans="1:76" ht="38.5" customHeight="1">
      <c r="A87" s="29" t="str">
        <f t="shared" si="12"/>
        <v>Froelich</v>
      </c>
      <c r="B87" s="29" t="s">
        <v>307</v>
      </c>
      <c r="C87" s="29" t="s">
        <v>304</v>
      </c>
      <c r="D87" s="29" t="s">
        <v>308</v>
      </c>
      <c r="E87" s="30" t="s">
        <v>309</v>
      </c>
      <c r="F87" s="43"/>
      <c r="G87" s="32" t="str">
        <f>IF(J87,IF(J87&lt;='Net Changes - Table 1'!$C$1,"y","x"),IF(K87,IF(K87&lt;'Net Changes - Table 1'!C$1,"x","y"),"y"))</f>
        <v>x</v>
      </c>
      <c r="H87" s="44" t="str">
        <f>IF(K87,IF(K87&lt;='Net Changes - Table 1'!$D$1,"x","y"),"y")</f>
        <v>y</v>
      </c>
      <c r="I87" s="33" t="str">
        <f>IF(K87,IF(K87&lt;='Net Changes - Table 1'!$E$1,"x","y"),"y")</f>
        <v>y</v>
      </c>
      <c r="J87" s="34">
        <v>2018</v>
      </c>
      <c r="K87" s="35"/>
      <c r="L87" s="36"/>
      <c r="M87" s="37" t="b">
        <v>0</v>
      </c>
      <c r="N87" s="37" t="b">
        <v>0</v>
      </c>
      <c r="O87" s="37" t="b">
        <v>0</v>
      </c>
      <c r="P87" s="37" t="b">
        <v>0</v>
      </c>
      <c r="Q87" s="37" t="b">
        <v>0</v>
      </c>
      <c r="R87" s="37" t="b">
        <v>0</v>
      </c>
      <c r="S87" s="37">
        <f t="shared" si="13"/>
        <v>7</v>
      </c>
      <c r="T87" s="38"/>
      <c r="U87" s="37" t="b">
        <v>0</v>
      </c>
      <c r="V87" s="37" t="b">
        <v>0</v>
      </c>
      <c r="W87" s="37" t="b">
        <v>0</v>
      </c>
      <c r="X87" s="37" t="b">
        <v>0</v>
      </c>
      <c r="Y87" s="37" t="b">
        <v>0</v>
      </c>
      <c r="Z87" s="37" t="b">
        <v>0</v>
      </c>
      <c r="AA87" s="37" t="b">
        <v>1</v>
      </c>
      <c r="AB87" s="37" t="b">
        <v>1</v>
      </c>
      <c r="AC87" s="37" t="b">
        <v>0</v>
      </c>
      <c r="AD87" s="37" t="b">
        <v>0</v>
      </c>
      <c r="AE87" s="37" t="b">
        <v>0</v>
      </c>
      <c r="AF87" s="37" t="b">
        <v>0</v>
      </c>
      <c r="AG87" s="37" t="b">
        <v>1</v>
      </c>
      <c r="AH87" s="39" t="b">
        <v>0</v>
      </c>
      <c r="AI87" s="37" t="b">
        <v>1</v>
      </c>
      <c r="AJ87" s="37" t="b">
        <v>0</v>
      </c>
      <c r="AK87" s="37" t="b">
        <v>0</v>
      </c>
      <c r="AL87" s="37" t="b">
        <v>0</v>
      </c>
      <c r="AM87" s="37" t="b">
        <v>0</v>
      </c>
      <c r="AN87" s="37" t="b">
        <v>0</v>
      </c>
      <c r="AO87" s="37" t="b">
        <v>0</v>
      </c>
      <c r="AP87" s="37" t="b">
        <v>0</v>
      </c>
      <c r="AQ87" s="37" t="b">
        <v>0</v>
      </c>
      <c r="AR87" s="37" t="b">
        <v>0</v>
      </c>
      <c r="AS87" s="37" t="b">
        <v>0</v>
      </c>
      <c r="AT87" s="37" t="b">
        <v>0</v>
      </c>
      <c r="AU87" s="37" t="b">
        <v>1</v>
      </c>
      <c r="AV87" s="37" t="b">
        <v>0</v>
      </c>
      <c r="AW87" s="37" t="b">
        <v>0</v>
      </c>
      <c r="AX87" s="37" t="b">
        <v>0</v>
      </c>
      <c r="AY87" s="37" t="b">
        <v>0</v>
      </c>
      <c r="AZ87" s="39" t="b">
        <v>0</v>
      </c>
      <c r="BA87" s="39" t="b">
        <v>0</v>
      </c>
      <c r="BB87" s="39" t="b">
        <v>0</v>
      </c>
      <c r="BC87" s="37" t="b">
        <v>0</v>
      </c>
      <c r="BD87" s="37" t="b">
        <v>0</v>
      </c>
      <c r="BE87" s="37" t="b">
        <v>0</v>
      </c>
      <c r="BF87" s="37" t="b">
        <v>0</v>
      </c>
      <c r="BG87" s="37" t="b">
        <v>1</v>
      </c>
      <c r="BH87" s="37" t="b">
        <v>0</v>
      </c>
      <c r="BI87" s="37" t="b">
        <v>0</v>
      </c>
      <c r="BJ87" s="37" t="b">
        <v>0</v>
      </c>
      <c r="BK87" s="37" t="b">
        <v>0</v>
      </c>
      <c r="BL87" s="37" t="b">
        <v>0</v>
      </c>
      <c r="BM87" s="37" t="b">
        <v>0</v>
      </c>
      <c r="BN87" s="37" t="b">
        <v>1</v>
      </c>
      <c r="BO87" s="37" t="b">
        <v>0</v>
      </c>
      <c r="BP87" s="37" t="b">
        <v>0</v>
      </c>
      <c r="BQ87" s="37" t="b">
        <v>0</v>
      </c>
      <c r="BR87" s="37" t="b">
        <v>0</v>
      </c>
      <c r="BS87" s="37" t="b">
        <v>0</v>
      </c>
      <c r="BT87" s="40" t="b">
        <v>0</v>
      </c>
      <c r="BU87" s="31" t="str">
        <f t="shared" si="14"/>
        <v>N</v>
      </c>
      <c r="BV87" s="41">
        <f t="shared" si="15"/>
        <v>1</v>
      </c>
      <c r="BW87" s="42">
        <f t="shared" si="16"/>
        <v>0</v>
      </c>
      <c r="BX87" s="42">
        <f t="shared" si="17"/>
        <v>0</v>
      </c>
    </row>
    <row r="88" spans="1:76" ht="38.5" customHeight="1">
      <c r="A88" s="29" t="str">
        <f t="shared" si="12"/>
        <v>Schimel</v>
      </c>
      <c r="B88" s="29" t="s">
        <v>310</v>
      </c>
      <c r="C88" s="29" t="s">
        <v>304</v>
      </c>
      <c r="D88" s="29" t="s">
        <v>311</v>
      </c>
      <c r="E88" s="30" t="s">
        <v>312</v>
      </c>
      <c r="F88" s="31" t="s">
        <v>85</v>
      </c>
      <c r="G88" s="32" t="str">
        <f>IF(J88,IF(J88&lt;='Net Changes - Table 1'!$C$1,"y","x"),IF(K88,IF(K88&lt;'Net Changes - Table 1'!C$1,"x","y"),"y"))</f>
        <v>y</v>
      </c>
      <c r="H88" s="44" t="str">
        <f>IF(K88,IF(K88&lt;='Net Changes - Table 1'!$D$1,"x","y"),"y")</f>
        <v>y</v>
      </c>
      <c r="I88" s="33" t="str">
        <f>IF(K88,IF(K88&lt;='Net Changes - Table 1'!$E$1,"x","y"),"y")</f>
        <v>y</v>
      </c>
      <c r="J88" s="47"/>
      <c r="K88" s="35"/>
      <c r="L88" s="36"/>
      <c r="M88" s="37" t="b">
        <v>0</v>
      </c>
      <c r="N88" s="37" t="b">
        <v>0</v>
      </c>
      <c r="O88" s="37" t="b">
        <v>1</v>
      </c>
      <c r="P88" s="37" t="b">
        <v>0</v>
      </c>
      <c r="Q88" s="37" t="b">
        <v>0</v>
      </c>
      <c r="R88" s="37" t="b">
        <v>0</v>
      </c>
      <c r="S88" s="37">
        <f t="shared" si="13"/>
        <v>5</v>
      </c>
      <c r="T88" s="38"/>
      <c r="U88" s="37" t="b">
        <v>0</v>
      </c>
      <c r="V88" s="37" t="b">
        <v>0</v>
      </c>
      <c r="W88" s="37" t="b">
        <v>0</v>
      </c>
      <c r="X88" s="37" t="b">
        <v>0</v>
      </c>
      <c r="Y88" s="37" t="b">
        <v>0</v>
      </c>
      <c r="Z88" s="37" t="b">
        <v>1</v>
      </c>
      <c r="AA88" s="37" t="b">
        <v>0</v>
      </c>
      <c r="AB88" s="37" t="b">
        <v>0</v>
      </c>
      <c r="AC88" s="37" t="b">
        <v>0</v>
      </c>
      <c r="AD88" s="37" t="b">
        <v>0</v>
      </c>
      <c r="AE88" s="37" t="b">
        <v>0</v>
      </c>
      <c r="AF88" s="37" t="b">
        <v>0</v>
      </c>
      <c r="AG88" s="37" t="b">
        <v>1</v>
      </c>
      <c r="AH88" s="39" t="b">
        <v>0</v>
      </c>
      <c r="AI88" s="37" t="b">
        <v>0</v>
      </c>
      <c r="AJ88" s="37" t="b">
        <v>0</v>
      </c>
      <c r="AK88" s="37" t="b">
        <v>0</v>
      </c>
      <c r="AL88" s="37" t="b">
        <v>0</v>
      </c>
      <c r="AM88" s="37" t="b">
        <v>0</v>
      </c>
      <c r="AN88" s="37" t="b">
        <v>1</v>
      </c>
      <c r="AO88" s="37" t="b">
        <v>1</v>
      </c>
      <c r="AP88" s="37" t="b">
        <v>1</v>
      </c>
      <c r="AQ88" s="37" t="b">
        <v>0</v>
      </c>
      <c r="AR88" s="37" t="b">
        <v>0</v>
      </c>
      <c r="AS88" s="37" t="b">
        <v>0</v>
      </c>
      <c r="AT88" s="37" t="b">
        <v>0</v>
      </c>
      <c r="AU88" s="37" t="b">
        <v>0</v>
      </c>
      <c r="AV88" s="37" t="b">
        <v>0</v>
      </c>
      <c r="AW88" s="37" t="b">
        <v>0</v>
      </c>
      <c r="AX88" s="37" t="b">
        <v>0</v>
      </c>
      <c r="AY88" s="37" t="b">
        <v>0</v>
      </c>
      <c r="AZ88" s="39" t="b">
        <v>0</v>
      </c>
      <c r="BA88" s="39" t="b">
        <v>0</v>
      </c>
      <c r="BB88" s="39" t="b">
        <v>0</v>
      </c>
      <c r="BC88" s="37" t="b">
        <v>0</v>
      </c>
      <c r="BD88" s="37" t="b">
        <v>0</v>
      </c>
      <c r="BE88" s="37" t="b">
        <v>0</v>
      </c>
      <c r="BF88" s="37" t="b">
        <v>0</v>
      </c>
      <c r="BG88" s="37" t="b">
        <v>0</v>
      </c>
      <c r="BH88" s="37" t="b">
        <v>0</v>
      </c>
      <c r="BI88" s="37" t="b">
        <v>0</v>
      </c>
      <c r="BJ88" s="37" t="b">
        <v>0</v>
      </c>
      <c r="BK88" s="37" t="b">
        <v>0</v>
      </c>
      <c r="BL88" s="37" t="b">
        <v>0</v>
      </c>
      <c r="BM88" s="37" t="b">
        <v>0</v>
      </c>
      <c r="BN88" s="37" t="b">
        <v>0</v>
      </c>
      <c r="BO88" s="37" t="b">
        <v>0</v>
      </c>
      <c r="BP88" s="37" t="b">
        <v>0</v>
      </c>
      <c r="BQ88" s="37" t="b">
        <v>0</v>
      </c>
      <c r="BR88" s="37" t="b">
        <v>0</v>
      </c>
      <c r="BS88" s="37" t="b">
        <v>0</v>
      </c>
      <c r="BT88" s="40" t="b">
        <v>0</v>
      </c>
      <c r="BU88" s="31" t="str">
        <f t="shared" si="14"/>
        <v>N</v>
      </c>
      <c r="BV88" s="41">
        <f t="shared" si="15"/>
        <v>0</v>
      </c>
      <c r="BW88" s="42">
        <f t="shared" si="16"/>
        <v>0</v>
      </c>
      <c r="BX88" s="42">
        <f t="shared" si="17"/>
        <v>0</v>
      </c>
    </row>
    <row r="89" spans="1:76" ht="38.5" customHeight="1">
      <c r="A89" s="29" t="str">
        <f t="shared" si="12"/>
        <v>Alagona</v>
      </c>
      <c r="B89" s="29" t="s">
        <v>313</v>
      </c>
      <c r="C89" s="29" t="s">
        <v>314</v>
      </c>
      <c r="D89" s="29" t="s">
        <v>315</v>
      </c>
      <c r="E89" s="30" t="s">
        <v>316</v>
      </c>
      <c r="F89" s="43" t="s">
        <v>85</v>
      </c>
      <c r="G89" s="32" t="str">
        <f>IF(J89,IF(J89&lt;='Net Changes - Table 1'!$C$1,"y","x"),IF(K89,IF(K89&lt;'Net Changes - Table 1'!C$1,"x","y"),"y"))</f>
        <v>y</v>
      </c>
      <c r="H89" s="44" t="str">
        <f>IF(K89,IF(K89&lt;='Net Changes - Table 1'!$D$1,"x","y"),"y")</f>
        <v>y</v>
      </c>
      <c r="I89" s="33" t="str">
        <f>IF(K89,IF(K89&lt;='Net Changes - Table 1'!$E$1,"x","y"),"y")</f>
        <v>y</v>
      </c>
      <c r="J89" s="47"/>
      <c r="K89" s="35"/>
      <c r="L89" s="36"/>
      <c r="M89" s="37" t="b">
        <v>0</v>
      </c>
      <c r="N89" s="37" t="b">
        <v>0</v>
      </c>
      <c r="O89" s="37" t="b">
        <v>0</v>
      </c>
      <c r="P89" s="37" t="b">
        <v>0</v>
      </c>
      <c r="Q89" s="37" t="b">
        <v>0</v>
      </c>
      <c r="R89" s="37" t="b">
        <v>0</v>
      </c>
      <c r="S89" s="37">
        <f t="shared" si="13"/>
        <v>2</v>
      </c>
      <c r="T89" s="59" t="s">
        <v>317</v>
      </c>
      <c r="U89" s="37" t="b">
        <v>0</v>
      </c>
      <c r="V89" s="37" t="b">
        <v>0</v>
      </c>
      <c r="W89" s="37" t="b">
        <v>0</v>
      </c>
      <c r="X89" s="37" t="b">
        <v>0</v>
      </c>
      <c r="Y89" s="37" t="b">
        <v>0</v>
      </c>
      <c r="Z89" s="37" t="b">
        <v>0</v>
      </c>
      <c r="AA89" s="37" t="b">
        <v>0</v>
      </c>
      <c r="AB89" s="37" t="b">
        <v>0</v>
      </c>
      <c r="AC89" s="37" t="b">
        <v>0</v>
      </c>
      <c r="AD89" s="37" t="b">
        <v>0</v>
      </c>
      <c r="AE89" s="37" t="b">
        <v>0</v>
      </c>
      <c r="AF89" s="37" t="b">
        <v>0</v>
      </c>
      <c r="AG89" s="37" t="b">
        <v>0</v>
      </c>
      <c r="AH89" s="39" t="b">
        <v>0</v>
      </c>
      <c r="AI89" s="37" t="b">
        <v>1</v>
      </c>
      <c r="AJ89" s="37" t="b">
        <v>0</v>
      </c>
      <c r="AK89" s="37" t="b">
        <v>0</v>
      </c>
      <c r="AL89" s="37" t="b">
        <v>0</v>
      </c>
      <c r="AM89" s="37" t="b">
        <v>0</v>
      </c>
      <c r="AN89" s="37" t="b">
        <v>0</v>
      </c>
      <c r="AO89" s="37" t="b">
        <v>0</v>
      </c>
      <c r="AP89" s="37" t="b">
        <v>0</v>
      </c>
      <c r="AQ89" s="37" t="b">
        <v>0</v>
      </c>
      <c r="AR89" s="37" t="b">
        <v>0</v>
      </c>
      <c r="AS89" s="37" t="b">
        <v>0</v>
      </c>
      <c r="AT89" s="37" t="b">
        <v>0</v>
      </c>
      <c r="AU89" s="37" t="b">
        <v>0</v>
      </c>
      <c r="AV89" s="37" t="b">
        <v>0</v>
      </c>
      <c r="AW89" s="37" t="b">
        <v>0</v>
      </c>
      <c r="AX89" s="37" t="b">
        <v>0</v>
      </c>
      <c r="AY89" s="37" t="b">
        <v>0</v>
      </c>
      <c r="AZ89" s="39" t="b">
        <v>0</v>
      </c>
      <c r="BA89" s="39" t="b">
        <v>0</v>
      </c>
      <c r="BB89" s="39" t="b">
        <v>0</v>
      </c>
      <c r="BC89" s="37" t="b">
        <v>0</v>
      </c>
      <c r="BD89" s="37" t="b">
        <v>0</v>
      </c>
      <c r="BE89" s="37" t="b">
        <v>1</v>
      </c>
      <c r="BF89" s="37" t="b">
        <v>0</v>
      </c>
      <c r="BG89" s="37" t="b">
        <v>0</v>
      </c>
      <c r="BH89" s="37" t="b">
        <v>0</v>
      </c>
      <c r="BI89" s="37" t="b">
        <v>0</v>
      </c>
      <c r="BJ89" s="37" t="b">
        <v>0</v>
      </c>
      <c r="BK89" s="37" t="b">
        <v>0</v>
      </c>
      <c r="BL89" s="37" t="b">
        <v>0</v>
      </c>
      <c r="BM89" s="37" t="b">
        <v>0</v>
      </c>
      <c r="BN89" s="37" t="b">
        <v>0</v>
      </c>
      <c r="BO89" s="37" t="b">
        <v>0</v>
      </c>
      <c r="BP89" s="37" t="b">
        <v>0</v>
      </c>
      <c r="BQ89" s="37" t="b">
        <v>0</v>
      </c>
      <c r="BR89" s="37" t="b">
        <v>0</v>
      </c>
      <c r="BS89" s="37" t="b">
        <v>0</v>
      </c>
      <c r="BT89" s="40" t="b">
        <v>0</v>
      </c>
      <c r="BU89" s="31" t="str">
        <f t="shared" si="14"/>
        <v>N</v>
      </c>
      <c r="BV89" s="41">
        <f t="shared" si="15"/>
        <v>0</v>
      </c>
      <c r="BW89" s="42">
        <f t="shared" si="16"/>
        <v>0</v>
      </c>
      <c r="BX89" s="42">
        <f t="shared" si="17"/>
        <v>0</v>
      </c>
    </row>
    <row r="90" spans="1:76" ht="38.5" customHeight="1">
      <c r="A90" s="29" t="str">
        <f t="shared" si="12"/>
        <v>Cleveland</v>
      </c>
      <c r="B90" s="29" t="s">
        <v>318</v>
      </c>
      <c r="C90" s="29" t="s">
        <v>314</v>
      </c>
      <c r="D90" s="29" t="s">
        <v>319</v>
      </c>
      <c r="E90" s="30" t="s">
        <v>320</v>
      </c>
      <c r="F90" s="43"/>
      <c r="G90" s="32" t="str">
        <f>IF(J90,IF(J90&lt;='Net Changes - Table 1'!$C$1,"y","x"),IF(K90,IF(K90&lt;'Net Changes - Table 1'!C$1,"x","y"),"y"))</f>
        <v>y</v>
      </c>
      <c r="H90" s="44" t="str">
        <f>IF(K90,IF(K90&lt;='Net Changes - Table 1'!$D$1,"x","y"),"y")</f>
        <v>x</v>
      </c>
      <c r="I90" s="33" t="str">
        <f>IF(K90,IF(K90&lt;='Net Changes - Table 1'!$E$1,"x","y"),"y")</f>
        <v>x</v>
      </c>
      <c r="J90" s="47"/>
      <c r="K90" s="48">
        <v>2016</v>
      </c>
      <c r="L90" s="45"/>
      <c r="M90" s="46" t="b">
        <v>0</v>
      </c>
      <c r="N90" s="46" t="b">
        <v>0</v>
      </c>
      <c r="O90" s="46" t="b">
        <v>0</v>
      </c>
      <c r="P90" s="46" t="b">
        <v>0</v>
      </c>
      <c r="Q90" s="46" t="b">
        <v>0</v>
      </c>
      <c r="R90" s="46" t="b">
        <v>0</v>
      </c>
      <c r="S90" s="37">
        <f t="shared" si="13"/>
        <v>3</v>
      </c>
      <c r="T90" s="38"/>
      <c r="U90" s="37" t="b">
        <v>0</v>
      </c>
      <c r="V90" s="37" t="b">
        <v>0</v>
      </c>
      <c r="W90" s="37" t="b">
        <v>0</v>
      </c>
      <c r="X90" s="37" t="b">
        <v>0</v>
      </c>
      <c r="Y90" s="37" t="b">
        <v>0</v>
      </c>
      <c r="Z90" s="37" t="b">
        <v>0</v>
      </c>
      <c r="AA90" s="37" t="b">
        <v>0</v>
      </c>
      <c r="AB90" s="37" t="b">
        <v>0</v>
      </c>
      <c r="AC90" s="37" t="b">
        <v>0</v>
      </c>
      <c r="AD90" s="37" t="b">
        <v>0</v>
      </c>
      <c r="AE90" s="37" t="b">
        <v>0</v>
      </c>
      <c r="AF90" s="37" t="b">
        <v>0</v>
      </c>
      <c r="AG90" s="37" t="b">
        <v>0</v>
      </c>
      <c r="AH90" s="39" t="b">
        <v>0</v>
      </c>
      <c r="AI90" s="37" t="b">
        <v>1</v>
      </c>
      <c r="AJ90" s="37" t="b">
        <v>0</v>
      </c>
      <c r="AK90" s="37" t="b">
        <v>0</v>
      </c>
      <c r="AL90" s="37" t="b">
        <v>0</v>
      </c>
      <c r="AM90" s="37" t="b">
        <v>0</v>
      </c>
      <c r="AN90" s="37" t="b">
        <v>0</v>
      </c>
      <c r="AO90" s="37" t="b">
        <v>0</v>
      </c>
      <c r="AP90" s="37" t="b">
        <v>0</v>
      </c>
      <c r="AQ90" s="37" t="b">
        <v>1</v>
      </c>
      <c r="AR90" s="37" t="b">
        <v>0</v>
      </c>
      <c r="AS90" s="37" t="b">
        <v>0</v>
      </c>
      <c r="AT90" s="37" t="b">
        <v>0</v>
      </c>
      <c r="AU90" s="37" t="b">
        <v>0</v>
      </c>
      <c r="AV90" s="37" t="b">
        <v>0</v>
      </c>
      <c r="AW90" s="37" t="b">
        <v>0</v>
      </c>
      <c r="AX90" s="37" t="b">
        <v>0</v>
      </c>
      <c r="AY90" s="37" t="b">
        <v>0</v>
      </c>
      <c r="AZ90" s="39" t="b">
        <v>0</v>
      </c>
      <c r="BA90" s="39" t="b">
        <v>0</v>
      </c>
      <c r="BB90" s="39" t="b">
        <v>0</v>
      </c>
      <c r="BC90" s="37" t="b">
        <v>0</v>
      </c>
      <c r="BD90" s="37" t="b">
        <v>0</v>
      </c>
      <c r="BE90" s="37" t="b">
        <v>0</v>
      </c>
      <c r="BF90" s="37" t="b">
        <v>0</v>
      </c>
      <c r="BG90" s="37" t="b">
        <v>1</v>
      </c>
      <c r="BH90" s="37" t="b">
        <v>0</v>
      </c>
      <c r="BI90" s="37" t="b">
        <v>0</v>
      </c>
      <c r="BJ90" s="37" t="b">
        <v>0</v>
      </c>
      <c r="BK90" s="37" t="b">
        <v>0</v>
      </c>
      <c r="BL90" s="37" t="b">
        <v>0</v>
      </c>
      <c r="BM90" s="37" t="b">
        <v>0</v>
      </c>
      <c r="BN90" s="37" t="b">
        <v>0</v>
      </c>
      <c r="BO90" s="37" t="b">
        <v>0</v>
      </c>
      <c r="BP90" s="37" t="b">
        <v>0</v>
      </c>
      <c r="BQ90" s="37" t="b">
        <v>0</v>
      </c>
      <c r="BR90" s="37" t="b">
        <v>0</v>
      </c>
      <c r="BS90" s="37" t="b">
        <v>0</v>
      </c>
      <c r="BT90" s="40" t="b">
        <v>0</v>
      </c>
      <c r="BU90" s="31" t="str">
        <f t="shared" si="14"/>
        <v>N</v>
      </c>
      <c r="BV90" s="41">
        <f t="shared" si="15"/>
        <v>0</v>
      </c>
      <c r="BW90" s="42">
        <f t="shared" si="16"/>
        <v>1</v>
      </c>
      <c r="BX90" s="42">
        <f t="shared" si="17"/>
        <v>0</v>
      </c>
    </row>
    <row r="91" spans="1:76" ht="50.5" customHeight="1">
      <c r="A91" s="29" t="str">
        <f t="shared" si="12"/>
        <v>Gray</v>
      </c>
      <c r="B91" s="29" t="s">
        <v>321</v>
      </c>
      <c r="C91" s="29" t="s">
        <v>314</v>
      </c>
      <c r="D91" s="29" t="s">
        <v>322</v>
      </c>
      <c r="E91" s="30" t="s">
        <v>323</v>
      </c>
      <c r="F91" s="43"/>
      <c r="G91" s="32" t="str">
        <f>IF(J91,IF(J91&lt;='Net Changes - Table 1'!$C$1,"y","x"),IF(K91,IF(K91&lt;'Net Changes - Table 1'!C$1,"x","y"),"y"))</f>
        <v>x</v>
      </c>
      <c r="H91" s="44" t="str">
        <f>IF(K91,IF(K91&lt;='Net Changes - Table 1'!$D$1,"x","y"),"y")</f>
        <v>y</v>
      </c>
      <c r="I91" s="33" t="str">
        <f>IF(K91,IF(K91&lt;='Net Changes - Table 1'!$E$1,"x","y"),"y")</f>
        <v>y</v>
      </c>
      <c r="J91" s="34">
        <v>2017</v>
      </c>
      <c r="K91" s="35"/>
      <c r="L91" s="36"/>
      <c r="M91" s="37" t="b">
        <v>0</v>
      </c>
      <c r="N91" s="37" t="b">
        <v>0</v>
      </c>
      <c r="O91" s="37" t="b">
        <v>0</v>
      </c>
      <c r="P91" s="37" t="b">
        <v>0</v>
      </c>
      <c r="Q91" s="37" t="b">
        <v>0</v>
      </c>
      <c r="R91" s="37" t="b">
        <v>0</v>
      </c>
      <c r="S91" s="37">
        <f t="shared" si="13"/>
        <v>2</v>
      </c>
      <c r="T91" s="38"/>
      <c r="U91" s="37" t="b">
        <v>0</v>
      </c>
      <c r="V91" s="37" t="b">
        <v>0</v>
      </c>
      <c r="W91" s="37" t="b">
        <v>0</v>
      </c>
      <c r="X91" s="37" t="b">
        <v>0</v>
      </c>
      <c r="Y91" s="37" t="b">
        <v>0</v>
      </c>
      <c r="Z91" s="37" t="b">
        <v>0</v>
      </c>
      <c r="AA91" s="37" t="b">
        <v>0</v>
      </c>
      <c r="AB91" s="37" t="b">
        <v>0</v>
      </c>
      <c r="AC91" s="37" t="b">
        <v>0</v>
      </c>
      <c r="AD91" s="37" t="b">
        <v>0</v>
      </c>
      <c r="AE91" s="37" t="b">
        <v>0</v>
      </c>
      <c r="AF91" s="37" t="b">
        <v>0</v>
      </c>
      <c r="AG91" s="37" t="b">
        <v>0</v>
      </c>
      <c r="AH91" s="39" t="b">
        <v>0</v>
      </c>
      <c r="AI91" s="37" t="b">
        <v>0</v>
      </c>
      <c r="AJ91" s="37" t="b">
        <v>0</v>
      </c>
      <c r="AK91" s="37" t="b">
        <v>0</v>
      </c>
      <c r="AL91" s="37" t="b">
        <v>0</v>
      </c>
      <c r="AM91" s="37" t="b">
        <v>0</v>
      </c>
      <c r="AN91" s="37" t="b">
        <v>0</v>
      </c>
      <c r="AO91" s="37" t="b">
        <v>0</v>
      </c>
      <c r="AP91" s="37" t="b">
        <v>0</v>
      </c>
      <c r="AQ91" s="37" t="b">
        <v>0</v>
      </c>
      <c r="AR91" s="37" t="b">
        <v>0</v>
      </c>
      <c r="AS91" s="37" t="b">
        <v>0</v>
      </c>
      <c r="AT91" s="37" t="b">
        <v>0</v>
      </c>
      <c r="AU91" s="37" t="b">
        <v>0</v>
      </c>
      <c r="AV91" s="37" t="b">
        <v>0</v>
      </c>
      <c r="AW91" s="37" t="b">
        <v>0</v>
      </c>
      <c r="AX91" s="37" t="b">
        <v>0</v>
      </c>
      <c r="AY91" s="37" t="b">
        <v>0</v>
      </c>
      <c r="AZ91" s="39" t="b">
        <v>0</v>
      </c>
      <c r="BA91" s="39" t="b">
        <v>0</v>
      </c>
      <c r="BB91" s="39" t="b">
        <v>0</v>
      </c>
      <c r="BC91" s="37" t="b">
        <v>0</v>
      </c>
      <c r="BD91" s="37" t="b">
        <v>0</v>
      </c>
      <c r="BE91" s="37" t="b">
        <v>0</v>
      </c>
      <c r="BF91" s="37" t="b">
        <v>1</v>
      </c>
      <c r="BG91" s="37" t="b">
        <v>0</v>
      </c>
      <c r="BH91" s="37" t="b">
        <v>1</v>
      </c>
      <c r="BI91" s="37" t="b">
        <v>0</v>
      </c>
      <c r="BJ91" s="37" t="b">
        <v>0</v>
      </c>
      <c r="BK91" s="37" t="b">
        <v>0</v>
      </c>
      <c r="BL91" s="37" t="b">
        <v>0</v>
      </c>
      <c r="BM91" s="37" t="b">
        <v>0</v>
      </c>
      <c r="BN91" s="37" t="b">
        <v>0</v>
      </c>
      <c r="BO91" s="37" t="b">
        <v>0</v>
      </c>
      <c r="BP91" s="37" t="b">
        <v>0</v>
      </c>
      <c r="BQ91" s="37" t="b">
        <v>0</v>
      </c>
      <c r="BR91" s="37" t="b">
        <v>0</v>
      </c>
      <c r="BS91" s="37" t="b">
        <v>0</v>
      </c>
      <c r="BT91" s="40" t="b">
        <v>0</v>
      </c>
      <c r="BU91" s="31" t="str">
        <f t="shared" si="14"/>
        <v>N</v>
      </c>
      <c r="BV91" s="41">
        <f t="shared" si="15"/>
        <v>1</v>
      </c>
      <c r="BW91" s="42">
        <f t="shared" si="16"/>
        <v>0</v>
      </c>
      <c r="BX91" s="42">
        <f t="shared" si="17"/>
        <v>0</v>
      </c>
    </row>
    <row r="92" spans="1:76" ht="38.5" customHeight="1">
      <c r="A92" s="29" t="str">
        <f t="shared" si="12"/>
        <v>Heilmayr</v>
      </c>
      <c r="B92" s="29" t="s">
        <v>324</v>
      </c>
      <c r="C92" s="29" t="s">
        <v>314</v>
      </c>
      <c r="D92" s="29" t="s">
        <v>325</v>
      </c>
      <c r="E92" s="30" t="s">
        <v>94</v>
      </c>
      <c r="F92" s="31" t="s">
        <v>85</v>
      </c>
      <c r="G92" s="32" t="str">
        <f>IF(J92,IF(J92&lt;='Net Changes - Table 1'!$C$1,"y","x"),IF(K92,IF(K92&lt;'Net Changes - Table 1'!C$1,"x","y"),"y"))</f>
        <v>x</v>
      </c>
      <c r="H92" s="44" t="str">
        <f>IF(K92,IF(K92&lt;='Net Changes - Table 1'!$D$1,"x","y"),"y")</f>
        <v>y</v>
      </c>
      <c r="I92" s="33" t="str">
        <f>IF(K92,IF(K92&lt;='Net Changes - Table 1'!$E$1,"x","y"),"y")</f>
        <v>y</v>
      </c>
      <c r="J92" s="34">
        <v>2017</v>
      </c>
      <c r="K92" s="35"/>
      <c r="L92" s="36"/>
      <c r="M92" s="37" t="b">
        <v>0</v>
      </c>
      <c r="N92" s="37" t="b">
        <v>0</v>
      </c>
      <c r="O92" s="37" t="b">
        <v>0</v>
      </c>
      <c r="P92" s="37" t="b">
        <v>0</v>
      </c>
      <c r="Q92" s="37" t="b">
        <v>0</v>
      </c>
      <c r="R92" s="37" t="b">
        <v>0</v>
      </c>
      <c r="S92" s="37">
        <f t="shared" si="13"/>
        <v>3</v>
      </c>
      <c r="T92" s="38"/>
      <c r="U92" s="37" t="b">
        <v>0</v>
      </c>
      <c r="V92" s="37" t="b">
        <v>0</v>
      </c>
      <c r="W92" s="37" t="b">
        <v>0</v>
      </c>
      <c r="X92" s="37" t="b">
        <v>0</v>
      </c>
      <c r="Y92" s="37" t="b">
        <v>0</v>
      </c>
      <c r="Z92" s="37" t="b">
        <v>0</v>
      </c>
      <c r="AA92" s="37" t="b">
        <v>0</v>
      </c>
      <c r="AB92" s="37" t="b">
        <v>0</v>
      </c>
      <c r="AC92" s="37" t="b">
        <v>0</v>
      </c>
      <c r="AD92" s="37" t="b">
        <v>0</v>
      </c>
      <c r="AE92" s="37" t="b">
        <v>0</v>
      </c>
      <c r="AF92" s="37" t="b">
        <v>0</v>
      </c>
      <c r="AG92" s="37" t="b">
        <v>0</v>
      </c>
      <c r="AH92" s="39" t="b">
        <v>0</v>
      </c>
      <c r="AI92" s="37" t="b">
        <v>0</v>
      </c>
      <c r="AJ92" s="37" t="b">
        <v>0</v>
      </c>
      <c r="AK92" s="37" t="b">
        <v>0</v>
      </c>
      <c r="AL92" s="37" t="b">
        <v>0</v>
      </c>
      <c r="AM92" s="37" t="b">
        <v>0</v>
      </c>
      <c r="AN92" s="37" t="b">
        <v>0</v>
      </c>
      <c r="AO92" s="37" t="b">
        <v>0</v>
      </c>
      <c r="AP92" s="37" t="b">
        <v>0</v>
      </c>
      <c r="AQ92" s="37" t="b">
        <v>1</v>
      </c>
      <c r="AR92" s="37" t="b">
        <v>0</v>
      </c>
      <c r="AS92" s="37" t="b">
        <v>0</v>
      </c>
      <c r="AT92" s="37" t="b">
        <v>0</v>
      </c>
      <c r="AU92" s="37" t="b">
        <v>0</v>
      </c>
      <c r="AV92" s="37" t="b">
        <v>0</v>
      </c>
      <c r="AW92" s="37" t="b">
        <v>0</v>
      </c>
      <c r="AX92" s="37" t="b">
        <v>0</v>
      </c>
      <c r="AY92" s="37" t="b">
        <v>0</v>
      </c>
      <c r="AZ92" s="39" t="b">
        <v>0</v>
      </c>
      <c r="BA92" s="39" t="b">
        <v>0</v>
      </c>
      <c r="BB92" s="39" t="b">
        <v>0</v>
      </c>
      <c r="BC92" s="37" t="b">
        <v>0</v>
      </c>
      <c r="BD92" s="37" t="b">
        <v>0</v>
      </c>
      <c r="BE92" s="37" t="b">
        <v>0</v>
      </c>
      <c r="BF92" s="37" t="b">
        <v>0</v>
      </c>
      <c r="BG92" s="37" t="b">
        <v>0</v>
      </c>
      <c r="BH92" s="37" t="b">
        <v>0</v>
      </c>
      <c r="BI92" s="37" t="b">
        <v>1</v>
      </c>
      <c r="BJ92" s="37" t="b">
        <v>0</v>
      </c>
      <c r="BK92" s="37" t="b">
        <v>0</v>
      </c>
      <c r="BL92" s="37" t="b">
        <v>0</v>
      </c>
      <c r="BM92" s="37" t="b">
        <v>0</v>
      </c>
      <c r="BN92" s="37" t="b">
        <v>1</v>
      </c>
      <c r="BO92" s="37" t="b">
        <v>0</v>
      </c>
      <c r="BP92" s="37" t="b">
        <v>0</v>
      </c>
      <c r="BQ92" s="37" t="b">
        <v>0</v>
      </c>
      <c r="BR92" s="37" t="b">
        <v>0</v>
      </c>
      <c r="BS92" s="37" t="b">
        <v>0</v>
      </c>
      <c r="BT92" s="40" t="b">
        <v>0</v>
      </c>
      <c r="BU92" s="31" t="str">
        <f t="shared" si="14"/>
        <v>N</v>
      </c>
      <c r="BV92" s="41">
        <f t="shared" si="15"/>
        <v>1</v>
      </c>
      <c r="BW92" s="42">
        <f t="shared" si="16"/>
        <v>0</v>
      </c>
      <c r="BX92" s="42">
        <f t="shared" si="17"/>
        <v>0</v>
      </c>
    </row>
    <row r="93" spans="1:76" ht="26.5" customHeight="1">
      <c r="A93" s="29" t="str">
        <f t="shared" si="12"/>
        <v>Pellow</v>
      </c>
      <c r="B93" s="29" t="s">
        <v>326</v>
      </c>
      <c r="C93" s="29" t="s">
        <v>314</v>
      </c>
      <c r="D93" s="29" t="s">
        <v>327</v>
      </c>
      <c r="E93" s="30" t="s">
        <v>84</v>
      </c>
      <c r="F93" s="57"/>
      <c r="G93" s="32" t="str">
        <f>IF(J93,IF(J93&lt;='Net Changes - Table 1'!$C$1,"y","x"),IF(K93,IF(K93&lt;'Net Changes - Table 1'!C$1,"x","y"),"y"))</f>
        <v>x</v>
      </c>
      <c r="H93" s="44" t="str">
        <f>IF(K93,IF(K93&lt;='Net Changes - Table 1'!$D$1,"x","y"),"y")</f>
        <v>y</v>
      </c>
      <c r="I93" s="33" t="str">
        <f>IF(K93,IF(K93&lt;='Net Changes - Table 1'!$E$1,"x","y"),"y")</f>
        <v>y</v>
      </c>
      <c r="J93" s="58">
        <v>2016</v>
      </c>
      <c r="K93" s="52"/>
      <c r="L93" s="45"/>
      <c r="M93" s="46" t="b">
        <v>0</v>
      </c>
      <c r="N93" s="46" t="b">
        <v>0</v>
      </c>
      <c r="O93" s="46" t="b">
        <v>0</v>
      </c>
      <c r="P93" s="46" t="b">
        <v>0</v>
      </c>
      <c r="Q93" s="46" t="b">
        <v>0</v>
      </c>
      <c r="R93" s="46" t="b">
        <v>0</v>
      </c>
      <c r="S93" s="37">
        <f t="shared" si="13"/>
        <v>1</v>
      </c>
      <c r="T93" s="38"/>
      <c r="U93" s="37" t="b">
        <v>0</v>
      </c>
      <c r="V93" s="37" t="b">
        <v>0</v>
      </c>
      <c r="W93" s="37" t="b">
        <v>0</v>
      </c>
      <c r="X93" s="37" t="b">
        <v>0</v>
      </c>
      <c r="Y93" s="37" t="b">
        <v>0</v>
      </c>
      <c r="Z93" s="37" t="b">
        <v>0</v>
      </c>
      <c r="AA93" s="37" t="b">
        <v>0</v>
      </c>
      <c r="AB93" s="37" t="b">
        <v>0</v>
      </c>
      <c r="AC93" s="37" t="b">
        <v>0</v>
      </c>
      <c r="AD93" s="37" t="b">
        <v>0</v>
      </c>
      <c r="AE93" s="37" t="b">
        <v>0</v>
      </c>
      <c r="AF93" s="37" t="b">
        <v>0</v>
      </c>
      <c r="AG93" s="37" t="b">
        <v>0</v>
      </c>
      <c r="AH93" s="39" t="b">
        <v>0</v>
      </c>
      <c r="AI93" s="37" t="b">
        <v>0</v>
      </c>
      <c r="AJ93" s="37" t="b">
        <v>0</v>
      </c>
      <c r="AK93" s="37" t="b">
        <v>0</v>
      </c>
      <c r="AL93" s="37" t="b">
        <v>0</v>
      </c>
      <c r="AM93" s="37" t="b">
        <v>0</v>
      </c>
      <c r="AN93" s="37" t="b">
        <v>0</v>
      </c>
      <c r="AO93" s="37" t="b">
        <v>0</v>
      </c>
      <c r="AP93" s="37" t="b">
        <v>0</v>
      </c>
      <c r="AQ93" s="37" t="b">
        <v>0</v>
      </c>
      <c r="AR93" s="37" t="b">
        <v>0</v>
      </c>
      <c r="AS93" s="37" t="b">
        <v>0</v>
      </c>
      <c r="AT93" s="37" t="b">
        <v>0</v>
      </c>
      <c r="AU93" s="37" t="b">
        <v>0</v>
      </c>
      <c r="AV93" s="37" t="b">
        <v>0</v>
      </c>
      <c r="AW93" s="37" t="b">
        <v>0</v>
      </c>
      <c r="AX93" s="37" t="b">
        <v>0</v>
      </c>
      <c r="AY93" s="37" t="b">
        <v>0</v>
      </c>
      <c r="AZ93" s="39" t="b">
        <v>0</v>
      </c>
      <c r="BA93" s="39" t="b">
        <v>0</v>
      </c>
      <c r="BB93" s="39" t="b">
        <v>0</v>
      </c>
      <c r="BC93" s="37" t="b">
        <v>0</v>
      </c>
      <c r="BD93" s="37" t="b">
        <v>0</v>
      </c>
      <c r="BE93" s="37" t="b">
        <v>0</v>
      </c>
      <c r="BF93" s="37" t="b">
        <v>0</v>
      </c>
      <c r="BG93" s="37" t="b">
        <v>0</v>
      </c>
      <c r="BH93" s="37" t="b">
        <v>1</v>
      </c>
      <c r="BI93" s="37" t="b">
        <v>0</v>
      </c>
      <c r="BJ93" s="37" t="b">
        <v>0</v>
      </c>
      <c r="BK93" s="37" t="b">
        <v>0</v>
      </c>
      <c r="BL93" s="37" t="b">
        <v>0</v>
      </c>
      <c r="BM93" s="37" t="b">
        <v>0</v>
      </c>
      <c r="BN93" s="37" t="b">
        <v>0</v>
      </c>
      <c r="BO93" s="37" t="b">
        <v>0</v>
      </c>
      <c r="BP93" s="37" t="b">
        <v>0</v>
      </c>
      <c r="BQ93" s="37" t="b">
        <v>0</v>
      </c>
      <c r="BR93" s="37" t="b">
        <v>0</v>
      </c>
      <c r="BS93" s="37" t="b">
        <v>0</v>
      </c>
      <c r="BT93" s="40" t="b">
        <v>0</v>
      </c>
      <c r="BU93" s="31" t="str">
        <f t="shared" si="14"/>
        <v>N</v>
      </c>
      <c r="BV93" s="41">
        <f t="shared" si="15"/>
        <v>1</v>
      </c>
      <c r="BW93" s="42">
        <f t="shared" si="16"/>
        <v>0</v>
      </c>
      <c r="BX93" s="42">
        <f t="shared" si="17"/>
        <v>0</v>
      </c>
    </row>
    <row r="94" spans="1:76" ht="38.5" customHeight="1">
      <c r="A94" s="29" t="str">
        <f t="shared" si="12"/>
        <v>Perrone</v>
      </c>
      <c r="B94" s="29" t="s">
        <v>328</v>
      </c>
      <c r="C94" s="29" t="s">
        <v>314</v>
      </c>
      <c r="D94" s="29" t="s">
        <v>329</v>
      </c>
      <c r="E94" s="30" t="s">
        <v>330</v>
      </c>
      <c r="F94" s="43" t="s">
        <v>85</v>
      </c>
      <c r="G94" s="32" t="str">
        <f>IF(J94,IF(J94&lt;='Net Changes - Table 1'!$C$1,"y","x"),IF(K94,IF(K94&lt;'Net Changes - Table 1'!C$1,"x","y"),"y"))</f>
        <v>x</v>
      </c>
      <c r="H94" s="44" t="str">
        <f>IF(K94,IF(K94&lt;='Net Changes - Table 1'!$D$1,"x","y"),"y")</f>
        <v>y</v>
      </c>
      <c r="I94" s="33" t="str">
        <f>IF(K94,IF(K94&lt;='Net Changes - Table 1'!$E$1,"x","y"),"y")</f>
        <v>y</v>
      </c>
      <c r="J94" s="34">
        <v>2017</v>
      </c>
      <c r="K94" s="35"/>
      <c r="L94" s="36"/>
      <c r="M94" s="37" t="b">
        <v>0</v>
      </c>
      <c r="N94" s="37" t="b">
        <v>0</v>
      </c>
      <c r="O94" s="37" t="b">
        <v>0</v>
      </c>
      <c r="P94" s="37" t="b">
        <v>0</v>
      </c>
      <c r="Q94" s="37" t="b">
        <v>0</v>
      </c>
      <c r="R94" s="37" t="b">
        <v>0</v>
      </c>
      <c r="S94" s="37">
        <f t="shared" si="13"/>
        <v>3</v>
      </c>
      <c r="T94" s="38"/>
      <c r="U94" s="37" t="b">
        <v>0</v>
      </c>
      <c r="V94" s="37" t="b">
        <v>0</v>
      </c>
      <c r="W94" s="37" t="b">
        <v>0</v>
      </c>
      <c r="X94" s="37" t="b">
        <v>0</v>
      </c>
      <c r="Y94" s="37" t="b">
        <v>0</v>
      </c>
      <c r="Z94" s="37" t="b">
        <v>0</v>
      </c>
      <c r="AA94" s="37" t="b">
        <v>0</v>
      </c>
      <c r="AB94" s="37" t="b">
        <v>0</v>
      </c>
      <c r="AC94" s="37" t="b">
        <v>0</v>
      </c>
      <c r="AD94" s="37" t="b">
        <v>0</v>
      </c>
      <c r="AE94" s="37" t="b">
        <v>0</v>
      </c>
      <c r="AF94" s="37" t="b">
        <v>0</v>
      </c>
      <c r="AG94" s="37" t="b">
        <v>0</v>
      </c>
      <c r="AH94" s="39" t="b">
        <v>0</v>
      </c>
      <c r="AI94" s="37" t="b">
        <v>0</v>
      </c>
      <c r="AJ94" s="37" t="b">
        <v>0</v>
      </c>
      <c r="AK94" s="37" t="b">
        <v>0</v>
      </c>
      <c r="AL94" s="37" t="b">
        <v>1</v>
      </c>
      <c r="AM94" s="37" t="b">
        <v>0</v>
      </c>
      <c r="AN94" s="37" t="b">
        <v>0</v>
      </c>
      <c r="AO94" s="37" t="b">
        <v>0</v>
      </c>
      <c r="AP94" s="37" t="b">
        <v>0</v>
      </c>
      <c r="AQ94" s="37" t="b">
        <v>0</v>
      </c>
      <c r="AR94" s="37" t="b">
        <v>0</v>
      </c>
      <c r="AS94" s="37" t="b">
        <v>0</v>
      </c>
      <c r="AT94" s="37" t="b">
        <v>0</v>
      </c>
      <c r="AU94" s="37" t="b">
        <v>0</v>
      </c>
      <c r="AV94" s="37" t="b">
        <v>0</v>
      </c>
      <c r="AW94" s="37" t="b">
        <v>0</v>
      </c>
      <c r="AX94" s="37" t="b">
        <v>0</v>
      </c>
      <c r="AY94" s="37" t="b">
        <v>0</v>
      </c>
      <c r="AZ94" s="39" t="b">
        <v>0</v>
      </c>
      <c r="BA94" s="39" t="b">
        <v>0</v>
      </c>
      <c r="BB94" s="39" t="b">
        <v>0</v>
      </c>
      <c r="BC94" s="37" t="b">
        <v>0</v>
      </c>
      <c r="BD94" s="37" t="b">
        <v>0</v>
      </c>
      <c r="BE94" s="37" t="b">
        <v>0</v>
      </c>
      <c r="BF94" s="37" t="b">
        <v>0</v>
      </c>
      <c r="BG94" s="37" t="b">
        <v>1</v>
      </c>
      <c r="BH94" s="37" t="b">
        <v>0</v>
      </c>
      <c r="BI94" s="37" t="b">
        <v>0</v>
      </c>
      <c r="BJ94" s="37" t="b">
        <v>0</v>
      </c>
      <c r="BK94" s="37" t="b">
        <v>0</v>
      </c>
      <c r="BL94" s="37" t="b">
        <v>0</v>
      </c>
      <c r="BM94" s="37" t="b">
        <v>0</v>
      </c>
      <c r="BN94" s="37" t="b">
        <v>1</v>
      </c>
      <c r="BO94" s="37" t="b">
        <v>0</v>
      </c>
      <c r="BP94" s="37" t="b">
        <v>0</v>
      </c>
      <c r="BQ94" s="37" t="b">
        <v>0</v>
      </c>
      <c r="BR94" s="37" t="b">
        <v>0</v>
      </c>
      <c r="BS94" s="37" t="b">
        <v>0</v>
      </c>
      <c r="BT94" s="40" t="b">
        <v>0</v>
      </c>
      <c r="BU94" s="31" t="str">
        <f t="shared" si="14"/>
        <v>N</v>
      </c>
      <c r="BV94" s="41">
        <f t="shared" si="15"/>
        <v>1</v>
      </c>
      <c r="BW94" s="42">
        <f t="shared" si="16"/>
        <v>0</v>
      </c>
      <c r="BX94" s="42">
        <f t="shared" si="17"/>
        <v>0</v>
      </c>
    </row>
    <row r="95" spans="1:76" ht="38.5" customHeight="1">
      <c r="A95" s="29" t="str">
        <f t="shared" si="12"/>
        <v>Pulver</v>
      </c>
      <c r="B95" s="29" t="s">
        <v>331</v>
      </c>
      <c r="C95" s="29" t="s">
        <v>314</v>
      </c>
      <c r="D95" s="29" t="s">
        <v>332</v>
      </c>
      <c r="E95" s="30" t="s">
        <v>84</v>
      </c>
      <c r="F95" s="31" t="s">
        <v>85</v>
      </c>
      <c r="G95" s="32" t="str">
        <f>IF(J95,IF(J95&lt;='Net Changes - Table 1'!$C$1,"y","x"),IF(K95,IF(K95&lt;'Net Changes - Table 1'!C$1,"x","y"),"y"))</f>
        <v>y</v>
      </c>
      <c r="H95" s="44" t="str">
        <f>IF(K95,IF(K95&lt;='Net Changes - Table 1'!$D$1,"x","y"),"y")</f>
        <v>y</v>
      </c>
      <c r="I95" s="33" t="str">
        <f>IF(K95,IF(K95&lt;='Net Changes - Table 1'!$E$1,"x","y"),"y")</f>
        <v>y</v>
      </c>
      <c r="J95" s="47"/>
      <c r="K95" s="35"/>
      <c r="L95" s="36"/>
      <c r="M95" s="37" t="b">
        <v>0</v>
      </c>
      <c r="N95" s="37" t="b">
        <v>0</v>
      </c>
      <c r="O95" s="37" t="b">
        <v>0</v>
      </c>
      <c r="P95" s="37" t="b">
        <v>0</v>
      </c>
      <c r="Q95" s="37" t="b">
        <v>0</v>
      </c>
      <c r="R95" s="37" t="b">
        <v>0</v>
      </c>
      <c r="S95" s="37">
        <f t="shared" si="13"/>
        <v>1</v>
      </c>
      <c r="T95" s="38"/>
      <c r="U95" s="37" t="b">
        <v>0</v>
      </c>
      <c r="V95" s="37" t="b">
        <v>0</v>
      </c>
      <c r="W95" s="37" t="b">
        <v>0</v>
      </c>
      <c r="X95" s="37" t="b">
        <v>0</v>
      </c>
      <c r="Y95" s="37" t="b">
        <v>0</v>
      </c>
      <c r="Z95" s="37" t="b">
        <v>0</v>
      </c>
      <c r="AA95" s="37" t="b">
        <v>0</v>
      </c>
      <c r="AB95" s="37" t="b">
        <v>0</v>
      </c>
      <c r="AC95" s="37" t="b">
        <v>0</v>
      </c>
      <c r="AD95" s="37" t="b">
        <v>0</v>
      </c>
      <c r="AE95" s="37" t="b">
        <v>0</v>
      </c>
      <c r="AF95" s="37" t="b">
        <v>0</v>
      </c>
      <c r="AG95" s="37" t="b">
        <v>0</v>
      </c>
      <c r="AH95" s="39" t="b">
        <v>0</v>
      </c>
      <c r="AI95" s="37" t="b">
        <v>0</v>
      </c>
      <c r="AJ95" s="37" t="b">
        <v>0</v>
      </c>
      <c r="AK95" s="37" t="b">
        <v>0</v>
      </c>
      <c r="AL95" s="37" t="b">
        <v>0</v>
      </c>
      <c r="AM95" s="37" t="b">
        <v>0</v>
      </c>
      <c r="AN95" s="37" t="b">
        <v>0</v>
      </c>
      <c r="AO95" s="37" t="b">
        <v>0</v>
      </c>
      <c r="AP95" s="37" t="b">
        <v>0</v>
      </c>
      <c r="AQ95" s="37" t="b">
        <v>0</v>
      </c>
      <c r="AR95" s="37" t="b">
        <v>0</v>
      </c>
      <c r="AS95" s="37" t="b">
        <v>0</v>
      </c>
      <c r="AT95" s="37" t="b">
        <v>0</v>
      </c>
      <c r="AU95" s="37" t="b">
        <v>0</v>
      </c>
      <c r="AV95" s="37" t="b">
        <v>0</v>
      </c>
      <c r="AW95" s="37" t="b">
        <v>0</v>
      </c>
      <c r="AX95" s="37" t="b">
        <v>0</v>
      </c>
      <c r="AY95" s="37" t="b">
        <v>0</v>
      </c>
      <c r="AZ95" s="39" t="b">
        <v>0</v>
      </c>
      <c r="BA95" s="39" t="b">
        <v>0</v>
      </c>
      <c r="BB95" s="39" t="b">
        <v>0</v>
      </c>
      <c r="BC95" s="37" t="b">
        <v>0</v>
      </c>
      <c r="BD95" s="37" t="b">
        <v>0</v>
      </c>
      <c r="BE95" s="37" t="b">
        <v>0</v>
      </c>
      <c r="BF95" s="37" t="b">
        <v>0</v>
      </c>
      <c r="BG95" s="37" t="b">
        <v>0</v>
      </c>
      <c r="BH95" s="37" t="b">
        <v>1</v>
      </c>
      <c r="BI95" s="37" t="b">
        <v>0</v>
      </c>
      <c r="BJ95" s="37" t="b">
        <v>0</v>
      </c>
      <c r="BK95" s="37" t="b">
        <v>0</v>
      </c>
      <c r="BL95" s="37" t="b">
        <v>0</v>
      </c>
      <c r="BM95" s="37" t="b">
        <v>0</v>
      </c>
      <c r="BN95" s="37" t="b">
        <v>0</v>
      </c>
      <c r="BO95" s="37" t="b">
        <v>0</v>
      </c>
      <c r="BP95" s="37" t="b">
        <v>0</v>
      </c>
      <c r="BQ95" s="37" t="b">
        <v>0</v>
      </c>
      <c r="BR95" s="37" t="b">
        <v>0</v>
      </c>
      <c r="BS95" s="37" t="b">
        <v>0</v>
      </c>
      <c r="BT95" s="40" t="b">
        <v>0</v>
      </c>
      <c r="BU95" s="31" t="str">
        <f t="shared" si="14"/>
        <v>N</v>
      </c>
      <c r="BV95" s="41">
        <f t="shared" si="15"/>
        <v>0</v>
      </c>
      <c r="BW95" s="42">
        <f t="shared" si="16"/>
        <v>0</v>
      </c>
      <c r="BX95" s="42">
        <f t="shared" si="17"/>
        <v>0</v>
      </c>
    </row>
    <row r="96" spans="1:76" ht="26.5" customHeight="1">
      <c r="A96" s="29" t="str">
        <f t="shared" si="12"/>
        <v>Stonich</v>
      </c>
      <c r="B96" s="29" t="s">
        <v>333</v>
      </c>
      <c r="C96" s="29" t="s">
        <v>314</v>
      </c>
      <c r="D96" s="29" t="s">
        <v>334</v>
      </c>
      <c r="E96" s="30" t="s">
        <v>335</v>
      </c>
      <c r="F96" s="43"/>
      <c r="G96" s="32" t="str">
        <f>IF(J96,IF(J96&lt;='Net Changes - Table 1'!$C$1,"y","x"),IF(K96,IF(K96&lt;'Net Changes - Table 1'!C$1,"x","y"),"y"))</f>
        <v>y</v>
      </c>
      <c r="H96" s="44" t="str">
        <f>IF(K96,IF(K96&lt;='Net Changes - Table 1'!$D$1,"x","y"),"y")</f>
        <v>x</v>
      </c>
      <c r="I96" s="33" t="str">
        <f>IF(K96,IF(K96&lt;='Net Changes - Table 1'!$E$1,"x","y"),"y")</f>
        <v>x</v>
      </c>
      <c r="J96" s="47"/>
      <c r="K96" s="48">
        <v>2014</v>
      </c>
      <c r="L96" s="45"/>
      <c r="M96" s="46" t="b">
        <v>0</v>
      </c>
      <c r="N96" s="46" t="b">
        <v>0</v>
      </c>
      <c r="O96" s="46" t="b">
        <v>0</v>
      </c>
      <c r="P96" s="46" t="b">
        <v>0</v>
      </c>
      <c r="Q96" s="46" t="b">
        <v>0</v>
      </c>
      <c r="R96" s="46" t="b">
        <v>0</v>
      </c>
      <c r="S96" s="37">
        <f t="shared" si="13"/>
        <v>1</v>
      </c>
      <c r="T96" s="38"/>
      <c r="U96" s="37" t="b">
        <v>0</v>
      </c>
      <c r="V96" s="37" t="b">
        <v>0</v>
      </c>
      <c r="W96" s="37" t="b">
        <v>0</v>
      </c>
      <c r="X96" s="37" t="b">
        <v>0</v>
      </c>
      <c r="Y96" s="37" t="b">
        <v>0</v>
      </c>
      <c r="Z96" s="37" t="b">
        <v>0</v>
      </c>
      <c r="AA96" s="37" t="b">
        <v>0</v>
      </c>
      <c r="AB96" s="37" t="b">
        <v>0</v>
      </c>
      <c r="AC96" s="37" t="b">
        <v>0</v>
      </c>
      <c r="AD96" s="37" t="b">
        <v>0</v>
      </c>
      <c r="AE96" s="37" t="b">
        <v>0</v>
      </c>
      <c r="AF96" s="37" t="b">
        <v>0</v>
      </c>
      <c r="AG96" s="37" t="b">
        <v>0</v>
      </c>
      <c r="AH96" s="39" t="b">
        <v>0</v>
      </c>
      <c r="AI96" s="37" t="b">
        <v>0</v>
      </c>
      <c r="AJ96" s="37" t="b">
        <v>0</v>
      </c>
      <c r="AK96" s="37" t="b">
        <v>0</v>
      </c>
      <c r="AL96" s="37" t="b">
        <v>0</v>
      </c>
      <c r="AM96" s="37" t="b">
        <v>0</v>
      </c>
      <c r="AN96" s="37" t="b">
        <v>0</v>
      </c>
      <c r="AO96" s="37" t="b">
        <v>0</v>
      </c>
      <c r="AP96" s="37" t="b">
        <v>0</v>
      </c>
      <c r="AQ96" s="37" t="b">
        <v>0</v>
      </c>
      <c r="AR96" s="37" t="b">
        <v>0</v>
      </c>
      <c r="AS96" s="37" t="b">
        <v>0</v>
      </c>
      <c r="AT96" s="37" t="b">
        <v>0</v>
      </c>
      <c r="AU96" s="37" t="b">
        <v>0</v>
      </c>
      <c r="AV96" s="37" t="b">
        <v>0</v>
      </c>
      <c r="AW96" s="37" t="b">
        <v>0</v>
      </c>
      <c r="AX96" s="37" t="b">
        <v>0</v>
      </c>
      <c r="AY96" s="37" t="b">
        <v>0</v>
      </c>
      <c r="AZ96" s="39" t="b">
        <v>0</v>
      </c>
      <c r="BA96" s="39" t="b">
        <v>0</v>
      </c>
      <c r="BB96" s="39" t="b">
        <v>0</v>
      </c>
      <c r="BC96" s="37" t="b">
        <v>0</v>
      </c>
      <c r="BD96" s="37" t="b">
        <v>0</v>
      </c>
      <c r="BE96" s="37" t="b">
        <v>0</v>
      </c>
      <c r="BF96" s="37" t="b">
        <v>0</v>
      </c>
      <c r="BG96" s="37" t="b">
        <v>0</v>
      </c>
      <c r="BH96" s="37" t="b">
        <v>0</v>
      </c>
      <c r="BI96" s="37" t="b">
        <v>0</v>
      </c>
      <c r="BJ96" s="37" t="b">
        <v>0</v>
      </c>
      <c r="BK96" s="37" t="b">
        <v>1</v>
      </c>
      <c r="BL96" s="37" t="b">
        <v>0</v>
      </c>
      <c r="BM96" s="37" t="b">
        <v>0</v>
      </c>
      <c r="BN96" s="37" t="b">
        <v>0</v>
      </c>
      <c r="BO96" s="37" t="b">
        <v>0</v>
      </c>
      <c r="BP96" s="37" t="b">
        <v>0</v>
      </c>
      <c r="BQ96" s="37" t="b">
        <v>0</v>
      </c>
      <c r="BR96" s="37" t="b">
        <v>0</v>
      </c>
      <c r="BS96" s="37" t="b">
        <v>0</v>
      </c>
      <c r="BT96" s="40" t="b">
        <v>0</v>
      </c>
      <c r="BU96" s="31" t="str">
        <f t="shared" si="14"/>
        <v>N</v>
      </c>
      <c r="BV96" s="41">
        <f t="shared" si="15"/>
        <v>0</v>
      </c>
      <c r="BW96" s="42">
        <f t="shared" si="16"/>
        <v>1</v>
      </c>
      <c r="BX96" s="42">
        <f t="shared" si="17"/>
        <v>0</v>
      </c>
    </row>
    <row r="97" spans="1:76" ht="38.5" customHeight="1">
      <c r="A97" s="29" t="str">
        <f t="shared" si="12"/>
        <v>Wilkinson</v>
      </c>
      <c r="B97" s="29" t="s">
        <v>336</v>
      </c>
      <c r="C97" s="29" t="s">
        <v>314</v>
      </c>
      <c r="D97" s="29" t="s">
        <v>337</v>
      </c>
      <c r="E97" s="30" t="s">
        <v>84</v>
      </c>
      <c r="F97" s="43" t="s">
        <v>85</v>
      </c>
      <c r="G97" s="32" t="str">
        <f>IF(J97,IF(J97&lt;='Net Changes - Table 1'!$C$1,"y","x"),IF(K97,IF(K97&lt;'Net Changes - Table 1'!C$1,"x","y"),"y"))</f>
        <v>y</v>
      </c>
      <c r="H97" s="44" t="str">
        <f>IF(K97,IF(K97&lt;='Net Changes - Table 1'!$D$1,"x","y"),"y")</f>
        <v>x</v>
      </c>
      <c r="I97" s="33" t="str">
        <f>IF(K97,IF(K97&lt;='Net Changes - Table 1'!$E$1,"x","y"),"y")</f>
        <v>x</v>
      </c>
      <c r="J97" s="47"/>
      <c r="K97" s="48">
        <v>2015</v>
      </c>
      <c r="L97" s="45"/>
      <c r="M97" s="46" t="b">
        <v>0</v>
      </c>
      <c r="N97" s="46" t="b">
        <v>0</v>
      </c>
      <c r="O97" s="46" t="b">
        <v>0</v>
      </c>
      <c r="P97" s="46" t="b">
        <v>0</v>
      </c>
      <c r="Q97" s="46" t="b">
        <v>0</v>
      </c>
      <c r="R97" s="46" t="b">
        <v>0</v>
      </c>
      <c r="S97" s="37">
        <f t="shared" si="13"/>
        <v>2</v>
      </c>
      <c r="T97" s="38"/>
      <c r="U97" s="37" t="b">
        <v>0</v>
      </c>
      <c r="V97" s="37" t="b">
        <v>0</v>
      </c>
      <c r="W97" s="37" t="b">
        <v>0</v>
      </c>
      <c r="X97" s="37" t="b">
        <v>0</v>
      </c>
      <c r="Y97" s="37" t="b">
        <v>0</v>
      </c>
      <c r="Z97" s="37" t="b">
        <v>0</v>
      </c>
      <c r="AA97" s="37" t="b">
        <v>0</v>
      </c>
      <c r="AB97" s="37" t="b">
        <v>0</v>
      </c>
      <c r="AC97" s="37" t="b">
        <v>0</v>
      </c>
      <c r="AD97" s="37" t="b">
        <v>0</v>
      </c>
      <c r="AE97" s="37" t="b">
        <v>0</v>
      </c>
      <c r="AF97" s="37" t="b">
        <v>0</v>
      </c>
      <c r="AG97" s="37" t="b">
        <v>0</v>
      </c>
      <c r="AH97" s="39" t="b">
        <v>0</v>
      </c>
      <c r="AI97" s="37" t="b">
        <v>0</v>
      </c>
      <c r="AJ97" s="37" t="b">
        <v>0</v>
      </c>
      <c r="AK97" s="37" t="b">
        <v>0</v>
      </c>
      <c r="AL97" s="37" t="b">
        <v>0</v>
      </c>
      <c r="AM97" s="37" t="b">
        <v>0</v>
      </c>
      <c r="AN97" s="37" t="b">
        <v>0</v>
      </c>
      <c r="AO97" s="37" t="b">
        <v>0</v>
      </c>
      <c r="AP97" s="37" t="b">
        <v>0</v>
      </c>
      <c r="AQ97" s="37" t="b">
        <v>0</v>
      </c>
      <c r="AR97" s="37" t="b">
        <v>0</v>
      </c>
      <c r="AS97" s="37" t="b">
        <v>0</v>
      </c>
      <c r="AT97" s="37" t="b">
        <v>0</v>
      </c>
      <c r="AU97" s="37" t="b">
        <v>0</v>
      </c>
      <c r="AV97" s="37" t="b">
        <v>0</v>
      </c>
      <c r="AW97" s="37" t="b">
        <v>0</v>
      </c>
      <c r="AX97" s="37" t="b">
        <v>0</v>
      </c>
      <c r="AY97" s="37" t="b">
        <v>0</v>
      </c>
      <c r="AZ97" s="39" t="b">
        <v>0</v>
      </c>
      <c r="BA97" s="39" t="b">
        <v>0</v>
      </c>
      <c r="BB97" s="39" t="b">
        <v>0</v>
      </c>
      <c r="BC97" s="37" t="b">
        <v>0</v>
      </c>
      <c r="BD97" s="37" t="b">
        <v>0</v>
      </c>
      <c r="BE97" s="37" t="b">
        <v>0</v>
      </c>
      <c r="BF97" s="37" t="b">
        <v>0</v>
      </c>
      <c r="BG97" s="37" t="b">
        <v>0</v>
      </c>
      <c r="BH97" s="37" t="b">
        <v>1</v>
      </c>
      <c r="BI97" s="37" t="b">
        <v>0</v>
      </c>
      <c r="BJ97" s="37" t="b">
        <v>0</v>
      </c>
      <c r="BK97" s="37" t="b">
        <v>0</v>
      </c>
      <c r="BL97" s="37" t="b">
        <v>0</v>
      </c>
      <c r="BM97" s="37" t="b">
        <v>0</v>
      </c>
      <c r="BN97" s="37" t="b">
        <v>0</v>
      </c>
      <c r="BO97" s="37" t="b">
        <v>1</v>
      </c>
      <c r="BP97" s="37" t="b">
        <v>0</v>
      </c>
      <c r="BQ97" s="37" t="b">
        <v>0</v>
      </c>
      <c r="BR97" s="37" t="b">
        <v>0</v>
      </c>
      <c r="BS97" s="37" t="b">
        <v>0</v>
      </c>
      <c r="BT97" s="40" t="b">
        <v>0</v>
      </c>
      <c r="BU97" s="31" t="str">
        <f t="shared" si="14"/>
        <v>N</v>
      </c>
      <c r="BV97" s="41">
        <f t="shared" si="15"/>
        <v>0</v>
      </c>
      <c r="BW97" s="42">
        <f t="shared" si="16"/>
        <v>1</v>
      </c>
      <c r="BX97" s="42">
        <f t="shared" si="17"/>
        <v>0</v>
      </c>
    </row>
    <row r="98" spans="1:76" ht="26.5" customHeight="1">
      <c r="A98" s="29" t="str">
        <f t="shared" ref="A98:A132" si="18">RIGHT($B98,LEN($B98)-FIND(" ",$B98))</f>
        <v>Harthorn</v>
      </c>
      <c r="B98" s="29" t="s">
        <v>338</v>
      </c>
      <c r="C98" s="29" t="s">
        <v>339</v>
      </c>
      <c r="D98" s="29" t="s">
        <v>340</v>
      </c>
      <c r="E98" s="30" t="s">
        <v>84</v>
      </c>
      <c r="F98" s="31" t="s">
        <v>85</v>
      </c>
      <c r="G98" s="32" t="str">
        <f>IF(J98,IF(J98&lt;='Net Changes - Table 1'!$C$1,"y","x"),IF(K98,IF(K98&lt;'Net Changes - Table 1'!C$1,"x","y"),"y"))</f>
        <v>y</v>
      </c>
      <c r="H98" s="44" t="str">
        <f>IF(K98,IF(K98&lt;='Net Changes - Table 1'!$D$1,"x","y"),"y")</f>
        <v>y</v>
      </c>
      <c r="I98" s="33" t="str">
        <f>IF(K98,IF(K98&lt;='Net Changes - Table 1'!$E$1,"x","y"),"y")</f>
        <v>y</v>
      </c>
      <c r="J98" s="47"/>
      <c r="K98" s="35"/>
      <c r="L98" s="36"/>
      <c r="M98" s="37" t="b">
        <v>0</v>
      </c>
      <c r="N98" s="37" t="b">
        <v>0</v>
      </c>
      <c r="O98" s="37" t="b">
        <v>0</v>
      </c>
      <c r="P98" s="37" t="b">
        <v>0</v>
      </c>
      <c r="Q98" s="37" t="b">
        <v>0</v>
      </c>
      <c r="R98" s="37" t="b">
        <v>0</v>
      </c>
      <c r="S98" s="37">
        <f t="shared" ref="S98:S132" si="19">COUNTIF(U98:BX98,"TRUE")</f>
        <v>1</v>
      </c>
      <c r="T98" s="38"/>
      <c r="U98" s="37" t="b">
        <v>0</v>
      </c>
      <c r="V98" s="37" t="b">
        <v>0</v>
      </c>
      <c r="W98" s="37" t="b">
        <v>0</v>
      </c>
      <c r="X98" s="37" t="b">
        <v>0</v>
      </c>
      <c r="Y98" s="37" t="b">
        <v>0</v>
      </c>
      <c r="Z98" s="37" t="b">
        <v>0</v>
      </c>
      <c r="AA98" s="37" t="b">
        <v>0</v>
      </c>
      <c r="AB98" s="37" t="b">
        <v>0</v>
      </c>
      <c r="AC98" s="37" t="b">
        <v>0</v>
      </c>
      <c r="AD98" s="37" t="b">
        <v>0</v>
      </c>
      <c r="AE98" s="37" t="b">
        <v>0</v>
      </c>
      <c r="AF98" s="37" t="b">
        <v>0</v>
      </c>
      <c r="AG98" s="37" t="b">
        <v>0</v>
      </c>
      <c r="AH98" s="39" t="b">
        <v>0</v>
      </c>
      <c r="AI98" s="37" t="b">
        <v>0</v>
      </c>
      <c r="AJ98" s="37" t="b">
        <v>0</v>
      </c>
      <c r="AK98" s="37" t="b">
        <v>0</v>
      </c>
      <c r="AL98" s="37" t="b">
        <v>0</v>
      </c>
      <c r="AM98" s="37" t="b">
        <v>0</v>
      </c>
      <c r="AN98" s="37" t="b">
        <v>0</v>
      </c>
      <c r="AO98" s="37" t="b">
        <v>0</v>
      </c>
      <c r="AP98" s="37" t="b">
        <v>0</v>
      </c>
      <c r="AQ98" s="37" t="b">
        <v>0</v>
      </c>
      <c r="AR98" s="37" t="b">
        <v>0</v>
      </c>
      <c r="AS98" s="37" t="b">
        <v>0</v>
      </c>
      <c r="AT98" s="37" t="b">
        <v>0</v>
      </c>
      <c r="AU98" s="37" t="b">
        <v>0</v>
      </c>
      <c r="AV98" s="37" t="b">
        <v>0</v>
      </c>
      <c r="AW98" s="37" t="b">
        <v>0</v>
      </c>
      <c r="AX98" s="37" t="b">
        <v>0</v>
      </c>
      <c r="AY98" s="37" t="b">
        <v>0</v>
      </c>
      <c r="AZ98" s="39" t="b">
        <v>0</v>
      </c>
      <c r="BA98" s="39" t="b">
        <v>0</v>
      </c>
      <c r="BB98" s="39" t="b">
        <v>0</v>
      </c>
      <c r="BC98" s="37" t="b">
        <v>0</v>
      </c>
      <c r="BD98" s="37" t="b">
        <v>0</v>
      </c>
      <c r="BE98" s="37" t="b">
        <v>0</v>
      </c>
      <c r="BF98" s="37" t="b">
        <v>0</v>
      </c>
      <c r="BG98" s="37" t="b">
        <v>0</v>
      </c>
      <c r="BH98" s="37" t="b">
        <v>1</v>
      </c>
      <c r="BI98" s="37" t="b">
        <v>0</v>
      </c>
      <c r="BJ98" s="37" t="b">
        <v>0</v>
      </c>
      <c r="BK98" s="37" t="b">
        <v>0</v>
      </c>
      <c r="BL98" s="37" t="b">
        <v>0</v>
      </c>
      <c r="BM98" s="37" t="b">
        <v>0</v>
      </c>
      <c r="BN98" s="37" t="b">
        <v>0</v>
      </c>
      <c r="BO98" s="37" t="b">
        <v>0</v>
      </c>
      <c r="BP98" s="37" t="b">
        <v>0</v>
      </c>
      <c r="BQ98" s="37" t="b">
        <v>0</v>
      </c>
      <c r="BR98" s="37" t="b">
        <v>0</v>
      </c>
      <c r="BS98" s="37" t="b">
        <v>0</v>
      </c>
      <c r="BT98" s="40" t="b">
        <v>0</v>
      </c>
      <c r="BU98" s="31" t="str">
        <f t="shared" ref="BU98:BU136" si="20">IF(COUNTIF(G98:I98,"x")=3,"Y","N")</f>
        <v>N</v>
      </c>
      <c r="BV98" s="41">
        <f t="shared" ref="BV98:BV132" si="21">IF(G98="x",IF(H98="y",1,0),0)</f>
        <v>0</v>
      </c>
      <c r="BW98" s="42">
        <f t="shared" ref="BW98:BW132" si="22">IF(G98="y",IF(H98="x",1,0),0)</f>
        <v>0</v>
      </c>
      <c r="BX98" s="42">
        <f t="shared" ref="BX98:BX132" si="23">IF(H98="y",IF(I98="x",1,0),0)</f>
        <v>0</v>
      </c>
    </row>
    <row r="99" spans="1:76" ht="38.5" customHeight="1">
      <c r="A99" s="29" t="str">
        <f t="shared" si="18"/>
        <v>Bookhagen</v>
      </c>
      <c r="B99" s="29" t="s">
        <v>341</v>
      </c>
      <c r="C99" s="29" t="s">
        <v>342</v>
      </c>
      <c r="D99" s="29" t="s">
        <v>343</v>
      </c>
      <c r="E99" s="30" t="s">
        <v>186</v>
      </c>
      <c r="F99" s="31" t="s">
        <v>85</v>
      </c>
      <c r="G99" s="32" t="str">
        <f>IF(J99,IF(J99&lt;='Net Changes - Table 1'!$C$1,"y","x"),IF(K99,IF(K99&lt;'Net Changes - Table 1'!C$1,"x","y"),"y"))</f>
        <v>y</v>
      </c>
      <c r="H99" s="44" t="str">
        <f>IF(K99,IF(K99&lt;='Net Changes - Table 1'!$D$1,"x","y"),"y")</f>
        <v>x</v>
      </c>
      <c r="I99" s="33" t="str">
        <f>IF(K99,IF(K99&lt;='Net Changes - Table 1'!$E$1,"x","y"),"y")</f>
        <v>x</v>
      </c>
      <c r="J99" s="47"/>
      <c r="K99" s="48">
        <v>2014</v>
      </c>
      <c r="L99" s="45"/>
      <c r="M99" s="46" t="b">
        <v>0</v>
      </c>
      <c r="N99" s="46" t="b">
        <v>0</v>
      </c>
      <c r="O99" s="46" t="b">
        <v>0</v>
      </c>
      <c r="P99" s="46" t="b">
        <v>0</v>
      </c>
      <c r="Q99" s="46" t="b">
        <v>0</v>
      </c>
      <c r="R99" s="46" t="b">
        <v>0</v>
      </c>
      <c r="S99" s="37">
        <f t="shared" si="19"/>
        <v>4</v>
      </c>
      <c r="T99" s="49">
        <v>41821</v>
      </c>
      <c r="U99" s="37" t="b">
        <v>0</v>
      </c>
      <c r="V99" s="37" t="b">
        <v>0</v>
      </c>
      <c r="W99" s="37" t="b">
        <v>0</v>
      </c>
      <c r="X99" s="37" t="b">
        <v>0</v>
      </c>
      <c r="Y99" s="37" t="b">
        <v>0</v>
      </c>
      <c r="Z99" s="37" t="b">
        <v>0</v>
      </c>
      <c r="AA99" s="37" t="b">
        <v>0</v>
      </c>
      <c r="AB99" s="37" t="b">
        <v>0</v>
      </c>
      <c r="AC99" s="37" t="b">
        <v>0</v>
      </c>
      <c r="AD99" s="37" t="b">
        <v>0</v>
      </c>
      <c r="AE99" s="37" t="b">
        <v>0</v>
      </c>
      <c r="AF99" s="37" t="b">
        <v>0</v>
      </c>
      <c r="AG99" s="37" t="b">
        <v>0</v>
      </c>
      <c r="AH99" s="39" t="b">
        <v>0</v>
      </c>
      <c r="AI99" s="37" t="b">
        <v>0</v>
      </c>
      <c r="AJ99" s="37" t="b">
        <v>0</v>
      </c>
      <c r="AK99" s="37" t="b">
        <v>0</v>
      </c>
      <c r="AL99" s="37" t="b">
        <v>1</v>
      </c>
      <c r="AM99" s="37" t="b">
        <v>1</v>
      </c>
      <c r="AN99" s="37" t="b">
        <v>0</v>
      </c>
      <c r="AO99" s="37" t="b">
        <v>0</v>
      </c>
      <c r="AP99" s="37" t="b">
        <v>0</v>
      </c>
      <c r="AQ99" s="37" t="b">
        <v>0</v>
      </c>
      <c r="AR99" s="37" t="b">
        <v>1</v>
      </c>
      <c r="AS99" s="37" t="b">
        <v>0</v>
      </c>
      <c r="AT99" s="37" t="b">
        <v>0</v>
      </c>
      <c r="AU99" s="37" t="b">
        <v>0</v>
      </c>
      <c r="AV99" s="37" t="b">
        <v>0</v>
      </c>
      <c r="AW99" s="37" t="b">
        <v>0</v>
      </c>
      <c r="AX99" s="37" t="b">
        <v>0</v>
      </c>
      <c r="AY99" s="37" t="b">
        <v>0</v>
      </c>
      <c r="AZ99" s="39" t="b">
        <v>0</v>
      </c>
      <c r="BA99" s="39" t="b">
        <v>0</v>
      </c>
      <c r="BB99" s="39" t="b">
        <v>0</v>
      </c>
      <c r="BC99" s="37" t="b">
        <v>0</v>
      </c>
      <c r="BD99" s="37" t="b">
        <v>1</v>
      </c>
      <c r="BE99" s="37" t="b">
        <v>0</v>
      </c>
      <c r="BF99" s="37" t="b">
        <v>0</v>
      </c>
      <c r="BG99" s="37" t="b">
        <v>0</v>
      </c>
      <c r="BH99" s="37" t="b">
        <v>0</v>
      </c>
      <c r="BI99" s="37" t="b">
        <v>0</v>
      </c>
      <c r="BJ99" s="37" t="b">
        <v>0</v>
      </c>
      <c r="BK99" s="37" t="b">
        <v>0</v>
      </c>
      <c r="BL99" s="37" t="b">
        <v>0</v>
      </c>
      <c r="BM99" s="37" t="b">
        <v>0</v>
      </c>
      <c r="BN99" s="37" t="b">
        <v>0</v>
      </c>
      <c r="BO99" s="37" t="b">
        <v>0</v>
      </c>
      <c r="BP99" s="37" t="b">
        <v>0</v>
      </c>
      <c r="BQ99" s="37" t="b">
        <v>0</v>
      </c>
      <c r="BR99" s="37" t="b">
        <v>0</v>
      </c>
      <c r="BS99" s="37" t="b">
        <v>0</v>
      </c>
      <c r="BT99" s="40" t="b">
        <v>0</v>
      </c>
      <c r="BU99" s="31" t="str">
        <f t="shared" si="20"/>
        <v>N</v>
      </c>
      <c r="BV99" s="41">
        <f t="shared" si="21"/>
        <v>0</v>
      </c>
      <c r="BW99" s="42">
        <f t="shared" si="22"/>
        <v>1</v>
      </c>
      <c r="BX99" s="42">
        <f t="shared" si="23"/>
        <v>0</v>
      </c>
    </row>
    <row r="100" spans="1:76" ht="38.5" customHeight="1">
      <c r="A100" s="29" t="str">
        <f t="shared" si="18"/>
        <v>Carvalho</v>
      </c>
      <c r="B100" s="29" t="s">
        <v>344</v>
      </c>
      <c r="C100" s="29" t="s">
        <v>342</v>
      </c>
      <c r="D100" s="29" t="s">
        <v>345</v>
      </c>
      <c r="E100" s="30" t="s">
        <v>346</v>
      </c>
      <c r="F100" s="31" t="s">
        <v>85</v>
      </c>
      <c r="G100" s="32" t="str">
        <f>IF(J100,IF(J100&lt;='Net Changes - Table 1'!$C$1,"y","x"),IF(K100,IF(K100&lt;'Net Changes - Table 1'!C$1,"x","y"),"y"))</f>
        <v>y</v>
      </c>
      <c r="H100" s="44" t="str">
        <f>IF(K100,IF(K100&lt;='Net Changes - Table 1'!$D$1,"x","y"),"y")</f>
        <v>y</v>
      </c>
      <c r="I100" s="33" t="str">
        <f>IF(K100,IF(K100&lt;='Net Changes - Table 1'!$E$1,"x","y"),"y")</f>
        <v>y</v>
      </c>
      <c r="J100" s="47"/>
      <c r="K100" s="35"/>
      <c r="L100" s="36"/>
      <c r="M100" s="37" t="b">
        <v>0</v>
      </c>
      <c r="N100" s="37" t="b">
        <v>0</v>
      </c>
      <c r="O100" s="37" t="b">
        <v>0</v>
      </c>
      <c r="P100" s="37" t="b">
        <v>0</v>
      </c>
      <c r="Q100" s="37" t="b">
        <v>0</v>
      </c>
      <c r="R100" s="37" t="b">
        <v>0</v>
      </c>
      <c r="S100" s="37">
        <f t="shared" si="19"/>
        <v>2</v>
      </c>
      <c r="T100" s="38"/>
      <c r="U100" s="37" t="b">
        <v>0</v>
      </c>
      <c r="V100" s="37" t="b">
        <v>0</v>
      </c>
      <c r="W100" s="37" t="b">
        <v>0</v>
      </c>
      <c r="X100" s="37" t="b">
        <v>0</v>
      </c>
      <c r="Y100" s="37" t="b">
        <v>0</v>
      </c>
      <c r="Z100" s="37" t="b">
        <v>0</v>
      </c>
      <c r="AA100" s="37" t="b">
        <v>0</v>
      </c>
      <c r="AB100" s="37" t="b">
        <v>0</v>
      </c>
      <c r="AC100" s="37" t="b">
        <v>0</v>
      </c>
      <c r="AD100" s="37" t="b">
        <v>0</v>
      </c>
      <c r="AE100" s="37" t="b">
        <v>0</v>
      </c>
      <c r="AF100" s="37" t="b">
        <v>0</v>
      </c>
      <c r="AG100" s="37" t="b">
        <v>0</v>
      </c>
      <c r="AH100" s="39" t="b">
        <v>0</v>
      </c>
      <c r="AI100" s="37" t="b">
        <v>0</v>
      </c>
      <c r="AJ100" s="37" t="b">
        <v>0</v>
      </c>
      <c r="AK100" s="37" t="b">
        <v>0</v>
      </c>
      <c r="AL100" s="37" t="b">
        <v>0</v>
      </c>
      <c r="AM100" s="37" t="b">
        <v>0</v>
      </c>
      <c r="AN100" s="37" t="b">
        <v>0</v>
      </c>
      <c r="AO100" s="37" t="b">
        <v>0</v>
      </c>
      <c r="AP100" s="37" t="b">
        <v>0</v>
      </c>
      <c r="AQ100" s="37" t="b">
        <v>0</v>
      </c>
      <c r="AR100" s="37" t="b">
        <v>0</v>
      </c>
      <c r="AS100" s="37" t="b">
        <v>0</v>
      </c>
      <c r="AT100" s="37" t="b">
        <v>0</v>
      </c>
      <c r="AU100" s="37" t="b">
        <v>0</v>
      </c>
      <c r="AV100" s="37" t="b">
        <v>0</v>
      </c>
      <c r="AW100" s="37" t="b">
        <v>0</v>
      </c>
      <c r="AX100" s="37" t="b">
        <v>0</v>
      </c>
      <c r="AY100" s="37" t="b">
        <v>0</v>
      </c>
      <c r="AZ100" s="39" t="b">
        <v>1</v>
      </c>
      <c r="BA100" s="39" t="b">
        <v>1</v>
      </c>
      <c r="BB100" s="39" t="b">
        <v>0</v>
      </c>
      <c r="BC100" s="37" t="b">
        <v>0</v>
      </c>
      <c r="BD100" s="37" t="b">
        <v>0</v>
      </c>
      <c r="BE100" s="37" t="b">
        <v>0</v>
      </c>
      <c r="BF100" s="37" t="b">
        <v>0</v>
      </c>
      <c r="BG100" s="37" t="b">
        <v>0</v>
      </c>
      <c r="BH100" s="37" t="b">
        <v>0</v>
      </c>
      <c r="BI100" s="37" t="b">
        <v>0</v>
      </c>
      <c r="BJ100" s="37" t="b">
        <v>0</v>
      </c>
      <c r="BK100" s="37" t="b">
        <v>0</v>
      </c>
      <c r="BL100" s="37" t="b">
        <v>0</v>
      </c>
      <c r="BM100" s="37" t="b">
        <v>0</v>
      </c>
      <c r="BN100" s="37" t="b">
        <v>0</v>
      </c>
      <c r="BO100" s="37" t="b">
        <v>0</v>
      </c>
      <c r="BP100" s="37" t="b">
        <v>0</v>
      </c>
      <c r="BQ100" s="37" t="b">
        <v>0</v>
      </c>
      <c r="BR100" s="37" t="b">
        <v>0</v>
      </c>
      <c r="BS100" s="37" t="b">
        <v>0</v>
      </c>
      <c r="BT100" s="40" t="b">
        <v>0</v>
      </c>
      <c r="BU100" s="31" t="str">
        <f t="shared" si="20"/>
        <v>N</v>
      </c>
      <c r="BV100" s="41">
        <f t="shared" si="21"/>
        <v>0</v>
      </c>
      <c r="BW100" s="42">
        <f t="shared" si="22"/>
        <v>0</v>
      </c>
      <c r="BX100" s="42">
        <f t="shared" si="23"/>
        <v>0</v>
      </c>
    </row>
    <row r="101" spans="1:76" ht="38.5" customHeight="1">
      <c r="A101" s="29" t="str">
        <f t="shared" si="18"/>
        <v>Cassels</v>
      </c>
      <c r="B101" s="29" t="s">
        <v>347</v>
      </c>
      <c r="C101" s="29" t="s">
        <v>342</v>
      </c>
      <c r="D101" s="29" t="s">
        <v>348</v>
      </c>
      <c r="E101" s="30" t="s">
        <v>335</v>
      </c>
      <c r="F101" s="43"/>
      <c r="G101" s="32" t="str">
        <f>IF(J101,IF(J101&lt;='Net Changes - Table 1'!$C$1,"y","x"),IF(K101,IF(K101&lt;'Net Changes - Table 1'!C$1,"x","y"),"y"))</f>
        <v>x</v>
      </c>
      <c r="H101" s="44" t="str">
        <f>IF(K101,IF(K101&lt;='Net Changes - Table 1'!$D$1,"x","y"),"y")</f>
        <v>y</v>
      </c>
      <c r="I101" s="33" t="str">
        <f>IF(K101,IF(K101&lt;='Net Changes - Table 1'!$E$1,"x","y"),"y")</f>
        <v>y</v>
      </c>
      <c r="J101" s="34">
        <v>2015</v>
      </c>
      <c r="K101" s="35"/>
      <c r="L101" s="45"/>
      <c r="M101" s="46" t="b">
        <v>0</v>
      </c>
      <c r="N101" s="46" t="b">
        <v>0</v>
      </c>
      <c r="O101" s="46" t="b">
        <v>0</v>
      </c>
      <c r="P101" s="46" t="b">
        <v>0</v>
      </c>
      <c r="Q101" s="46" t="b">
        <v>0</v>
      </c>
      <c r="R101" s="46" t="b">
        <v>0</v>
      </c>
      <c r="S101" s="37">
        <f t="shared" si="19"/>
        <v>2</v>
      </c>
      <c r="T101" s="38"/>
      <c r="U101" s="37" t="b">
        <v>0</v>
      </c>
      <c r="V101" s="37" t="b">
        <v>0</v>
      </c>
      <c r="W101" s="37" t="b">
        <v>0</v>
      </c>
      <c r="X101" s="37" t="b">
        <v>0</v>
      </c>
      <c r="Y101" s="37" t="b">
        <v>0</v>
      </c>
      <c r="Z101" s="37" t="b">
        <v>0</v>
      </c>
      <c r="AA101" s="37" t="b">
        <v>0</v>
      </c>
      <c r="AB101" s="37" t="b">
        <v>0</v>
      </c>
      <c r="AC101" s="37" t="b">
        <v>0</v>
      </c>
      <c r="AD101" s="37" t="b">
        <v>0</v>
      </c>
      <c r="AE101" s="37" t="b">
        <v>0</v>
      </c>
      <c r="AF101" s="37" t="b">
        <v>0</v>
      </c>
      <c r="AG101" s="37" t="b">
        <v>0</v>
      </c>
      <c r="AH101" s="39" t="b">
        <v>0</v>
      </c>
      <c r="AI101" s="37" t="b">
        <v>0</v>
      </c>
      <c r="AJ101" s="37" t="b">
        <v>0</v>
      </c>
      <c r="AK101" s="37" t="b">
        <v>0</v>
      </c>
      <c r="AL101" s="37" t="b">
        <v>0</v>
      </c>
      <c r="AM101" s="37" t="b">
        <v>0</v>
      </c>
      <c r="AN101" s="37" t="b">
        <v>0</v>
      </c>
      <c r="AO101" s="37" t="b">
        <v>0</v>
      </c>
      <c r="AP101" s="37" t="b">
        <v>0</v>
      </c>
      <c r="AQ101" s="37" t="b">
        <v>0</v>
      </c>
      <c r="AR101" s="37" t="b">
        <v>0</v>
      </c>
      <c r="AS101" s="37" t="b">
        <v>0</v>
      </c>
      <c r="AT101" s="37" t="b">
        <v>0</v>
      </c>
      <c r="AU101" s="37" t="b">
        <v>0</v>
      </c>
      <c r="AV101" s="37" t="b">
        <v>0</v>
      </c>
      <c r="AW101" s="37" t="b">
        <v>0</v>
      </c>
      <c r="AX101" s="37" t="b">
        <v>0</v>
      </c>
      <c r="AY101" s="37" t="b">
        <v>0</v>
      </c>
      <c r="AZ101" s="39" t="b">
        <v>0</v>
      </c>
      <c r="BA101" s="39" t="b">
        <v>0</v>
      </c>
      <c r="BB101" s="39" t="b">
        <v>0</v>
      </c>
      <c r="BC101" s="37" t="b">
        <v>1</v>
      </c>
      <c r="BD101" s="37" t="b">
        <v>0</v>
      </c>
      <c r="BE101" s="37" t="b">
        <v>0</v>
      </c>
      <c r="BF101" s="37" t="b">
        <v>0</v>
      </c>
      <c r="BG101" s="37" t="b">
        <v>0</v>
      </c>
      <c r="BH101" s="37" t="b">
        <v>0</v>
      </c>
      <c r="BI101" s="37" t="b">
        <v>0</v>
      </c>
      <c r="BJ101" s="37" t="b">
        <v>0</v>
      </c>
      <c r="BK101" s="37" t="b">
        <v>0</v>
      </c>
      <c r="BL101" s="37" t="b">
        <v>1</v>
      </c>
      <c r="BM101" s="37" t="b">
        <v>0</v>
      </c>
      <c r="BN101" s="37" t="b">
        <v>0</v>
      </c>
      <c r="BO101" s="37" t="b">
        <v>0</v>
      </c>
      <c r="BP101" s="37" t="b">
        <v>0</v>
      </c>
      <c r="BQ101" s="37" t="b">
        <v>0</v>
      </c>
      <c r="BR101" s="37" t="b">
        <v>0</v>
      </c>
      <c r="BS101" s="37" t="b">
        <v>0</v>
      </c>
      <c r="BT101" s="40" t="b">
        <v>0</v>
      </c>
      <c r="BU101" s="31" t="str">
        <f t="shared" si="20"/>
        <v>N</v>
      </c>
      <c r="BV101" s="41">
        <f t="shared" si="21"/>
        <v>1</v>
      </c>
      <c r="BW101" s="42">
        <f t="shared" si="22"/>
        <v>0</v>
      </c>
      <c r="BX101" s="42">
        <f t="shared" si="23"/>
        <v>0</v>
      </c>
    </row>
    <row r="102" spans="1:76" ht="26.5" customHeight="1">
      <c r="A102" s="29" t="str">
        <f t="shared" si="18"/>
        <v>Chadwick</v>
      </c>
      <c r="B102" s="29" t="s">
        <v>349</v>
      </c>
      <c r="C102" s="29" t="s">
        <v>342</v>
      </c>
      <c r="D102" s="29" t="s">
        <v>350</v>
      </c>
      <c r="E102" s="30" t="s">
        <v>351</v>
      </c>
      <c r="F102" s="43"/>
      <c r="G102" s="32" t="str">
        <f>IF(J102,IF(J102&lt;='Net Changes - Table 1'!$C$1,"y","x"),IF(K102,IF(K102&lt;'Net Changes - Table 1'!C$1,"x","y"),"y"))</f>
        <v>y</v>
      </c>
      <c r="H102" s="44" t="str">
        <f>IF(K102,IF(K102&lt;='Net Changes - Table 1'!$D$1,"x","y"),"y")</f>
        <v>x</v>
      </c>
      <c r="I102" s="33" t="str">
        <f>IF(K102,IF(K102&lt;='Net Changes - Table 1'!$E$1,"x","y"),"y")</f>
        <v>x</v>
      </c>
      <c r="J102" s="60"/>
      <c r="K102" s="48">
        <v>2019</v>
      </c>
      <c r="L102" s="36"/>
      <c r="M102" s="37" t="b">
        <v>1</v>
      </c>
      <c r="N102" s="37" t="b">
        <v>0</v>
      </c>
      <c r="O102" s="37" t="b">
        <v>0</v>
      </c>
      <c r="P102" s="37" t="b">
        <v>0</v>
      </c>
      <c r="Q102" s="37" t="b">
        <v>0</v>
      </c>
      <c r="R102" s="37" t="b">
        <v>0</v>
      </c>
      <c r="S102" s="37">
        <f t="shared" si="19"/>
        <v>3</v>
      </c>
      <c r="T102" s="38"/>
      <c r="U102" s="37" t="b">
        <v>0</v>
      </c>
      <c r="V102" s="37" t="b">
        <v>0</v>
      </c>
      <c r="W102" s="37" t="b">
        <v>0</v>
      </c>
      <c r="X102" s="37" t="b">
        <v>0</v>
      </c>
      <c r="Y102" s="37" t="b">
        <v>0</v>
      </c>
      <c r="Z102" s="37" t="b">
        <v>0</v>
      </c>
      <c r="AA102" s="37" t="b">
        <v>0</v>
      </c>
      <c r="AB102" s="37" t="b">
        <v>0</v>
      </c>
      <c r="AC102" s="37" t="b">
        <v>0</v>
      </c>
      <c r="AD102" s="37" t="b">
        <v>0</v>
      </c>
      <c r="AE102" s="37" t="b">
        <v>0</v>
      </c>
      <c r="AF102" s="37" t="b">
        <v>0</v>
      </c>
      <c r="AG102" s="37" t="b">
        <v>0</v>
      </c>
      <c r="AH102" s="39" t="b">
        <v>0</v>
      </c>
      <c r="AI102" s="37" t="b">
        <v>0</v>
      </c>
      <c r="AJ102" s="37" t="b">
        <v>0</v>
      </c>
      <c r="AK102" s="37" t="b">
        <v>0</v>
      </c>
      <c r="AL102" s="37" t="b">
        <v>0</v>
      </c>
      <c r="AM102" s="37" t="b">
        <v>1</v>
      </c>
      <c r="AN102" s="37" t="b">
        <v>0</v>
      </c>
      <c r="AO102" s="37" t="b">
        <v>1</v>
      </c>
      <c r="AP102" s="37" t="b">
        <v>0</v>
      </c>
      <c r="AQ102" s="37" t="b">
        <v>0</v>
      </c>
      <c r="AR102" s="37" t="b">
        <v>0</v>
      </c>
      <c r="AS102" s="37" t="b">
        <v>0</v>
      </c>
      <c r="AT102" s="37" t="b">
        <v>0</v>
      </c>
      <c r="AU102" s="37" t="b">
        <v>0</v>
      </c>
      <c r="AV102" s="37" t="b">
        <v>0</v>
      </c>
      <c r="AW102" s="37" t="b">
        <v>0</v>
      </c>
      <c r="AX102" s="37" t="b">
        <v>0</v>
      </c>
      <c r="AY102" s="37" t="b">
        <v>0</v>
      </c>
      <c r="AZ102" s="39" t="b">
        <v>0</v>
      </c>
      <c r="BA102" s="39" t="b">
        <v>0</v>
      </c>
      <c r="BB102" s="39" t="b">
        <v>0</v>
      </c>
      <c r="BC102" s="37" t="b">
        <v>0</v>
      </c>
      <c r="BD102" s="37" t="b">
        <v>0</v>
      </c>
      <c r="BE102" s="37" t="b">
        <v>0</v>
      </c>
      <c r="BF102" s="37" t="b">
        <v>0</v>
      </c>
      <c r="BG102" s="37" t="b">
        <v>0</v>
      </c>
      <c r="BH102" s="37" t="b">
        <v>0</v>
      </c>
      <c r="BI102" s="37" t="b">
        <v>0</v>
      </c>
      <c r="BJ102" s="37" t="b">
        <v>0</v>
      </c>
      <c r="BK102" s="37" t="b">
        <v>0</v>
      </c>
      <c r="BL102" s="37" t="b">
        <v>0</v>
      </c>
      <c r="BM102" s="37" t="b">
        <v>0</v>
      </c>
      <c r="BN102" s="37" t="b">
        <v>0</v>
      </c>
      <c r="BO102" s="37" t="b">
        <v>0</v>
      </c>
      <c r="BP102" s="37" t="b">
        <v>0</v>
      </c>
      <c r="BQ102" s="37" t="b">
        <v>1</v>
      </c>
      <c r="BR102" s="37" t="b">
        <v>0</v>
      </c>
      <c r="BS102" s="37" t="b">
        <v>0</v>
      </c>
      <c r="BT102" s="40" t="b">
        <v>0</v>
      </c>
      <c r="BU102" s="31" t="str">
        <f t="shared" si="20"/>
        <v>N</v>
      </c>
      <c r="BV102" s="41">
        <f t="shared" si="21"/>
        <v>0</v>
      </c>
      <c r="BW102" s="42">
        <f t="shared" si="22"/>
        <v>1</v>
      </c>
      <c r="BX102" s="42">
        <f t="shared" si="23"/>
        <v>0</v>
      </c>
    </row>
    <row r="103" spans="1:76" ht="26.5" customHeight="1">
      <c r="A103" s="29" t="str">
        <f t="shared" si="18"/>
        <v>Chrastil</v>
      </c>
      <c r="B103" s="29" t="s">
        <v>352</v>
      </c>
      <c r="C103" s="29" t="s">
        <v>342</v>
      </c>
      <c r="D103" s="29" t="s">
        <v>353</v>
      </c>
      <c r="E103" s="50"/>
      <c r="F103" s="43"/>
      <c r="G103" s="32" t="str">
        <f>IF(J103,IF(J103&lt;='Net Changes - Table 1'!$C$1,"y","x"),IF(K103,IF(K103&lt;'Net Changes - Table 1'!C$1,"x","y"),"y"))</f>
        <v>x</v>
      </c>
      <c r="H103" s="44" t="str">
        <f>IF(K103,IF(K103&lt;='Net Changes - Table 1'!$D$1,"x","y"),"y")</f>
        <v>y</v>
      </c>
      <c r="I103" s="33" t="str">
        <f>IF(K103,IF(K103&lt;='Net Changes - Table 1'!$E$1,"x","y"),"y")</f>
        <v>y</v>
      </c>
      <c r="J103" s="34">
        <v>2017</v>
      </c>
      <c r="K103" s="35"/>
      <c r="L103" s="45"/>
      <c r="M103" s="46" t="b">
        <v>0</v>
      </c>
      <c r="N103" s="46" t="b">
        <v>0</v>
      </c>
      <c r="O103" s="46" t="b">
        <v>0</v>
      </c>
      <c r="P103" s="46" t="b">
        <v>0</v>
      </c>
      <c r="Q103" s="46" t="b">
        <v>0</v>
      </c>
      <c r="R103" s="46" t="b">
        <v>0</v>
      </c>
      <c r="S103" s="37">
        <f t="shared" si="19"/>
        <v>1</v>
      </c>
      <c r="T103" s="38"/>
      <c r="U103" s="37" t="b">
        <v>0</v>
      </c>
      <c r="V103" s="37" t="b">
        <v>0</v>
      </c>
      <c r="W103" s="37" t="b">
        <v>0</v>
      </c>
      <c r="X103" s="37" t="b">
        <v>0</v>
      </c>
      <c r="Y103" s="37" t="b">
        <v>0</v>
      </c>
      <c r="Z103" s="37" t="b">
        <v>0</v>
      </c>
      <c r="AA103" s="37" t="b">
        <v>0</v>
      </c>
      <c r="AB103" s="37" t="b">
        <v>0</v>
      </c>
      <c r="AC103" s="37" t="b">
        <v>0</v>
      </c>
      <c r="AD103" s="37" t="b">
        <v>0</v>
      </c>
      <c r="AE103" s="37" t="b">
        <v>0</v>
      </c>
      <c r="AF103" s="37" t="b">
        <v>0</v>
      </c>
      <c r="AG103" s="37" t="b">
        <v>0</v>
      </c>
      <c r="AH103" s="39" t="b">
        <v>0</v>
      </c>
      <c r="AI103" s="37" t="b">
        <v>0</v>
      </c>
      <c r="AJ103" s="37" t="b">
        <v>0</v>
      </c>
      <c r="AK103" s="37" t="b">
        <v>0</v>
      </c>
      <c r="AL103" s="37" t="b">
        <v>0</v>
      </c>
      <c r="AM103" s="37" t="b">
        <v>0</v>
      </c>
      <c r="AN103" s="37" t="b">
        <v>0</v>
      </c>
      <c r="AO103" s="37" t="b">
        <v>0</v>
      </c>
      <c r="AP103" s="37" t="b">
        <v>0</v>
      </c>
      <c r="AQ103" s="37" t="b">
        <v>0</v>
      </c>
      <c r="AR103" s="37" t="b">
        <v>0</v>
      </c>
      <c r="AS103" s="37" t="b">
        <v>0</v>
      </c>
      <c r="AT103" s="37" t="b">
        <v>0</v>
      </c>
      <c r="AU103" s="37" t="b">
        <v>0</v>
      </c>
      <c r="AV103" s="37" t="b">
        <v>0</v>
      </c>
      <c r="AW103" s="37" t="b">
        <v>0</v>
      </c>
      <c r="AX103" s="37" t="b">
        <v>0</v>
      </c>
      <c r="AY103" s="37" t="b">
        <v>0</v>
      </c>
      <c r="AZ103" s="39" t="b">
        <v>0</v>
      </c>
      <c r="BA103" s="39" t="b">
        <v>0</v>
      </c>
      <c r="BB103" s="39" t="b">
        <v>0</v>
      </c>
      <c r="BC103" s="37" t="b">
        <v>0</v>
      </c>
      <c r="BD103" s="37" t="b">
        <v>0</v>
      </c>
      <c r="BE103" s="37" t="b">
        <v>0</v>
      </c>
      <c r="BF103" s="37" t="b">
        <v>0</v>
      </c>
      <c r="BG103" s="37" t="b">
        <v>0</v>
      </c>
      <c r="BH103" s="37" t="b">
        <v>0</v>
      </c>
      <c r="BI103" s="37" t="b">
        <v>0</v>
      </c>
      <c r="BJ103" s="37" t="b">
        <v>0</v>
      </c>
      <c r="BK103" s="37" t="b">
        <v>0</v>
      </c>
      <c r="BL103" s="37" t="b">
        <v>0</v>
      </c>
      <c r="BM103" s="37" t="b">
        <v>0</v>
      </c>
      <c r="BN103" s="37" t="b">
        <v>1</v>
      </c>
      <c r="BO103" s="37" t="b">
        <v>0</v>
      </c>
      <c r="BP103" s="37" t="b">
        <v>0</v>
      </c>
      <c r="BQ103" s="37" t="b">
        <v>0</v>
      </c>
      <c r="BR103" s="37" t="b">
        <v>0</v>
      </c>
      <c r="BS103" s="37" t="b">
        <v>0</v>
      </c>
      <c r="BT103" s="40" t="b">
        <v>0</v>
      </c>
      <c r="BU103" s="31" t="str">
        <f t="shared" si="20"/>
        <v>N</v>
      </c>
      <c r="BV103" s="41">
        <f t="shared" si="21"/>
        <v>1</v>
      </c>
      <c r="BW103" s="42">
        <f t="shared" si="22"/>
        <v>0</v>
      </c>
      <c r="BX103" s="42">
        <f t="shared" si="23"/>
        <v>0</v>
      </c>
    </row>
    <row r="104" spans="1:76" ht="26.5" customHeight="1">
      <c r="A104" s="29" t="str">
        <f t="shared" si="18"/>
        <v>Chu</v>
      </c>
      <c r="B104" s="29" t="s">
        <v>354</v>
      </c>
      <c r="C104" s="29" t="s">
        <v>342</v>
      </c>
      <c r="D104" s="29" t="s">
        <v>355</v>
      </c>
      <c r="E104" s="50"/>
      <c r="F104" s="31" t="s">
        <v>85</v>
      </c>
      <c r="G104" s="32" t="str">
        <f>IF(J104,IF(J104&lt;='Net Changes - Table 1'!$C$1,"y","x"),IF(K104,IF(K104&lt;'Net Changes - Table 1'!C$1,"x","y"),"y"))</f>
        <v>x</v>
      </c>
      <c r="H104" s="44" t="str">
        <f>IF(K104,IF(K104&lt;='Net Changes - Table 1'!$D$1,"x","y"),"y")</f>
        <v>y</v>
      </c>
      <c r="I104" s="33" t="str">
        <f>IF(K104,IF(K104&lt;='Net Changes - Table 1'!$E$1,"x","y"),"y")</f>
        <v>y</v>
      </c>
      <c r="J104" s="34">
        <v>2018</v>
      </c>
      <c r="K104" s="35"/>
      <c r="L104" s="45"/>
      <c r="M104" s="46" t="b">
        <v>0</v>
      </c>
      <c r="N104" s="46" t="b">
        <v>0</v>
      </c>
      <c r="O104" s="46" t="b">
        <v>0</v>
      </c>
      <c r="P104" s="46" t="b">
        <v>0</v>
      </c>
      <c r="Q104" s="46" t="b">
        <v>0</v>
      </c>
      <c r="R104" s="46" t="b">
        <v>0</v>
      </c>
      <c r="S104" s="37">
        <f t="shared" si="19"/>
        <v>2</v>
      </c>
      <c r="T104" s="38"/>
      <c r="U104" s="37" t="b">
        <v>0</v>
      </c>
      <c r="V104" s="37" t="b">
        <v>0</v>
      </c>
      <c r="W104" s="37" t="b">
        <v>0</v>
      </c>
      <c r="X104" s="37" t="b">
        <v>0</v>
      </c>
      <c r="Y104" s="37" t="b">
        <v>0</v>
      </c>
      <c r="Z104" s="37" t="b">
        <v>0</v>
      </c>
      <c r="AA104" s="37" t="b">
        <v>0</v>
      </c>
      <c r="AB104" s="37" t="b">
        <v>0</v>
      </c>
      <c r="AC104" s="37" t="b">
        <v>0</v>
      </c>
      <c r="AD104" s="37" t="b">
        <v>0</v>
      </c>
      <c r="AE104" s="37" t="b">
        <v>0</v>
      </c>
      <c r="AF104" s="37" t="b">
        <v>0</v>
      </c>
      <c r="AG104" s="37" t="b">
        <v>0</v>
      </c>
      <c r="AH104" s="39" t="b">
        <v>0</v>
      </c>
      <c r="AI104" s="37" t="b">
        <v>0</v>
      </c>
      <c r="AJ104" s="37" t="b">
        <v>0</v>
      </c>
      <c r="AK104" s="37" t="b">
        <v>0</v>
      </c>
      <c r="AL104" s="37" t="b">
        <v>0</v>
      </c>
      <c r="AM104" s="37" t="b">
        <v>0</v>
      </c>
      <c r="AN104" s="37" t="b">
        <v>0</v>
      </c>
      <c r="AO104" s="37" t="b">
        <v>0</v>
      </c>
      <c r="AP104" s="37" t="b">
        <v>0</v>
      </c>
      <c r="AQ104" s="37" t="b">
        <v>0</v>
      </c>
      <c r="AR104" s="37" t="b">
        <v>1</v>
      </c>
      <c r="AS104" s="37" t="b">
        <v>0</v>
      </c>
      <c r="AT104" s="37" t="b">
        <v>0</v>
      </c>
      <c r="AU104" s="37" t="b">
        <v>0</v>
      </c>
      <c r="AV104" s="37" t="b">
        <v>0</v>
      </c>
      <c r="AW104" s="37" t="b">
        <v>0</v>
      </c>
      <c r="AX104" s="37" t="b">
        <v>0</v>
      </c>
      <c r="AY104" s="37" t="b">
        <v>0</v>
      </c>
      <c r="AZ104" s="39" t="b">
        <v>0</v>
      </c>
      <c r="BA104" s="39" t="b">
        <v>0</v>
      </c>
      <c r="BB104" s="39" t="b">
        <v>0</v>
      </c>
      <c r="BC104" s="37" t="b">
        <v>0</v>
      </c>
      <c r="BD104" s="37" t="b">
        <v>1</v>
      </c>
      <c r="BE104" s="37" t="b">
        <v>0</v>
      </c>
      <c r="BF104" s="37" t="b">
        <v>0</v>
      </c>
      <c r="BG104" s="37" t="b">
        <v>0</v>
      </c>
      <c r="BH104" s="37" t="b">
        <v>0</v>
      </c>
      <c r="BI104" s="37" t="b">
        <v>0</v>
      </c>
      <c r="BJ104" s="37" t="b">
        <v>0</v>
      </c>
      <c r="BK104" s="37" t="b">
        <v>0</v>
      </c>
      <c r="BL104" s="37" t="b">
        <v>0</v>
      </c>
      <c r="BM104" s="37" t="b">
        <v>0</v>
      </c>
      <c r="BN104" s="37" t="b">
        <v>0</v>
      </c>
      <c r="BO104" s="37" t="b">
        <v>0</v>
      </c>
      <c r="BP104" s="37" t="b">
        <v>0</v>
      </c>
      <c r="BQ104" s="37" t="b">
        <v>0</v>
      </c>
      <c r="BR104" s="37" t="b">
        <v>0</v>
      </c>
      <c r="BS104" s="37" t="b">
        <v>0</v>
      </c>
      <c r="BT104" s="40" t="b">
        <v>0</v>
      </c>
      <c r="BU104" s="31" t="str">
        <f t="shared" si="20"/>
        <v>N</v>
      </c>
      <c r="BV104" s="41">
        <f t="shared" si="21"/>
        <v>1</v>
      </c>
      <c r="BW104" s="42">
        <f t="shared" si="22"/>
        <v>0</v>
      </c>
      <c r="BX104" s="42">
        <f t="shared" si="23"/>
        <v>0</v>
      </c>
    </row>
    <row r="105" spans="1:76" ht="50.5" customHeight="1">
      <c r="A105" s="29" t="str">
        <f t="shared" si="18"/>
        <v>Church</v>
      </c>
      <c r="B105" s="29" t="s">
        <v>356</v>
      </c>
      <c r="C105" s="29" t="s">
        <v>342</v>
      </c>
      <c r="D105" s="29" t="s">
        <v>357</v>
      </c>
      <c r="E105" s="30" t="s">
        <v>358</v>
      </c>
      <c r="F105" s="43" t="s">
        <v>85</v>
      </c>
      <c r="G105" s="32" t="str">
        <f>IF(J105,IF(J105&lt;='Net Changes - Table 1'!$C$1,"y","x"),IF(K105,IF(K105&lt;'Net Changes - Table 1'!C$1,"x","y"),"y"))</f>
        <v>y</v>
      </c>
      <c r="H105" s="44" t="str">
        <f>IF(K105,IF(K105&lt;='Net Changes - Table 1'!$D$1,"x","y"),"y")</f>
        <v>y</v>
      </c>
      <c r="I105" s="33" t="str">
        <f>IF(K105,IF(K105&lt;='Net Changes - Table 1'!$E$1,"x","y"),"y")</f>
        <v>y</v>
      </c>
      <c r="J105" s="47"/>
      <c r="K105" s="35"/>
      <c r="L105" s="36"/>
      <c r="M105" s="37" t="b">
        <v>0</v>
      </c>
      <c r="N105" s="37" t="b">
        <v>0</v>
      </c>
      <c r="O105" s="37" t="b">
        <v>0</v>
      </c>
      <c r="P105" s="37" t="b">
        <v>0</v>
      </c>
      <c r="Q105" s="37" t="b">
        <v>0</v>
      </c>
      <c r="R105" s="37" t="b">
        <v>0</v>
      </c>
      <c r="S105" s="37">
        <f t="shared" si="19"/>
        <v>2</v>
      </c>
      <c r="T105" s="38"/>
      <c r="U105" s="37" t="b">
        <v>0</v>
      </c>
      <c r="V105" s="37" t="b">
        <v>0</v>
      </c>
      <c r="W105" s="37" t="b">
        <v>0</v>
      </c>
      <c r="X105" s="37" t="b">
        <v>0</v>
      </c>
      <c r="Y105" s="37" t="b">
        <v>0</v>
      </c>
      <c r="Z105" s="37" t="b">
        <v>0</v>
      </c>
      <c r="AA105" s="37" t="b">
        <v>0</v>
      </c>
      <c r="AB105" s="37" t="b">
        <v>0</v>
      </c>
      <c r="AC105" s="37" t="b">
        <v>0</v>
      </c>
      <c r="AD105" s="37" t="b">
        <v>0</v>
      </c>
      <c r="AE105" s="37" t="b">
        <v>0</v>
      </c>
      <c r="AF105" s="37" t="b">
        <v>0</v>
      </c>
      <c r="AG105" s="37" t="b">
        <v>0</v>
      </c>
      <c r="AH105" s="39" t="b">
        <v>0</v>
      </c>
      <c r="AI105" s="37" t="b">
        <v>0</v>
      </c>
      <c r="AJ105" s="37" t="b">
        <v>0</v>
      </c>
      <c r="AK105" s="37" t="b">
        <v>0</v>
      </c>
      <c r="AL105" s="37" t="b">
        <v>0</v>
      </c>
      <c r="AM105" s="37" t="b">
        <v>0</v>
      </c>
      <c r="AN105" s="37" t="b">
        <v>0</v>
      </c>
      <c r="AO105" s="37" t="b">
        <v>0</v>
      </c>
      <c r="AP105" s="37" t="b">
        <v>0</v>
      </c>
      <c r="AQ105" s="37" t="b">
        <v>0</v>
      </c>
      <c r="AR105" s="37" t="b">
        <v>0</v>
      </c>
      <c r="AS105" s="37" t="b">
        <v>0</v>
      </c>
      <c r="AT105" s="37" t="b">
        <v>0</v>
      </c>
      <c r="AU105" s="37" t="b">
        <v>0</v>
      </c>
      <c r="AV105" s="37" t="b">
        <v>0</v>
      </c>
      <c r="AW105" s="37" t="b">
        <v>0</v>
      </c>
      <c r="AX105" s="37" t="b">
        <v>0</v>
      </c>
      <c r="AY105" s="37" t="b">
        <v>0</v>
      </c>
      <c r="AZ105" s="39" t="b">
        <v>0</v>
      </c>
      <c r="BA105" s="39" t="b">
        <v>0</v>
      </c>
      <c r="BB105" s="39" t="b">
        <v>0</v>
      </c>
      <c r="BC105" s="37" t="b">
        <v>1</v>
      </c>
      <c r="BD105" s="37" t="b">
        <v>0</v>
      </c>
      <c r="BE105" s="37" t="b">
        <v>0</v>
      </c>
      <c r="BF105" s="37" t="b">
        <v>0</v>
      </c>
      <c r="BG105" s="37" t="b">
        <v>0</v>
      </c>
      <c r="BH105" s="37" t="b">
        <v>0</v>
      </c>
      <c r="BI105" s="37" t="b">
        <v>0</v>
      </c>
      <c r="BJ105" s="37" t="b">
        <v>1</v>
      </c>
      <c r="BK105" s="37" t="b">
        <v>0</v>
      </c>
      <c r="BL105" s="37" t="b">
        <v>0</v>
      </c>
      <c r="BM105" s="37" t="b">
        <v>0</v>
      </c>
      <c r="BN105" s="37" t="b">
        <v>0</v>
      </c>
      <c r="BO105" s="37" t="b">
        <v>0</v>
      </c>
      <c r="BP105" s="37" t="b">
        <v>0</v>
      </c>
      <c r="BQ105" s="37" t="b">
        <v>0</v>
      </c>
      <c r="BR105" s="37" t="b">
        <v>0</v>
      </c>
      <c r="BS105" s="37" t="b">
        <v>0</v>
      </c>
      <c r="BT105" s="40" t="b">
        <v>0</v>
      </c>
      <c r="BU105" s="31" t="str">
        <f t="shared" si="20"/>
        <v>N</v>
      </c>
      <c r="BV105" s="41">
        <f t="shared" si="21"/>
        <v>0</v>
      </c>
      <c r="BW105" s="42">
        <f t="shared" si="22"/>
        <v>0</v>
      </c>
      <c r="BX105" s="42">
        <f t="shared" si="23"/>
        <v>0</v>
      </c>
    </row>
    <row r="106" spans="1:76" ht="38.5" customHeight="1">
      <c r="A106" s="29" t="str">
        <f t="shared" si="18"/>
        <v>Clarke</v>
      </c>
      <c r="B106" s="29" t="s">
        <v>359</v>
      </c>
      <c r="C106" s="29" t="s">
        <v>342</v>
      </c>
      <c r="D106" s="29" t="s">
        <v>360</v>
      </c>
      <c r="E106" s="30" t="s">
        <v>361</v>
      </c>
      <c r="F106" s="43" t="s">
        <v>85</v>
      </c>
      <c r="G106" s="32" t="str">
        <f>IF(J106,IF(J106&lt;='Net Changes - Table 1'!$C$1,"y","x"),IF(K106,IF(K106&lt;'Net Changes - Table 1'!C$1,"x","y"),"y"))</f>
        <v>y</v>
      </c>
      <c r="H106" s="44" t="str">
        <f>IF(K106,IF(K106&lt;='Net Changes - Table 1'!$D$1,"x","y"),"y")</f>
        <v>y</v>
      </c>
      <c r="I106" s="33" t="str">
        <f>IF(K106,IF(K106&lt;='Net Changes - Table 1'!$E$1,"x","y"),"y")</f>
        <v>x</v>
      </c>
      <c r="J106" s="60"/>
      <c r="K106" s="48">
        <v>2021</v>
      </c>
      <c r="L106" s="36"/>
      <c r="M106" s="37" t="b">
        <v>0</v>
      </c>
      <c r="N106" s="37" t="b">
        <v>0</v>
      </c>
      <c r="O106" s="37" t="b">
        <v>0</v>
      </c>
      <c r="P106" s="37" t="b">
        <v>0</v>
      </c>
      <c r="Q106" s="37" t="b">
        <v>0</v>
      </c>
      <c r="R106" s="37" t="b">
        <v>0</v>
      </c>
      <c r="S106" s="37">
        <f t="shared" si="19"/>
        <v>2</v>
      </c>
      <c r="T106" s="38"/>
      <c r="U106" s="37" t="b">
        <v>0</v>
      </c>
      <c r="V106" s="37" t="b">
        <v>0</v>
      </c>
      <c r="W106" s="37" t="b">
        <v>0</v>
      </c>
      <c r="X106" s="37" t="b">
        <v>0</v>
      </c>
      <c r="Y106" s="37" t="b">
        <v>0</v>
      </c>
      <c r="Z106" s="37" t="b">
        <v>0</v>
      </c>
      <c r="AA106" s="37" t="b">
        <v>0</v>
      </c>
      <c r="AB106" s="37" t="b">
        <v>0</v>
      </c>
      <c r="AC106" s="37" t="b">
        <v>0</v>
      </c>
      <c r="AD106" s="37" t="b">
        <v>0</v>
      </c>
      <c r="AE106" s="37" t="b">
        <v>0</v>
      </c>
      <c r="AF106" s="37" t="b">
        <v>0</v>
      </c>
      <c r="AG106" s="37" t="b">
        <v>0</v>
      </c>
      <c r="AH106" s="39" t="b">
        <v>0</v>
      </c>
      <c r="AI106" s="37" t="b">
        <v>0</v>
      </c>
      <c r="AJ106" s="37" t="b">
        <v>0</v>
      </c>
      <c r="AK106" s="37" t="b">
        <v>0</v>
      </c>
      <c r="AL106" s="37" t="b">
        <v>0</v>
      </c>
      <c r="AM106" s="37" t="b">
        <v>0</v>
      </c>
      <c r="AN106" s="37" t="b">
        <v>0</v>
      </c>
      <c r="AO106" s="37" t="b">
        <v>0</v>
      </c>
      <c r="AP106" s="37" t="b">
        <v>0</v>
      </c>
      <c r="AQ106" s="37" t="b">
        <v>1</v>
      </c>
      <c r="AR106" s="37" t="b">
        <v>0</v>
      </c>
      <c r="AS106" s="37" t="b">
        <v>0</v>
      </c>
      <c r="AT106" s="37" t="b">
        <v>0</v>
      </c>
      <c r="AU106" s="37" t="b">
        <v>0</v>
      </c>
      <c r="AV106" s="37" t="b">
        <v>0</v>
      </c>
      <c r="AW106" s="37" t="b">
        <v>0</v>
      </c>
      <c r="AX106" s="37" t="b">
        <v>0</v>
      </c>
      <c r="AY106" s="37" t="b">
        <v>0</v>
      </c>
      <c r="AZ106" s="39" t="b">
        <v>0</v>
      </c>
      <c r="BA106" s="39" t="b">
        <v>0</v>
      </c>
      <c r="BB106" s="39" t="b">
        <v>0</v>
      </c>
      <c r="BC106" s="37" t="b">
        <v>1</v>
      </c>
      <c r="BD106" s="37" t="b">
        <v>0</v>
      </c>
      <c r="BE106" s="37" t="b">
        <v>0</v>
      </c>
      <c r="BF106" s="37" t="b">
        <v>0</v>
      </c>
      <c r="BG106" s="37" t="b">
        <v>0</v>
      </c>
      <c r="BH106" s="37" t="b">
        <v>0</v>
      </c>
      <c r="BI106" s="37" t="b">
        <v>0</v>
      </c>
      <c r="BJ106" s="37" t="b">
        <v>0</v>
      </c>
      <c r="BK106" s="37" t="b">
        <v>0</v>
      </c>
      <c r="BL106" s="37" t="b">
        <v>0</v>
      </c>
      <c r="BM106" s="37" t="b">
        <v>0</v>
      </c>
      <c r="BN106" s="37" t="b">
        <v>0</v>
      </c>
      <c r="BO106" s="37" t="b">
        <v>0</v>
      </c>
      <c r="BP106" s="37" t="b">
        <v>0</v>
      </c>
      <c r="BQ106" s="37" t="b">
        <v>0</v>
      </c>
      <c r="BR106" s="37" t="b">
        <v>0</v>
      </c>
      <c r="BS106" s="37" t="b">
        <v>0</v>
      </c>
      <c r="BT106" s="40" t="b">
        <v>0</v>
      </c>
      <c r="BU106" s="31" t="str">
        <f t="shared" si="20"/>
        <v>N</v>
      </c>
      <c r="BV106" s="41">
        <f t="shared" si="21"/>
        <v>0</v>
      </c>
      <c r="BW106" s="42">
        <f t="shared" si="22"/>
        <v>0</v>
      </c>
      <c r="BX106" s="42">
        <f t="shared" si="23"/>
        <v>1</v>
      </c>
    </row>
    <row r="107" spans="1:76" ht="38.5" customHeight="1">
      <c r="A107" s="29" t="str">
        <f t="shared" si="18"/>
        <v>Couclelis</v>
      </c>
      <c r="B107" s="29" t="s">
        <v>362</v>
      </c>
      <c r="C107" s="29" t="s">
        <v>342</v>
      </c>
      <c r="D107" s="29" t="s">
        <v>363</v>
      </c>
      <c r="E107" s="30" t="s">
        <v>364</v>
      </c>
      <c r="F107" s="43"/>
      <c r="G107" s="32" t="str">
        <f>IF(J107,IF(J107&lt;='Net Changes - Table 1'!$C$1,"y","x"),IF(K107,IF(K107&lt;'Net Changes - Table 1'!C$1,"x","y"),"y"))</f>
        <v>y</v>
      </c>
      <c r="H107" s="44" t="str">
        <f>IF(K107,IF(K107&lt;='Net Changes - Table 1'!$D$1,"x","y"),"y")</f>
        <v>x</v>
      </c>
      <c r="I107" s="33" t="str">
        <f>IF(K107,IF(K107&lt;='Net Changes - Table 1'!$E$1,"x","y"),"y")</f>
        <v>x</v>
      </c>
      <c r="J107" s="47"/>
      <c r="K107" s="48">
        <v>2015</v>
      </c>
      <c r="L107" s="45"/>
      <c r="M107" s="46" t="b">
        <v>0</v>
      </c>
      <c r="N107" s="46" t="b">
        <v>0</v>
      </c>
      <c r="O107" s="46" t="b">
        <v>0</v>
      </c>
      <c r="P107" s="46" t="b">
        <v>0</v>
      </c>
      <c r="Q107" s="46" t="b">
        <v>0</v>
      </c>
      <c r="R107" s="46" t="b">
        <v>0</v>
      </c>
      <c r="S107" s="37">
        <f t="shared" si="19"/>
        <v>3</v>
      </c>
      <c r="T107" s="38"/>
      <c r="U107" s="37" t="b">
        <v>0</v>
      </c>
      <c r="V107" s="37" t="b">
        <v>0</v>
      </c>
      <c r="W107" s="37" t="b">
        <v>0</v>
      </c>
      <c r="X107" s="37" t="b">
        <v>0</v>
      </c>
      <c r="Y107" s="37" t="b">
        <v>0</v>
      </c>
      <c r="Z107" s="37" t="b">
        <v>0</v>
      </c>
      <c r="AA107" s="37" t="b">
        <v>0</v>
      </c>
      <c r="AB107" s="37" t="b">
        <v>0</v>
      </c>
      <c r="AC107" s="37" t="b">
        <v>0</v>
      </c>
      <c r="AD107" s="37" t="b">
        <v>0</v>
      </c>
      <c r="AE107" s="37" t="b">
        <v>0</v>
      </c>
      <c r="AF107" s="37" t="b">
        <v>0</v>
      </c>
      <c r="AG107" s="37" t="b">
        <v>0</v>
      </c>
      <c r="AH107" s="39" t="b">
        <v>0</v>
      </c>
      <c r="AI107" s="37" t="b">
        <v>0</v>
      </c>
      <c r="AJ107" s="37" t="b">
        <v>0</v>
      </c>
      <c r="AK107" s="37" t="b">
        <v>0</v>
      </c>
      <c r="AL107" s="37" t="b">
        <v>0</v>
      </c>
      <c r="AM107" s="37" t="b">
        <v>0</v>
      </c>
      <c r="AN107" s="37" t="b">
        <v>0</v>
      </c>
      <c r="AO107" s="37" t="b">
        <v>0</v>
      </c>
      <c r="AP107" s="37" t="b">
        <v>0</v>
      </c>
      <c r="AQ107" s="37" t="b">
        <v>0</v>
      </c>
      <c r="AR107" s="37" t="b">
        <v>0</v>
      </c>
      <c r="AS107" s="37" t="b">
        <v>0</v>
      </c>
      <c r="AT107" s="37" t="b">
        <v>0</v>
      </c>
      <c r="AU107" s="37" t="b">
        <v>0</v>
      </c>
      <c r="AV107" s="37" t="b">
        <v>0</v>
      </c>
      <c r="AW107" s="37" t="b">
        <v>0</v>
      </c>
      <c r="AX107" s="37" t="b">
        <v>0</v>
      </c>
      <c r="AY107" s="37" t="b">
        <v>0</v>
      </c>
      <c r="AZ107" s="39" t="b">
        <v>0</v>
      </c>
      <c r="BA107" s="39" t="b">
        <v>0</v>
      </c>
      <c r="BB107" s="39" t="b">
        <v>0</v>
      </c>
      <c r="BC107" s="37" t="b">
        <v>1</v>
      </c>
      <c r="BD107" s="37" t="b">
        <v>0</v>
      </c>
      <c r="BE107" s="37" t="b">
        <v>0</v>
      </c>
      <c r="BF107" s="37" t="b">
        <v>0</v>
      </c>
      <c r="BG107" s="37" t="b">
        <v>0</v>
      </c>
      <c r="BH107" s="37" t="b">
        <v>0</v>
      </c>
      <c r="BI107" s="37" t="b">
        <v>0</v>
      </c>
      <c r="BJ107" s="37" t="b">
        <v>0</v>
      </c>
      <c r="BK107" s="37" t="b">
        <v>0</v>
      </c>
      <c r="BL107" s="37" t="b">
        <v>0</v>
      </c>
      <c r="BM107" s="37" t="b">
        <v>0</v>
      </c>
      <c r="BN107" s="37" t="b">
        <v>1</v>
      </c>
      <c r="BO107" s="37" t="b">
        <v>0</v>
      </c>
      <c r="BP107" s="37" t="b">
        <v>0</v>
      </c>
      <c r="BQ107" s="37" t="b">
        <v>1</v>
      </c>
      <c r="BR107" s="37" t="b">
        <v>0</v>
      </c>
      <c r="BS107" s="37" t="b">
        <v>0</v>
      </c>
      <c r="BT107" s="40" t="b">
        <v>0</v>
      </c>
      <c r="BU107" s="31" t="str">
        <f t="shared" si="20"/>
        <v>N</v>
      </c>
      <c r="BV107" s="41">
        <f t="shared" si="21"/>
        <v>0</v>
      </c>
      <c r="BW107" s="42">
        <f t="shared" si="22"/>
        <v>1</v>
      </c>
      <c r="BX107" s="42">
        <f t="shared" si="23"/>
        <v>0</v>
      </c>
    </row>
    <row r="108" spans="1:76" ht="62.5" customHeight="1">
      <c r="A108" s="29" t="str">
        <f t="shared" si="18"/>
        <v>DeVries</v>
      </c>
      <c r="B108" s="29" t="s">
        <v>365</v>
      </c>
      <c r="C108" s="29" t="s">
        <v>342</v>
      </c>
      <c r="D108" s="29" t="s">
        <v>366</v>
      </c>
      <c r="E108" s="30" t="s">
        <v>367</v>
      </c>
      <c r="F108" s="31" t="s">
        <v>85</v>
      </c>
      <c r="G108" s="32" t="str">
        <f>IF(J108,IF(J108&lt;='Net Changes - Table 1'!$C$1,"y","x"),IF(K108,IF(K108&lt;'Net Changes - Table 1'!C$1,"x","y"),"y"))</f>
        <v>x</v>
      </c>
      <c r="H108" s="44" t="str">
        <f>IF(K108,IF(K108&lt;='Net Changes - Table 1'!$D$1,"x","y"),"y")</f>
        <v>y</v>
      </c>
      <c r="I108" s="33" t="str">
        <f>IF(K108,IF(K108&lt;='Net Changes - Table 1'!$E$1,"x","y"),"y")</f>
        <v>y</v>
      </c>
      <c r="J108" s="34">
        <v>2014</v>
      </c>
      <c r="K108" s="35"/>
      <c r="L108" s="45"/>
      <c r="M108" s="46" t="b">
        <v>0</v>
      </c>
      <c r="N108" s="46" t="b">
        <v>0</v>
      </c>
      <c r="O108" s="46" t="b">
        <v>0</v>
      </c>
      <c r="P108" s="46" t="b">
        <v>0</v>
      </c>
      <c r="Q108" s="46" t="b">
        <v>0</v>
      </c>
      <c r="R108" s="46" t="b">
        <v>0</v>
      </c>
      <c r="S108" s="37">
        <f t="shared" si="19"/>
        <v>4</v>
      </c>
      <c r="T108" s="38"/>
      <c r="U108" s="37" t="b">
        <v>0</v>
      </c>
      <c r="V108" s="37" t="b">
        <v>0</v>
      </c>
      <c r="W108" s="37" t="b">
        <v>0</v>
      </c>
      <c r="X108" s="37" t="b">
        <v>0</v>
      </c>
      <c r="Y108" s="37" t="b">
        <v>0</v>
      </c>
      <c r="Z108" s="37" t="b">
        <v>0</v>
      </c>
      <c r="AA108" s="37" t="b">
        <v>0</v>
      </c>
      <c r="AB108" s="37" t="b">
        <v>0</v>
      </c>
      <c r="AC108" s="37" t="b">
        <v>0</v>
      </c>
      <c r="AD108" s="37" t="b">
        <v>0</v>
      </c>
      <c r="AE108" s="37" t="b">
        <v>0</v>
      </c>
      <c r="AF108" s="37" t="b">
        <v>0</v>
      </c>
      <c r="AG108" s="37" t="b">
        <v>0</v>
      </c>
      <c r="AH108" s="39" t="b">
        <v>0</v>
      </c>
      <c r="AI108" s="37" t="b">
        <v>0</v>
      </c>
      <c r="AJ108" s="37" t="b">
        <v>0</v>
      </c>
      <c r="AK108" s="37" t="b">
        <v>0</v>
      </c>
      <c r="AL108" s="37" t="b">
        <v>0</v>
      </c>
      <c r="AM108" s="37" t="b">
        <v>0</v>
      </c>
      <c r="AN108" s="37" t="b">
        <v>0</v>
      </c>
      <c r="AO108" s="37" t="b">
        <v>0</v>
      </c>
      <c r="AP108" s="37" t="b">
        <v>0</v>
      </c>
      <c r="AQ108" s="37" t="b">
        <v>0</v>
      </c>
      <c r="AR108" s="37" t="b">
        <v>0</v>
      </c>
      <c r="AS108" s="37" t="b">
        <v>0</v>
      </c>
      <c r="AT108" s="37" t="b">
        <v>0</v>
      </c>
      <c r="AU108" s="37" t="b">
        <v>0</v>
      </c>
      <c r="AV108" s="37" t="b">
        <v>1</v>
      </c>
      <c r="AW108" s="37" t="b">
        <v>1</v>
      </c>
      <c r="AX108" s="37" t="b">
        <v>1</v>
      </c>
      <c r="AY108" s="37" t="b">
        <v>0</v>
      </c>
      <c r="AZ108" s="39" t="b">
        <v>0</v>
      </c>
      <c r="BA108" s="39" t="b">
        <v>0</v>
      </c>
      <c r="BB108" s="39" t="b">
        <v>1</v>
      </c>
      <c r="BC108" s="37" t="b">
        <v>0</v>
      </c>
      <c r="BD108" s="37" t="b">
        <v>0</v>
      </c>
      <c r="BE108" s="37" t="b">
        <v>0</v>
      </c>
      <c r="BF108" s="37" t="b">
        <v>0</v>
      </c>
      <c r="BG108" s="37" t="b">
        <v>0</v>
      </c>
      <c r="BH108" s="37" t="b">
        <v>0</v>
      </c>
      <c r="BI108" s="37" t="b">
        <v>0</v>
      </c>
      <c r="BJ108" s="37" t="b">
        <v>0</v>
      </c>
      <c r="BK108" s="37" t="b">
        <v>0</v>
      </c>
      <c r="BL108" s="37" t="b">
        <v>0</v>
      </c>
      <c r="BM108" s="37" t="b">
        <v>0</v>
      </c>
      <c r="BN108" s="37" t="b">
        <v>0</v>
      </c>
      <c r="BO108" s="37" t="b">
        <v>0</v>
      </c>
      <c r="BP108" s="37" t="b">
        <v>0</v>
      </c>
      <c r="BQ108" s="37" t="b">
        <v>0</v>
      </c>
      <c r="BR108" s="37" t="b">
        <v>0</v>
      </c>
      <c r="BS108" s="37" t="b">
        <v>0</v>
      </c>
      <c r="BT108" s="40" t="b">
        <v>0</v>
      </c>
      <c r="BU108" s="31" t="str">
        <f t="shared" si="20"/>
        <v>N</v>
      </c>
      <c r="BV108" s="41">
        <f t="shared" si="21"/>
        <v>1</v>
      </c>
      <c r="BW108" s="42">
        <f t="shared" si="22"/>
        <v>0</v>
      </c>
      <c r="BX108" s="42">
        <f t="shared" si="23"/>
        <v>0</v>
      </c>
    </row>
    <row r="109" spans="1:76" ht="38.5" customHeight="1">
      <c r="A109" s="29" t="str">
        <f t="shared" si="18"/>
        <v>Dickey</v>
      </c>
      <c r="B109" s="29" t="s">
        <v>368</v>
      </c>
      <c r="C109" s="29" t="s">
        <v>342</v>
      </c>
      <c r="D109" s="29" t="s">
        <v>369</v>
      </c>
      <c r="E109" s="30" t="s">
        <v>370</v>
      </c>
      <c r="F109" s="43" t="s">
        <v>85</v>
      </c>
      <c r="G109" s="32" t="str">
        <f>IF(J109,IF(J109&lt;='Net Changes - Table 1'!$C$1,"y","x"),IF(K109,IF(K109&lt;'Net Changes - Table 1'!C$1,"x","y"),"y"))</f>
        <v>y</v>
      </c>
      <c r="H109" s="44" t="str">
        <f>IF(K109,IF(K109&lt;='Net Changes - Table 1'!$D$1,"x","y"),"y")</f>
        <v>y</v>
      </c>
      <c r="I109" s="33" t="str">
        <f>IF(K109,IF(K109&lt;='Net Changes - Table 1'!$E$1,"x","y"),"y")</f>
        <v>y</v>
      </c>
      <c r="J109" s="47"/>
      <c r="K109" s="35"/>
      <c r="L109" s="36"/>
      <c r="M109" s="37" t="b">
        <v>1</v>
      </c>
      <c r="N109" s="37" t="b">
        <v>0</v>
      </c>
      <c r="O109" s="37" t="b">
        <v>0</v>
      </c>
      <c r="P109" s="37" t="b">
        <v>0</v>
      </c>
      <c r="Q109" s="37" t="b">
        <v>0</v>
      </c>
      <c r="R109" s="37" t="b">
        <v>0</v>
      </c>
      <c r="S109" s="37">
        <f t="shared" si="19"/>
        <v>2</v>
      </c>
      <c r="T109" s="38"/>
      <c r="U109" s="37" t="b">
        <v>0</v>
      </c>
      <c r="V109" s="37" t="b">
        <v>0</v>
      </c>
      <c r="W109" s="37" t="b">
        <v>0</v>
      </c>
      <c r="X109" s="37" t="b">
        <v>0</v>
      </c>
      <c r="Y109" s="37" t="b">
        <v>0</v>
      </c>
      <c r="Z109" s="37" t="b">
        <v>0</v>
      </c>
      <c r="AA109" s="37" t="b">
        <v>0</v>
      </c>
      <c r="AB109" s="37" t="b">
        <v>0</v>
      </c>
      <c r="AC109" s="37" t="b">
        <v>0</v>
      </c>
      <c r="AD109" s="37" t="b">
        <v>0</v>
      </c>
      <c r="AE109" s="37" t="b">
        <v>0</v>
      </c>
      <c r="AF109" s="37" t="b">
        <v>0</v>
      </c>
      <c r="AG109" s="37" t="b">
        <v>0</v>
      </c>
      <c r="AH109" s="39" t="b">
        <v>0</v>
      </c>
      <c r="AI109" s="37" t="b">
        <v>0</v>
      </c>
      <c r="AJ109" s="37" t="b">
        <v>0</v>
      </c>
      <c r="AK109" s="37" t="b">
        <v>0</v>
      </c>
      <c r="AL109" s="37" t="b">
        <v>0</v>
      </c>
      <c r="AM109" s="37" t="b">
        <v>0</v>
      </c>
      <c r="AN109" s="37" t="b">
        <v>0</v>
      </c>
      <c r="AO109" s="37" t="b">
        <v>0</v>
      </c>
      <c r="AP109" s="37" t="b">
        <v>0</v>
      </c>
      <c r="AQ109" s="37" t="b">
        <v>0</v>
      </c>
      <c r="AR109" s="37" t="b">
        <v>0</v>
      </c>
      <c r="AS109" s="37" t="b">
        <v>0</v>
      </c>
      <c r="AT109" s="37" t="b">
        <v>0</v>
      </c>
      <c r="AU109" s="37" t="b">
        <v>0</v>
      </c>
      <c r="AV109" s="37" t="b">
        <v>1</v>
      </c>
      <c r="AW109" s="37" t="b">
        <v>1</v>
      </c>
      <c r="AX109" s="37" t="b">
        <v>0</v>
      </c>
      <c r="AY109" s="37" t="b">
        <v>0</v>
      </c>
      <c r="AZ109" s="39" t="b">
        <v>0</v>
      </c>
      <c r="BA109" s="39" t="b">
        <v>0</v>
      </c>
      <c r="BB109" s="39" t="b">
        <v>0</v>
      </c>
      <c r="BC109" s="37" t="b">
        <v>0</v>
      </c>
      <c r="BD109" s="37" t="b">
        <v>0</v>
      </c>
      <c r="BE109" s="37" t="b">
        <v>0</v>
      </c>
      <c r="BF109" s="37" t="b">
        <v>0</v>
      </c>
      <c r="BG109" s="37" t="b">
        <v>0</v>
      </c>
      <c r="BH109" s="37" t="b">
        <v>0</v>
      </c>
      <c r="BI109" s="37" t="b">
        <v>0</v>
      </c>
      <c r="BJ109" s="37" t="b">
        <v>0</v>
      </c>
      <c r="BK109" s="37" t="b">
        <v>0</v>
      </c>
      <c r="BL109" s="37" t="b">
        <v>0</v>
      </c>
      <c r="BM109" s="37" t="b">
        <v>0</v>
      </c>
      <c r="BN109" s="37" t="b">
        <v>0</v>
      </c>
      <c r="BO109" s="37" t="b">
        <v>0</v>
      </c>
      <c r="BP109" s="37" t="b">
        <v>0</v>
      </c>
      <c r="BQ109" s="37" t="b">
        <v>0</v>
      </c>
      <c r="BR109" s="37" t="b">
        <v>0</v>
      </c>
      <c r="BS109" s="37" t="b">
        <v>0</v>
      </c>
      <c r="BT109" s="40" t="b">
        <v>0</v>
      </c>
      <c r="BU109" s="31" t="str">
        <f t="shared" si="20"/>
        <v>N</v>
      </c>
      <c r="BV109" s="41">
        <f t="shared" si="21"/>
        <v>0</v>
      </c>
      <c r="BW109" s="42">
        <f t="shared" si="22"/>
        <v>0</v>
      </c>
      <c r="BX109" s="42">
        <f t="shared" si="23"/>
        <v>0</v>
      </c>
    </row>
    <row r="110" spans="1:76" ht="17" customHeight="1">
      <c r="A110" s="29" t="str">
        <f t="shared" si="18"/>
        <v>Ding</v>
      </c>
      <c r="B110" s="29" t="s">
        <v>371</v>
      </c>
      <c r="C110" s="29" t="s">
        <v>342</v>
      </c>
      <c r="D110" s="29" t="s">
        <v>372</v>
      </c>
      <c r="E110" s="50"/>
      <c r="F110" s="31" t="s">
        <v>85</v>
      </c>
      <c r="G110" s="32" t="str">
        <f>IF(J110,IF(J110&lt;='Net Changes - Table 1'!$C$1,"y","x"),IF(K110,IF(K110&lt;'Net Changes - Table 1'!C$1,"x","y"),"y"))</f>
        <v>x</v>
      </c>
      <c r="H110" s="44" t="str">
        <f>IF(K110,IF(K110&lt;='Net Changes - Table 1'!$D$1,"x","y"),"y")</f>
        <v>y</v>
      </c>
      <c r="I110" s="33" t="str">
        <f>IF(K110,IF(K110&lt;='Net Changes - Table 1'!$E$1,"x","y"),"y")</f>
        <v>y</v>
      </c>
      <c r="J110" s="34">
        <v>2017</v>
      </c>
      <c r="K110" s="35"/>
      <c r="L110" s="45"/>
      <c r="M110" s="46" t="b">
        <v>0</v>
      </c>
      <c r="N110" s="46" t="b">
        <v>0</v>
      </c>
      <c r="O110" s="46" t="b">
        <v>0</v>
      </c>
      <c r="P110" s="46" t="b">
        <v>0</v>
      </c>
      <c r="Q110" s="46" t="b">
        <v>0</v>
      </c>
      <c r="R110" s="46" t="b">
        <v>0</v>
      </c>
      <c r="S110" s="37">
        <f t="shared" si="19"/>
        <v>3</v>
      </c>
      <c r="T110" s="38"/>
      <c r="U110" s="37" t="b">
        <v>0</v>
      </c>
      <c r="V110" s="37" t="b">
        <v>0</v>
      </c>
      <c r="W110" s="37" t="b">
        <v>0</v>
      </c>
      <c r="X110" s="37" t="b">
        <v>0</v>
      </c>
      <c r="Y110" s="37" t="b">
        <v>0</v>
      </c>
      <c r="Z110" s="37" t="b">
        <v>0</v>
      </c>
      <c r="AA110" s="37" t="b">
        <v>0</v>
      </c>
      <c r="AB110" s="37" t="b">
        <v>0</v>
      </c>
      <c r="AC110" s="37" t="b">
        <v>0</v>
      </c>
      <c r="AD110" s="37" t="b">
        <v>0</v>
      </c>
      <c r="AE110" s="37" t="b">
        <v>0</v>
      </c>
      <c r="AF110" s="37" t="b">
        <v>0</v>
      </c>
      <c r="AG110" s="37" t="b">
        <v>0</v>
      </c>
      <c r="AH110" s="39" t="b">
        <v>0</v>
      </c>
      <c r="AI110" s="37" t="b">
        <v>0</v>
      </c>
      <c r="AJ110" s="37" t="b">
        <v>0</v>
      </c>
      <c r="AK110" s="37" t="b">
        <v>0</v>
      </c>
      <c r="AL110" s="37" t="b">
        <v>0</v>
      </c>
      <c r="AM110" s="37" t="b">
        <v>0</v>
      </c>
      <c r="AN110" s="37" t="b">
        <v>0</v>
      </c>
      <c r="AO110" s="37" t="b">
        <v>0</v>
      </c>
      <c r="AP110" s="37" t="b">
        <v>0</v>
      </c>
      <c r="AQ110" s="37" t="b">
        <v>0</v>
      </c>
      <c r="AR110" s="37" t="b">
        <v>0</v>
      </c>
      <c r="AS110" s="37" t="b">
        <v>0</v>
      </c>
      <c r="AT110" s="37" t="b">
        <v>0</v>
      </c>
      <c r="AU110" s="37" t="b">
        <v>0</v>
      </c>
      <c r="AV110" s="37" t="b">
        <v>0</v>
      </c>
      <c r="AW110" s="37" t="b">
        <v>1</v>
      </c>
      <c r="AX110" s="37" t="b">
        <v>0</v>
      </c>
      <c r="AY110" s="37" t="b">
        <v>0</v>
      </c>
      <c r="AZ110" s="39" t="b">
        <v>1</v>
      </c>
      <c r="BA110" s="39" t="b">
        <v>1</v>
      </c>
      <c r="BB110" s="39" t="b">
        <v>0</v>
      </c>
      <c r="BC110" s="37" t="b">
        <v>0</v>
      </c>
      <c r="BD110" s="37" t="b">
        <v>0</v>
      </c>
      <c r="BE110" s="37" t="b">
        <v>0</v>
      </c>
      <c r="BF110" s="37" t="b">
        <v>0</v>
      </c>
      <c r="BG110" s="37" t="b">
        <v>0</v>
      </c>
      <c r="BH110" s="37" t="b">
        <v>0</v>
      </c>
      <c r="BI110" s="37" t="b">
        <v>0</v>
      </c>
      <c r="BJ110" s="37" t="b">
        <v>0</v>
      </c>
      <c r="BK110" s="37" t="b">
        <v>0</v>
      </c>
      <c r="BL110" s="37" t="b">
        <v>0</v>
      </c>
      <c r="BM110" s="37" t="b">
        <v>0</v>
      </c>
      <c r="BN110" s="37" t="b">
        <v>0</v>
      </c>
      <c r="BO110" s="37" t="b">
        <v>0</v>
      </c>
      <c r="BP110" s="37" t="b">
        <v>0</v>
      </c>
      <c r="BQ110" s="37" t="b">
        <v>0</v>
      </c>
      <c r="BR110" s="37" t="b">
        <v>0</v>
      </c>
      <c r="BS110" s="37" t="b">
        <v>0</v>
      </c>
      <c r="BT110" s="40" t="b">
        <v>0</v>
      </c>
      <c r="BU110" s="31" t="str">
        <f t="shared" si="20"/>
        <v>N</v>
      </c>
      <c r="BV110" s="41">
        <f t="shared" si="21"/>
        <v>1</v>
      </c>
      <c r="BW110" s="42">
        <f t="shared" si="22"/>
        <v>0</v>
      </c>
      <c r="BX110" s="42">
        <f t="shared" si="23"/>
        <v>0</v>
      </c>
    </row>
    <row r="111" spans="1:76" ht="26.5" customHeight="1">
      <c r="A111" s="29" t="str">
        <f t="shared" si="18"/>
        <v>Ganti</v>
      </c>
      <c r="B111" s="29" t="s">
        <v>373</v>
      </c>
      <c r="C111" s="29" t="s">
        <v>342</v>
      </c>
      <c r="D111" s="29" t="s">
        <v>374</v>
      </c>
      <c r="E111" s="30" t="s">
        <v>375</v>
      </c>
      <c r="F111" s="31" t="s">
        <v>85</v>
      </c>
      <c r="G111" s="32" t="str">
        <f>IF(J111,IF(J111&lt;='Net Changes - Table 1'!$C$1,"y","x"),IF(K111,IF(K111&lt;'Net Changes - Table 1'!C$1,"x","y"),"y"))</f>
        <v>x</v>
      </c>
      <c r="H111" s="44" t="str">
        <f>IF(K111,IF(K111&lt;='Net Changes - Table 1'!$D$1,"x","y"),"y")</f>
        <v>y</v>
      </c>
      <c r="I111" s="33" t="str">
        <f>IF(K111,IF(K111&lt;='Net Changes - Table 1'!$E$1,"x","y"),"y")</f>
        <v>y</v>
      </c>
      <c r="J111" s="34">
        <v>2018</v>
      </c>
      <c r="K111" s="35"/>
      <c r="L111" s="45"/>
      <c r="M111" s="46" t="b">
        <v>0</v>
      </c>
      <c r="N111" s="46" t="b">
        <v>0</v>
      </c>
      <c r="O111" s="46" t="b">
        <v>0</v>
      </c>
      <c r="P111" s="46" t="b">
        <v>0</v>
      </c>
      <c r="Q111" s="46" t="b">
        <v>0</v>
      </c>
      <c r="R111" s="46" t="b">
        <v>0</v>
      </c>
      <c r="S111" s="37">
        <f t="shared" si="19"/>
        <v>0</v>
      </c>
      <c r="T111" s="38"/>
      <c r="U111" s="37" t="b">
        <v>0</v>
      </c>
      <c r="V111" s="37" t="b">
        <v>0</v>
      </c>
      <c r="W111" s="37" t="b">
        <v>0</v>
      </c>
      <c r="X111" s="37" t="b">
        <v>0</v>
      </c>
      <c r="Y111" s="37" t="b">
        <v>0</v>
      </c>
      <c r="Z111" s="37" t="b">
        <v>0</v>
      </c>
      <c r="AA111" s="37" t="b">
        <v>0</v>
      </c>
      <c r="AB111" s="37" t="b">
        <v>0</v>
      </c>
      <c r="AC111" s="37" t="b">
        <v>0</v>
      </c>
      <c r="AD111" s="37" t="b">
        <v>0</v>
      </c>
      <c r="AE111" s="37" t="b">
        <v>0</v>
      </c>
      <c r="AF111" s="37" t="b">
        <v>0</v>
      </c>
      <c r="AG111" s="37" t="b">
        <v>0</v>
      </c>
      <c r="AH111" s="39" t="b">
        <v>0</v>
      </c>
      <c r="AI111" s="37" t="b">
        <v>0</v>
      </c>
      <c r="AJ111" s="37" t="b">
        <v>0</v>
      </c>
      <c r="AK111" s="37" t="b">
        <v>0</v>
      </c>
      <c r="AL111" s="37" t="b">
        <v>0</v>
      </c>
      <c r="AM111" s="37" t="b">
        <v>0</v>
      </c>
      <c r="AN111" s="37" t="b">
        <v>0</v>
      </c>
      <c r="AO111" s="37" t="b">
        <v>0</v>
      </c>
      <c r="AP111" s="37" t="b">
        <v>0</v>
      </c>
      <c r="AQ111" s="37" t="b">
        <v>0</v>
      </c>
      <c r="AR111" s="37" t="b">
        <v>0</v>
      </c>
      <c r="AS111" s="37" t="b">
        <v>0</v>
      </c>
      <c r="AT111" s="37" t="b">
        <v>0</v>
      </c>
      <c r="AU111" s="37" t="b">
        <v>0</v>
      </c>
      <c r="AV111" s="37" t="b">
        <v>0</v>
      </c>
      <c r="AW111" s="37" t="b">
        <v>0</v>
      </c>
      <c r="AX111" s="37" t="b">
        <v>0</v>
      </c>
      <c r="AY111" s="37" t="b">
        <v>0</v>
      </c>
      <c r="AZ111" s="39" t="b">
        <v>0</v>
      </c>
      <c r="BA111" s="39" t="b">
        <v>0</v>
      </c>
      <c r="BB111" s="39" t="b">
        <v>0</v>
      </c>
      <c r="BC111" s="37" t="b">
        <v>0</v>
      </c>
      <c r="BD111" s="37" t="b">
        <v>0</v>
      </c>
      <c r="BE111" s="37" t="b">
        <v>0</v>
      </c>
      <c r="BF111" s="37" t="b">
        <v>0</v>
      </c>
      <c r="BG111" s="37" t="b">
        <v>0</v>
      </c>
      <c r="BH111" s="37" t="b">
        <v>0</v>
      </c>
      <c r="BI111" s="37" t="b">
        <v>0</v>
      </c>
      <c r="BJ111" s="37" t="b">
        <v>0</v>
      </c>
      <c r="BK111" s="37" t="b">
        <v>0</v>
      </c>
      <c r="BL111" s="37" t="b">
        <v>0</v>
      </c>
      <c r="BM111" s="37" t="b">
        <v>0</v>
      </c>
      <c r="BN111" s="37" t="b">
        <v>0</v>
      </c>
      <c r="BO111" s="37" t="b">
        <v>0</v>
      </c>
      <c r="BP111" s="37" t="b">
        <v>0</v>
      </c>
      <c r="BQ111" s="37" t="b">
        <v>0</v>
      </c>
      <c r="BR111" s="37" t="b">
        <v>0</v>
      </c>
      <c r="BS111" s="37" t="b">
        <v>0</v>
      </c>
      <c r="BT111" s="40" t="b">
        <v>0</v>
      </c>
      <c r="BU111" s="31" t="str">
        <f t="shared" si="20"/>
        <v>N</v>
      </c>
      <c r="BV111" s="41">
        <f t="shared" si="21"/>
        <v>1</v>
      </c>
      <c r="BW111" s="42">
        <f t="shared" si="22"/>
        <v>0</v>
      </c>
      <c r="BX111" s="42">
        <f t="shared" si="23"/>
        <v>0</v>
      </c>
    </row>
    <row r="112" spans="1:76" ht="38.5" customHeight="1">
      <c r="A112" s="29" t="str">
        <f t="shared" si="18"/>
        <v>Gautier</v>
      </c>
      <c r="B112" s="29" t="s">
        <v>376</v>
      </c>
      <c r="C112" s="29" t="s">
        <v>342</v>
      </c>
      <c r="D112" s="29" t="s">
        <v>377</v>
      </c>
      <c r="E112" s="30" t="s">
        <v>346</v>
      </c>
      <c r="F112" s="31" t="s">
        <v>85</v>
      </c>
      <c r="G112" s="32" t="str">
        <f>IF(J112,IF(J112&lt;='Net Changes - Table 1'!$C$1,"y","x"),IF(K112,IF(K112&lt;'Net Changes - Table 1'!C$1,"x","y"),"y"))</f>
        <v>y</v>
      </c>
      <c r="H112" s="44" t="str">
        <f>IF(K112,IF(K112&lt;='Net Changes - Table 1'!$D$1,"x","y"),"y")</f>
        <v>x</v>
      </c>
      <c r="I112" s="33" t="str">
        <f>IF(K112,IF(K112&lt;='Net Changes - Table 1'!$E$1,"x","y"),"y")</f>
        <v>x</v>
      </c>
      <c r="J112" s="47"/>
      <c r="K112" s="48">
        <v>2013</v>
      </c>
      <c r="L112" s="45"/>
      <c r="M112" s="46" t="b">
        <v>0</v>
      </c>
      <c r="N112" s="46" t="b">
        <v>0</v>
      </c>
      <c r="O112" s="46" t="b">
        <v>0</v>
      </c>
      <c r="P112" s="46" t="b">
        <v>0</v>
      </c>
      <c r="Q112" s="46" t="b">
        <v>0</v>
      </c>
      <c r="R112" s="46" t="b">
        <v>0</v>
      </c>
      <c r="S112" s="37">
        <f t="shared" si="19"/>
        <v>2</v>
      </c>
      <c r="T112" s="49">
        <v>41456</v>
      </c>
      <c r="U112" s="37" t="b">
        <v>0</v>
      </c>
      <c r="V112" s="37" t="b">
        <v>0</v>
      </c>
      <c r="W112" s="37" t="b">
        <v>0</v>
      </c>
      <c r="X112" s="37" t="b">
        <v>0</v>
      </c>
      <c r="Y112" s="37" t="b">
        <v>0</v>
      </c>
      <c r="Z112" s="37" t="b">
        <v>0</v>
      </c>
      <c r="AA112" s="37" t="b">
        <v>0</v>
      </c>
      <c r="AB112" s="37" t="b">
        <v>0</v>
      </c>
      <c r="AC112" s="37" t="b">
        <v>0</v>
      </c>
      <c r="AD112" s="37" t="b">
        <v>0</v>
      </c>
      <c r="AE112" s="37" t="b">
        <v>0</v>
      </c>
      <c r="AF112" s="37" t="b">
        <v>0</v>
      </c>
      <c r="AG112" s="37" t="b">
        <v>0</v>
      </c>
      <c r="AH112" s="39" t="b">
        <v>0</v>
      </c>
      <c r="AI112" s="37" t="b">
        <v>0</v>
      </c>
      <c r="AJ112" s="37" t="b">
        <v>0</v>
      </c>
      <c r="AK112" s="37" t="b">
        <v>0</v>
      </c>
      <c r="AL112" s="37" t="b">
        <v>0</v>
      </c>
      <c r="AM112" s="37" t="b">
        <v>0</v>
      </c>
      <c r="AN112" s="37" t="b">
        <v>0</v>
      </c>
      <c r="AO112" s="37" t="b">
        <v>0</v>
      </c>
      <c r="AP112" s="37" t="b">
        <v>0</v>
      </c>
      <c r="AQ112" s="37" t="b">
        <v>0</v>
      </c>
      <c r="AR112" s="37" t="b">
        <v>0</v>
      </c>
      <c r="AS112" s="37" t="b">
        <v>0</v>
      </c>
      <c r="AT112" s="37" t="b">
        <v>0</v>
      </c>
      <c r="AU112" s="37" t="b">
        <v>0</v>
      </c>
      <c r="AV112" s="37" t="b">
        <v>0</v>
      </c>
      <c r="AW112" s="37" t="b">
        <v>0</v>
      </c>
      <c r="AX112" s="37" t="b">
        <v>0</v>
      </c>
      <c r="AY112" s="37" t="b">
        <v>0</v>
      </c>
      <c r="AZ112" s="39" t="b">
        <v>1</v>
      </c>
      <c r="BA112" s="39" t="b">
        <v>1</v>
      </c>
      <c r="BB112" s="39" t="b">
        <v>0</v>
      </c>
      <c r="BC112" s="37" t="b">
        <v>0</v>
      </c>
      <c r="BD112" s="37" t="b">
        <v>0</v>
      </c>
      <c r="BE112" s="37" t="b">
        <v>0</v>
      </c>
      <c r="BF112" s="37" t="b">
        <v>0</v>
      </c>
      <c r="BG112" s="37" t="b">
        <v>0</v>
      </c>
      <c r="BH112" s="37" t="b">
        <v>0</v>
      </c>
      <c r="BI112" s="37" t="b">
        <v>0</v>
      </c>
      <c r="BJ112" s="37" t="b">
        <v>0</v>
      </c>
      <c r="BK112" s="37" t="b">
        <v>0</v>
      </c>
      <c r="BL112" s="37" t="b">
        <v>0</v>
      </c>
      <c r="BM112" s="37" t="b">
        <v>0</v>
      </c>
      <c r="BN112" s="37" t="b">
        <v>0</v>
      </c>
      <c r="BO112" s="37" t="b">
        <v>0</v>
      </c>
      <c r="BP112" s="37" t="b">
        <v>0</v>
      </c>
      <c r="BQ112" s="37" t="b">
        <v>0</v>
      </c>
      <c r="BR112" s="37" t="b">
        <v>0</v>
      </c>
      <c r="BS112" s="37" t="b">
        <v>0</v>
      </c>
      <c r="BT112" s="40" t="b">
        <v>0</v>
      </c>
      <c r="BU112" s="31" t="str">
        <f t="shared" si="20"/>
        <v>N</v>
      </c>
      <c r="BV112" s="41">
        <f t="shared" si="21"/>
        <v>0</v>
      </c>
      <c r="BW112" s="42">
        <f t="shared" si="22"/>
        <v>1</v>
      </c>
      <c r="BX112" s="42">
        <f t="shared" si="23"/>
        <v>0</v>
      </c>
    </row>
    <row r="113" spans="1:76" ht="50.5" customHeight="1">
      <c r="A113" s="29" t="str">
        <f t="shared" si="18"/>
        <v>Goulias</v>
      </c>
      <c r="B113" s="29" t="s">
        <v>378</v>
      </c>
      <c r="C113" s="29" t="s">
        <v>342</v>
      </c>
      <c r="D113" s="29" t="s">
        <v>357</v>
      </c>
      <c r="E113" s="30" t="s">
        <v>379</v>
      </c>
      <c r="F113" s="43"/>
      <c r="G113" s="32" t="str">
        <f>IF(J113,IF(J113&lt;='Net Changes - Table 1'!$C$1,"y","x"),IF(K113,IF(K113&lt;'Net Changes - Table 1'!C$1,"x","y"),"y"))</f>
        <v>y</v>
      </c>
      <c r="H113" s="44" t="str">
        <f>IF(K113,IF(K113&lt;='Net Changes - Table 1'!$D$1,"x","y"),"y")</f>
        <v>y</v>
      </c>
      <c r="I113" s="33" t="str">
        <f>IF(K113,IF(K113&lt;='Net Changes - Table 1'!$E$1,"x","y"),"y")</f>
        <v>y</v>
      </c>
      <c r="J113" s="47"/>
      <c r="K113" s="35"/>
      <c r="L113" s="36"/>
      <c r="M113" s="37" t="b">
        <v>0</v>
      </c>
      <c r="N113" s="37" t="b">
        <v>0</v>
      </c>
      <c r="O113" s="37" t="b">
        <v>0</v>
      </c>
      <c r="P113" s="37" t="b">
        <v>0</v>
      </c>
      <c r="Q113" s="37" t="b">
        <v>0</v>
      </c>
      <c r="R113" s="37" t="b">
        <v>0</v>
      </c>
      <c r="S113" s="37">
        <f t="shared" si="19"/>
        <v>2</v>
      </c>
      <c r="T113" s="38"/>
      <c r="U113" s="37" t="b">
        <v>0</v>
      </c>
      <c r="V113" s="37" t="b">
        <v>0</v>
      </c>
      <c r="W113" s="37" t="b">
        <v>0</v>
      </c>
      <c r="X113" s="37" t="b">
        <v>0</v>
      </c>
      <c r="Y113" s="37" t="b">
        <v>0</v>
      </c>
      <c r="Z113" s="37" t="b">
        <v>0</v>
      </c>
      <c r="AA113" s="37" t="b">
        <v>0</v>
      </c>
      <c r="AB113" s="37" t="b">
        <v>0</v>
      </c>
      <c r="AC113" s="37" t="b">
        <v>0</v>
      </c>
      <c r="AD113" s="37" t="b">
        <v>0</v>
      </c>
      <c r="AE113" s="37" t="b">
        <v>0</v>
      </c>
      <c r="AF113" s="37" t="b">
        <v>0</v>
      </c>
      <c r="AG113" s="37" t="b">
        <v>0</v>
      </c>
      <c r="AH113" s="39" t="b">
        <v>0</v>
      </c>
      <c r="AI113" s="37" t="b">
        <v>0</v>
      </c>
      <c r="AJ113" s="37" t="b">
        <v>0</v>
      </c>
      <c r="AK113" s="37" t="b">
        <v>0</v>
      </c>
      <c r="AL113" s="37" t="b">
        <v>0</v>
      </c>
      <c r="AM113" s="37" t="b">
        <v>0</v>
      </c>
      <c r="AN113" s="37" t="b">
        <v>0</v>
      </c>
      <c r="AO113" s="37" t="b">
        <v>0</v>
      </c>
      <c r="AP113" s="37" t="b">
        <v>0</v>
      </c>
      <c r="AQ113" s="37" t="b">
        <v>0</v>
      </c>
      <c r="AR113" s="37" t="b">
        <v>0</v>
      </c>
      <c r="AS113" s="37" t="b">
        <v>0</v>
      </c>
      <c r="AT113" s="37" t="b">
        <v>0</v>
      </c>
      <c r="AU113" s="37" t="b">
        <v>0</v>
      </c>
      <c r="AV113" s="37" t="b">
        <v>0</v>
      </c>
      <c r="AW113" s="37" t="b">
        <v>0</v>
      </c>
      <c r="AX113" s="37" t="b">
        <v>0</v>
      </c>
      <c r="AY113" s="37" t="b">
        <v>0</v>
      </c>
      <c r="AZ113" s="39" t="b">
        <v>0</v>
      </c>
      <c r="BA113" s="39" t="b">
        <v>0</v>
      </c>
      <c r="BB113" s="39" t="b">
        <v>0</v>
      </c>
      <c r="BC113" s="37" t="b">
        <v>1</v>
      </c>
      <c r="BD113" s="37" t="b">
        <v>0</v>
      </c>
      <c r="BE113" s="37" t="b">
        <v>0</v>
      </c>
      <c r="BF113" s="37" t="b">
        <v>0</v>
      </c>
      <c r="BG113" s="37" t="b">
        <v>0</v>
      </c>
      <c r="BH113" s="37" t="b">
        <v>0</v>
      </c>
      <c r="BI113" s="37" t="b">
        <v>0</v>
      </c>
      <c r="BJ113" s="37" t="b">
        <v>1</v>
      </c>
      <c r="BK113" s="37" t="b">
        <v>0</v>
      </c>
      <c r="BL113" s="37" t="b">
        <v>0</v>
      </c>
      <c r="BM113" s="37" t="b">
        <v>0</v>
      </c>
      <c r="BN113" s="37" t="b">
        <v>0</v>
      </c>
      <c r="BO113" s="37" t="b">
        <v>0</v>
      </c>
      <c r="BP113" s="37" t="b">
        <v>0</v>
      </c>
      <c r="BQ113" s="37" t="b">
        <v>0</v>
      </c>
      <c r="BR113" s="37" t="b">
        <v>0</v>
      </c>
      <c r="BS113" s="37" t="b">
        <v>0</v>
      </c>
      <c r="BT113" s="40" t="b">
        <v>0</v>
      </c>
      <c r="BU113" s="31" t="str">
        <f t="shared" si="20"/>
        <v>N</v>
      </c>
      <c r="BV113" s="41">
        <f t="shared" si="21"/>
        <v>0</v>
      </c>
      <c r="BW113" s="42">
        <f t="shared" si="22"/>
        <v>0</v>
      </c>
      <c r="BX113" s="42">
        <f t="shared" si="23"/>
        <v>0</v>
      </c>
    </row>
    <row r="114" spans="1:76" ht="17" customHeight="1">
      <c r="A114" s="29" t="str">
        <f t="shared" si="18"/>
        <v>Janowicz</v>
      </c>
      <c r="B114" s="29" t="s">
        <v>380</v>
      </c>
      <c r="C114" s="29" t="s">
        <v>342</v>
      </c>
      <c r="D114" s="29" t="s">
        <v>381</v>
      </c>
      <c r="E114" s="30" t="s">
        <v>59</v>
      </c>
      <c r="F114" s="43" t="s">
        <v>85</v>
      </c>
      <c r="G114" s="32" t="str">
        <f>IF(J114,IF(J114&lt;='Net Changes - Table 1'!$C$1,"y","x"),IF(K114,IF(K114&lt;'Net Changes - Table 1'!C$1,"x","y"),"y"))</f>
        <v>y</v>
      </c>
      <c r="H114" s="44" t="str">
        <f>IF(K114,IF(K114&lt;='Net Changes - Table 1'!$D$1,"x","y"),"y")</f>
        <v>y</v>
      </c>
      <c r="I114" s="33" t="str">
        <f>IF(K114,IF(K114&lt;='Net Changes - Table 1'!$E$1,"x","y"),"y")</f>
        <v>y</v>
      </c>
      <c r="J114" s="34">
        <v>2011</v>
      </c>
      <c r="K114" s="35"/>
      <c r="L114" s="45"/>
      <c r="M114" s="46" t="b">
        <v>0</v>
      </c>
      <c r="N114" s="46" t="b">
        <v>0</v>
      </c>
      <c r="O114" s="46" t="b">
        <v>0</v>
      </c>
      <c r="P114" s="46" t="b">
        <v>0</v>
      </c>
      <c r="Q114" s="46" t="b">
        <v>0</v>
      </c>
      <c r="R114" s="46" t="b">
        <v>0</v>
      </c>
      <c r="S114" s="37">
        <f t="shared" si="19"/>
        <v>1</v>
      </c>
      <c r="T114" s="38"/>
      <c r="U114" s="37" t="b">
        <v>0</v>
      </c>
      <c r="V114" s="37" t="b">
        <v>0</v>
      </c>
      <c r="W114" s="37" t="b">
        <v>0</v>
      </c>
      <c r="X114" s="37" t="b">
        <v>0</v>
      </c>
      <c r="Y114" s="37" t="b">
        <v>0</v>
      </c>
      <c r="Z114" s="37" t="b">
        <v>0</v>
      </c>
      <c r="AA114" s="37" t="b">
        <v>0</v>
      </c>
      <c r="AB114" s="37" t="b">
        <v>0</v>
      </c>
      <c r="AC114" s="37" t="b">
        <v>0</v>
      </c>
      <c r="AD114" s="37" t="b">
        <v>0</v>
      </c>
      <c r="AE114" s="37" t="b">
        <v>0</v>
      </c>
      <c r="AF114" s="37" t="b">
        <v>0</v>
      </c>
      <c r="AG114" s="37" t="b">
        <v>0</v>
      </c>
      <c r="AH114" s="39" t="b">
        <v>0</v>
      </c>
      <c r="AI114" s="37" t="b">
        <v>0</v>
      </c>
      <c r="AJ114" s="37" t="b">
        <v>0</v>
      </c>
      <c r="AK114" s="37" t="b">
        <v>0</v>
      </c>
      <c r="AL114" s="37" t="b">
        <v>0</v>
      </c>
      <c r="AM114" s="37" t="b">
        <v>0</v>
      </c>
      <c r="AN114" s="37" t="b">
        <v>0</v>
      </c>
      <c r="AO114" s="37" t="b">
        <v>0</v>
      </c>
      <c r="AP114" s="37" t="b">
        <v>0</v>
      </c>
      <c r="AQ114" s="37" t="b">
        <v>0</v>
      </c>
      <c r="AR114" s="37" t="b">
        <v>0</v>
      </c>
      <c r="AS114" s="37" t="b">
        <v>0</v>
      </c>
      <c r="AT114" s="37" t="b">
        <v>0</v>
      </c>
      <c r="AU114" s="37" t="b">
        <v>0</v>
      </c>
      <c r="AV114" s="37" t="b">
        <v>0</v>
      </c>
      <c r="AW114" s="37" t="b">
        <v>0</v>
      </c>
      <c r="AX114" s="37" t="b">
        <v>0</v>
      </c>
      <c r="AY114" s="37" t="b">
        <v>0</v>
      </c>
      <c r="AZ114" s="39" t="b">
        <v>0</v>
      </c>
      <c r="BA114" s="39" t="b">
        <v>0</v>
      </c>
      <c r="BB114" s="39" t="b">
        <v>0</v>
      </c>
      <c r="BC114" s="37" t="b">
        <v>1</v>
      </c>
      <c r="BD114" s="37" t="b">
        <v>0</v>
      </c>
      <c r="BE114" s="37" t="b">
        <v>0</v>
      </c>
      <c r="BF114" s="37" t="b">
        <v>0</v>
      </c>
      <c r="BG114" s="37" t="b">
        <v>0</v>
      </c>
      <c r="BH114" s="37" t="b">
        <v>0</v>
      </c>
      <c r="BI114" s="37" t="b">
        <v>0</v>
      </c>
      <c r="BJ114" s="37" t="b">
        <v>0</v>
      </c>
      <c r="BK114" s="37" t="b">
        <v>0</v>
      </c>
      <c r="BL114" s="37" t="b">
        <v>0</v>
      </c>
      <c r="BM114" s="37" t="b">
        <v>0</v>
      </c>
      <c r="BN114" s="37" t="b">
        <v>0</v>
      </c>
      <c r="BO114" s="37" t="b">
        <v>0</v>
      </c>
      <c r="BP114" s="37" t="b">
        <v>0</v>
      </c>
      <c r="BQ114" s="37" t="b">
        <v>0</v>
      </c>
      <c r="BR114" s="37" t="b">
        <v>0</v>
      </c>
      <c r="BS114" s="37" t="b">
        <v>0</v>
      </c>
      <c r="BT114" s="40" t="b">
        <v>0</v>
      </c>
      <c r="BU114" s="31" t="str">
        <f t="shared" si="20"/>
        <v>N</v>
      </c>
      <c r="BV114" s="41">
        <f t="shared" si="21"/>
        <v>0</v>
      </c>
      <c r="BW114" s="42">
        <f t="shared" si="22"/>
        <v>0</v>
      </c>
      <c r="BX114" s="42">
        <f t="shared" si="23"/>
        <v>0</v>
      </c>
    </row>
    <row r="115" spans="1:76" ht="38.5" customHeight="1">
      <c r="A115" s="29" t="str">
        <f t="shared" si="18"/>
        <v>Jones</v>
      </c>
      <c r="B115" s="29" t="s">
        <v>382</v>
      </c>
      <c r="C115" s="29" t="s">
        <v>342</v>
      </c>
      <c r="D115" s="29" t="s">
        <v>383</v>
      </c>
      <c r="E115" s="30" t="s">
        <v>346</v>
      </c>
      <c r="F115" s="31" t="s">
        <v>85</v>
      </c>
      <c r="G115" s="32" t="str">
        <f>IF(J115,IF(J115&lt;='Net Changes - Table 1'!$C$1,"y","x"),IF(K115,IF(K115&lt;'Net Changes - Table 1'!C$1,"x","y"),"y"))</f>
        <v>y</v>
      </c>
      <c r="H115" s="44" t="str">
        <f>IF(K115,IF(K115&lt;='Net Changes - Table 1'!$D$1,"x","y"),"y")</f>
        <v>y</v>
      </c>
      <c r="I115" s="33" t="str">
        <f>IF(K115,IF(K115&lt;='Net Changes - Table 1'!$E$1,"x","y"),"y")</f>
        <v>y</v>
      </c>
      <c r="J115" s="34">
        <v>2013</v>
      </c>
      <c r="K115" s="35"/>
      <c r="L115" s="45"/>
      <c r="M115" s="46" t="b">
        <v>0</v>
      </c>
      <c r="N115" s="46" t="b">
        <v>0</v>
      </c>
      <c r="O115" s="46" t="b">
        <v>0</v>
      </c>
      <c r="P115" s="46" t="b">
        <v>0</v>
      </c>
      <c r="Q115" s="46" t="b">
        <v>0</v>
      </c>
      <c r="R115" s="46" t="b">
        <v>0</v>
      </c>
      <c r="S115" s="37">
        <f t="shared" si="19"/>
        <v>2</v>
      </c>
      <c r="T115" s="38"/>
      <c r="U115" s="37" t="b">
        <v>0</v>
      </c>
      <c r="V115" s="37" t="b">
        <v>0</v>
      </c>
      <c r="W115" s="37" t="b">
        <v>0</v>
      </c>
      <c r="X115" s="37" t="b">
        <v>0</v>
      </c>
      <c r="Y115" s="37" t="b">
        <v>0</v>
      </c>
      <c r="Z115" s="37" t="b">
        <v>0</v>
      </c>
      <c r="AA115" s="37" t="b">
        <v>0</v>
      </c>
      <c r="AB115" s="37" t="b">
        <v>0</v>
      </c>
      <c r="AC115" s="37" t="b">
        <v>0</v>
      </c>
      <c r="AD115" s="37" t="b">
        <v>0</v>
      </c>
      <c r="AE115" s="37" t="b">
        <v>0</v>
      </c>
      <c r="AF115" s="37" t="b">
        <v>0</v>
      </c>
      <c r="AG115" s="37" t="b">
        <v>0</v>
      </c>
      <c r="AH115" s="39" t="b">
        <v>0</v>
      </c>
      <c r="AI115" s="37" t="b">
        <v>0</v>
      </c>
      <c r="AJ115" s="37" t="b">
        <v>0</v>
      </c>
      <c r="AK115" s="37" t="b">
        <v>0</v>
      </c>
      <c r="AL115" s="37" t="b">
        <v>0</v>
      </c>
      <c r="AM115" s="37" t="b">
        <v>0</v>
      </c>
      <c r="AN115" s="37" t="b">
        <v>0</v>
      </c>
      <c r="AO115" s="37" t="b">
        <v>0</v>
      </c>
      <c r="AP115" s="37" t="b">
        <v>0</v>
      </c>
      <c r="AQ115" s="37" t="b">
        <v>0</v>
      </c>
      <c r="AR115" s="37" t="b">
        <v>0</v>
      </c>
      <c r="AS115" s="37" t="b">
        <v>0</v>
      </c>
      <c r="AT115" s="37" t="b">
        <v>0</v>
      </c>
      <c r="AU115" s="37" t="b">
        <v>0</v>
      </c>
      <c r="AV115" s="37" t="b">
        <v>0</v>
      </c>
      <c r="AW115" s="37" t="b">
        <v>0</v>
      </c>
      <c r="AX115" s="37" t="b">
        <v>0</v>
      </c>
      <c r="AY115" s="37" t="b">
        <v>0</v>
      </c>
      <c r="AZ115" s="39" t="b">
        <v>1</v>
      </c>
      <c r="BA115" s="39" t="b">
        <v>1</v>
      </c>
      <c r="BB115" s="39" t="b">
        <v>0</v>
      </c>
      <c r="BC115" s="37" t="b">
        <v>0</v>
      </c>
      <c r="BD115" s="37" t="b">
        <v>0</v>
      </c>
      <c r="BE115" s="37" t="b">
        <v>0</v>
      </c>
      <c r="BF115" s="37" t="b">
        <v>0</v>
      </c>
      <c r="BG115" s="37" t="b">
        <v>0</v>
      </c>
      <c r="BH115" s="37" t="b">
        <v>0</v>
      </c>
      <c r="BI115" s="37" t="b">
        <v>0</v>
      </c>
      <c r="BJ115" s="37" t="b">
        <v>0</v>
      </c>
      <c r="BK115" s="37" t="b">
        <v>0</v>
      </c>
      <c r="BL115" s="37" t="b">
        <v>0</v>
      </c>
      <c r="BM115" s="37" t="b">
        <v>0</v>
      </c>
      <c r="BN115" s="37" t="b">
        <v>0</v>
      </c>
      <c r="BO115" s="37" t="b">
        <v>0</v>
      </c>
      <c r="BP115" s="37" t="b">
        <v>0</v>
      </c>
      <c r="BQ115" s="37" t="b">
        <v>0</v>
      </c>
      <c r="BR115" s="37" t="b">
        <v>0</v>
      </c>
      <c r="BS115" s="37" t="b">
        <v>0</v>
      </c>
      <c r="BT115" s="40" t="b">
        <v>0</v>
      </c>
      <c r="BU115" s="31" t="str">
        <f t="shared" si="20"/>
        <v>N</v>
      </c>
      <c r="BV115" s="41">
        <f t="shared" si="21"/>
        <v>0</v>
      </c>
      <c r="BW115" s="42">
        <f t="shared" si="22"/>
        <v>0</v>
      </c>
      <c r="BX115" s="42">
        <f t="shared" si="23"/>
        <v>0</v>
      </c>
    </row>
    <row r="116" spans="1:76" ht="26.5" customHeight="1">
      <c r="A116" s="29" t="str">
        <f t="shared" si="18"/>
        <v>King</v>
      </c>
      <c r="B116" s="29" t="s">
        <v>384</v>
      </c>
      <c r="C116" s="29" t="s">
        <v>342</v>
      </c>
      <c r="D116" s="29" t="s">
        <v>385</v>
      </c>
      <c r="E116" s="30" t="s">
        <v>386</v>
      </c>
      <c r="F116" s="31" t="s">
        <v>85</v>
      </c>
      <c r="G116" s="32" t="str">
        <f>IF(J116,IF(J116&lt;='Net Changes - Table 1'!$C$1,"y","x"),IF(K116,IF(K116&lt;'Net Changes - Table 1'!C$1,"x","y"),"y"))</f>
        <v>y</v>
      </c>
      <c r="H116" s="44" t="str">
        <f>IF(K116,IF(K116&lt;='Net Changes - Table 1'!$D$1,"x","y"),"y")</f>
        <v>y</v>
      </c>
      <c r="I116" s="33" t="str">
        <f>IF(K116,IF(K116&lt;='Net Changes - Table 1'!$E$1,"x","y"),"y")</f>
        <v>y</v>
      </c>
      <c r="J116" s="47"/>
      <c r="K116" s="35"/>
      <c r="L116" s="36"/>
      <c r="M116" s="37" t="b">
        <v>0</v>
      </c>
      <c r="N116" s="37" t="b">
        <v>0</v>
      </c>
      <c r="O116" s="37" t="b">
        <v>0</v>
      </c>
      <c r="P116" s="37" t="b">
        <v>0</v>
      </c>
      <c r="Q116" s="37" t="b">
        <v>0</v>
      </c>
      <c r="R116" s="37" t="b">
        <v>0</v>
      </c>
      <c r="S116" s="37">
        <f t="shared" si="19"/>
        <v>4</v>
      </c>
      <c r="T116" s="38"/>
      <c r="U116" s="37" t="b">
        <v>0</v>
      </c>
      <c r="V116" s="37" t="b">
        <v>0</v>
      </c>
      <c r="W116" s="37" t="b">
        <v>0</v>
      </c>
      <c r="X116" s="37" t="b">
        <v>0</v>
      </c>
      <c r="Y116" s="37" t="b">
        <v>0</v>
      </c>
      <c r="Z116" s="37" t="b">
        <v>1</v>
      </c>
      <c r="AA116" s="37" t="b">
        <v>0</v>
      </c>
      <c r="AB116" s="37" t="b">
        <v>0</v>
      </c>
      <c r="AC116" s="37" t="b">
        <v>0</v>
      </c>
      <c r="AD116" s="37" t="b">
        <v>0</v>
      </c>
      <c r="AE116" s="37" t="b">
        <v>0</v>
      </c>
      <c r="AF116" s="37" t="b">
        <v>0</v>
      </c>
      <c r="AG116" s="37" t="b">
        <v>1</v>
      </c>
      <c r="AH116" s="39" t="b">
        <v>0</v>
      </c>
      <c r="AI116" s="37" t="b">
        <v>0</v>
      </c>
      <c r="AJ116" s="37" t="b">
        <v>0</v>
      </c>
      <c r="AK116" s="37" t="b">
        <v>0</v>
      </c>
      <c r="AL116" s="37" t="b">
        <v>0</v>
      </c>
      <c r="AM116" s="37" t="b">
        <v>0</v>
      </c>
      <c r="AN116" s="37" t="b">
        <v>1</v>
      </c>
      <c r="AO116" s="37" t="b">
        <v>1</v>
      </c>
      <c r="AP116" s="37" t="b">
        <v>0</v>
      </c>
      <c r="AQ116" s="37" t="b">
        <v>0</v>
      </c>
      <c r="AR116" s="37" t="b">
        <v>0</v>
      </c>
      <c r="AS116" s="37" t="b">
        <v>0</v>
      </c>
      <c r="AT116" s="37" t="b">
        <v>0</v>
      </c>
      <c r="AU116" s="37" t="b">
        <v>0</v>
      </c>
      <c r="AV116" s="37" t="b">
        <v>0</v>
      </c>
      <c r="AW116" s="37" t="b">
        <v>0</v>
      </c>
      <c r="AX116" s="37" t="b">
        <v>0</v>
      </c>
      <c r="AY116" s="37" t="b">
        <v>0</v>
      </c>
      <c r="AZ116" s="39" t="b">
        <v>0</v>
      </c>
      <c r="BA116" s="39" t="b">
        <v>0</v>
      </c>
      <c r="BB116" s="39" t="b">
        <v>0</v>
      </c>
      <c r="BC116" s="37" t="b">
        <v>0</v>
      </c>
      <c r="BD116" s="37" t="b">
        <v>0</v>
      </c>
      <c r="BE116" s="37" t="b">
        <v>0</v>
      </c>
      <c r="BF116" s="37" t="b">
        <v>0</v>
      </c>
      <c r="BG116" s="37" t="b">
        <v>0</v>
      </c>
      <c r="BH116" s="37" t="b">
        <v>0</v>
      </c>
      <c r="BI116" s="37" t="b">
        <v>0</v>
      </c>
      <c r="BJ116" s="37" t="b">
        <v>0</v>
      </c>
      <c r="BK116" s="37" t="b">
        <v>0</v>
      </c>
      <c r="BL116" s="37" t="b">
        <v>0</v>
      </c>
      <c r="BM116" s="37" t="b">
        <v>0</v>
      </c>
      <c r="BN116" s="37" t="b">
        <v>0</v>
      </c>
      <c r="BO116" s="37" t="b">
        <v>0</v>
      </c>
      <c r="BP116" s="37" t="b">
        <v>0</v>
      </c>
      <c r="BQ116" s="37" t="b">
        <v>0</v>
      </c>
      <c r="BR116" s="37" t="b">
        <v>0</v>
      </c>
      <c r="BS116" s="37" t="b">
        <v>0</v>
      </c>
      <c r="BT116" s="40" t="b">
        <v>0</v>
      </c>
      <c r="BU116" s="31" t="str">
        <f t="shared" si="20"/>
        <v>N</v>
      </c>
      <c r="BV116" s="41">
        <f t="shared" si="21"/>
        <v>0</v>
      </c>
      <c r="BW116" s="42">
        <f t="shared" si="22"/>
        <v>0</v>
      </c>
      <c r="BX116" s="42">
        <f t="shared" si="23"/>
        <v>0</v>
      </c>
    </row>
    <row r="117" spans="1:76" ht="17" customHeight="1">
      <c r="A117" s="29" t="str">
        <f t="shared" si="18"/>
        <v>Kuhn</v>
      </c>
      <c r="B117" s="29" t="s">
        <v>387</v>
      </c>
      <c r="C117" s="29" t="s">
        <v>342</v>
      </c>
      <c r="D117" s="29" t="s">
        <v>381</v>
      </c>
      <c r="E117" s="30" t="s">
        <v>59</v>
      </c>
      <c r="F117" s="43"/>
      <c r="G117" s="32" t="str">
        <f>IF(J117,IF(J117&lt;='Net Changes - Table 1'!$C$1,"y","x"),IF(K117,IF(K117&lt;'Net Changes - Table 1'!C$1,"x","y"),"y"))</f>
        <v>y</v>
      </c>
      <c r="H117" s="44" t="str">
        <f>IF(K117,IF(K117&lt;='Net Changes - Table 1'!$D$1,"x","y"),"y")</f>
        <v>y</v>
      </c>
      <c r="I117" s="33" t="str">
        <f>IF(K117,IF(K117&lt;='Net Changes - Table 1'!$E$1,"x","y"),"y")</f>
        <v>x</v>
      </c>
      <c r="J117" s="34">
        <v>2013</v>
      </c>
      <c r="K117" s="48">
        <v>2024</v>
      </c>
      <c r="L117" s="45"/>
      <c r="M117" s="46" t="b">
        <v>0</v>
      </c>
      <c r="N117" s="46" t="b">
        <v>0</v>
      </c>
      <c r="O117" s="46" t="b">
        <v>0</v>
      </c>
      <c r="P117" s="46" t="b">
        <v>0</v>
      </c>
      <c r="Q117" s="46" t="b">
        <v>0</v>
      </c>
      <c r="R117" s="46" t="b">
        <v>0</v>
      </c>
      <c r="S117" s="37">
        <f t="shared" si="19"/>
        <v>1</v>
      </c>
      <c r="T117" s="38"/>
      <c r="U117" s="37" t="b">
        <v>0</v>
      </c>
      <c r="V117" s="37" t="b">
        <v>0</v>
      </c>
      <c r="W117" s="37" t="b">
        <v>0</v>
      </c>
      <c r="X117" s="37" t="b">
        <v>0</v>
      </c>
      <c r="Y117" s="37" t="b">
        <v>0</v>
      </c>
      <c r="Z117" s="37" t="b">
        <v>0</v>
      </c>
      <c r="AA117" s="37" t="b">
        <v>0</v>
      </c>
      <c r="AB117" s="37" t="b">
        <v>0</v>
      </c>
      <c r="AC117" s="37" t="b">
        <v>0</v>
      </c>
      <c r="AD117" s="37" t="b">
        <v>0</v>
      </c>
      <c r="AE117" s="37" t="b">
        <v>0</v>
      </c>
      <c r="AF117" s="37" t="b">
        <v>0</v>
      </c>
      <c r="AG117" s="37" t="b">
        <v>0</v>
      </c>
      <c r="AH117" s="39" t="b">
        <v>0</v>
      </c>
      <c r="AI117" s="37" t="b">
        <v>0</v>
      </c>
      <c r="AJ117" s="37" t="b">
        <v>0</v>
      </c>
      <c r="AK117" s="37" t="b">
        <v>0</v>
      </c>
      <c r="AL117" s="37" t="b">
        <v>0</v>
      </c>
      <c r="AM117" s="37" t="b">
        <v>0</v>
      </c>
      <c r="AN117" s="37" t="b">
        <v>0</v>
      </c>
      <c r="AO117" s="37" t="b">
        <v>0</v>
      </c>
      <c r="AP117" s="37" t="b">
        <v>0</v>
      </c>
      <c r="AQ117" s="37" t="b">
        <v>0</v>
      </c>
      <c r="AR117" s="37" t="b">
        <v>0</v>
      </c>
      <c r="AS117" s="37" t="b">
        <v>0</v>
      </c>
      <c r="AT117" s="37" t="b">
        <v>0</v>
      </c>
      <c r="AU117" s="37" t="b">
        <v>0</v>
      </c>
      <c r="AV117" s="37" t="b">
        <v>0</v>
      </c>
      <c r="AW117" s="37" t="b">
        <v>0</v>
      </c>
      <c r="AX117" s="37" t="b">
        <v>0</v>
      </c>
      <c r="AY117" s="37" t="b">
        <v>0</v>
      </c>
      <c r="AZ117" s="39" t="b">
        <v>0</v>
      </c>
      <c r="BA117" s="39" t="b">
        <v>0</v>
      </c>
      <c r="BB117" s="39" t="b">
        <v>0</v>
      </c>
      <c r="BC117" s="37" t="b">
        <v>1</v>
      </c>
      <c r="BD117" s="37" t="b">
        <v>0</v>
      </c>
      <c r="BE117" s="37" t="b">
        <v>0</v>
      </c>
      <c r="BF117" s="37" t="b">
        <v>0</v>
      </c>
      <c r="BG117" s="37" t="b">
        <v>0</v>
      </c>
      <c r="BH117" s="37" t="b">
        <v>0</v>
      </c>
      <c r="BI117" s="37" t="b">
        <v>0</v>
      </c>
      <c r="BJ117" s="37" t="b">
        <v>0</v>
      </c>
      <c r="BK117" s="37" t="b">
        <v>0</v>
      </c>
      <c r="BL117" s="37" t="b">
        <v>0</v>
      </c>
      <c r="BM117" s="37" t="b">
        <v>0</v>
      </c>
      <c r="BN117" s="37" t="b">
        <v>0</v>
      </c>
      <c r="BO117" s="37" t="b">
        <v>0</v>
      </c>
      <c r="BP117" s="37" t="b">
        <v>0</v>
      </c>
      <c r="BQ117" s="37" t="b">
        <v>0</v>
      </c>
      <c r="BR117" s="37" t="b">
        <v>0</v>
      </c>
      <c r="BS117" s="37" t="b">
        <v>0</v>
      </c>
      <c r="BT117" s="40" t="b">
        <v>0</v>
      </c>
      <c r="BU117" s="31" t="str">
        <f t="shared" si="20"/>
        <v>N</v>
      </c>
      <c r="BV117" s="41">
        <f t="shared" si="21"/>
        <v>0</v>
      </c>
      <c r="BW117" s="42">
        <f t="shared" si="22"/>
        <v>0</v>
      </c>
      <c r="BX117" s="42">
        <f t="shared" si="23"/>
        <v>1</v>
      </c>
    </row>
    <row r="118" spans="1:76" ht="26.5" customHeight="1">
      <c r="A118" s="29" t="str">
        <f t="shared" si="18"/>
        <v>Kyriakidis</v>
      </c>
      <c r="B118" s="29" t="s">
        <v>388</v>
      </c>
      <c r="C118" s="29" t="s">
        <v>342</v>
      </c>
      <c r="D118" s="29" t="s">
        <v>389</v>
      </c>
      <c r="E118" s="30" t="s">
        <v>59</v>
      </c>
      <c r="F118" s="31" t="s">
        <v>85</v>
      </c>
      <c r="G118" s="32" t="str">
        <f>IF(J118,IF(J118&lt;='Net Changes - Table 1'!$C$1,"y","x"),IF(K118,IF(K118&lt;'Net Changes - Table 1'!C$1,"x","y"),"y"))</f>
        <v>y</v>
      </c>
      <c r="H118" s="44" t="str">
        <f>IF(K118,IF(K118&lt;='Net Changes - Table 1'!$D$1,"x","y"),"y")</f>
        <v>x</v>
      </c>
      <c r="I118" s="33" t="str">
        <f>IF(K118,IF(K118&lt;='Net Changes - Table 1'!$E$1,"x","y"),"y")</f>
        <v>x</v>
      </c>
      <c r="J118" s="47"/>
      <c r="K118" s="48">
        <v>2014</v>
      </c>
      <c r="L118" s="45"/>
      <c r="M118" s="46" t="b">
        <v>0</v>
      </c>
      <c r="N118" s="46" t="b">
        <v>0</v>
      </c>
      <c r="O118" s="46" t="b">
        <v>0</v>
      </c>
      <c r="P118" s="46" t="b">
        <v>0</v>
      </c>
      <c r="Q118" s="46" t="b">
        <v>0</v>
      </c>
      <c r="R118" s="46" t="b">
        <v>0</v>
      </c>
      <c r="S118" s="37">
        <f t="shared" si="19"/>
        <v>1</v>
      </c>
      <c r="T118" s="38"/>
      <c r="U118" s="37" t="b">
        <v>0</v>
      </c>
      <c r="V118" s="37" t="b">
        <v>0</v>
      </c>
      <c r="W118" s="37" t="b">
        <v>0</v>
      </c>
      <c r="X118" s="37" t="b">
        <v>0</v>
      </c>
      <c r="Y118" s="37" t="b">
        <v>0</v>
      </c>
      <c r="Z118" s="37" t="b">
        <v>0</v>
      </c>
      <c r="AA118" s="37" t="b">
        <v>0</v>
      </c>
      <c r="AB118" s="37" t="b">
        <v>0</v>
      </c>
      <c r="AC118" s="37" t="b">
        <v>0</v>
      </c>
      <c r="AD118" s="37" t="b">
        <v>0</v>
      </c>
      <c r="AE118" s="37" t="b">
        <v>0</v>
      </c>
      <c r="AF118" s="37" t="b">
        <v>0</v>
      </c>
      <c r="AG118" s="37" t="b">
        <v>0</v>
      </c>
      <c r="AH118" s="39" t="b">
        <v>0</v>
      </c>
      <c r="AI118" s="37" t="b">
        <v>0</v>
      </c>
      <c r="AJ118" s="37" t="b">
        <v>0</v>
      </c>
      <c r="AK118" s="37" t="b">
        <v>0</v>
      </c>
      <c r="AL118" s="37" t="b">
        <v>0</v>
      </c>
      <c r="AM118" s="37" t="b">
        <v>0</v>
      </c>
      <c r="AN118" s="37" t="b">
        <v>0</v>
      </c>
      <c r="AO118" s="37" t="b">
        <v>0</v>
      </c>
      <c r="AP118" s="37" t="b">
        <v>0</v>
      </c>
      <c r="AQ118" s="37" t="b">
        <v>0</v>
      </c>
      <c r="AR118" s="37" t="b">
        <v>0</v>
      </c>
      <c r="AS118" s="37" t="b">
        <v>0</v>
      </c>
      <c r="AT118" s="37" t="b">
        <v>0</v>
      </c>
      <c r="AU118" s="37" t="b">
        <v>0</v>
      </c>
      <c r="AV118" s="37" t="b">
        <v>0</v>
      </c>
      <c r="AW118" s="37" t="b">
        <v>0</v>
      </c>
      <c r="AX118" s="37" t="b">
        <v>0</v>
      </c>
      <c r="AY118" s="37" t="b">
        <v>0</v>
      </c>
      <c r="AZ118" s="39" t="b">
        <v>0</v>
      </c>
      <c r="BA118" s="39" t="b">
        <v>0</v>
      </c>
      <c r="BB118" s="39" t="b">
        <v>0</v>
      </c>
      <c r="BC118" s="37" t="b">
        <v>1</v>
      </c>
      <c r="BD118" s="37" t="b">
        <v>0</v>
      </c>
      <c r="BE118" s="37" t="b">
        <v>0</v>
      </c>
      <c r="BF118" s="37" t="b">
        <v>0</v>
      </c>
      <c r="BG118" s="37" t="b">
        <v>0</v>
      </c>
      <c r="BH118" s="37" t="b">
        <v>0</v>
      </c>
      <c r="BI118" s="37" t="b">
        <v>0</v>
      </c>
      <c r="BJ118" s="37" t="b">
        <v>0</v>
      </c>
      <c r="BK118" s="37" t="b">
        <v>0</v>
      </c>
      <c r="BL118" s="37" t="b">
        <v>0</v>
      </c>
      <c r="BM118" s="37" t="b">
        <v>0</v>
      </c>
      <c r="BN118" s="37" t="b">
        <v>0</v>
      </c>
      <c r="BO118" s="37" t="b">
        <v>0</v>
      </c>
      <c r="BP118" s="37" t="b">
        <v>0</v>
      </c>
      <c r="BQ118" s="37" t="b">
        <v>0</v>
      </c>
      <c r="BR118" s="37" t="b">
        <v>0</v>
      </c>
      <c r="BS118" s="37" t="b">
        <v>0</v>
      </c>
      <c r="BT118" s="40" t="b">
        <v>0</v>
      </c>
      <c r="BU118" s="31" t="str">
        <f t="shared" si="20"/>
        <v>N</v>
      </c>
      <c r="BV118" s="41">
        <f t="shared" si="21"/>
        <v>0</v>
      </c>
      <c r="BW118" s="42">
        <f t="shared" si="22"/>
        <v>1</v>
      </c>
      <c r="BX118" s="42">
        <f t="shared" si="23"/>
        <v>0</v>
      </c>
    </row>
    <row r="119" spans="1:76" ht="26.5" customHeight="1">
      <c r="A119" s="29" t="str">
        <f t="shared" si="18"/>
        <v>Loaiciga</v>
      </c>
      <c r="B119" s="29" t="s">
        <v>390</v>
      </c>
      <c r="C119" s="29" t="s">
        <v>342</v>
      </c>
      <c r="D119" s="29" t="s">
        <v>391</v>
      </c>
      <c r="E119" s="30" t="s">
        <v>43</v>
      </c>
      <c r="F119" s="43"/>
      <c r="G119" s="32" t="str">
        <f>IF(J119,IF(J119&lt;='Net Changes - Table 1'!$C$1,"y","x"),IF(K119,IF(K119&lt;'Net Changes - Table 1'!C$1,"x","y"),"y"))</f>
        <v>y</v>
      </c>
      <c r="H119" s="44" t="str">
        <f>IF(K119,IF(K119&lt;='Net Changes - Table 1'!$D$1,"x","y"),"y")</f>
        <v>y</v>
      </c>
      <c r="I119" s="33" t="str">
        <f>IF(K119,IF(K119&lt;='Net Changes - Table 1'!$E$1,"x","y"),"y")</f>
        <v>x</v>
      </c>
      <c r="J119" s="60"/>
      <c r="K119" s="48">
        <v>2022</v>
      </c>
      <c r="L119" s="36"/>
      <c r="M119" s="37" t="b">
        <v>0</v>
      </c>
      <c r="N119" s="37" t="b">
        <v>0</v>
      </c>
      <c r="O119" s="37" t="b">
        <v>0</v>
      </c>
      <c r="P119" s="37" t="b">
        <v>0</v>
      </c>
      <c r="Q119" s="37" t="b">
        <v>0</v>
      </c>
      <c r="R119" s="37" t="b">
        <v>0</v>
      </c>
      <c r="S119" s="37">
        <f t="shared" si="19"/>
        <v>1</v>
      </c>
      <c r="T119" s="38"/>
      <c r="U119" s="37" t="b">
        <v>0</v>
      </c>
      <c r="V119" s="37" t="b">
        <v>0</v>
      </c>
      <c r="W119" s="37" t="b">
        <v>0</v>
      </c>
      <c r="X119" s="37" t="b">
        <v>0</v>
      </c>
      <c r="Y119" s="37" t="b">
        <v>0</v>
      </c>
      <c r="Z119" s="37" t="b">
        <v>0</v>
      </c>
      <c r="AA119" s="37" t="b">
        <v>0</v>
      </c>
      <c r="AB119" s="37" t="b">
        <v>0</v>
      </c>
      <c r="AC119" s="37" t="b">
        <v>0</v>
      </c>
      <c r="AD119" s="37" t="b">
        <v>0</v>
      </c>
      <c r="AE119" s="37" t="b">
        <v>0</v>
      </c>
      <c r="AF119" s="37" t="b">
        <v>0</v>
      </c>
      <c r="AG119" s="37" t="b">
        <v>0</v>
      </c>
      <c r="AH119" s="39" t="b">
        <v>0</v>
      </c>
      <c r="AI119" s="37" t="b">
        <v>0</v>
      </c>
      <c r="AJ119" s="37" t="b">
        <v>0</v>
      </c>
      <c r="AK119" s="37" t="b">
        <v>0</v>
      </c>
      <c r="AL119" s="37" t="b">
        <v>1</v>
      </c>
      <c r="AM119" s="37" t="b">
        <v>0</v>
      </c>
      <c r="AN119" s="37" t="b">
        <v>0</v>
      </c>
      <c r="AO119" s="37" t="b">
        <v>0</v>
      </c>
      <c r="AP119" s="37" t="b">
        <v>0</v>
      </c>
      <c r="AQ119" s="37" t="b">
        <v>0</v>
      </c>
      <c r="AR119" s="37" t="b">
        <v>0</v>
      </c>
      <c r="AS119" s="37" t="b">
        <v>0</v>
      </c>
      <c r="AT119" s="37" t="b">
        <v>0</v>
      </c>
      <c r="AU119" s="37" t="b">
        <v>0</v>
      </c>
      <c r="AV119" s="37" t="b">
        <v>0</v>
      </c>
      <c r="AW119" s="37" t="b">
        <v>0</v>
      </c>
      <c r="AX119" s="37" t="b">
        <v>0</v>
      </c>
      <c r="AY119" s="37" t="b">
        <v>0</v>
      </c>
      <c r="AZ119" s="39" t="b">
        <v>0</v>
      </c>
      <c r="BA119" s="39" t="b">
        <v>0</v>
      </c>
      <c r="BB119" s="39" t="b">
        <v>0</v>
      </c>
      <c r="BC119" s="37" t="b">
        <v>0</v>
      </c>
      <c r="BD119" s="37" t="b">
        <v>0</v>
      </c>
      <c r="BE119" s="37" t="b">
        <v>0</v>
      </c>
      <c r="BF119" s="37" t="b">
        <v>0</v>
      </c>
      <c r="BG119" s="37" t="b">
        <v>0</v>
      </c>
      <c r="BH119" s="37" t="b">
        <v>0</v>
      </c>
      <c r="BI119" s="37" t="b">
        <v>0</v>
      </c>
      <c r="BJ119" s="37" t="b">
        <v>0</v>
      </c>
      <c r="BK119" s="37" t="b">
        <v>0</v>
      </c>
      <c r="BL119" s="37" t="b">
        <v>0</v>
      </c>
      <c r="BM119" s="37" t="b">
        <v>0</v>
      </c>
      <c r="BN119" s="37" t="b">
        <v>0</v>
      </c>
      <c r="BO119" s="37" t="b">
        <v>0</v>
      </c>
      <c r="BP119" s="37" t="b">
        <v>0</v>
      </c>
      <c r="BQ119" s="37" t="b">
        <v>0</v>
      </c>
      <c r="BR119" s="37" t="b">
        <v>0</v>
      </c>
      <c r="BS119" s="37" t="b">
        <v>0</v>
      </c>
      <c r="BT119" s="40" t="b">
        <v>0</v>
      </c>
      <c r="BU119" s="31" t="str">
        <f t="shared" si="20"/>
        <v>N</v>
      </c>
      <c r="BV119" s="41">
        <f t="shared" si="21"/>
        <v>0</v>
      </c>
      <c r="BW119" s="42">
        <f t="shared" si="22"/>
        <v>0</v>
      </c>
      <c r="BX119" s="42">
        <f t="shared" si="23"/>
        <v>1</v>
      </c>
    </row>
    <row r="120" spans="1:76" ht="26.5" customHeight="1">
      <c r="A120" s="29" t="str">
        <f t="shared" si="18"/>
        <v>Lopez-Carr</v>
      </c>
      <c r="B120" s="29" t="s">
        <v>392</v>
      </c>
      <c r="C120" s="29" t="s">
        <v>342</v>
      </c>
      <c r="D120" s="29" t="s">
        <v>393</v>
      </c>
      <c r="E120" s="30" t="s">
        <v>335</v>
      </c>
      <c r="F120" s="43" t="s">
        <v>85</v>
      </c>
      <c r="G120" s="32" t="str">
        <f>IF(J120,IF(J120&lt;='Net Changes - Table 1'!$C$1,"y","x"),IF(K120,IF(K120&lt;'Net Changes - Table 1'!C$1,"x","y"),"y"))</f>
        <v>y</v>
      </c>
      <c r="H120" s="44" t="str">
        <f>IF(K120,IF(K120&lt;='Net Changes - Table 1'!$D$1,"x","y"),"y")</f>
        <v>y</v>
      </c>
      <c r="I120" s="33" t="str">
        <f>IF(K120,IF(K120&lt;='Net Changes - Table 1'!$E$1,"x","y"),"y")</f>
        <v>y</v>
      </c>
      <c r="J120" s="47"/>
      <c r="K120" s="35"/>
      <c r="L120" s="36"/>
      <c r="M120" s="37" t="b">
        <v>0</v>
      </c>
      <c r="N120" s="37" t="b">
        <v>0</v>
      </c>
      <c r="O120" s="37" t="b">
        <v>0</v>
      </c>
      <c r="P120" s="37" t="b">
        <v>0</v>
      </c>
      <c r="Q120" s="37" t="b">
        <v>0</v>
      </c>
      <c r="R120" s="37" t="b">
        <v>0</v>
      </c>
      <c r="S120" s="37">
        <f t="shared" si="19"/>
        <v>1</v>
      </c>
      <c r="T120" s="38"/>
      <c r="U120" s="37" t="b">
        <v>0</v>
      </c>
      <c r="V120" s="37" t="b">
        <v>0</v>
      </c>
      <c r="W120" s="37" t="b">
        <v>0</v>
      </c>
      <c r="X120" s="37" t="b">
        <v>0</v>
      </c>
      <c r="Y120" s="37" t="b">
        <v>0</v>
      </c>
      <c r="Z120" s="37" t="b">
        <v>0</v>
      </c>
      <c r="AA120" s="37" t="b">
        <v>0</v>
      </c>
      <c r="AB120" s="37" t="b">
        <v>0</v>
      </c>
      <c r="AC120" s="37" t="b">
        <v>0</v>
      </c>
      <c r="AD120" s="37" t="b">
        <v>0</v>
      </c>
      <c r="AE120" s="37" t="b">
        <v>0</v>
      </c>
      <c r="AF120" s="37" t="b">
        <v>0</v>
      </c>
      <c r="AG120" s="37" t="b">
        <v>0</v>
      </c>
      <c r="AH120" s="39" t="b">
        <v>0</v>
      </c>
      <c r="AI120" s="37" t="b">
        <v>0</v>
      </c>
      <c r="AJ120" s="37" t="b">
        <v>0</v>
      </c>
      <c r="AK120" s="37" t="b">
        <v>0</v>
      </c>
      <c r="AL120" s="37" t="b">
        <v>0</v>
      </c>
      <c r="AM120" s="37" t="b">
        <v>0</v>
      </c>
      <c r="AN120" s="37" t="b">
        <v>0</v>
      </c>
      <c r="AO120" s="37" t="b">
        <v>0</v>
      </c>
      <c r="AP120" s="37" t="b">
        <v>0</v>
      </c>
      <c r="AQ120" s="37" t="b">
        <v>0</v>
      </c>
      <c r="AR120" s="37" t="b">
        <v>0</v>
      </c>
      <c r="AS120" s="37" t="b">
        <v>0</v>
      </c>
      <c r="AT120" s="37" t="b">
        <v>0</v>
      </c>
      <c r="AU120" s="37" t="b">
        <v>0</v>
      </c>
      <c r="AV120" s="37" t="b">
        <v>0</v>
      </c>
      <c r="AW120" s="37" t="b">
        <v>0</v>
      </c>
      <c r="AX120" s="37" t="b">
        <v>0</v>
      </c>
      <c r="AY120" s="37" t="b">
        <v>0</v>
      </c>
      <c r="AZ120" s="39" t="b">
        <v>0</v>
      </c>
      <c r="BA120" s="39" t="b">
        <v>0</v>
      </c>
      <c r="BB120" s="39" t="b">
        <v>0</v>
      </c>
      <c r="BC120" s="37" t="b">
        <v>0</v>
      </c>
      <c r="BD120" s="37" t="b">
        <v>0</v>
      </c>
      <c r="BE120" s="37" t="b">
        <v>0</v>
      </c>
      <c r="BF120" s="37" t="b">
        <v>0</v>
      </c>
      <c r="BG120" s="37" t="b">
        <v>0</v>
      </c>
      <c r="BH120" s="37" t="b">
        <v>0</v>
      </c>
      <c r="BI120" s="37" t="b">
        <v>0</v>
      </c>
      <c r="BJ120" s="37" t="b">
        <v>0</v>
      </c>
      <c r="BK120" s="37" t="b">
        <v>0</v>
      </c>
      <c r="BL120" s="37" t="b">
        <v>0</v>
      </c>
      <c r="BM120" s="37" t="b">
        <v>0</v>
      </c>
      <c r="BN120" s="37" t="b">
        <v>1</v>
      </c>
      <c r="BO120" s="37" t="b">
        <v>0</v>
      </c>
      <c r="BP120" s="37" t="b">
        <v>0</v>
      </c>
      <c r="BQ120" s="37" t="b">
        <v>0</v>
      </c>
      <c r="BR120" s="37" t="b">
        <v>0</v>
      </c>
      <c r="BS120" s="37" t="b">
        <v>0</v>
      </c>
      <c r="BT120" s="40" t="b">
        <v>0</v>
      </c>
      <c r="BU120" s="31" t="str">
        <f t="shared" si="20"/>
        <v>N</v>
      </c>
      <c r="BV120" s="41">
        <f t="shared" si="21"/>
        <v>0</v>
      </c>
      <c r="BW120" s="42">
        <f t="shared" si="22"/>
        <v>0</v>
      </c>
      <c r="BX120" s="42">
        <f t="shared" si="23"/>
        <v>0</v>
      </c>
    </row>
    <row r="121" spans="1:76" ht="74.5" customHeight="1">
      <c r="A121" s="29" t="str">
        <f t="shared" si="18"/>
        <v>McFadden</v>
      </c>
      <c r="B121" s="29" t="s">
        <v>394</v>
      </c>
      <c r="C121" s="29" t="s">
        <v>342</v>
      </c>
      <c r="D121" s="29" t="s">
        <v>395</v>
      </c>
      <c r="E121" s="30" t="s">
        <v>396</v>
      </c>
      <c r="F121" s="31" t="s">
        <v>85</v>
      </c>
      <c r="G121" s="32" t="str">
        <f>IF(J121,IF(J121&lt;='Net Changes - Table 1'!$C$1,"y","x"),IF(K121,IF(K121&lt;'Net Changes - Table 1'!C$1,"x","y"),"y"))</f>
        <v>y</v>
      </c>
      <c r="H121" s="44" t="str">
        <f>IF(K121,IF(K121&lt;='Net Changes - Table 1'!$D$1,"x","y"),"y")</f>
        <v>y</v>
      </c>
      <c r="I121" s="33" t="str">
        <f>IF(K121,IF(K121&lt;='Net Changes - Table 1'!$E$1,"x","y"),"y")</f>
        <v>y</v>
      </c>
      <c r="J121" s="47"/>
      <c r="K121" s="35"/>
      <c r="L121" s="36"/>
      <c r="M121" s="37" t="b">
        <v>0</v>
      </c>
      <c r="N121" s="37" t="b">
        <v>0</v>
      </c>
      <c r="O121" s="37" t="b">
        <v>0</v>
      </c>
      <c r="P121" s="37" t="b">
        <v>0</v>
      </c>
      <c r="Q121" s="37" t="b">
        <v>0</v>
      </c>
      <c r="R121" s="37" t="b">
        <v>0</v>
      </c>
      <c r="S121" s="37">
        <f t="shared" si="19"/>
        <v>5</v>
      </c>
      <c r="T121" s="38"/>
      <c r="U121" s="37" t="b">
        <v>0</v>
      </c>
      <c r="V121" s="37" t="b">
        <v>0</v>
      </c>
      <c r="W121" s="37" t="b">
        <v>0</v>
      </c>
      <c r="X121" s="37" t="b">
        <v>0</v>
      </c>
      <c r="Y121" s="37" t="b">
        <v>0</v>
      </c>
      <c r="Z121" s="37" t="b">
        <v>1</v>
      </c>
      <c r="AA121" s="37" t="b">
        <v>0</v>
      </c>
      <c r="AB121" s="37" t="b">
        <v>0</v>
      </c>
      <c r="AC121" s="37" t="b">
        <v>0</v>
      </c>
      <c r="AD121" s="37" t="b">
        <v>0</v>
      </c>
      <c r="AE121" s="37" t="b">
        <v>0</v>
      </c>
      <c r="AF121" s="37" t="b">
        <v>0</v>
      </c>
      <c r="AG121" s="37" t="b">
        <v>1</v>
      </c>
      <c r="AH121" s="39" t="b">
        <v>0</v>
      </c>
      <c r="AI121" s="37" t="b">
        <v>0</v>
      </c>
      <c r="AJ121" s="37" t="b">
        <v>0</v>
      </c>
      <c r="AK121" s="37" t="b">
        <v>1</v>
      </c>
      <c r="AL121" s="37" t="b">
        <v>0</v>
      </c>
      <c r="AM121" s="37" t="b">
        <v>0</v>
      </c>
      <c r="AN121" s="37" t="b">
        <v>0</v>
      </c>
      <c r="AO121" s="37" t="b">
        <v>0</v>
      </c>
      <c r="AP121" s="37" t="b">
        <v>0</v>
      </c>
      <c r="AQ121" s="37" t="b">
        <v>1</v>
      </c>
      <c r="AR121" s="37" t="b">
        <v>0</v>
      </c>
      <c r="AS121" s="37" t="b">
        <v>0</v>
      </c>
      <c r="AT121" s="37" t="b">
        <v>1</v>
      </c>
      <c r="AU121" s="37" t="b">
        <v>0</v>
      </c>
      <c r="AV121" s="37" t="b">
        <v>0</v>
      </c>
      <c r="AW121" s="37" t="b">
        <v>0</v>
      </c>
      <c r="AX121" s="37" t="b">
        <v>0</v>
      </c>
      <c r="AY121" s="37" t="b">
        <v>0</v>
      </c>
      <c r="AZ121" s="39" t="b">
        <v>0</v>
      </c>
      <c r="BA121" s="39" t="b">
        <v>0</v>
      </c>
      <c r="BB121" s="39" t="b">
        <v>0</v>
      </c>
      <c r="BC121" s="37" t="b">
        <v>0</v>
      </c>
      <c r="BD121" s="37" t="b">
        <v>0</v>
      </c>
      <c r="BE121" s="37" t="b">
        <v>0</v>
      </c>
      <c r="BF121" s="37" t="b">
        <v>0</v>
      </c>
      <c r="BG121" s="37" t="b">
        <v>0</v>
      </c>
      <c r="BH121" s="37" t="b">
        <v>0</v>
      </c>
      <c r="BI121" s="37" t="b">
        <v>0</v>
      </c>
      <c r="BJ121" s="37" t="b">
        <v>0</v>
      </c>
      <c r="BK121" s="37" t="b">
        <v>0</v>
      </c>
      <c r="BL121" s="37" t="b">
        <v>0</v>
      </c>
      <c r="BM121" s="37" t="b">
        <v>0</v>
      </c>
      <c r="BN121" s="37" t="b">
        <v>0</v>
      </c>
      <c r="BO121" s="37" t="b">
        <v>0</v>
      </c>
      <c r="BP121" s="37" t="b">
        <v>0</v>
      </c>
      <c r="BQ121" s="37" t="b">
        <v>0</v>
      </c>
      <c r="BR121" s="37" t="b">
        <v>0</v>
      </c>
      <c r="BS121" s="37" t="b">
        <v>0</v>
      </c>
      <c r="BT121" s="40" t="b">
        <v>0</v>
      </c>
      <c r="BU121" s="31" t="str">
        <f t="shared" si="20"/>
        <v>N</v>
      </c>
      <c r="BV121" s="41">
        <f t="shared" si="21"/>
        <v>0</v>
      </c>
      <c r="BW121" s="42">
        <f t="shared" si="22"/>
        <v>0</v>
      </c>
      <c r="BX121" s="42">
        <f t="shared" si="23"/>
        <v>0</v>
      </c>
    </row>
    <row r="122" spans="1:76" ht="38.5" customHeight="1">
      <c r="A122" s="29" t="str">
        <f t="shared" si="18"/>
        <v>Michaelsen</v>
      </c>
      <c r="B122" s="29" t="s">
        <v>397</v>
      </c>
      <c r="C122" s="29" t="s">
        <v>342</v>
      </c>
      <c r="D122" s="29" t="s">
        <v>398</v>
      </c>
      <c r="E122" s="30" t="s">
        <v>346</v>
      </c>
      <c r="F122" s="31" t="s">
        <v>85</v>
      </c>
      <c r="G122" s="32" t="str">
        <f>IF(J122,IF(J122&lt;='Net Changes - Table 1'!$C$1,"y","x"),IF(K122,IF(K122&lt;'Net Changes - Table 1'!C$1,"x","y"),"y"))</f>
        <v>y</v>
      </c>
      <c r="H122" s="44" t="str">
        <f>IF(K122,IF(K122&lt;='Net Changes - Table 1'!$D$1,"x","y"),"y")</f>
        <v>x</v>
      </c>
      <c r="I122" s="33" t="str">
        <f>IF(K122,IF(K122&lt;='Net Changes - Table 1'!$E$1,"x","y"),"y")</f>
        <v>x</v>
      </c>
      <c r="J122" s="47"/>
      <c r="K122" s="48">
        <v>2014</v>
      </c>
      <c r="L122" s="45"/>
      <c r="M122" s="46" t="b">
        <v>0</v>
      </c>
      <c r="N122" s="46" t="b">
        <v>0</v>
      </c>
      <c r="O122" s="46" t="b">
        <v>0</v>
      </c>
      <c r="P122" s="46" t="b">
        <v>0</v>
      </c>
      <c r="Q122" s="46" t="b">
        <v>0</v>
      </c>
      <c r="R122" s="46" t="b">
        <v>0</v>
      </c>
      <c r="S122" s="37">
        <f t="shared" si="19"/>
        <v>2</v>
      </c>
      <c r="T122" s="49">
        <v>41897</v>
      </c>
      <c r="U122" s="37" t="b">
        <v>0</v>
      </c>
      <c r="V122" s="37" t="b">
        <v>0</v>
      </c>
      <c r="W122" s="37" t="b">
        <v>0</v>
      </c>
      <c r="X122" s="37" t="b">
        <v>0</v>
      </c>
      <c r="Y122" s="37" t="b">
        <v>0</v>
      </c>
      <c r="Z122" s="37" t="b">
        <v>0</v>
      </c>
      <c r="AA122" s="37" t="b">
        <v>0</v>
      </c>
      <c r="AB122" s="37" t="b">
        <v>0</v>
      </c>
      <c r="AC122" s="37" t="b">
        <v>0</v>
      </c>
      <c r="AD122" s="37" t="b">
        <v>0</v>
      </c>
      <c r="AE122" s="37" t="b">
        <v>0</v>
      </c>
      <c r="AF122" s="37" t="b">
        <v>0</v>
      </c>
      <c r="AG122" s="37" t="b">
        <v>0</v>
      </c>
      <c r="AH122" s="39" t="b">
        <v>0</v>
      </c>
      <c r="AI122" s="37" t="b">
        <v>0</v>
      </c>
      <c r="AJ122" s="37" t="b">
        <v>0</v>
      </c>
      <c r="AK122" s="37" t="b">
        <v>0</v>
      </c>
      <c r="AL122" s="37" t="b">
        <v>0</v>
      </c>
      <c r="AM122" s="37" t="b">
        <v>0</v>
      </c>
      <c r="AN122" s="37" t="b">
        <v>0</v>
      </c>
      <c r="AO122" s="37" t="b">
        <v>0</v>
      </c>
      <c r="AP122" s="37" t="b">
        <v>0</v>
      </c>
      <c r="AQ122" s="37" t="b">
        <v>0</v>
      </c>
      <c r="AR122" s="37" t="b">
        <v>0</v>
      </c>
      <c r="AS122" s="37" t="b">
        <v>0</v>
      </c>
      <c r="AT122" s="37" t="b">
        <v>0</v>
      </c>
      <c r="AU122" s="37" t="b">
        <v>0</v>
      </c>
      <c r="AV122" s="37" t="b">
        <v>0</v>
      </c>
      <c r="AW122" s="37" t="b">
        <v>0</v>
      </c>
      <c r="AX122" s="37" t="b">
        <v>0</v>
      </c>
      <c r="AY122" s="37" t="b">
        <v>0</v>
      </c>
      <c r="AZ122" s="39" t="b">
        <v>1</v>
      </c>
      <c r="BA122" s="39" t="b">
        <v>1</v>
      </c>
      <c r="BB122" s="39" t="b">
        <v>0</v>
      </c>
      <c r="BC122" s="37" t="b">
        <v>0</v>
      </c>
      <c r="BD122" s="37" t="b">
        <v>0</v>
      </c>
      <c r="BE122" s="37" t="b">
        <v>0</v>
      </c>
      <c r="BF122" s="37" t="b">
        <v>0</v>
      </c>
      <c r="BG122" s="37" t="b">
        <v>0</v>
      </c>
      <c r="BH122" s="37" t="b">
        <v>0</v>
      </c>
      <c r="BI122" s="37" t="b">
        <v>0</v>
      </c>
      <c r="BJ122" s="37" t="b">
        <v>0</v>
      </c>
      <c r="BK122" s="37" t="b">
        <v>0</v>
      </c>
      <c r="BL122" s="37" t="b">
        <v>0</v>
      </c>
      <c r="BM122" s="37" t="b">
        <v>0</v>
      </c>
      <c r="BN122" s="37" t="b">
        <v>0</v>
      </c>
      <c r="BO122" s="37" t="b">
        <v>0</v>
      </c>
      <c r="BP122" s="37" t="b">
        <v>0</v>
      </c>
      <c r="BQ122" s="37" t="b">
        <v>0</v>
      </c>
      <c r="BR122" s="37" t="b">
        <v>0</v>
      </c>
      <c r="BS122" s="37" t="b">
        <v>0</v>
      </c>
      <c r="BT122" s="40" t="b">
        <v>0</v>
      </c>
      <c r="BU122" s="31" t="str">
        <f t="shared" si="20"/>
        <v>N</v>
      </c>
      <c r="BV122" s="41">
        <f t="shared" si="21"/>
        <v>0</v>
      </c>
      <c r="BW122" s="42">
        <f t="shared" si="22"/>
        <v>1</v>
      </c>
      <c r="BX122" s="42">
        <f t="shared" si="23"/>
        <v>0</v>
      </c>
    </row>
    <row r="123" spans="1:76" ht="38.5" customHeight="1">
      <c r="A123" s="29" t="str">
        <f t="shared" si="18"/>
        <v>Montello</v>
      </c>
      <c r="B123" s="29" t="s">
        <v>399</v>
      </c>
      <c r="C123" s="29" t="s">
        <v>342</v>
      </c>
      <c r="D123" s="29" t="s">
        <v>363</v>
      </c>
      <c r="E123" s="30" t="s">
        <v>364</v>
      </c>
      <c r="F123" s="43"/>
      <c r="G123" s="32" t="str">
        <f>IF(J123,IF(J123&lt;='Net Changes - Table 1'!$C$1,"y","x"),IF(K123,IF(K123&lt;'Net Changes - Table 1'!C$1,"x","y"),"y"))</f>
        <v>y</v>
      </c>
      <c r="H123" s="44" t="str">
        <f>IF(K123,IF(K123&lt;='Net Changes - Table 1'!$D$1,"x","y"),"y")</f>
        <v>y</v>
      </c>
      <c r="I123" s="33" t="str">
        <f>IF(K123,IF(K123&lt;='Net Changes - Table 1'!$E$1,"x","y"),"y")</f>
        <v>y</v>
      </c>
      <c r="J123" s="47"/>
      <c r="K123" s="35"/>
      <c r="L123" s="36"/>
      <c r="M123" s="37" t="b">
        <v>0</v>
      </c>
      <c r="N123" s="37" t="b">
        <v>0</v>
      </c>
      <c r="O123" s="37" t="b">
        <v>0</v>
      </c>
      <c r="P123" s="37" t="b">
        <v>0</v>
      </c>
      <c r="Q123" s="37" t="b">
        <v>0</v>
      </c>
      <c r="R123" s="37" t="b">
        <v>0</v>
      </c>
      <c r="S123" s="37">
        <f t="shared" si="19"/>
        <v>3</v>
      </c>
      <c r="T123" s="38"/>
      <c r="U123" s="37" t="b">
        <v>0</v>
      </c>
      <c r="V123" s="37" t="b">
        <v>0</v>
      </c>
      <c r="W123" s="37" t="b">
        <v>0</v>
      </c>
      <c r="X123" s="37" t="b">
        <v>0</v>
      </c>
      <c r="Y123" s="37" t="b">
        <v>0</v>
      </c>
      <c r="Z123" s="37" t="b">
        <v>0</v>
      </c>
      <c r="AA123" s="37" t="b">
        <v>0</v>
      </c>
      <c r="AB123" s="37" t="b">
        <v>0</v>
      </c>
      <c r="AC123" s="37" t="b">
        <v>0</v>
      </c>
      <c r="AD123" s="37" t="b">
        <v>0</v>
      </c>
      <c r="AE123" s="37" t="b">
        <v>0</v>
      </c>
      <c r="AF123" s="37" t="b">
        <v>0</v>
      </c>
      <c r="AG123" s="37" t="b">
        <v>0</v>
      </c>
      <c r="AH123" s="39" t="b">
        <v>0</v>
      </c>
      <c r="AI123" s="37" t="b">
        <v>0</v>
      </c>
      <c r="AJ123" s="37" t="b">
        <v>0</v>
      </c>
      <c r="AK123" s="37" t="b">
        <v>0</v>
      </c>
      <c r="AL123" s="37" t="b">
        <v>0</v>
      </c>
      <c r="AM123" s="37" t="b">
        <v>0</v>
      </c>
      <c r="AN123" s="37" t="b">
        <v>0</v>
      </c>
      <c r="AO123" s="37" t="b">
        <v>0</v>
      </c>
      <c r="AP123" s="37" t="b">
        <v>0</v>
      </c>
      <c r="AQ123" s="37" t="b">
        <v>0</v>
      </c>
      <c r="AR123" s="37" t="b">
        <v>0</v>
      </c>
      <c r="AS123" s="37" t="b">
        <v>0</v>
      </c>
      <c r="AT123" s="37" t="b">
        <v>0</v>
      </c>
      <c r="AU123" s="37" t="b">
        <v>0</v>
      </c>
      <c r="AV123" s="37" t="b">
        <v>0</v>
      </c>
      <c r="AW123" s="37" t="b">
        <v>0</v>
      </c>
      <c r="AX123" s="37" t="b">
        <v>0</v>
      </c>
      <c r="AY123" s="37" t="b">
        <v>0</v>
      </c>
      <c r="AZ123" s="39" t="b">
        <v>0</v>
      </c>
      <c r="BA123" s="39" t="b">
        <v>0</v>
      </c>
      <c r="BB123" s="39" t="b">
        <v>0</v>
      </c>
      <c r="BC123" s="37" t="b">
        <v>1</v>
      </c>
      <c r="BD123" s="37" t="b">
        <v>0</v>
      </c>
      <c r="BE123" s="37" t="b">
        <v>0</v>
      </c>
      <c r="BF123" s="37" t="b">
        <v>0</v>
      </c>
      <c r="BG123" s="37" t="b">
        <v>0</v>
      </c>
      <c r="BH123" s="37" t="b">
        <v>0</v>
      </c>
      <c r="BI123" s="37" t="b">
        <v>0</v>
      </c>
      <c r="BJ123" s="37" t="b">
        <v>0</v>
      </c>
      <c r="BK123" s="37" t="b">
        <v>0</v>
      </c>
      <c r="BL123" s="37" t="b">
        <v>0</v>
      </c>
      <c r="BM123" s="37" t="b">
        <v>0</v>
      </c>
      <c r="BN123" s="37" t="b">
        <v>1</v>
      </c>
      <c r="BO123" s="37" t="b">
        <v>0</v>
      </c>
      <c r="BP123" s="37" t="b">
        <v>0</v>
      </c>
      <c r="BQ123" s="37" t="b">
        <v>1</v>
      </c>
      <c r="BR123" s="37" t="b">
        <v>0</v>
      </c>
      <c r="BS123" s="37" t="b">
        <v>0</v>
      </c>
      <c r="BT123" s="40" t="b">
        <v>0</v>
      </c>
      <c r="BU123" s="31" t="str">
        <f t="shared" si="20"/>
        <v>N</v>
      </c>
      <c r="BV123" s="41">
        <f t="shared" si="21"/>
        <v>0</v>
      </c>
      <c r="BW123" s="42">
        <f t="shared" si="22"/>
        <v>0</v>
      </c>
      <c r="BX123" s="42">
        <f t="shared" si="23"/>
        <v>0</v>
      </c>
    </row>
    <row r="124" spans="1:76" ht="50.5" customHeight="1">
      <c r="A124" s="29" t="str">
        <f t="shared" si="18"/>
        <v>Murray</v>
      </c>
      <c r="B124" s="29" t="s">
        <v>400</v>
      </c>
      <c r="C124" s="29" t="s">
        <v>342</v>
      </c>
      <c r="D124" s="29" t="s">
        <v>401</v>
      </c>
      <c r="E124" s="30" t="s">
        <v>402</v>
      </c>
      <c r="F124" s="43" t="s">
        <v>85</v>
      </c>
      <c r="G124" s="32" t="str">
        <f>IF(J124,IF(J124&lt;='Net Changes - Table 1'!$C$1,"y","x"),IF(K124,IF(K124&lt;'Net Changes - Table 1'!C$1,"x","y"),"y"))</f>
        <v>x</v>
      </c>
      <c r="H124" s="44" t="str">
        <f>IF(K124,IF(K124&lt;='Net Changes - Table 1'!$D$1,"x","y"),"y")</f>
        <v>y</v>
      </c>
      <c r="I124" s="33" t="str">
        <f>IF(K124,IF(K124&lt;='Net Changes - Table 1'!$E$1,"x","y"),"y")</f>
        <v>y</v>
      </c>
      <c r="J124" s="34">
        <v>2016</v>
      </c>
      <c r="K124" s="35"/>
      <c r="L124" s="45"/>
      <c r="M124" s="46" t="b">
        <v>0</v>
      </c>
      <c r="N124" s="46" t="b">
        <v>0</v>
      </c>
      <c r="O124" s="46" t="b">
        <v>0</v>
      </c>
      <c r="P124" s="46" t="b">
        <v>0</v>
      </c>
      <c r="Q124" s="46" t="b">
        <v>0</v>
      </c>
      <c r="R124" s="46" t="b">
        <v>0</v>
      </c>
      <c r="S124" s="37">
        <f t="shared" si="19"/>
        <v>2</v>
      </c>
      <c r="T124" s="38"/>
      <c r="U124" s="37" t="b">
        <v>0</v>
      </c>
      <c r="V124" s="37" t="b">
        <v>0</v>
      </c>
      <c r="W124" s="37" t="b">
        <v>0</v>
      </c>
      <c r="X124" s="37" t="b">
        <v>0</v>
      </c>
      <c r="Y124" s="37" t="b">
        <v>0</v>
      </c>
      <c r="Z124" s="37" t="b">
        <v>0</v>
      </c>
      <c r="AA124" s="37" t="b">
        <v>0</v>
      </c>
      <c r="AB124" s="37" t="b">
        <v>0</v>
      </c>
      <c r="AC124" s="37" t="b">
        <v>0</v>
      </c>
      <c r="AD124" s="37" t="b">
        <v>0</v>
      </c>
      <c r="AE124" s="37" t="b">
        <v>0</v>
      </c>
      <c r="AF124" s="37" t="b">
        <v>0</v>
      </c>
      <c r="AG124" s="37" t="b">
        <v>0</v>
      </c>
      <c r="AH124" s="39" t="b">
        <v>0</v>
      </c>
      <c r="AI124" s="37" t="b">
        <v>0</v>
      </c>
      <c r="AJ124" s="37" t="b">
        <v>0</v>
      </c>
      <c r="AK124" s="37" t="b">
        <v>0</v>
      </c>
      <c r="AL124" s="37" t="b">
        <v>0</v>
      </c>
      <c r="AM124" s="37" t="b">
        <v>0</v>
      </c>
      <c r="AN124" s="37" t="b">
        <v>0</v>
      </c>
      <c r="AO124" s="37" t="b">
        <v>0</v>
      </c>
      <c r="AP124" s="37" t="b">
        <v>0</v>
      </c>
      <c r="AQ124" s="37" t="b">
        <v>0</v>
      </c>
      <c r="AR124" s="37" t="b">
        <v>0</v>
      </c>
      <c r="AS124" s="37" t="b">
        <v>0</v>
      </c>
      <c r="AT124" s="37" t="b">
        <v>0</v>
      </c>
      <c r="AU124" s="37" t="b">
        <v>0</v>
      </c>
      <c r="AV124" s="37" t="b">
        <v>0</v>
      </c>
      <c r="AW124" s="37" t="b">
        <v>0</v>
      </c>
      <c r="AX124" s="37" t="b">
        <v>0</v>
      </c>
      <c r="AY124" s="37" t="b">
        <v>0</v>
      </c>
      <c r="AZ124" s="39" t="b">
        <v>0</v>
      </c>
      <c r="BA124" s="39" t="b">
        <v>0</v>
      </c>
      <c r="BB124" s="39" t="b">
        <v>0</v>
      </c>
      <c r="BC124" s="37" t="b">
        <v>1</v>
      </c>
      <c r="BD124" s="37" t="b">
        <v>0</v>
      </c>
      <c r="BE124" s="37" t="b">
        <v>0</v>
      </c>
      <c r="BF124" s="37" t="b">
        <v>0</v>
      </c>
      <c r="BG124" s="37" t="b">
        <v>0</v>
      </c>
      <c r="BH124" s="37" t="b">
        <v>0</v>
      </c>
      <c r="BI124" s="37" t="b">
        <v>0</v>
      </c>
      <c r="BJ124" s="37" t="b">
        <v>1</v>
      </c>
      <c r="BK124" s="37" t="b">
        <v>0</v>
      </c>
      <c r="BL124" s="37" t="b">
        <v>0</v>
      </c>
      <c r="BM124" s="37" t="b">
        <v>0</v>
      </c>
      <c r="BN124" s="37" t="b">
        <v>0</v>
      </c>
      <c r="BO124" s="37" t="b">
        <v>0</v>
      </c>
      <c r="BP124" s="37" t="b">
        <v>0</v>
      </c>
      <c r="BQ124" s="37" t="b">
        <v>0</v>
      </c>
      <c r="BR124" s="37" t="b">
        <v>0</v>
      </c>
      <c r="BS124" s="37" t="b">
        <v>0</v>
      </c>
      <c r="BT124" s="40" t="b">
        <v>0</v>
      </c>
      <c r="BU124" s="31" t="str">
        <f t="shared" si="20"/>
        <v>N</v>
      </c>
      <c r="BV124" s="41">
        <f t="shared" si="21"/>
        <v>1</v>
      </c>
      <c r="BW124" s="42">
        <f t="shared" si="22"/>
        <v>0</v>
      </c>
      <c r="BX124" s="42">
        <f t="shared" si="23"/>
        <v>0</v>
      </c>
    </row>
    <row r="125" spans="1:76" ht="50.5" customHeight="1">
      <c r="A125" s="29" t="str">
        <f t="shared" si="18"/>
        <v>Nidzieko</v>
      </c>
      <c r="B125" s="29" t="s">
        <v>403</v>
      </c>
      <c r="C125" s="29" t="s">
        <v>342</v>
      </c>
      <c r="D125" s="29" t="s">
        <v>404</v>
      </c>
      <c r="E125" s="30" t="s">
        <v>405</v>
      </c>
      <c r="F125" s="51" t="s">
        <v>85</v>
      </c>
      <c r="G125" s="32" t="str">
        <f>IF(J125,IF(J125&lt;='Net Changes - Table 1'!$C$1,"y","x"),IF(K125,IF(K125&lt;'Net Changes - Table 1'!C$1,"x","y"),"y"))</f>
        <v>x</v>
      </c>
      <c r="H125" s="44" t="str">
        <f>IF(K125,IF(K125&lt;='Net Changes - Table 1'!$D$1,"x","y"),"y")</f>
        <v>y</v>
      </c>
      <c r="I125" s="33" t="str">
        <f>IF(K125,IF(K125&lt;='Net Changes - Table 1'!$E$1,"x","y"),"y")</f>
        <v>y</v>
      </c>
      <c r="J125" s="58">
        <v>2015</v>
      </c>
      <c r="K125" s="52"/>
      <c r="L125" s="45"/>
      <c r="M125" s="46" t="b">
        <v>0</v>
      </c>
      <c r="N125" s="46" t="b">
        <v>0</v>
      </c>
      <c r="O125" s="46" t="b">
        <v>0</v>
      </c>
      <c r="P125" s="46" t="b">
        <v>0</v>
      </c>
      <c r="Q125" s="46" t="b">
        <v>0</v>
      </c>
      <c r="R125" s="46" t="b">
        <v>0</v>
      </c>
      <c r="S125" s="37">
        <f t="shared" si="19"/>
        <v>3</v>
      </c>
      <c r="T125" s="38"/>
      <c r="U125" s="37" t="b">
        <v>0</v>
      </c>
      <c r="V125" s="37" t="b">
        <v>0</v>
      </c>
      <c r="W125" s="37" t="b">
        <v>0</v>
      </c>
      <c r="X125" s="37" t="b">
        <v>0</v>
      </c>
      <c r="Y125" s="37" t="b">
        <v>0</v>
      </c>
      <c r="Z125" s="37" t="b">
        <v>0</v>
      </c>
      <c r="AA125" s="37" t="b">
        <v>0</v>
      </c>
      <c r="AB125" s="37" t="b">
        <v>1</v>
      </c>
      <c r="AC125" s="37" t="b">
        <v>0</v>
      </c>
      <c r="AD125" s="37" t="b">
        <v>0</v>
      </c>
      <c r="AE125" s="37" t="b">
        <v>0</v>
      </c>
      <c r="AF125" s="37" t="b">
        <v>0</v>
      </c>
      <c r="AG125" s="37" t="b">
        <v>0</v>
      </c>
      <c r="AH125" s="39" t="b">
        <v>0</v>
      </c>
      <c r="AI125" s="37" t="b">
        <v>0</v>
      </c>
      <c r="AJ125" s="37" t="b">
        <v>0</v>
      </c>
      <c r="AK125" s="37" t="b">
        <v>0</v>
      </c>
      <c r="AL125" s="37" t="b">
        <v>0</v>
      </c>
      <c r="AM125" s="37" t="b">
        <v>0</v>
      </c>
      <c r="AN125" s="37" t="b">
        <v>0</v>
      </c>
      <c r="AO125" s="37" t="b">
        <v>0</v>
      </c>
      <c r="AP125" s="37" t="b">
        <v>0</v>
      </c>
      <c r="AQ125" s="37" t="b">
        <v>0</v>
      </c>
      <c r="AR125" s="37" t="b">
        <v>0</v>
      </c>
      <c r="AS125" s="37" t="b">
        <v>0</v>
      </c>
      <c r="AT125" s="37" t="b">
        <v>0</v>
      </c>
      <c r="AU125" s="37" t="b">
        <v>1</v>
      </c>
      <c r="AV125" s="37" t="b">
        <v>0</v>
      </c>
      <c r="AW125" s="37" t="b">
        <v>1</v>
      </c>
      <c r="AX125" s="37" t="b">
        <v>0</v>
      </c>
      <c r="AY125" s="37" t="b">
        <v>0</v>
      </c>
      <c r="AZ125" s="39" t="b">
        <v>0</v>
      </c>
      <c r="BA125" s="39" t="b">
        <v>0</v>
      </c>
      <c r="BB125" s="39" t="b">
        <v>0</v>
      </c>
      <c r="BC125" s="37" t="b">
        <v>0</v>
      </c>
      <c r="BD125" s="37" t="b">
        <v>0</v>
      </c>
      <c r="BE125" s="37" t="b">
        <v>0</v>
      </c>
      <c r="BF125" s="37" t="b">
        <v>0</v>
      </c>
      <c r="BG125" s="37" t="b">
        <v>0</v>
      </c>
      <c r="BH125" s="37" t="b">
        <v>0</v>
      </c>
      <c r="BI125" s="37" t="b">
        <v>0</v>
      </c>
      <c r="BJ125" s="37" t="b">
        <v>0</v>
      </c>
      <c r="BK125" s="37" t="b">
        <v>0</v>
      </c>
      <c r="BL125" s="37" t="b">
        <v>0</v>
      </c>
      <c r="BM125" s="37" t="b">
        <v>0</v>
      </c>
      <c r="BN125" s="37" t="b">
        <v>0</v>
      </c>
      <c r="BO125" s="37" t="b">
        <v>0</v>
      </c>
      <c r="BP125" s="37" t="b">
        <v>0</v>
      </c>
      <c r="BQ125" s="37" t="b">
        <v>0</v>
      </c>
      <c r="BR125" s="37" t="b">
        <v>0</v>
      </c>
      <c r="BS125" s="37" t="b">
        <v>0</v>
      </c>
      <c r="BT125" s="40" t="b">
        <v>0</v>
      </c>
      <c r="BU125" s="31" t="str">
        <f t="shared" si="20"/>
        <v>N</v>
      </c>
      <c r="BV125" s="41">
        <f t="shared" si="21"/>
        <v>1</v>
      </c>
      <c r="BW125" s="42">
        <f t="shared" si="22"/>
        <v>0</v>
      </c>
      <c r="BX125" s="42">
        <f t="shared" si="23"/>
        <v>0</v>
      </c>
    </row>
    <row r="126" spans="1:76" ht="38.5" customHeight="1">
      <c r="A126" s="29" t="str">
        <f t="shared" si="18"/>
        <v>Raubal</v>
      </c>
      <c r="B126" s="29" t="s">
        <v>406</v>
      </c>
      <c r="C126" s="29" t="s">
        <v>342</v>
      </c>
      <c r="D126" s="29" t="s">
        <v>407</v>
      </c>
      <c r="E126" s="30" t="s">
        <v>59</v>
      </c>
      <c r="F126" s="43"/>
      <c r="G126" s="32" t="str">
        <f>IF(J126,IF(J126&lt;='Net Changes - Table 1'!$C$1,"y","x"),IF(K126,IF(K126&lt;'Net Changes - Table 1'!C$1,"x","y"),"y"))</f>
        <v>y</v>
      </c>
      <c r="H126" s="44" t="str">
        <f>IF(K126,IF(K126&lt;='Net Changes - Table 1'!$D$1,"x","y"),"y")</f>
        <v>x</v>
      </c>
      <c r="I126" s="33" t="str">
        <f>IF(K126,IF(K126&lt;='Net Changes - Table 1'!$E$1,"x","y"),"y")</f>
        <v>x</v>
      </c>
      <c r="J126" s="47"/>
      <c r="K126" s="48">
        <v>2014</v>
      </c>
      <c r="L126" s="45"/>
      <c r="M126" s="46" t="b">
        <v>0</v>
      </c>
      <c r="N126" s="46" t="b">
        <v>0</v>
      </c>
      <c r="O126" s="46" t="b">
        <v>0</v>
      </c>
      <c r="P126" s="46" t="b">
        <v>0</v>
      </c>
      <c r="Q126" s="46" t="b">
        <v>0</v>
      </c>
      <c r="R126" s="46" t="b">
        <v>0</v>
      </c>
      <c r="S126" s="37">
        <f t="shared" si="19"/>
        <v>2</v>
      </c>
      <c r="T126" s="49">
        <v>41944</v>
      </c>
      <c r="U126" s="37" t="b">
        <v>0</v>
      </c>
      <c r="V126" s="37" t="b">
        <v>0</v>
      </c>
      <c r="W126" s="37" t="b">
        <v>0</v>
      </c>
      <c r="X126" s="37" t="b">
        <v>0</v>
      </c>
      <c r="Y126" s="37" t="b">
        <v>0</v>
      </c>
      <c r="Z126" s="37" t="b">
        <v>0</v>
      </c>
      <c r="AA126" s="37" t="b">
        <v>0</v>
      </c>
      <c r="AB126" s="37" t="b">
        <v>0</v>
      </c>
      <c r="AC126" s="37" t="b">
        <v>0</v>
      </c>
      <c r="AD126" s="37" t="b">
        <v>0</v>
      </c>
      <c r="AE126" s="37" t="b">
        <v>0</v>
      </c>
      <c r="AF126" s="37" t="b">
        <v>0</v>
      </c>
      <c r="AG126" s="37" t="b">
        <v>0</v>
      </c>
      <c r="AH126" s="39" t="b">
        <v>0</v>
      </c>
      <c r="AI126" s="37" t="b">
        <v>0</v>
      </c>
      <c r="AJ126" s="37" t="b">
        <v>0</v>
      </c>
      <c r="AK126" s="37" t="b">
        <v>0</v>
      </c>
      <c r="AL126" s="37" t="b">
        <v>0</v>
      </c>
      <c r="AM126" s="37" t="b">
        <v>0</v>
      </c>
      <c r="AN126" s="37" t="b">
        <v>0</v>
      </c>
      <c r="AO126" s="37" t="b">
        <v>0</v>
      </c>
      <c r="AP126" s="37" t="b">
        <v>0</v>
      </c>
      <c r="AQ126" s="37" t="b">
        <v>0</v>
      </c>
      <c r="AR126" s="37" t="b">
        <v>0</v>
      </c>
      <c r="AS126" s="37" t="b">
        <v>0</v>
      </c>
      <c r="AT126" s="37" t="b">
        <v>0</v>
      </c>
      <c r="AU126" s="37" t="b">
        <v>0</v>
      </c>
      <c r="AV126" s="37" t="b">
        <v>0</v>
      </c>
      <c r="AW126" s="37" t="b">
        <v>0</v>
      </c>
      <c r="AX126" s="37" t="b">
        <v>0</v>
      </c>
      <c r="AY126" s="37" t="b">
        <v>0</v>
      </c>
      <c r="AZ126" s="39" t="b">
        <v>0</v>
      </c>
      <c r="BA126" s="39" t="b">
        <v>0</v>
      </c>
      <c r="BB126" s="39" t="b">
        <v>0</v>
      </c>
      <c r="BC126" s="37" t="b">
        <v>1</v>
      </c>
      <c r="BD126" s="37" t="b">
        <v>0</v>
      </c>
      <c r="BE126" s="37" t="b">
        <v>0</v>
      </c>
      <c r="BF126" s="37" t="b">
        <v>0</v>
      </c>
      <c r="BG126" s="37" t="b">
        <v>0</v>
      </c>
      <c r="BH126" s="37" t="b">
        <v>0</v>
      </c>
      <c r="BI126" s="37" t="b">
        <v>0</v>
      </c>
      <c r="BJ126" s="37" t="b">
        <v>0</v>
      </c>
      <c r="BK126" s="37" t="b">
        <v>0</v>
      </c>
      <c r="BL126" s="37" t="b">
        <v>0</v>
      </c>
      <c r="BM126" s="37" t="b">
        <v>0</v>
      </c>
      <c r="BN126" s="37" t="b">
        <v>0</v>
      </c>
      <c r="BO126" s="37" t="b">
        <v>0</v>
      </c>
      <c r="BP126" s="37" t="b">
        <v>0</v>
      </c>
      <c r="BQ126" s="37" t="b">
        <v>1</v>
      </c>
      <c r="BR126" s="37" t="b">
        <v>0</v>
      </c>
      <c r="BS126" s="37" t="b">
        <v>0</v>
      </c>
      <c r="BT126" s="40" t="b">
        <v>0</v>
      </c>
      <c r="BU126" s="31" t="str">
        <f t="shared" si="20"/>
        <v>N</v>
      </c>
      <c r="BV126" s="41">
        <f t="shared" si="21"/>
        <v>0</v>
      </c>
      <c r="BW126" s="42">
        <f t="shared" si="22"/>
        <v>1</v>
      </c>
      <c r="BX126" s="42">
        <f t="shared" si="23"/>
        <v>0</v>
      </c>
    </row>
    <row r="127" spans="1:76" ht="50.5" customHeight="1">
      <c r="A127" s="29" t="str">
        <f t="shared" si="18"/>
        <v>Roberts</v>
      </c>
      <c r="B127" s="29" t="s">
        <v>408</v>
      </c>
      <c r="C127" s="29" t="s">
        <v>342</v>
      </c>
      <c r="D127" s="29" t="s">
        <v>409</v>
      </c>
      <c r="E127" s="30" t="s">
        <v>410</v>
      </c>
      <c r="F127" s="31" t="s">
        <v>85</v>
      </c>
      <c r="G127" s="32" t="str">
        <f>IF(J127,IF(J127&lt;='Net Changes - Table 1'!$C$1,"y","x"),IF(K127,IF(K127&lt;'Net Changes - Table 1'!C$1,"x","y"),"y"))</f>
        <v>y</v>
      </c>
      <c r="H127" s="44" t="str">
        <f>IF(K127,IF(K127&lt;='Net Changes - Table 1'!$D$1,"x","y"),"y")</f>
        <v>y</v>
      </c>
      <c r="I127" s="33" t="str">
        <f>IF(K127,IF(K127&lt;='Net Changes - Table 1'!$E$1,"x","y"),"y")</f>
        <v>y</v>
      </c>
      <c r="J127" s="47"/>
      <c r="K127" s="35"/>
      <c r="L127" s="36"/>
      <c r="M127" s="37" t="b">
        <v>1</v>
      </c>
      <c r="N127" s="37" t="b">
        <v>0</v>
      </c>
      <c r="O127" s="37" t="b">
        <v>0</v>
      </c>
      <c r="P127" s="37" t="b">
        <v>0</v>
      </c>
      <c r="Q127" s="37" t="b">
        <v>0</v>
      </c>
      <c r="R127" s="37" t="b">
        <v>0</v>
      </c>
      <c r="S127" s="37">
        <f t="shared" si="19"/>
        <v>4</v>
      </c>
      <c r="T127" s="38"/>
      <c r="U127" s="37" t="b">
        <v>0</v>
      </c>
      <c r="V127" s="37" t="b">
        <v>0</v>
      </c>
      <c r="W127" s="37" t="b">
        <v>0</v>
      </c>
      <c r="X127" s="37" t="b">
        <v>0</v>
      </c>
      <c r="Y127" s="37" t="b">
        <v>0</v>
      </c>
      <c r="Z127" s="37" t="b">
        <v>1</v>
      </c>
      <c r="AA127" s="37" t="b">
        <v>0</v>
      </c>
      <c r="AB127" s="37" t="b">
        <v>0</v>
      </c>
      <c r="AC127" s="37" t="b">
        <v>0</v>
      </c>
      <c r="AD127" s="37" t="b">
        <v>0</v>
      </c>
      <c r="AE127" s="37" t="b">
        <v>0</v>
      </c>
      <c r="AF127" s="37" t="b">
        <v>0</v>
      </c>
      <c r="AG127" s="37" t="b">
        <v>0</v>
      </c>
      <c r="AH127" s="39" t="b">
        <v>0</v>
      </c>
      <c r="AI127" s="37" t="b">
        <v>0</v>
      </c>
      <c r="AJ127" s="37" t="b">
        <v>0</v>
      </c>
      <c r="AK127" s="37" t="b">
        <v>1</v>
      </c>
      <c r="AL127" s="37" t="b">
        <v>0</v>
      </c>
      <c r="AM127" s="37" t="b">
        <v>0</v>
      </c>
      <c r="AN127" s="37" t="b">
        <v>0</v>
      </c>
      <c r="AO127" s="37" t="b">
        <v>0</v>
      </c>
      <c r="AP127" s="37" t="b">
        <v>0</v>
      </c>
      <c r="AQ127" s="37" t="b">
        <v>1</v>
      </c>
      <c r="AR127" s="37" t="b">
        <v>0</v>
      </c>
      <c r="AS127" s="37" t="b">
        <v>0</v>
      </c>
      <c r="AT127" s="37" t="b">
        <v>0</v>
      </c>
      <c r="AU127" s="37" t="b">
        <v>0</v>
      </c>
      <c r="AV127" s="37" t="b">
        <v>0</v>
      </c>
      <c r="AW127" s="37" t="b">
        <v>0</v>
      </c>
      <c r="AX127" s="37" t="b">
        <v>0</v>
      </c>
      <c r="AY127" s="37" t="b">
        <v>0</v>
      </c>
      <c r="AZ127" s="39" t="b">
        <v>0</v>
      </c>
      <c r="BA127" s="39" t="b">
        <v>0</v>
      </c>
      <c r="BB127" s="39" t="b">
        <v>0</v>
      </c>
      <c r="BC127" s="37" t="b">
        <v>0</v>
      </c>
      <c r="BD127" s="37" t="b">
        <v>1</v>
      </c>
      <c r="BE127" s="37" t="b">
        <v>0</v>
      </c>
      <c r="BF127" s="37" t="b">
        <v>0</v>
      </c>
      <c r="BG127" s="37" t="b">
        <v>0</v>
      </c>
      <c r="BH127" s="37" t="b">
        <v>0</v>
      </c>
      <c r="BI127" s="37" t="b">
        <v>0</v>
      </c>
      <c r="BJ127" s="37" t="b">
        <v>0</v>
      </c>
      <c r="BK127" s="37" t="b">
        <v>0</v>
      </c>
      <c r="BL127" s="37" t="b">
        <v>0</v>
      </c>
      <c r="BM127" s="37" t="b">
        <v>0</v>
      </c>
      <c r="BN127" s="37" t="b">
        <v>0</v>
      </c>
      <c r="BO127" s="37" t="b">
        <v>0</v>
      </c>
      <c r="BP127" s="37" t="b">
        <v>0</v>
      </c>
      <c r="BQ127" s="37" t="b">
        <v>0</v>
      </c>
      <c r="BR127" s="37" t="b">
        <v>0</v>
      </c>
      <c r="BS127" s="37" t="b">
        <v>0</v>
      </c>
      <c r="BT127" s="40" t="b">
        <v>0</v>
      </c>
      <c r="BU127" s="31" t="str">
        <f t="shared" si="20"/>
        <v>N</v>
      </c>
      <c r="BV127" s="41">
        <f t="shared" si="21"/>
        <v>0</v>
      </c>
      <c r="BW127" s="42">
        <f t="shared" si="22"/>
        <v>0</v>
      </c>
      <c r="BX127" s="42">
        <f t="shared" si="23"/>
        <v>0</v>
      </c>
    </row>
    <row r="128" spans="1:76" ht="62.5" customHeight="1">
      <c r="A128" s="29" t="str">
        <f t="shared" si="18"/>
        <v>Siegel</v>
      </c>
      <c r="B128" s="29" t="s">
        <v>411</v>
      </c>
      <c r="C128" s="29" t="s">
        <v>342</v>
      </c>
      <c r="D128" s="29" t="s">
        <v>412</v>
      </c>
      <c r="E128" s="30" t="s">
        <v>413</v>
      </c>
      <c r="F128" s="51" t="s">
        <v>85</v>
      </c>
      <c r="G128" s="32" t="str">
        <f>IF(J128,IF(J128&lt;='Net Changes - Table 1'!$C$1,"y","x"),IF(K128,IF(K128&lt;'Net Changes - Table 1'!C$1,"x","y"),"y"))</f>
        <v>y</v>
      </c>
      <c r="H128" s="44" t="str">
        <f>IF(K128,IF(K128&lt;='Net Changes - Table 1'!$D$1,"x","y"),"y")</f>
        <v>y</v>
      </c>
      <c r="I128" s="33" t="str">
        <f>IF(K128,IF(K128&lt;='Net Changes - Table 1'!$E$1,"x","y"),"y")</f>
        <v>y</v>
      </c>
      <c r="J128" s="45"/>
      <c r="K128" s="52"/>
      <c r="L128" s="36"/>
      <c r="M128" s="37" t="b">
        <v>1</v>
      </c>
      <c r="N128" s="37" t="b">
        <v>0</v>
      </c>
      <c r="O128" s="37" t="b">
        <v>0</v>
      </c>
      <c r="P128" s="37" t="b">
        <v>0</v>
      </c>
      <c r="Q128" s="37" t="b">
        <v>0</v>
      </c>
      <c r="R128" s="37" t="b">
        <v>0</v>
      </c>
      <c r="S128" s="37">
        <f t="shared" si="19"/>
        <v>6</v>
      </c>
      <c r="T128" s="38"/>
      <c r="U128" s="37" t="b">
        <v>0</v>
      </c>
      <c r="V128" s="37" t="b">
        <v>0</v>
      </c>
      <c r="W128" s="37" t="b">
        <v>0</v>
      </c>
      <c r="X128" s="37" t="b">
        <v>0</v>
      </c>
      <c r="Y128" s="37" t="b">
        <v>0</v>
      </c>
      <c r="Z128" s="37" t="b">
        <v>0</v>
      </c>
      <c r="AA128" s="37" t="b">
        <v>0</v>
      </c>
      <c r="AB128" s="37" t="b">
        <v>1</v>
      </c>
      <c r="AC128" s="37" t="b">
        <v>0</v>
      </c>
      <c r="AD128" s="37" t="b">
        <v>0</v>
      </c>
      <c r="AE128" s="37" t="b">
        <v>0</v>
      </c>
      <c r="AF128" s="37" t="b">
        <v>0</v>
      </c>
      <c r="AG128" s="37" t="b">
        <v>0</v>
      </c>
      <c r="AH128" s="39" t="b">
        <v>0</v>
      </c>
      <c r="AI128" s="37" t="b">
        <v>0</v>
      </c>
      <c r="AJ128" s="37" t="b">
        <v>0</v>
      </c>
      <c r="AK128" s="37" t="b">
        <v>0</v>
      </c>
      <c r="AL128" s="37" t="b">
        <v>0</v>
      </c>
      <c r="AM128" s="37" t="b">
        <v>0</v>
      </c>
      <c r="AN128" s="37" t="b">
        <v>1</v>
      </c>
      <c r="AO128" s="37" t="b">
        <v>0</v>
      </c>
      <c r="AP128" s="37" t="b">
        <v>0</v>
      </c>
      <c r="AQ128" s="37" t="b">
        <v>0</v>
      </c>
      <c r="AR128" s="37" t="b">
        <v>0</v>
      </c>
      <c r="AS128" s="37" t="b">
        <v>0</v>
      </c>
      <c r="AT128" s="37" t="b">
        <v>0</v>
      </c>
      <c r="AU128" s="37" t="b">
        <v>1</v>
      </c>
      <c r="AV128" s="37" t="b">
        <v>1</v>
      </c>
      <c r="AW128" s="37" t="b">
        <v>1</v>
      </c>
      <c r="AX128" s="37" t="b">
        <v>0</v>
      </c>
      <c r="AY128" s="37" t="b">
        <v>0</v>
      </c>
      <c r="AZ128" s="39" t="b">
        <v>0</v>
      </c>
      <c r="BA128" s="39" t="b">
        <v>0</v>
      </c>
      <c r="BB128" s="39" t="b">
        <v>0</v>
      </c>
      <c r="BC128" s="37" t="b">
        <v>0</v>
      </c>
      <c r="BD128" s="37" t="b">
        <v>1</v>
      </c>
      <c r="BE128" s="37" t="b">
        <v>0</v>
      </c>
      <c r="BF128" s="37" t="b">
        <v>0</v>
      </c>
      <c r="BG128" s="37" t="b">
        <v>0</v>
      </c>
      <c r="BH128" s="37" t="b">
        <v>0</v>
      </c>
      <c r="BI128" s="37" t="b">
        <v>0</v>
      </c>
      <c r="BJ128" s="37" t="b">
        <v>0</v>
      </c>
      <c r="BK128" s="37" t="b">
        <v>0</v>
      </c>
      <c r="BL128" s="37" t="b">
        <v>0</v>
      </c>
      <c r="BM128" s="37" t="b">
        <v>0</v>
      </c>
      <c r="BN128" s="37" t="b">
        <v>0</v>
      </c>
      <c r="BO128" s="37" t="b">
        <v>0</v>
      </c>
      <c r="BP128" s="37" t="b">
        <v>0</v>
      </c>
      <c r="BQ128" s="37" t="b">
        <v>0</v>
      </c>
      <c r="BR128" s="37" t="b">
        <v>0</v>
      </c>
      <c r="BS128" s="37" t="b">
        <v>0</v>
      </c>
      <c r="BT128" s="40" t="b">
        <v>0</v>
      </c>
      <c r="BU128" s="31" t="str">
        <f t="shared" si="20"/>
        <v>N</v>
      </c>
      <c r="BV128" s="41">
        <f t="shared" si="21"/>
        <v>0</v>
      </c>
      <c r="BW128" s="42">
        <f t="shared" si="22"/>
        <v>0</v>
      </c>
      <c r="BX128" s="42">
        <f t="shared" si="23"/>
        <v>0</v>
      </c>
    </row>
    <row r="129" spans="1:256" ht="26.5" customHeight="1">
      <c r="A129" s="29" t="str">
        <f t="shared" si="18"/>
        <v>Sweeney</v>
      </c>
      <c r="B129" s="29" t="s">
        <v>414</v>
      </c>
      <c r="C129" s="29" t="s">
        <v>342</v>
      </c>
      <c r="D129" s="29" t="s">
        <v>415</v>
      </c>
      <c r="E129" s="30" t="s">
        <v>335</v>
      </c>
      <c r="F129" s="43"/>
      <c r="G129" s="32" t="str">
        <f>IF(J129,IF(J129&lt;='Net Changes - Table 1'!$C$1,"y","x"),IF(K129,IF(K129&lt;'Net Changes - Table 1'!C$1,"x","y"),"y"))</f>
        <v>y</v>
      </c>
      <c r="H129" s="44" t="str">
        <f>IF(K129,IF(K129&lt;='Net Changes - Table 1'!$D$1,"x","y"),"y")</f>
        <v>y</v>
      </c>
      <c r="I129" s="33" t="str">
        <f>IF(K129,IF(K129&lt;='Net Changes - Table 1'!$E$1,"x","y"),"y")</f>
        <v>y</v>
      </c>
      <c r="J129" s="47"/>
      <c r="K129" s="35"/>
      <c r="L129" s="36"/>
      <c r="M129" s="37" t="b">
        <v>0</v>
      </c>
      <c r="N129" s="37" t="b">
        <v>0</v>
      </c>
      <c r="O129" s="37" t="b">
        <v>0</v>
      </c>
      <c r="P129" s="37" t="b">
        <v>0</v>
      </c>
      <c r="Q129" s="37" t="b">
        <v>0</v>
      </c>
      <c r="R129" s="37" t="b">
        <v>0</v>
      </c>
      <c r="S129" s="37">
        <f t="shared" si="19"/>
        <v>1</v>
      </c>
      <c r="T129" s="38"/>
      <c r="U129" s="37" t="b">
        <v>0</v>
      </c>
      <c r="V129" s="37" t="b">
        <v>0</v>
      </c>
      <c r="W129" s="37" t="b">
        <v>0</v>
      </c>
      <c r="X129" s="37" t="b">
        <v>0</v>
      </c>
      <c r="Y129" s="37" t="b">
        <v>0</v>
      </c>
      <c r="Z129" s="37" t="b">
        <v>0</v>
      </c>
      <c r="AA129" s="37" t="b">
        <v>0</v>
      </c>
      <c r="AB129" s="37" t="b">
        <v>0</v>
      </c>
      <c r="AC129" s="37" t="b">
        <v>0</v>
      </c>
      <c r="AD129" s="37" t="b">
        <v>0</v>
      </c>
      <c r="AE129" s="37" t="b">
        <v>0</v>
      </c>
      <c r="AF129" s="37" t="b">
        <v>0</v>
      </c>
      <c r="AG129" s="37" t="b">
        <v>0</v>
      </c>
      <c r="AH129" s="39" t="b">
        <v>0</v>
      </c>
      <c r="AI129" s="37" t="b">
        <v>0</v>
      </c>
      <c r="AJ129" s="37" t="b">
        <v>0</v>
      </c>
      <c r="AK129" s="37" t="b">
        <v>0</v>
      </c>
      <c r="AL129" s="37" t="b">
        <v>0</v>
      </c>
      <c r="AM129" s="37" t="b">
        <v>0</v>
      </c>
      <c r="AN129" s="37" t="b">
        <v>0</v>
      </c>
      <c r="AO129" s="37" t="b">
        <v>0</v>
      </c>
      <c r="AP129" s="37" t="b">
        <v>0</v>
      </c>
      <c r="AQ129" s="37" t="b">
        <v>0</v>
      </c>
      <c r="AR129" s="37" t="b">
        <v>0</v>
      </c>
      <c r="AS129" s="37" t="b">
        <v>0</v>
      </c>
      <c r="AT129" s="37" t="b">
        <v>0</v>
      </c>
      <c r="AU129" s="37" t="b">
        <v>0</v>
      </c>
      <c r="AV129" s="37" t="b">
        <v>0</v>
      </c>
      <c r="AW129" s="37" t="b">
        <v>0</v>
      </c>
      <c r="AX129" s="37" t="b">
        <v>0</v>
      </c>
      <c r="AY129" s="37" t="b">
        <v>0</v>
      </c>
      <c r="AZ129" s="39" t="b">
        <v>0</v>
      </c>
      <c r="BA129" s="39" t="b">
        <v>0</v>
      </c>
      <c r="BB129" s="39" t="b">
        <v>0</v>
      </c>
      <c r="BC129" s="37" t="b">
        <v>0</v>
      </c>
      <c r="BD129" s="37" t="b">
        <v>0</v>
      </c>
      <c r="BE129" s="37" t="b">
        <v>0</v>
      </c>
      <c r="BF129" s="37" t="b">
        <v>0</v>
      </c>
      <c r="BG129" s="37" t="b">
        <v>0</v>
      </c>
      <c r="BH129" s="37" t="b">
        <v>0</v>
      </c>
      <c r="BI129" s="37" t="b">
        <v>0</v>
      </c>
      <c r="BJ129" s="37" t="b">
        <v>0</v>
      </c>
      <c r="BK129" s="37" t="b">
        <v>0</v>
      </c>
      <c r="BL129" s="37" t="b">
        <v>0</v>
      </c>
      <c r="BM129" s="37" t="b">
        <v>0</v>
      </c>
      <c r="BN129" s="37" t="b">
        <v>1</v>
      </c>
      <c r="BO129" s="37" t="b">
        <v>0</v>
      </c>
      <c r="BP129" s="37" t="b">
        <v>0</v>
      </c>
      <c r="BQ129" s="37" t="b">
        <v>0</v>
      </c>
      <c r="BR129" s="37" t="b">
        <v>0</v>
      </c>
      <c r="BS129" s="37" t="b">
        <v>0</v>
      </c>
      <c r="BT129" s="40" t="b">
        <v>0</v>
      </c>
      <c r="BU129" s="31" t="str">
        <f t="shared" si="20"/>
        <v>N</v>
      </c>
      <c r="BV129" s="41">
        <f t="shared" si="21"/>
        <v>0</v>
      </c>
      <c r="BW129" s="42">
        <f t="shared" si="22"/>
        <v>0</v>
      </c>
      <c r="BX129" s="42">
        <f t="shared" si="23"/>
        <v>0</v>
      </c>
    </row>
    <row r="130" spans="1:256" ht="38.5" customHeight="1">
      <c r="A130" s="29" t="str">
        <f t="shared" si="18"/>
        <v>Washburn</v>
      </c>
      <c r="B130" s="29" t="s">
        <v>416</v>
      </c>
      <c r="C130" s="29" t="s">
        <v>342</v>
      </c>
      <c r="D130" s="29" t="s">
        <v>417</v>
      </c>
      <c r="E130" s="30" t="s">
        <v>53</v>
      </c>
      <c r="F130" s="31" t="s">
        <v>85</v>
      </c>
      <c r="G130" s="32" t="str">
        <f>IF(J130,IF(J130&lt;='Net Changes - Table 1'!$C$1,"y","x"),IF(K130,IF(K130&lt;'Net Changes - Table 1'!C$1,"x","y"),"y"))</f>
        <v>y</v>
      </c>
      <c r="H130" s="44" t="str">
        <f>IF(K130,IF(K130&lt;='Net Changes - Table 1'!$D$1,"x","y"),"y")</f>
        <v>y</v>
      </c>
      <c r="I130" s="33" t="str">
        <f>IF(K130,IF(K130&lt;='Net Changes - Table 1'!$E$1,"x","y"),"y")</f>
        <v>x</v>
      </c>
      <c r="J130" s="60"/>
      <c r="K130" s="48">
        <v>2020</v>
      </c>
      <c r="L130" s="36"/>
      <c r="M130" s="37" t="b">
        <v>0</v>
      </c>
      <c r="N130" s="37" t="b">
        <v>0</v>
      </c>
      <c r="O130" s="37" t="b">
        <v>0</v>
      </c>
      <c r="P130" s="37" t="b">
        <v>0</v>
      </c>
      <c r="Q130" s="37" t="b">
        <v>0</v>
      </c>
      <c r="R130" s="37" t="b">
        <v>0</v>
      </c>
      <c r="S130" s="37">
        <f t="shared" si="19"/>
        <v>1</v>
      </c>
      <c r="T130" s="38"/>
      <c r="U130" s="37" t="b">
        <v>0</v>
      </c>
      <c r="V130" s="37" t="b">
        <v>0</v>
      </c>
      <c r="W130" s="37" t="b">
        <v>0</v>
      </c>
      <c r="X130" s="37" t="b">
        <v>0</v>
      </c>
      <c r="Y130" s="37" t="b">
        <v>0</v>
      </c>
      <c r="Z130" s="37" t="b">
        <v>0</v>
      </c>
      <c r="AA130" s="37" t="b">
        <v>0</v>
      </c>
      <c r="AB130" s="37" t="b">
        <v>0</v>
      </c>
      <c r="AC130" s="37" t="b">
        <v>0</v>
      </c>
      <c r="AD130" s="37" t="b">
        <v>0</v>
      </c>
      <c r="AE130" s="37" t="b">
        <v>0</v>
      </c>
      <c r="AF130" s="37" t="b">
        <v>0</v>
      </c>
      <c r="AG130" s="37" t="b">
        <v>0</v>
      </c>
      <c r="AH130" s="39" t="b">
        <v>0</v>
      </c>
      <c r="AI130" s="37" t="b">
        <v>0</v>
      </c>
      <c r="AJ130" s="37" t="b">
        <v>0</v>
      </c>
      <c r="AK130" s="37" t="b">
        <v>0</v>
      </c>
      <c r="AL130" s="37" t="b">
        <v>0</v>
      </c>
      <c r="AM130" s="37" t="b">
        <v>0</v>
      </c>
      <c r="AN130" s="37" t="b">
        <v>0</v>
      </c>
      <c r="AO130" s="37" t="b">
        <v>0</v>
      </c>
      <c r="AP130" s="37" t="b">
        <v>0</v>
      </c>
      <c r="AQ130" s="37" t="b">
        <v>0</v>
      </c>
      <c r="AR130" s="37" t="b">
        <v>0</v>
      </c>
      <c r="AS130" s="37" t="b">
        <v>0</v>
      </c>
      <c r="AT130" s="37" t="b">
        <v>0</v>
      </c>
      <c r="AU130" s="37" t="b">
        <v>0</v>
      </c>
      <c r="AV130" s="37" t="b">
        <v>0</v>
      </c>
      <c r="AW130" s="37" t="b">
        <v>1</v>
      </c>
      <c r="AX130" s="37" t="b">
        <v>0</v>
      </c>
      <c r="AY130" s="37" t="b">
        <v>0</v>
      </c>
      <c r="AZ130" s="39" t="b">
        <v>0</v>
      </c>
      <c r="BA130" s="39" t="b">
        <v>0</v>
      </c>
      <c r="BB130" s="39" t="b">
        <v>0</v>
      </c>
      <c r="BC130" s="37" t="b">
        <v>0</v>
      </c>
      <c r="BD130" s="37" t="b">
        <v>0</v>
      </c>
      <c r="BE130" s="37" t="b">
        <v>0</v>
      </c>
      <c r="BF130" s="37" t="b">
        <v>0</v>
      </c>
      <c r="BG130" s="37" t="b">
        <v>0</v>
      </c>
      <c r="BH130" s="37" t="b">
        <v>0</v>
      </c>
      <c r="BI130" s="37" t="b">
        <v>0</v>
      </c>
      <c r="BJ130" s="37" t="b">
        <v>0</v>
      </c>
      <c r="BK130" s="37" t="b">
        <v>0</v>
      </c>
      <c r="BL130" s="37" t="b">
        <v>0</v>
      </c>
      <c r="BM130" s="37" t="b">
        <v>0</v>
      </c>
      <c r="BN130" s="37" t="b">
        <v>0</v>
      </c>
      <c r="BO130" s="37" t="b">
        <v>0</v>
      </c>
      <c r="BP130" s="37" t="b">
        <v>0</v>
      </c>
      <c r="BQ130" s="37" t="b">
        <v>0</v>
      </c>
      <c r="BR130" s="37" t="b">
        <v>0</v>
      </c>
      <c r="BS130" s="37" t="b">
        <v>0</v>
      </c>
      <c r="BT130" s="40" t="b">
        <v>0</v>
      </c>
      <c r="BU130" s="31" t="str">
        <f t="shared" si="20"/>
        <v>N</v>
      </c>
      <c r="BV130" s="41">
        <f t="shared" si="21"/>
        <v>0</v>
      </c>
      <c r="BW130" s="42">
        <f t="shared" si="22"/>
        <v>0</v>
      </c>
      <c r="BX130" s="42">
        <f t="shared" si="23"/>
        <v>1</v>
      </c>
    </row>
    <row r="131" spans="1:256" ht="62.5" customHeight="1">
      <c r="A131" s="29" t="str">
        <f t="shared" si="18"/>
        <v>Caylor</v>
      </c>
      <c r="B131" s="29" t="s">
        <v>418</v>
      </c>
      <c r="C131" s="29" t="s">
        <v>419</v>
      </c>
      <c r="D131" s="29" t="s">
        <v>420</v>
      </c>
      <c r="E131" s="30" t="s">
        <v>421</v>
      </c>
      <c r="F131" s="31" t="s">
        <v>85</v>
      </c>
      <c r="G131" s="32" t="str">
        <f>IF(J131,IF(J131&lt;='Net Changes - Table 1'!$C$1,"y","x"),IF(K131,IF(K131&lt;'Net Changes - Table 1'!C$1,"x","y"),"y"))</f>
        <v>x</v>
      </c>
      <c r="H131" s="44" t="str">
        <f>IF(K131,IF(K131&lt;='Net Changes - Table 1'!$D$1,"x","y"),"y")</f>
        <v>y</v>
      </c>
      <c r="I131" s="33" t="str">
        <f>IF(K131,IF(K131&lt;='Net Changes - Table 1'!$E$1,"x","y"),"y")</f>
        <v>y</v>
      </c>
      <c r="J131" s="34">
        <v>2016</v>
      </c>
      <c r="K131" s="35"/>
      <c r="L131" s="45"/>
      <c r="M131" s="46" t="b">
        <v>0</v>
      </c>
      <c r="N131" s="46" t="b">
        <v>0</v>
      </c>
      <c r="O131" s="46" t="b">
        <v>0</v>
      </c>
      <c r="P131" s="46" t="b">
        <v>0</v>
      </c>
      <c r="Q131" s="46" t="b">
        <v>0</v>
      </c>
      <c r="R131" s="46" t="b">
        <v>0</v>
      </c>
      <c r="S131" s="37">
        <f t="shared" si="19"/>
        <v>6</v>
      </c>
      <c r="T131" s="38"/>
      <c r="U131" s="37" t="b">
        <v>0</v>
      </c>
      <c r="V131" s="37" t="b">
        <v>0</v>
      </c>
      <c r="W131" s="37" t="b">
        <v>0</v>
      </c>
      <c r="X131" s="37" t="b">
        <v>0</v>
      </c>
      <c r="Y131" s="37" t="b">
        <v>0</v>
      </c>
      <c r="Z131" s="37" t="b">
        <v>1</v>
      </c>
      <c r="AA131" s="37" t="b">
        <v>0</v>
      </c>
      <c r="AB131" s="37" t="b">
        <v>0</v>
      </c>
      <c r="AC131" s="37" t="b">
        <v>0</v>
      </c>
      <c r="AD131" s="37" t="b">
        <v>0</v>
      </c>
      <c r="AE131" s="37" t="b">
        <v>0</v>
      </c>
      <c r="AF131" s="37" t="b">
        <v>0</v>
      </c>
      <c r="AG131" s="37" t="b">
        <v>1</v>
      </c>
      <c r="AH131" s="39" t="b">
        <v>0</v>
      </c>
      <c r="AI131" s="37" t="b">
        <v>0</v>
      </c>
      <c r="AJ131" s="37" t="b">
        <v>0</v>
      </c>
      <c r="AK131" s="37" t="b">
        <v>0</v>
      </c>
      <c r="AL131" s="37" t="b">
        <v>1</v>
      </c>
      <c r="AM131" s="37" t="b">
        <v>0</v>
      </c>
      <c r="AN131" s="37" t="b">
        <v>0</v>
      </c>
      <c r="AO131" s="37" t="b">
        <v>0</v>
      </c>
      <c r="AP131" s="37" t="b">
        <v>0</v>
      </c>
      <c r="AQ131" s="37" t="b">
        <v>0</v>
      </c>
      <c r="AR131" s="37" t="b">
        <v>0</v>
      </c>
      <c r="AS131" s="37" t="b">
        <v>0</v>
      </c>
      <c r="AT131" s="37" t="b">
        <v>0</v>
      </c>
      <c r="AU131" s="37" t="b">
        <v>0</v>
      </c>
      <c r="AV131" s="37" t="b">
        <v>0</v>
      </c>
      <c r="AW131" s="37" t="b">
        <v>0</v>
      </c>
      <c r="AX131" s="37" t="b">
        <v>0</v>
      </c>
      <c r="AY131" s="37" t="b">
        <v>0</v>
      </c>
      <c r="AZ131" s="39" t="b">
        <v>0</v>
      </c>
      <c r="BA131" s="39" t="b">
        <v>0</v>
      </c>
      <c r="BB131" s="39" t="b">
        <v>0</v>
      </c>
      <c r="BC131" s="37" t="b">
        <v>0</v>
      </c>
      <c r="BD131" s="37" t="b">
        <v>1</v>
      </c>
      <c r="BE131" s="37" t="b">
        <v>0</v>
      </c>
      <c r="BF131" s="37" t="b">
        <v>0</v>
      </c>
      <c r="BG131" s="37" t="b">
        <v>1</v>
      </c>
      <c r="BH131" s="37" t="b">
        <v>0</v>
      </c>
      <c r="BI131" s="37" t="b">
        <v>0</v>
      </c>
      <c r="BJ131" s="37" t="b">
        <v>0</v>
      </c>
      <c r="BK131" s="37" t="b">
        <v>0</v>
      </c>
      <c r="BL131" s="37" t="b">
        <v>0</v>
      </c>
      <c r="BM131" s="37" t="b">
        <v>0</v>
      </c>
      <c r="BN131" s="37" t="b">
        <v>1</v>
      </c>
      <c r="BO131" s="37" t="b">
        <v>0</v>
      </c>
      <c r="BP131" s="37" t="b">
        <v>0</v>
      </c>
      <c r="BQ131" s="37" t="b">
        <v>0</v>
      </c>
      <c r="BR131" s="37" t="b">
        <v>0</v>
      </c>
      <c r="BS131" s="37" t="b">
        <v>0</v>
      </c>
      <c r="BT131" s="40" t="b">
        <v>0</v>
      </c>
      <c r="BU131" s="31" t="str">
        <f t="shared" si="20"/>
        <v>N</v>
      </c>
      <c r="BV131" s="41">
        <f t="shared" si="21"/>
        <v>1</v>
      </c>
      <c r="BW131" s="42">
        <f t="shared" si="22"/>
        <v>0</v>
      </c>
      <c r="BX131" s="42">
        <f t="shared" si="23"/>
        <v>0</v>
      </c>
    </row>
    <row r="132" spans="1:256" ht="39.5" customHeight="1" thickBot="1">
      <c r="A132" s="29" t="str">
        <f t="shared" si="18"/>
        <v>Carlson</v>
      </c>
      <c r="B132" s="29" t="s">
        <v>422</v>
      </c>
      <c r="C132" s="29" t="s">
        <v>423</v>
      </c>
      <c r="D132" s="29" t="s">
        <v>424</v>
      </c>
      <c r="E132" s="30" t="s">
        <v>26</v>
      </c>
      <c r="F132" s="61" t="s">
        <v>85</v>
      </c>
      <c r="G132" s="32" t="str">
        <f>IF(J132,IF(J132&lt;='Net Changes - Table 1'!$C$1,"y","x"),IF(K132,IF(K132&lt;'Net Changes - Table 1'!C$1,"x","y"),"y"))</f>
        <v>y</v>
      </c>
      <c r="H132" s="44" t="str">
        <f>IF(K132,IF(K132&lt;='Net Changes - Table 1'!$D$1,"x","y"),"y")</f>
        <v>y</v>
      </c>
      <c r="I132" s="33" t="str">
        <f>IF(K132,IF(K132&lt;='Net Changes - Table 1'!$E$1,"x","y"),"y")</f>
        <v>y</v>
      </c>
      <c r="J132" s="62"/>
      <c r="K132" s="63"/>
      <c r="L132" s="36"/>
      <c r="M132" s="37" t="b">
        <v>0</v>
      </c>
      <c r="N132" s="37" t="b">
        <v>0</v>
      </c>
      <c r="O132" s="37" t="b">
        <v>0</v>
      </c>
      <c r="P132" s="37" t="b">
        <v>0</v>
      </c>
      <c r="Q132" s="37" t="b">
        <v>0</v>
      </c>
      <c r="R132" s="37" t="b">
        <v>0</v>
      </c>
      <c r="S132" s="37">
        <f t="shared" si="19"/>
        <v>1</v>
      </c>
      <c r="T132" s="38"/>
      <c r="U132" s="37" t="b">
        <v>1</v>
      </c>
      <c r="V132" s="37" t="b">
        <v>0</v>
      </c>
      <c r="W132" s="37" t="b">
        <v>0</v>
      </c>
      <c r="X132" s="37" t="b">
        <v>0</v>
      </c>
      <c r="Y132" s="37" t="b">
        <v>0</v>
      </c>
      <c r="Z132" s="37" t="b">
        <v>0</v>
      </c>
      <c r="AA132" s="37" t="b">
        <v>0</v>
      </c>
      <c r="AB132" s="37" t="b">
        <v>0</v>
      </c>
      <c r="AC132" s="37" t="b">
        <v>0</v>
      </c>
      <c r="AD132" s="37" t="b">
        <v>0</v>
      </c>
      <c r="AE132" s="37" t="b">
        <v>0</v>
      </c>
      <c r="AF132" s="37" t="b">
        <v>0</v>
      </c>
      <c r="AG132" s="37" t="b">
        <v>0</v>
      </c>
      <c r="AH132" s="39" t="b">
        <v>0</v>
      </c>
      <c r="AI132" s="37" t="b">
        <v>0</v>
      </c>
      <c r="AJ132" s="37" t="b">
        <v>0</v>
      </c>
      <c r="AK132" s="37" t="b">
        <v>0</v>
      </c>
      <c r="AL132" s="37" t="b">
        <v>0</v>
      </c>
      <c r="AM132" s="37" t="b">
        <v>0</v>
      </c>
      <c r="AN132" s="37" t="b">
        <v>0</v>
      </c>
      <c r="AO132" s="37" t="b">
        <v>0</v>
      </c>
      <c r="AP132" s="37" t="b">
        <v>0</v>
      </c>
      <c r="AQ132" s="37" t="b">
        <v>0</v>
      </c>
      <c r="AR132" s="37" t="b">
        <v>0</v>
      </c>
      <c r="AS132" s="37" t="b">
        <v>0</v>
      </c>
      <c r="AT132" s="37" t="b">
        <v>0</v>
      </c>
      <c r="AU132" s="37" t="b">
        <v>0</v>
      </c>
      <c r="AV132" s="37" t="b">
        <v>0</v>
      </c>
      <c r="AW132" s="37" t="b">
        <v>0</v>
      </c>
      <c r="AX132" s="37" t="b">
        <v>0</v>
      </c>
      <c r="AY132" s="37" t="b">
        <v>0</v>
      </c>
      <c r="AZ132" s="39" t="b">
        <v>0</v>
      </c>
      <c r="BA132" s="39" t="b">
        <v>0</v>
      </c>
      <c r="BB132" s="39" t="b">
        <v>0</v>
      </c>
      <c r="BC132" s="37" t="b">
        <v>0</v>
      </c>
      <c r="BD132" s="37" t="b">
        <v>0</v>
      </c>
      <c r="BE132" s="37" t="b">
        <v>0</v>
      </c>
      <c r="BF132" s="37" t="b">
        <v>0</v>
      </c>
      <c r="BG132" s="37" t="b">
        <v>0</v>
      </c>
      <c r="BH132" s="37" t="b">
        <v>0</v>
      </c>
      <c r="BI132" s="37" t="b">
        <v>0</v>
      </c>
      <c r="BJ132" s="37" t="b">
        <v>0</v>
      </c>
      <c r="BK132" s="37" t="b">
        <v>0</v>
      </c>
      <c r="BL132" s="37" t="b">
        <v>0</v>
      </c>
      <c r="BM132" s="37" t="b">
        <v>0</v>
      </c>
      <c r="BN132" s="37" t="b">
        <v>0</v>
      </c>
      <c r="BO132" s="37" t="b">
        <v>0</v>
      </c>
      <c r="BP132" s="37" t="b">
        <v>0</v>
      </c>
      <c r="BQ132" s="37" t="b">
        <v>0</v>
      </c>
      <c r="BR132" s="37" t="b">
        <v>0</v>
      </c>
      <c r="BS132" s="37" t="b">
        <v>0</v>
      </c>
      <c r="BT132" s="40" t="b">
        <v>0</v>
      </c>
      <c r="BU132" s="31" t="str">
        <f t="shared" si="20"/>
        <v>N</v>
      </c>
      <c r="BV132" s="41">
        <f t="shared" si="21"/>
        <v>0</v>
      </c>
      <c r="BW132" s="42">
        <f t="shared" si="22"/>
        <v>0</v>
      </c>
      <c r="BX132" s="42">
        <f t="shared" si="23"/>
        <v>0</v>
      </c>
    </row>
    <row r="133" spans="1:256" s="189" customFormat="1" ht="39.5" customHeight="1" thickBot="1">
      <c r="A133" s="180" t="s">
        <v>479</v>
      </c>
      <c r="B133" s="180" t="s">
        <v>475</v>
      </c>
      <c r="C133" s="180" t="s">
        <v>314</v>
      </c>
      <c r="D133" s="180" t="s">
        <v>486</v>
      </c>
      <c r="E133" s="181" t="s">
        <v>84</v>
      </c>
      <c r="F133" s="182" t="s">
        <v>85</v>
      </c>
      <c r="G133" s="183" t="s">
        <v>85</v>
      </c>
      <c r="H133" s="180" t="s">
        <v>86</v>
      </c>
      <c r="I133" s="184" t="s">
        <v>86</v>
      </c>
      <c r="J133" s="185">
        <v>2019</v>
      </c>
      <c r="K133" s="186"/>
      <c r="L133" s="187"/>
      <c r="M133" s="37" t="b">
        <v>0</v>
      </c>
      <c r="N133" s="37" t="b">
        <v>0</v>
      </c>
      <c r="O133" s="37" t="b">
        <v>0</v>
      </c>
      <c r="P133" s="37" t="b">
        <v>0</v>
      </c>
      <c r="Q133" s="37" t="b">
        <v>0</v>
      </c>
      <c r="R133" s="37" t="b">
        <v>0</v>
      </c>
      <c r="S133" s="37">
        <f t="shared" ref="S133" si="24">COUNTIF(U133:BX133,"TRUE")</f>
        <v>1</v>
      </c>
      <c r="T133" s="38"/>
      <c r="U133" s="37" t="b">
        <v>0</v>
      </c>
      <c r="V133" s="37" t="b">
        <v>0</v>
      </c>
      <c r="W133" s="37" t="b">
        <v>0</v>
      </c>
      <c r="X133" s="37" t="b">
        <v>0</v>
      </c>
      <c r="Y133" s="37" t="b">
        <v>0</v>
      </c>
      <c r="Z133" s="37" t="b">
        <v>0</v>
      </c>
      <c r="AA133" s="37" t="b">
        <v>0</v>
      </c>
      <c r="AB133" s="37" t="b">
        <v>0</v>
      </c>
      <c r="AC133" s="37" t="b">
        <v>0</v>
      </c>
      <c r="AD133" s="37" t="b">
        <v>0</v>
      </c>
      <c r="AE133" s="37" t="b">
        <v>0</v>
      </c>
      <c r="AF133" s="37" t="b">
        <v>0</v>
      </c>
      <c r="AG133" s="37" t="b">
        <v>0</v>
      </c>
      <c r="AH133" s="39" t="b">
        <v>0</v>
      </c>
      <c r="AI133" s="37" t="b">
        <v>0</v>
      </c>
      <c r="AJ133" s="37" t="b">
        <v>0</v>
      </c>
      <c r="AK133" s="37" t="b">
        <v>0</v>
      </c>
      <c r="AL133" s="37" t="b">
        <v>0</v>
      </c>
      <c r="AM133" s="37" t="b">
        <v>0</v>
      </c>
      <c r="AN133" s="37" t="b">
        <v>0</v>
      </c>
      <c r="AO133" s="37" t="b">
        <v>0</v>
      </c>
      <c r="AP133" s="37" t="b">
        <v>0</v>
      </c>
      <c r="AQ133" s="37" t="b">
        <v>0</v>
      </c>
      <c r="AR133" s="37" t="b">
        <v>0</v>
      </c>
      <c r="AS133" s="37" t="b">
        <v>0</v>
      </c>
      <c r="AT133" s="37" t="b">
        <v>0</v>
      </c>
      <c r="AU133" s="37" t="b">
        <v>0</v>
      </c>
      <c r="AV133" s="37" t="b">
        <v>0</v>
      </c>
      <c r="AW133" s="37" t="b">
        <v>0</v>
      </c>
      <c r="AX133" s="37" t="b">
        <v>0</v>
      </c>
      <c r="AY133" s="37" t="b">
        <v>0</v>
      </c>
      <c r="AZ133" s="39" t="b">
        <v>0</v>
      </c>
      <c r="BA133" s="39" t="b">
        <v>0</v>
      </c>
      <c r="BB133" s="39" t="b">
        <v>0</v>
      </c>
      <c r="BC133" s="37" t="b">
        <v>0</v>
      </c>
      <c r="BD133" s="37" t="b">
        <v>0</v>
      </c>
      <c r="BE133" s="37" t="b">
        <v>0</v>
      </c>
      <c r="BF133" s="37" t="b">
        <v>0</v>
      </c>
      <c r="BG133" s="37" t="b">
        <v>0</v>
      </c>
      <c r="BH133" s="37" t="b">
        <v>1</v>
      </c>
      <c r="BI133" s="37" t="b">
        <v>0</v>
      </c>
      <c r="BJ133" s="37" t="b">
        <v>0</v>
      </c>
      <c r="BK133" s="37" t="b">
        <v>0</v>
      </c>
      <c r="BL133" s="37" t="b">
        <v>0</v>
      </c>
      <c r="BM133" s="37" t="b">
        <v>0</v>
      </c>
      <c r="BN133" s="37" t="b">
        <v>0</v>
      </c>
      <c r="BO133" s="37" t="b">
        <v>0</v>
      </c>
      <c r="BP133" s="37" t="b">
        <v>0</v>
      </c>
      <c r="BQ133" s="37" t="b">
        <v>0</v>
      </c>
      <c r="BR133" s="37" t="b">
        <v>0</v>
      </c>
      <c r="BS133" s="37" t="b">
        <v>0</v>
      </c>
      <c r="BT133" s="40" t="b">
        <v>0</v>
      </c>
      <c r="BU133" s="31" t="str">
        <f t="shared" si="20"/>
        <v>N</v>
      </c>
      <c r="BV133" s="41">
        <f t="shared" ref="BV133:BV136" si="25">IF(G133="x",IF(H133="y",1,0),0)</f>
        <v>1</v>
      </c>
      <c r="BW133" s="42">
        <f t="shared" ref="BW133:BW136" si="26">IF(G133="y",IF(H133="x",1,0),0)</f>
        <v>0</v>
      </c>
      <c r="BX133" s="42">
        <f t="shared" ref="BX133:BX136" si="27">IF(H133="y",IF(I133="x",1,0),0)</f>
        <v>0</v>
      </c>
      <c r="BY133" s="188"/>
      <c r="BZ133" s="188"/>
      <c r="CA133" s="188"/>
      <c r="CB133" s="188"/>
      <c r="CC133" s="188"/>
      <c r="CD133" s="188"/>
      <c r="CE133" s="188"/>
      <c r="CF133" s="188"/>
      <c r="CG133" s="188"/>
      <c r="CH133" s="188"/>
      <c r="CI133" s="188"/>
      <c r="CJ133" s="188"/>
      <c r="CK133" s="188"/>
      <c r="CL133" s="188"/>
      <c r="CM133" s="188"/>
      <c r="CN133" s="188"/>
      <c r="CO133" s="188"/>
      <c r="CP133" s="188"/>
      <c r="CQ133" s="188"/>
      <c r="CR133" s="188"/>
      <c r="CS133" s="188"/>
      <c r="CT133" s="188"/>
      <c r="CU133" s="188"/>
      <c r="CV133" s="188"/>
      <c r="CW133" s="188"/>
      <c r="CX133" s="188"/>
      <c r="CY133" s="188"/>
      <c r="CZ133" s="188"/>
      <c r="DA133" s="188"/>
      <c r="DB133" s="188"/>
      <c r="DC133" s="188"/>
      <c r="DD133" s="188"/>
      <c r="DE133" s="188"/>
      <c r="DF133" s="188"/>
      <c r="DG133" s="188"/>
      <c r="DH133" s="188"/>
      <c r="DI133" s="188"/>
      <c r="DJ133" s="188"/>
      <c r="DK133" s="188"/>
      <c r="DL133" s="188"/>
      <c r="DM133" s="188"/>
      <c r="DN133" s="188"/>
      <c r="DO133" s="188"/>
      <c r="DP133" s="188"/>
      <c r="DQ133" s="188"/>
      <c r="DR133" s="188"/>
      <c r="DS133" s="188"/>
      <c r="DT133" s="188"/>
      <c r="DU133" s="188"/>
      <c r="DV133" s="188"/>
      <c r="DW133" s="188"/>
      <c r="DX133" s="188"/>
      <c r="DY133" s="188"/>
      <c r="DZ133" s="188"/>
      <c r="EA133" s="188"/>
      <c r="EB133" s="188"/>
      <c r="EC133" s="188"/>
      <c r="ED133" s="188"/>
      <c r="EE133" s="188"/>
      <c r="EF133" s="188"/>
      <c r="EG133" s="188"/>
      <c r="EH133" s="188"/>
      <c r="EI133" s="188"/>
      <c r="EJ133" s="188"/>
      <c r="EK133" s="188"/>
      <c r="EL133" s="188"/>
      <c r="EM133" s="188"/>
      <c r="EN133" s="188"/>
      <c r="EO133" s="188"/>
      <c r="EP133" s="188"/>
      <c r="EQ133" s="188"/>
      <c r="ER133" s="188"/>
      <c r="ES133" s="188"/>
      <c r="ET133" s="188"/>
      <c r="EU133" s="188"/>
      <c r="EV133" s="188"/>
      <c r="EW133" s="188"/>
      <c r="EX133" s="188"/>
      <c r="EY133" s="188"/>
      <c r="EZ133" s="188"/>
      <c r="FA133" s="188"/>
      <c r="FB133" s="188"/>
      <c r="FC133" s="188"/>
      <c r="FD133" s="188"/>
      <c r="FE133" s="188"/>
      <c r="FF133" s="188"/>
      <c r="FG133" s="188"/>
      <c r="FH133" s="188"/>
      <c r="FI133" s="188"/>
      <c r="FJ133" s="188"/>
      <c r="FK133" s="188"/>
      <c r="FL133" s="188"/>
      <c r="FM133" s="188"/>
      <c r="FN133" s="188"/>
      <c r="FO133" s="188"/>
      <c r="FP133" s="188"/>
      <c r="FQ133" s="188"/>
      <c r="FR133" s="188"/>
      <c r="FS133" s="188"/>
      <c r="FT133" s="188"/>
      <c r="FU133" s="188"/>
      <c r="FV133" s="188"/>
      <c r="FW133" s="188"/>
      <c r="FX133" s="188"/>
      <c r="FY133" s="188"/>
      <c r="FZ133" s="188"/>
      <c r="GA133" s="188"/>
      <c r="GB133" s="188"/>
      <c r="GC133" s="188"/>
      <c r="GD133" s="188"/>
      <c r="GE133" s="188"/>
      <c r="GF133" s="188"/>
      <c r="GG133" s="188"/>
      <c r="GH133" s="188"/>
      <c r="GI133" s="188"/>
      <c r="GJ133" s="188"/>
      <c r="GK133" s="188"/>
      <c r="GL133" s="188"/>
      <c r="GM133" s="188"/>
      <c r="GN133" s="188"/>
      <c r="GO133" s="188"/>
      <c r="GP133" s="188"/>
      <c r="GQ133" s="188"/>
      <c r="GR133" s="188"/>
      <c r="GS133" s="188"/>
      <c r="GT133" s="188"/>
      <c r="GU133" s="188"/>
      <c r="GV133" s="188"/>
      <c r="GW133" s="188"/>
      <c r="GX133" s="188"/>
      <c r="GY133" s="188"/>
      <c r="GZ133" s="188"/>
      <c r="HA133" s="188"/>
      <c r="HB133" s="188"/>
      <c r="HC133" s="188"/>
      <c r="HD133" s="188"/>
      <c r="HE133" s="188"/>
      <c r="HF133" s="188"/>
      <c r="HG133" s="188"/>
      <c r="HH133" s="188"/>
      <c r="HI133" s="188"/>
      <c r="HJ133" s="188"/>
      <c r="HK133" s="188"/>
      <c r="HL133" s="188"/>
      <c r="HM133" s="188"/>
      <c r="HN133" s="188"/>
      <c r="HO133" s="188"/>
      <c r="HP133" s="188"/>
      <c r="HQ133" s="188"/>
      <c r="HR133" s="188"/>
      <c r="HS133" s="188"/>
      <c r="HT133" s="188"/>
      <c r="HU133" s="188"/>
      <c r="HV133" s="188"/>
      <c r="HW133" s="188"/>
      <c r="HX133" s="188"/>
      <c r="HY133" s="188"/>
      <c r="HZ133" s="188"/>
      <c r="IA133" s="188"/>
      <c r="IB133" s="188"/>
      <c r="IC133" s="188"/>
      <c r="ID133" s="188"/>
      <c r="IE133" s="188"/>
      <c r="IF133" s="188"/>
      <c r="IG133" s="188"/>
      <c r="IH133" s="188"/>
      <c r="II133" s="188"/>
      <c r="IJ133" s="188"/>
      <c r="IK133" s="188"/>
      <c r="IL133" s="188"/>
      <c r="IM133" s="188"/>
      <c r="IN133" s="188"/>
      <c r="IO133" s="188"/>
      <c r="IP133" s="188"/>
      <c r="IQ133" s="188"/>
      <c r="IR133" s="188"/>
      <c r="IS133" s="188"/>
      <c r="IT133" s="188"/>
      <c r="IU133" s="188"/>
      <c r="IV133" s="188"/>
    </row>
    <row r="134" spans="1:256" s="189" customFormat="1" ht="39.5" customHeight="1" thickBot="1">
      <c r="A134" s="180" t="s">
        <v>480</v>
      </c>
      <c r="B134" s="180" t="s">
        <v>476</v>
      </c>
      <c r="C134" s="180" t="s">
        <v>483</v>
      </c>
      <c r="D134" s="180" t="s">
        <v>489</v>
      </c>
      <c r="E134" s="181"/>
      <c r="F134" s="182" t="s">
        <v>85</v>
      </c>
      <c r="G134" s="183" t="s">
        <v>86</v>
      </c>
      <c r="H134" s="180" t="s">
        <v>86</v>
      </c>
      <c r="I134" s="184"/>
      <c r="J134" s="185">
        <v>2001</v>
      </c>
      <c r="K134" s="186"/>
      <c r="L134" s="187"/>
      <c r="M134" s="37" t="b">
        <v>0</v>
      </c>
      <c r="N134" s="37" t="b">
        <v>0</v>
      </c>
      <c r="O134" s="37" t="b">
        <v>0</v>
      </c>
      <c r="P134" s="37" t="b">
        <v>0</v>
      </c>
      <c r="Q134" s="37" t="b">
        <v>0</v>
      </c>
      <c r="R134" s="37" t="b">
        <v>0</v>
      </c>
      <c r="S134" s="37">
        <f t="shared" ref="S134:S136" si="28">COUNTIF(U134:BX134,"TRUE")</f>
        <v>1</v>
      </c>
      <c r="T134" s="38"/>
      <c r="U134" s="37" t="b">
        <v>0</v>
      </c>
      <c r="V134" s="37" t="b">
        <v>0</v>
      </c>
      <c r="W134" s="37" t="b">
        <v>0</v>
      </c>
      <c r="X134" s="37" t="b">
        <v>0</v>
      </c>
      <c r="Y134" s="37" t="b">
        <v>0</v>
      </c>
      <c r="Z134" s="37" t="b">
        <v>0</v>
      </c>
      <c r="AA134" s="37" t="b">
        <v>0</v>
      </c>
      <c r="AB134" s="37" t="b">
        <v>0</v>
      </c>
      <c r="AC134" s="37" t="b">
        <v>0</v>
      </c>
      <c r="AD134" s="37" t="b">
        <v>0</v>
      </c>
      <c r="AE134" s="37" t="b">
        <v>0</v>
      </c>
      <c r="AF134" s="37" t="b">
        <v>0</v>
      </c>
      <c r="AG134" s="37" t="b">
        <v>0</v>
      </c>
      <c r="AH134" s="39" t="b">
        <v>0</v>
      </c>
      <c r="AI134" s="37" t="b">
        <v>0</v>
      </c>
      <c r="AJ134" s="37" t="b">
        <v>0</v>
      </c>
      <c r="AK134" s="37" t="b">
        <v>0</v>
      </c>
      <c r="AL134" s="37" t="b">
        <v>0</v>
      </c>
      <c r="AM134" s="37" t="b">
        <v>0</v>
      </c>
      <c r="AN134" s="37" t="b">
        <v>0</v>
      </c>
      <c r="AO134" s="37" t="b">
        <v>0</v>
      </c>
      <c r="AP134" s="37" t="b">
        <v>0</v>
      </c>
      <c r="AQ134" s="37" t="b">
        <v>0</v>
      </c>
      <c r="AR134" s="37" t="b">
        <v>0</v>
      </c>
      <c r="AS134" s="37" t="b">
        <v>0</v>
      </c>
      <c r="AT134" s="37" t="b">
        <v>0</v>
      </c>
      <c r="AU134" s="37" t="b">
        <v>0</v>
      </c>
      <c r="AV134" s="37" t="b">
        <v>0</v>
      </c>
      <c r="AW134" s="37" t="b">
        <v>0</v>
      </c>
      <c r="AX134" s="37" t="b">
        <v>0</v>
      </c>
      <c r="AY134" s="37" t="b">
        <v>0</v>
      </c>
      <c r="AZ134" s="39" t="b">
        <v>0</v>
      </c>
      <c r="BA134" s="39" t="b">
        <v>1</v>
      </c>
      <c r="BB134" s="39" t="b">
        <v>0</v>
      </c>
      <c r="BC134" s="37" t="b">
        <v>0</v>
      </c>
      <c r="BD134" s="37" t="b">
        <v>0</v>
      </c>
      <c r="BE134" s="37" t="b">
        <v>0</v>
      </c>
      <c r="BF134" s="37" t="b">
        <v>0</v>
      </c>
      <c r="BG134" s="37" t="b">
        <v>0</v>
      </c>
      <c r="BH134" s="37" t="b">
        <v>0</v>
      </c>
      <c r="BI134" s="37" t="b">
        <v>0</v>
      </c>
      <c r="BJ134" s="37" t="b">
        <v>0</v>
      </c>
      <c r="BK134" s="37" t="b">
        <v>0</v>
      </c>
      <c r="BL134" s="37" t="b">
        <v>0</v>
      </c>
      <c r="BM134" s="37" t="b">
        <v>0</v>
      </c>
      <c r="BN134" s="37" t="b">
        <v>0</v>
      </c>
      <c r="BO134" s="37" t="b">
        <v>0</v>
      </c>
      <c r="BP134" s="37" t="b">
        <v>0</v>
      </c>
      <c r="BQ134" s="37" t="b">
        <v>0</v>
      </c>
      <c r="BR134" s="37" t="b">
        <v>0</v>
      </c>
      <c r="BS134" s="37" t="b">
        <v>0</v>
      </c>
      <c r="BT134" s="40" t="b">
        <v>0</v>
      </c>
      <c r="BU134" s="31" t="str">
        <f t="shared" si="20"/>
        <v>N</v>
      </c>
      <c r="BV134" s="41">
        <f t="shared" si="25"/>
        <v>0</v>
      </c>
      <c r="BW134" s="42">
        <f t="shared" si="26"/>
        <v>0</v>
      </c>
      <c r="BX134" s="42">
        <f t="shared" si="27"/>
        <v>0</v>
      </c>
      <c r="BY134" s="188"/>
      <c r="BZ134" s="188"/>
      <c r="CA134" s="188"/>
      <c r="CB134" s="188"/>
      <c r="CC134" s="188"/>
      <c r="CD134" s="188"/>
      <c r="CE134" s="188"/>
      <c r="CF134" s="188"/>
      <c r="CG134" s="188"/>
      <c r="CH134" s="188"/>
      <c r="CI134" s="188"/>
      <c r="CJ134" s="188"/>
      <c r="CK134" s="188"/>
      <c r="CL134" s="188"/>
      <c r="CM134" s="188"/>
      <c r="CN134" s="188"/>
      <c r="CO134" s="188"/>
      <c r="CP134" s="188"/>
      <c r="CQ134" s="188"/>
      <c r="CR134" s="188"/>
      <c r="CS134" s="188"/>
      <c r="CT134" s="188"/>
      <c r="CU134" s="188"/>
      <c r="CV134" s="188"/>
      <c r="CW134" s="188"/>
      <c r="CX134" s="188"/>
      <c r="CY134" s="188"/>
      <c r="CZ134" s="188"/>
      <c r="DA134" s="188"/>
      <c r="DB134" s="188"/>
      <c r="DC134" s="188"/>
      <c r="DD134" s="188"/>
      <c r="DE134" s="188"/>
      <c r="DF134" s="188"/>
      <c r="DG134" s="188"/>
      <c r="DH134" s="188"/>
      <c r="DI134" s="188"/>
      <c r="DJ134" s="188"/>
      <c r="DK134" s="188"/>
      <c r="DL134" s="188"/>
      <c r="DM134" s="188"/>
      <c r="DN134" s="188"/>
      <c r="DO134" s="188"/>
      <c r="DP134" s="188"/>
      <c r="DQ134" s="188"/>
      <c r="DR134" s="188"/>
      <c r="DS134" s="188"/>
      <c r="DT134" s="188"/>
      <c r="DU134" s="188"/>
      <c r="DV134" s="188"/>
      <c r="DW134" s="188"/>
      <c r="DX134" s="188"/>
      <c r="DY134" s="188"/>
      <c r="DZ134" s="188"/>
      <c r="EA134" s="188"/>
      <c r="EB134" s="188"/>
      <c r="EC134" s="188"/>
      <c r="ED134" s="188"/>
      <c r="EE134" s="188"/>
      <c r="EF134" s="188"/>
      <c r="EG134" s="188"/>
      <c r="EH134" s="188"/>
      <c r="EI134" s="188"/>
      <c r="EJ134" s="188"/>
      <c r="EK134" s="188"/>
      <c r="EL134" s="188"/>
      <c r="EM134" s="188"/>
      <c r="EN134" s="188"/>
      <c r="EO134" s="188"/>
      <c r="EP134" s="188"/>
      <c r="EQ134" s="188"/>
      <c r="ER134" s="188"/>
      <c r="ES134" s="188"/>
      <c r="ET134" s="188"/>
      <c r="EU134" s="188"/>
      <c r="EV134" s="188"/>
      <c r="EW134" s="188"/>
      <c r="EX134" s="188"/>
      <c r="EY134" s="188"/>
      <c r="EZ134" s="188"/>
      <c r="FA134" s="188"/>
      <c r="FB134" s="188"/>
      <c r="FC134" s="188"/>
      <c r="FD134" s="188"/>
      <c r="FE134" s="188"/>
      <c r="FF134" s="188"/>
      <c r="FG134" s="188"/>
      <c r="FH134" s="188"/>
      <c r="FI134" s="188"/>
      <c r="FJ134" s="188"/>
      <c r="FK134" s="188"/>
      <c r="FL134" s="188"/>
      <c r="FM134" s="188"/>
      <c r="FN134" s="188"/>
      <c r="FO134" s="188"/>
      <c r="FP134" s="188"/>
      <c r="FQ134" s="188"/>
      <c r="FR134" s="188"/>
      <c r="FS134" s="188"/>
      <c r="FT134" s="188"/>
      <c r="FU134" s="188"/>
      <c r="FV134" s="188"/>
      <c r="FW134" s="188"/>
      <c r="FX134" s="188"/>
      <c r="FY134" s="188"/>
      <c r="FZ134" s="188"/>
      <c r="GA134" s="188"/>
      <c r="GB134" s="188"/>
      <c r="GC134" s="188"/>
      <c r="GD134" s="188"/>
      <c r="GE134" s="188"/>
      <c r="GF134" s="188"/>
      <c r="GG134" s="188"/>
      <c r="GH134" s="188"/>
      <c r="GI134" s="188"/>
      <c r="GJ134" s="188"/>
      <c r="GK134" s="188"/>
      <c r="GL134" s="188"/>
      <c r="GM134" s="188"/>
      <c r="GN134" s="188"/>
      <c r="GO134" s="188"/>
      <c r="GP134" s="188"/>
      <c r="GQ134" s="188"/>
      <c r="GR134" s="188"/>
      <c r="GS134" s="188"/>
      <c r="GT134" s="188"/>
      <c r="GU134" s="188"/>
      <c r="GV134" s="188"/>
      <c r="GW134" s="188"/>
      <c r="GX134" s="188"/>
      <c r="GY134" s="188"/>
      <c r="GZ134" s="188"/>
      <c r="HA134" s="188"/>
      <c r="HB134" s="188"/>
      <c r="HC134" s="188"/>
      <c r="HD134" s="188"/>
      <c r="HE134" s="188"/>
      <c r="HF134" s="188"/>
      <c r="HG134" s="188"/>
      <c r="HH134" s="188"/>
      <c r="HI134" s="188"/>
      <c r="HJ134" s="188"/>
      <c r="HK134" s="188"/>
      <c r="HL134" s="188"/>
      <c r="HM134" s="188"/>
      <c r="HN134" s="188"/>
      <c r="HO134" s="188"/>
      <c r="HP134" s="188"/>
      <c r="HQ134" s="188"/>
      <c r="HR134" s="188"/>
      <c r="HS134" s="188"/>
      <c r="HT134" s="188"/>
      <c r="HU134" s="188"/>
      <c r="HV134" s="188"/>
      <c r="HW134" s="188"/>
      <c r="HX134" s="188"/>
      <c r="HY134" s="188"/>
      <c r="HZ134" s="188"/>
      <c r="IA134" s="188"/>
      <c r="IB134" s="188"/>
      <c r="IC134" s="188"/>
      <c r="ID134" s="188"/>
      <c r="IE134" s="188"/>
      <c r="IF134" s="188"/>
      <c r="IG134" s="188"/>
      <c r="IH134" s="188"/>
      <c r="II134" s="188"/>
      <c r="IJ134" s="188"/>
      <c r="IK134" s="188"/>
      <c r="IL134" s="188"/>
      <c r="IM134" s="188"/>
      <c r="IN134" s="188"/>
      <c r="IO134" s="188"/>
      <c r="IP134" s="188"/>
      <c r="IQ134" s="188"/>
      <c r="IR134" s="188"/>
      <c r="IS134" s="188"/>
      <c r="IT134" s="188"/>
      <c r="IU134" s="188"/>
      <c r="IV134" s="188"/>
    </row>
    <row r="135" spans="1:256" s="189" customFormat="1" ht="39.5" customHeight="1" thickBot="1">
      <c r="A135" s="180" t="s">
        <v>481</v>
      </c>
      <c r="B135" s="180" t="s">
        <v>477</v>
      </c>
      <c r="C135" s="180" t="s">
        <v>484</v>
      </c>
      <c r="D135" s="180" t="s">
        <v>490</v>
      </c>
      <c r="E135" s="181"/>
      <c r="F135" s="182" t="s">
        <v>85</v>
      </c>
      <c r="G135" s="183" t="s">
        <v>85</v>
      </c>
      <c r="H135" s="180" t="s">
        <v>86</v>
      </c>
      <c r="I135" s="184" t="s">
        <v>86</v>
      </c>
      <c r="J135" s="185">
        <v>2018</v>
      </c>
      <c r="K135" s="186"/>
      <c r="L135" s="256" t="s">
        <v>491</v>
      </c>
      <c r="M135" s="37" t="b">
        <v>0</v>
      </c>
      <c r="N135" s="37" t="b">
        <v>0</v>
      </c>
      <c r="O135" s="37" t="b">
        <v>0</v>
      </c>
      <c r="P135" s="37" t="b">
        <v>0</v>
      </c>
      <c r="Q135" s="37" t="b">
        <v>0</v>
      </c>
      <c r="R135" s="37" t="b">
        <v>0</v>
      </c>
      <c r="S135" s="37">
        <f t="shared" si="28"/>
        <v>1</v>
      </c>
      <c r="T135" s="38"/>
      <c r="U135" s="37" t="b">
        <v>0</v>
      </c>
      <c r="V135" s="37" t="b">
        <v>0</v>
      </c>
      <c r="W135" s="37" t="b">
        <v>0</v>
      </c>
      <c r="X135" s="37" t="b">
        <v>0</v>
      </c>
      <c r="Y135" s="37" t="b">
        <v>0</v>
      </c>
      <c r="Z135" s="37" t="b">
        <v>0</v>
      </c>
      <c r="AA135" s="37" t="b">
        <v>0</v>
      </c>
      <c r="AB135" s="37" t="b">
        <v>0</v>
      </c>
      <c r="AC135" s="37" t="b">
        <v>0</v>
      </c>
      <c r="AD135" s="37" t="b">
        <v>0</v>
      </c>
      <c r="AE135" s="37" t="b">
        <v>0</v>
      </c>
      <c r="AF135" s="37" t="b">
        <v>0</v>
      </c>
      <c r="AG135" s="37" t="b">
        <v>0</v>
      </c>
      <c r="AH135" s="39" t="b">
        <v>0</v>
      </c>
      <c r="AI135" s="37" t="b">
        <v>0</v>
      </c>
      <c r="AJ135" s="37" t="b">
        <v>0</v>
      </c>
      <c r="AK135" s="37" t="b">
        <v>0</v>
      </c>
      <c r="AL135" s="37" t="b">
        <v>0</v>
      </c>
      <c r="AM135" s="37" t="b">
        <v>0</v>
      </c>
      <c r="AN135" s="37" t="b">
        <v>0</v>
      </c>
      <c r="AO135" s="37" t="b">
        <v>0</v>
      </c>
      <c r="AP135" s="37" t="b">
        <v>0</v>
      </c>
      <c r="AQ135" s="37" t="b">
        <v>0</v>
      </c>
      <c r="AR135" s="37" t="b">
        <v>0</v>
      </c>
      <c r="AS135" s="37" t="b">
        <v>0</v>
      </c>
      <c r="AT135" s="37" t="b">
        <v>0</v>
      </c>
      <c r="AU135" s="37" t="b">
        <v>0</v>
      </c>
      <c r="AV135" s="37" t="b">
        <v>0</v>
      </c>
      <c r="AW135" s="37" t="b">
        <v>0</v>
      </c>
      <c r="AX135" s="37" t="b">
        <v>0</v>
      </c>
      <c r="AY135" s="37" t="b">
        <v>0</v>
      </c>
      <c r="AZ135" s="39" t="b">
        <v>0</v>
      </c>
      <c r="BA135" s="39" t="b">
        <v>0</v>
      </c>
      <c r="BB135" s="39" t="b">
        <v>0</v>
      </c>
      <c r="BC135" s="37" t="b">
        <v>0</v>
      </c>
      <c r="BD135" s="37" t="b">
        <v>0</v>
      </c>
      <c r="BE135" s="37" t="b">
        <v>0</v>
      </c>
      <c r="BF135" s="37" t="b">
        <v>0</v>
      </c>
      <c r="BG135" s="37" t="b">
        <v>0</v>
      </c>
      <c r="BH135" s="37" t="b">
        <v>0</v>
      </c>
      <c r="BI135" s="37" t="b">
        <v>0</v>
      </c>
      <c r="BJ135" s="37" t="b">
        <v>0</v>
      </c>
      <c r="BK135" s="37" t="b">
        <v>0</v>
      </c>
      <c r="BL135" s="37" t="b">
        <v>0</v>
      </c>
      <c r="BM135" s="37" t="b">
        <v>0</v>
      </c>
      <c r="BN135" s="37" t="b">
        <v>0</v>
      </c>
      <c r="BO135" s="37" t="b">
        <v>0</v>
      </c>
      <c r="BP135" s="37" t="b">
        <v>0</v>
      </c>
      <c r="BQ135" s="37" t="b">
        <v>0</v>
      </c>
      <c r="BR135" s="37" t="b">
        <v>0</v>
      </c>
      <c r="BS135" s="37" t="b">
        <v>0</v>
      </c>
      <c r="BT135" s="40" t="b">
        <v>1</v>
      </c>
      <c r="BU135" s="31" t="str">
        <f t="shared" si="20"/>
        <v>N</v>
      </c>
      <c r="BV135" s="41">
        <f t="shared" si="25"/>
        <v>1</v>
      </c>
      <c r="BW135" s="42">
        <f t="shared" si="26"/>
        <v>0</v>
      </c>
      <c r="BX135" s="42">
        <f t="shared" si="27"/>
        <v>0</v>
      </c>
      <c r="BY135" s="188"/>
      <c r="BZ135" s="188"/>
      <c r="CA135" s="188"/>
      <c r="CB135" s="188"/>
      <c r="CC135" s="188"/>
      <c r="CD135" s="188"/>
      <c r="CE135" s="188"/>
      <c r="CF135" s="188"/>
      <c r="CG135" s="188"/>
      <c r="CH135" s="188"/>
      <c r="CI135" s="188"/>
      <c r="CJ135" s="188"/>
      <c r="CK135" s="188"/>
      <c r="CL135" s="188"/>
      <c r="CM135" s="188"/>
      <c r="CN135" s="188"/>
      <c r="CO135" s="188"/>
      <c r="CP135" s="188"/>
      <c r="CQ135" s="188"/>
      <c r="CR135" s="188"/>
      <c r="CS135" s="188"/>
      <c r="CT135" s="188"/>
      <c r="CU135" s="188"/>
      <c r="CV135" s="188"/>
      <c r="CW135" s="188"/>
      <c r="CX135" s="188"/>
      <c r="CY135" s="188"/>
      <c r="CZ135" s="188"/>
      <c r="DA135" s="188"/>
      <c r="DB135" s="188"/>
      <c r="DC135" s="188"/>
      <c r="DD135" s="188"/>
      <c r="DE135" s="188"/>
      <c r="DF135" s="188"/>
      <c r="DG135" s="188"/>
      <c r="DH135" s="188"/>
      <c r="DI135" s="188"/>
      <c r="DJ135" s="188"/>
      <c r="DK135" s="188"/>
      <c r="DL135" s="188"/>
      <c r="DM135" s="188"/>
      <c r="DN135" s="188"/>
      <c r="DO135" s="188"/>
      <c r="DP135" s="188"/>
      <c r="DQ135" s="188"/>
      <c r="DR135" s="188"/>
      <c r="DS135" s="188"/>
      <c r="DT135" s="188"/>
      <c r="DU135" s="188"/>
      <c r="DV135" s="188"/>
      <c r="DW135" s="188"/>
      <c r="DX135" s="188"/>
      <c r="DY135" s="188"/>
      <c r="DZ135" s="188"/>
      <c r="EA135" s="188"/>
      <c r="EB135" s="188"/>
      <c r="EC135" s="188"/>
      <c r="ED135" s="188"/>
      <c r="EE135" s="188"/>
      <c r="EF135" s="188"/>
      <c r="EG135" s="188"/>
      <c r="EH135" s="188"/>
      <c r="EI135" s="188"/>
      <c r="EJ135" s="188"/>
      <c r="EK135" s="188"/>
      <c r="EL135" s="188"/>
      <c r="EM135" s="188"/>
      <c r="EN135" s="188"/>
      <c r="EO135" s="188"/>
      <c r="EP135" s="188"/>
      <c r="EQ135" s="188"/>
      <c r="ER135" s="188"/>
      <c r="ES135" s="188"/>
      <c r="ET135" s="188"/>
      <c r="EU135" s="188"/>
      <c r="EV135" s="188"/>
      <c r="EW135" s="188"/>
      <c r="EX135" s="188"/>
      <c r="EY135" s="188"/>
      <c r="EZ135" s="188"/>
      <c r="FA135" s="188"/>
      <c r="FB135" s="188"/>
      <c r="FC135" s="188"/>
      <c r="FD135" s="188"/>
      <c r="FE135" s="188"/>
      <c r="FF135" s="188"/>
      <c r="FG135" s="188"/>
      <c r="FH135" s="188"/>
      <c r="FI135" s="188"/>
      <c r="FJ135" s="188"/>
      <c r="FK135" s="188"/>
      <c r="FL135" s="188"/>
      <c r="FM135" s="188"/>
      <c r="FN135" s="188"/>
      <c r="FO135" s="188"/>
      <c r="FP135" s="188"/>
      <c r="FQ135" s="188"/>
      <c r="FR135" s="188"/>
      <c r="FS135" s="188"/>
      <c r="FT135" s="188"/>
      <c r="FU135" s="188"/>
      <c r="FV135" s="188"/>
      <c r="FW135" s="188"/>
      <c r="FX135" s="188"/>
      <c r="FY135" s="188"/>
      <c r="FZ135" s="188"/>
      <c r="GA135" s="188"/>
      <c r="GB135" s="188"/>
      <c r="GC135" s="188"/>
      <c r="GD135" s="188"/>
      <c r="GE135" s="188"/>
      <c r="GF135" s="188"/>
      <c r="GG135" s="188"/>
      <c r="GH135" s="188"/>
      <c r="GI135" s="188"/>
      <c r="GJ135" s="188"/>
      <c r="GK135" s="188"/>
      <c r="GL135" s="188"/>
      <c r="GM135" s="188"/>
      <c r="GN135" s="188"/>
      <c r="GO135" s="188"/>
      <c r="GP135" s="188"/>
      <c r="GQ135" s="188"/>
      <c r="GR135" s="188"/>
      <c r="GS135" s="188"/>
      <c r="GT135" s="188"/>
      <c r="GU135" s="188"/>
      <c r="GV135" s="188"/>
      <c r="GW135" s="188"/>
      <c r="GX135" s="188"/>
      <c r="GY135" s="188"/>
      <c r="GZ135" s="188"/>
      <c r="HA135" s="188"/>
      <c r="HB135" s="188"/>
      <c r="HC135" s="188"/>
      <c r="HD135" s="188"/>
      <c r="HE135" s="188"/>
      <c r="HF135" s="188"/>
      <c r="HG135" s="188"/>
      <c r="HH135" s="188"/>
      <c r="HI135" s="188"/>
      <c r="HJ135" s="188"/>
      <c r="HK135" s="188"/>
      <c r="HL135" s="188"/>
      <c r="HM135" s="188"/>
      <c r="HN135" s="188"/>
      <c r="HO135" s="188"/>
      <c r="HP135" s="188"/>
      <c r="HQ135" s="188"/>
      <c r="HR135" s="188"/>
      <c r="HS135" s="188"/>
      <c r="HT135" s="188"/>
      <c r="HU135" s="188"/>
      <c r="HV135" s="188"/>
      <c r="HW135" s="188"/>
      <c r="HX135" s="188"/>
      <c r="HY135" s="188"/>
      <c r="HZ135" s="188"/>
      <c r="IA135" s="188"/>
      <c r="IB135" s="188"/>
      <c r="IC135" s="188"/>
      <c r="ID135" s="188"/>
      <c r="IE135" s="188"/>
      <c r="IF135" s="188"/>
      <c r="IG135" s="188"/>
      <c r="IH135" s="188"/>
      <c r="II135" s="188"/>
      <c r="IJ135" s="188"/>
      <c r="IK135" s="188"/>
      <c r="IL135" s="188"/>
      <c r="IM135" s="188"/>
      <c r="IN135" s="188"/>
      <c r="IO135" s="188"/>
      <c r="IP135" s="188"/>
      <c r="IQ135" s="188"/>
      <c r="IR135" s="188"/>
      <c r="IS135" s="188"/>
      <c r="IT135" s="188"/>
      <c r="IU135" s="188"/>
      <c r="IV135" s="188"/>
    </row>
    <row r="136" spans="1:256" s="189" customFormat="1" ht="39.5" customHeight="1" thickBot="1">
      <c r="A136" s="180" t="s">
        <v>482</v>
      </c>
      <c r="B136" s="180" t="s">
        <v>478</v>
      </c>
      <c r="C136" s="180" t="s">
        <v>485</v>
      </c>
      <c r="D136" s="180" t="s">
        <v>487</v>
      </c>
      <c r="E136" s="181" t="s">
        <v>488</v>
      </c>
      <c r="F136" s="182" t="s">
        <v>85</v>
      </c>
      <c r="G136" s="183" t="s">
        <v>85</v>
      </c>
      <c r="H136" s="180" t="s">
        <v>86</v>
      </c>
      <c r="I136" s="184" t="s">
        <v>86</v>
      </c>
      <c r="J136" s="185">
        <v>2017</v>
      </c>
      <c r="K136" s="186"/>
      <c r="L136" s="187"/>
      <c r="M136" s="37" t="b">
        <v>0</v>
      </c>
      <c r="N136" s="37" t="b">
        <v>0</v>
      </c>
      <c r="O136" s="37" t="b">
        <v>0</v>
      </c>
      <c r="P136" s="37" t="b">
        <v>0</v>
      </c>
      <c r="Q136" s="37" t="b">
        <v>0</v>
      </c>
      <c r="R136" s="37" t="b">
        <v>0</v>
      </c>
      <c r="S136" s="37">
        <f t="shared" si="28"/>
        <v>7</v>
      </c>
      <c r="T136" s="38"/>
      <c r="U136" s="37" t="b">
        <v>0</v>
      </c>
      <c r="V136" s="37" t="b">
        <v>0</v>
      </c>
      <c r="W136" s="37" t="b">
        <v>0</v>
      </c>
      <c r="X136" s="37" t="b">
        <v>0</v>
      </c>
      <c r="Y136" s="37" t="b">
        <v>0</v>
      </c>
      <c r="Z136" s="37" t="b">
        <v>0</v>
      </c>
      <c r="AA136" s="37" t="b">
        <v>0</v>
      </c>
      <c r="AB136" s="37" t="b">
        <v>0</v>
      </c>
      <c r="AC136" s="37" t="b">
        <v>0</v>
      </c>
      <c r="AD136" s="37" t="b">
        <v>0</v>
      </c>
      <c r="AE136" s="37" t="b">
        <v>0</v>
      </c>
      <c r="AF136" s="37" t="b">
        <v>0</v>
      </c>
      <c r="AG136" s="37" t="b">
        <v>0</v>
      </c>
      <c r="AH136" s="39" t="b">
        <v>0</v>
      </c>
      <c r="AI136" s="37" t="b">
        <v>0</v>
      </c>
      <c r="AJ136" s="37" t="b">
        <v>0</v>
      </c>
      <c r="AK136" s="37" t="b">
        <v>0</v>
      </c>
      <c r="AL136" s="37" t="b">
        <v>0</v>
      </c>
      <c r="AM136" s="37" t="b">
        <v>0</v>
      </c>
      <c r="AN136" s="37" t="b">
        <v>0</v>
      </c>
      <c r="AO136" s="37" t="b">
        <v>0</v>
      </c>
      <c r="AP136" s="37" t="b">
        <v>0</v>
      </c>
      <c r="AQ136" s="37" t="b">
        <v>1</v>
      </c>
      <c r="AR136" s="37" t="b">
        <v>0</v>
      </c>
      <c r="AS136" s="37" t="b">
        <v>0</v>
      </c>
      <c r="AT136" s="37" t="b">
        <v>0</v>
      </c>
      <c r="AU136" s="37" t="b">
        <v>1</v>
      </c>
      <c r="AV136" s="37" t="b">
        <v>1</v>
      </c>
      <c r="AW136" s="37" t="b">
        <v>1</v>
      </c>
      <c r="AX136" s="37" t="b">
        <v>0</v>
      </c>
      <c r="AY136" s="37" t="b">
        <v>0</v>
      </c>
      <c r="AZ136" s="39" t="b">
        <v>0</v>
      </c>
      <c r="BA136" s="39" t="b">
        <v>1</v>
      </c>
      <c r="BB136" s="39" t="b">
        <v>0</v>
      </c>
      <c r="BC136" s="37" t="b">
        <v>0</v>
      </c>
      <c r="BD136" s="37" t="b">
        <v>1</v>
      </c>
      <c r="BE136" s="37" t="b">
        <v>0</v>
      </c>
      <c r="BF136" s="37" t="b">
        <v>0</v>
      </c>
      <c r="BG136" s="37" t="b">
        <v>0</v>
      </c>
      <c r="BH136" s="37" t="b">
        <v>1</v>
      </c>
      <c r="BI136" s="37" t="b">
        <v>0</v>
      </c>
      <c r="BJ136" s="37" t="b">
        <v>0</v>
      </c>
      <c r="BK136" s="37" t="b">
        <v>0</v>
      </c>
      <c r="BL136" s="37" t="b">
        <v>0</v>
      </c>
      <c r="BM136" s="37" t="b">
        <v>0</v>
      </c>
      <c r="BN136" s="37" t="b">
        <v>0</v>
      </c>
      <c r="BO136" s="37" t="b">
        <v>0</v>
      </c>
      <c r="BP136" s="37" t="b">
        <v>0</v>
      </c>
      <c r="BQ136" s="37" t="b">
        <v>0</v>
      </c>
      <c r="BR136" s="37" t="b">
        <v>0</v>
      </c>
      <c r="BS136" s="37" t="b">
        <v>0</v>
      </c>
      <c r="BT136" s="40" t="b">
        <v>0</v>
      </c>
      <c r="BU136" s="31" t="str">
        <f t="shared" si="20"/>
        <v>N</v>
      </c>
      <c r="BV136" s="41">
        <f t="shared" si="25"/>
        <v>1</v>
      </c>
      <c r="BW136" s="42">
        <f t="shared" si="26"/>
        <v>0</v>
      </c>
      <c r="BX136" s="42">
        <f t="shared" si="27"/>
        <v>0</v>
      </c>
      <c r="BY136" s="188"/>
      <c r="BZ136" s="188"/>
      <c r="CA136" s="188"/>
      <c r="CB136" s="188"/>
      <c r="CC136" s="188"/>
      <c r="CD136" s="188"/>
      <c r="CE136" s="188"/>
      <c r="CF136" s="188"/>
      <c r="CG136" s="188"/>
      <c r="CH136" s="188"/>
      <c r="CI136" s="188"/>
      <c r="CJ136" s="188"/>
      <c r="CK136" s="188"/>
      <c r="CL136" s="188"/>
      <c r="CM136" s="188"/>
      <c r="CN136" s="188"/>
      <c r="CO136" s="188"/>
      <c r="CP136" s="188"/>
      <c r="CQ136" s="188"/>
      <c r="CR136" s="188"/>
      <c r="CS136" s="188"/>
      <c r="CT136" s="188"/>
      <c r="CU136" s="188"/>
      <c r="CV136" s="188"/>
      <c r="CW136" s="188"/>
      <c r="CX136" s="188"/>
      <c r="CY136" s="188"/>
      <c r="CZ136" s="188"/>
      <c r="DA136" s="188"/>
      <c r="DB136" s="188"/>
      <c r="DC136" s="188"/>
      <c r="DD136" s="188"/>
      <c r="DE136" s="188"/>
      <c r="DF136" s="188"/>
      <c r="DG136" s="188"/>
      <c r="DH136" s="188"/>
      <c r="DI136" s="188"/>
      <c r="DJ136" s="188"/>
      <c r="DK136" s="188"/>
      <c r="DL136" s="188"/>
      <c r="DM136" s="188"/>
      <c r="DN136" s="188"/>
      <c r="DO136" s="188"/>
      <c r="DP136" s="188"/>
      <c r="DQ136" s="188"/>
      <c r="DR136" s="188"/>
      <c r="DS136" s="188"/>
      <c r="DT136" s="188"/>
      <c r="DU136" s="188"/>
      <c r="DV136" s="188"/>
      <c r="DW136" s="188"/>
      <c r="DX136" s="188"/>
      <c r="DY136" s="188"/>
      <c r="DZ136" s="188"/>
      <c r="EA136" s="188"/>
      <c r="EB136" s="188"/>
      <c r="EC136" s="188"/>
      <c r="ED136" s="188"/>
      <c r="EE136" s="188"/>
      <c r="EF136" s="188"/>
      <c r="EG136" s="188"/>
      <c r="EH136" s="188"/>
      <c r="EI136" s="188"/>
      <c r="EJ136" s="188"/>
      <c r="EK136" s="188"/>
      <c r="EL136" s="188"/>
      <c r="EM136" s="188"/>
      <c r="EN136" s="188"/>
      <c r="EO136" s="188"/>
      <c r="EP136" s="188"/>
      <c r="EQ136" s="188"/>
      <c r="ER136" s="188"/>
      <c r="ES136" s="188"/>
      <c r="ET136" s="188"/>
      <c r="EU136" s="188"/>
      <c r="EV136" s="188"/>
      <c r="EW136" s="188"/>
      <c r="EX136" s="188"/>
      <c r="EY136" s="188"/>
      <c r="EZ136" s="188"/>
      <c r="FA136" s="188"/>
      <c r="FB136" s="188"/>
      <c r="FC136" s="188"/>
      <c r="FD136" s="188"/>
      <c r="FE136" s="188"/>
      <c r="FF136" s="188"/>
      <c r="FG136" s="188"/>
      <c r="FH136" s="188"/>
      <c r="FI136" s="188"/>
      <c r="FJ136" s="188"/>
      <c r="FK136" s="188"/>
      <c r="FL136" s="188"/>
      <c r="FM136" s="188"/>
      <c r="FN136" s="188"/>
      <c r="FO136" s="188"/>
      <c r="FP136" s="188"/>
      <c r="FQ136" s="188"/>
      <c r="FR136" s="188"/>
      <c r="FS136" s="188"/>
      <c r="FT136" s="188"/>
      <c r="FU136" s="188"/>
      <c r="FV136" s="188"/>
      <c r="FW136" s="188"/>
      <c r="FX136" s="188"/>
      <c r="FY136" s="188"/>
      <c r="FZ136" s="188"/>
      <c r="GA136" s="188"/>
      <c r="GB136" s="188"/>
      <c r="GC136" s="188"/>
      <c r="GD136" s="188"/>
      <c r="GE136" s="188"/>
      <c r="GF136" s="188"/>
      <c r="GG136" s="188"/>
      <c r="GH136" s="188"/>
      <c r="GI136" s="188"/>
      <c r="GJ136" s="188"/>
      <c r="GK136" s="188"/>
      <c r="GL136" s="188"/>
      <c r="GM136" s="188"/>
      <c r="GN136" s="188"/>
      <c r="GO136" s="188"/>
      <c r="GP136" s="188"/>
      <c r="GQ136" s="188"/>
      <c r="GR136" s="188"/>
      <c r="GS136" s="188"/>
      <c r="GT136" s="188"/>
      <c r="GU136" s="188"/>
      <c r="GV136" s="188"/>
      <c r="GW136" s="188"/>
      <c r="GX136" s="188"/>
      <c r="GY136" s="188"/>
      <c r="GZ136" s="188"/>
      <c r="HA136" s="188"/>
      <c r="HB136" s="188"/>
      <c r="HC136" s="188"/>
      <c r="HD136" s="188"/>
      <c r="HE136" s="188"/>
      <c r="HF136" s="188"/>
      <c r="HG136" s="188"/>
      <c r="HH136" s="188"/>
      <c r="HI136" s="188"/>
      <c r="HJ136" s="188"/>
      <c r="HK136" s="188"/>
      <c r="HL136" s="188"/>
      <c r="HM136" s="188"/>
      <c r="HN136" s="188"/>
      <c r="HO136" s="188"/>
      <c r="HP136" s="188"/>
      <c r="HQ136" s="188"/>
      <c r="HR136" s="188"/>
      <c r="HS136" s="188"/>
      <c r="HT136" s="188"/>
      <c r="HU136" s="188"/>
      <c r="HV136" s="188"/>
      <c r="HW136" s="188"/>
      <c r="HX136" s="188"/>
      <c r="HY136" s="188"/>
      <c r="HZ136" s="188"/>
      <c r="IA136" s="188"/>
      <c r="IB136" s="188"/>
      <c r="IC136" s="188"/>
      <c r="ID136" s="188"/>
      <c r="IE136" s="188"/>
      <c r="IF136" s="188"/>
      <c r="IG136" s="188"/>
      <c r="IH136" s="188"/>
      <c r="II136" s="188"/>
      <c r="IJ136" s="188"/>
      <c r="IK136" s="188"/>
      <c r="IL136" s="188"/>
      <c r="IM136" s="188"/>
      <c r="IN136" s="188"/>
      <c r="IO136" s="188"/>
      <c r="IP136" s="188"/>
      <c r="IQ136" s="188"/>
      <c r="IR136" s="188"/>
      <c r="IS136" s="188"/>
      <c r="IT136" s="188"/>
      <c r="IU136" s="188"/>
      <c r="IV136" s="188"/>
    </row>
  </sheetData>
  <conditionalFormatting sqref="BU1:BU136">
    <cfRule type="cellIs" dxfId="4" priority="3" stopIfTrue="1" operator="equal">
      <formula>"N"</formula>
    </cfRule>
    <cfRule type="cellIs" dxfId="3" priority="4" stopIfTrue="1" operator="equal">
      <formula>"Y"</formula>
    </cfRule>
  </conditionalFormatting>
  <pageMargins left="0.75" right="0.75" top="1" bottom="1" header="0.5" footer="0.5"/>
  <pageSetup scale="63" orientation="landscape"/>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8"/>
  <sheetViews>
    <sheetView showGridLines="0" workbookViewId="0">
      <pane xSplit="2" ySplit="1" topLeftCell="C2" activePane="bottomRight" state="frozen"/>
      <selection pane="topRight"/>
      <selection pane="bottomLeft"/>
      <selection pane="bottomRight" activeCell="C2" sqref="C2"/>
    </sheetView>
  </sheetViews>
  <sheetFormatPr baseColWidth="10" defaultColWidth="16.33203125" defaultRowHeight="16" customHeight="1"/>
  <cols>
    <col min="1" max="2" width="16.33203125" style="64" customWidth="1"/>
    <col min="3" max="3" width="9.33203125" style="64" customWidth="1"/>
    <col min="4" max="4" width="5.5" style="64" customWidth="1"/>
    <col min="5" max="5" width="10.33203125" style="64" customWidth="1"/>
    <col min="6" max="256" width="16.33203125" style="64" customWidth="1"/>
  </cols>
  <sheetData>
    <row r="1" spans="1:5" ht="16.75" customHeight="1">
      <c r="A1" s="192"/>
      <c r="B1" s="193"/>
      <c r="C1" s="65">
        <f>D$1-'Net Changes - Parameters'!B4/2</f>
        <v>2013</v>
      </c>
      <c r="D1" s="65">
        <f>'Net Changes - Parameters'!B3</f>
        <v>2019</v>
      </c>
      <c r="E1" s="66">
        <f>D$1+'Net Changes - Parameters'!B4/2</f>
        <v>2025</v>
      </c>
    </row>
    <row r="2" spans="1:5" ht="45" customHeight="1">
      <c r="A2" s="67"/>
      <c r="B2" s="68" t="s">
        <v>427</v>
      </c>
      <c r="C2" s="69">
        <f>COUNTIF(Waterfall!G2:G132,"y")</f>
        <v>97</v>
      </c>
      <c r="D2" s="70">
        <f>COUNTIF(Waterfall!H2:H132,"y")</f>
        <v>108</v>
      </c>
      <c r="E2" s="71">
        <f>COUNTIF(Waterfall!I2:I132,"y")</f>
        <v>90</v>
      </c>
    </row>
    <row r="3" spans="1:5" ht="45" customHeight="1">
      <c r="A3" s="206" t="s">
        <v>428</v>
      </c>
      <c r="B3" s="72" t="s">
        <v>429</v>
      </c>
      <c r="C3" s="209">
        <f>COUNTIFS(Waterfall!G2:G132,"x",Waterfall!H2:H132,"y")</f>
        <v>34</v>
      </c>
      <c r="D3" s="210"/>
      <c r="E3" s="215"/>
    </row>
    <row r="4" spans="1:5" ht="58.5" customHeight="1">
      <c r="A4" s="207"/>
      <c r="B4" s="73" t="s">
        <v>430</v>
      </c>
      <c r="C4" s="211">
        <f>COUNTIFS(Waterfall!G2:G132,"y",Waterfall!H2:H132,"x")</f>
        <v>23</v>
      </c>
      <c r="D4" s="212"/>
      <c r="E4" s="216"/>
    </row>
    <row r="5" spans="1:5" ht="31" customHeight="1">
      <c r="A5" s="208"/>
      <c r="B5" s="74" t="s">
        <v>431</v>
      </c>
      <c r="C5" s="213">
        <f>C3-C4</f>
        <v>11</v>
      </c>
      <c r="D5" s="214"/>
      <c r="E5" s="217"/>
    </row>
    <row r="6" spans="1:5" ht="41.75" customHeight="1">
      <c r="A6" s="203"/>
      <c r="B6" s="198" t="s">
        <v>432</v>
      </c>
      <c r="C6" s="194" t="s">
        <v>433</v>
      </c>
      <c r="D6" s="195"/>
      <c r="E6" s="75">
        <v>11</v>
      </c>
    </row>
    <row r="7" spans="1:5" ht="34" customHeight="1">
      <c r="A7" s="204"/>
      <c r="B7" s="199"/>
      <c r="C7" s="196" t="s">
        <v>434</v>
      </c>
      <c r="D7" s="197"/>
      <c r="E7" s="76">
        <f>COUNTIFS(Waterfall!H2:H132,"y",Waterfall!I2:I132,"x")</f>
        <v>18</v>
      </c>
    </row>
    <row r="8" spans="1:5" ht="31" customHeight="1">
      <c r="A8" s="205"/>
      <c r="B8" s="200"/>
      <c r="C8" s="201" t="s">
        <v>435</v>
      </c>
      <c r="D8" s="202"/>
      <c r="E8" s="77">
        <f>E6-E7</f>
        <v>-7</v>
      </c>
    </row>
  </sheetData>
  <mergeCells count="11">
    <mergeCell ref="E3:E5"/>
    <mergeCell ref="A1:B1"/>
    <mergeCell ref="C6:D6"/>
    <mergeCell ref="C7:D7"/>
    <mergeCell ref="B6:B8"/>
    <mergeCell ref="C8:D8"/>
    <mergeCell ref="A6:A8"/>
    <mergeCell ref="A3:A5"/>
    <mergeCell ref="C3:D3"/>
    <mergeCell ref="C4:D4"/>
    <mergeCell ref="C5:D5"/>
  </mergeCells>
  <pageMargins left="1" right="1" top="1" bottom="1" header="0.25" footer="0.25"/>
  <pageSetup orientation="portrait"/>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16" customHeight="1"/>
  <cols>
    <col min="1" max="1" width="16.33203125" style="78" customWidth="1"/>
    <col min="2" max="2" width="10.6640625" style="78" customWidth="1"/>
    <col min="3" max="256" width="16.33203125" style="78" customWidth="1"/>
  </cols>
  <sheetData>
    <row r="1" spans="1:2" ht="18" customHeight="1">
      <c r="A1" s="218" t="s">
        <v>436</v>
      </c>
      <c r="B1" s="218"/>
    </row>
    <row r="2" spans="1:2" ht="16.5" customHeight="1">
      <c r="A2" s="79"/>
      <c r="B2" s="79"/>
    </row>
    <row r="3" spans="1:2" ht="16.5" customHeight="1">
      <c r="A3" s="80" t="s">
        <v>438</v>
      </c>
      <c r="B3" s="81">
        <v>2019</v>
      </c>
    </row>
    <row r="4" spans="1:2" ht="16.5" customHeight="1">
      <c r="A4" s="82" t="s">
        <v>439</v>
      </c>
      <c r="B4" s="83">
        <v>12</v>
      </c>
    </row>
  </sheetData>
  <mergeCells count="1">
    <mergeCell ref="A1:B1"/>
  </mergeCells>
  <pageMargins left="1" right="1" top="1" bottom="1" header="0.25" footer="0.25"/>
  <pageSetup orientation="portrait"/>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5"/>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16" customHeight="1"/>
  <cols>
    <col min="1" max="256" width="16.33203125" style="84" customWidth="1"/>
  </cols>
  <sheetData>
    <row r="1" spans="1:6" ht="18" customHeight="1">
      <c r="A1" s="218" t="s">
        <v>440</v>
      </c>
      <c r="B1" s="218"/>
      <c r="C1" s="218"/>
      <c r="D1" s="218"/>
      <c r="E1" s="218"/>
      <c r="F1" s="218"/>
    </row>
    <row r="2" spans="1:6" ht="31.5" customHeight="1">
      <c r="A2" s="85" t="s">
        <v>442</v>
      </c>
      <c r="B2" s="86">
        <v>2013</v>
      </c>
      <c r="C2" s="86">
        <v>2019</v>
      </c>
      <c r="D2" s="87">
        <v>2025</v>
      </c>
      <c r="E2" s="88" t="s">
        <v>443</v>
      </c>
      <c r="F2" s="88" t="s">
        <v>444</v>
      </c>
    </row>
    <row r="3" spans="1:6" ht="17.25" customHeight="1">
      <c r="A3" s="80" t="s">
        <v>445</v>
      </c>
      <c r="B3" s="89">
        <f>COUNTIFS(Waterfall!$Z2:$Z132,"TRUE",Waterfall!G2:G132,"y")</f>
        <v>11</v>
      </c>
      <c r="C3" s="90">
        <f>COUNTIFS(Waterfall!$Z2:$Z132,"TRUE",Waterfall!H2:H132,"y")</f>
        <v>12</v>
      </c>
      <c r="D3" s="90">
        <f>COUNTIFS(Waterfall!$Z2:$Z132,"TRUE",Waterfall!I2:I132,"y")</f>
        <v>9</v>
      </c>
      <c r="E3" s="91">
        <f>D3/B3</f>
        <v>0.81818181818181823</v>
      </c>
      <c r="F3" s="91">
        <f>C3/B3</f>
        <v>1.0909090909090908</v>
      </c>
    </row>
    <row r="4" spans="1:6" ht="16.25" customHeight="1">
      <c r="A4" s="82" t="s">
        <v>446</v>
      </c>
      <c r="B4" s="83">
        <f>COUNTIFS(Waterfall!$AS2:$AS132,"TRUE",Waterfall!G2:G132,"y")</f>
        <v>4</v>
      </c>
      <c r="C4" s="92">
        <f>COUNTIFS(Waterfall!$AS2:$AS132,"TRUE",Waterfall!H2:H132,"y")</f>
        <v>4</v>
      </c>
      <c r="D4" s="92">
        <f>COUNTIFS(Waterfall!$AS2:$AS132,"TRUE",Waterfall!I2:I132,"y")</f>
        <v>2</v>
      </c>
      <c r="E4" s="93">
        <f>D4/B4</f>
        <v>0.5</v>
      </c>
      <c r="F4" s="93">
        <f>C4/B4</f>
        <v>1</v>
      </c>
    </row>
    <row r="5" spans="1:6" ht="16.25" customHeight="1">
      <c r="A5" s="82" t="s">
        <v>447</v>
      </c>
      <c r="B5" s="83">
        <f>COUNTIFS(Waterfall!$AB2:$AB132,"TRUE",Waterfall!G2:G132,"y")</f>
        <v>9</v>
      </c>
      <c r="C5" s="92">
        <f>COUNTIFS(Waterfall!$AB2:$AB132,"TRUE",Waterfall!H2:H132,"y")</f>
        <v>14</v>
      </c>
      <c r="D5" s="92">
        <f>COUNTIFS(Waterfall!$AB2:$AB132,"TRUE",Waterfall!I2:I132,"y")</f>
        <v>11</v>
      </c>
      <c r="E5" s="93">
        <f>D5/B5</f>
        <v>1.2222222222222223</v>
      </c>
      <c r="F5" s="93">
        <f>C5/B5</f>
        <v>1.5555555555555556</v>
      </c>
    </row>
  </sheetData>
  <mergeCells count="1">
    <mergeCell ref="A1:F1"/>
  </mergeCells>
  <pageMargins left="1" right="1" top="1" bottom="1" header="0.25" footer="0.25"/>
  <pageSetup orientation="portrait"/>
  <headerFooter>
    <oddFooter>&amp;C&amp;"Helvetica,Regular"&amp;12&amp;K000000&amp;P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6"/>
  <sheetViews>
    <sheetView showGridLines="0" workbookViewId="0">
      <pane xSplit="2" ySplit="2" topLeftCell="C3" activePane="bottomRight" state="frozen"/>
      <selection pane="topRight"/>
      <selection pane="bottomLeft"/>
      <selection pane="bottomRight" activeCell="C3" sqref="C3"/>
    </sheetView>
  </sheetViews>
  <sheetFormatPr baseColWidth="10" defaultColWidth="16.33203125" defaultRowHeight="16" customHeight="1"/>
  <cols>
    <col min="1" max="1" width="25.5" style="94" customWidth="1"/>
    <col min="2" max="256" width="16.33203125" style="94" customWidth="1"/>
  </cols>
  <sheetData>
    <row r="1" spans="1:5" ht="18" customHeight="1">
      <c r="A1" s="218" t="s">
        <v>448</v>
      </c>
      <c r="B1" s="218"/>
      <c r="C1" s="218"/>
      <c r="D1" s="218"/>
      <c r="E1" s="218"/>
    </row>
    <row r="2" spans="1:5" ht="16.5" customHeight="1">
      <c r="A2" s="79"/>
      <c r="B2" s="95" t="s">
        <v>450</v>
      </c>
      <c r="C2" s="96">
        <v>2013</v>
      </c>
      <c r="D2" s="96">
        <v>2019</v>
      </c>
      <c r="E2" s="96">
        <v>2025</v>
      </c>
    </row>
    <row r="3" spans="1:5" ht="16.5" customHeight="1">
      <c r="A3" s="97" t="s">
        <v>451</v>
      </c>
      <c r="B3" s="98">
        <v>7</v>
      </c>
      <c r="C3" s="81">
        <f>COUNTIFS(Waterfall!$R2:$R132,"TRUE",Waterfall!G2:G132,"y")</f>
        <v>2</v>
      </c>
      <c r="D3" s="99">
        <f>COUNTIFS(Waterfall!$R2:$R132,"TRUE",Waterfall!H2:H132,"y")</f>
        <v>2</v>
      </c>
      <c r="E3" s="99">
        <f>COUNTIFS(Waterfall!$R2:$R132,"TRUE",Waterfall!I2:I132,"y")</f>
        <v>1</v>
      </c>
    </row>
    <row r="4" spans="1:5" ht="16.25" customHeight="1">
      <c r="A4" s="100" t="s">
        <v>452</v>
      </c>
      <c r="B4" s="101"/>
      <c r="C4" s="102"/>
      <c r="D4" s="103"/>
      <c r="E4" s="103"/>
    </row>
    <row r="5" spans="1:5" ht="16.25" customHeight="1">
      <c r="A5" s="100" t="s">
        <v>453</v>
      </c>
      <c r="B5" s="101"/>
      <c r="C5" s="102"/>
      <c r="D5" s="103"/>
      <c r="E5" s="103"/>
    </row>
    <row r="6" spans="1:5" ht="16.25" customHeight="1">
      <c r="A6" s="100" t="s">
        <v>454</v>
      </c>
      <c r="B6" s="101"/>
      <c r="C6" s="102"/>
      <c r="D6" s="103"/>
      <c r="E6" s="103"/>
    </row>
  </sheetData>
  <mergeCells count="1">
    <mergeCell ref="A1:E1"/>
  </mergeCells>
  <pageMargins left="1" right="1" top="1" bottom="1" header="0.25" footer="0.25"/>
  <pageSetup orientation="portrait"/>
  <headerFooter>
    <oddFooter>&amp;C&amp;"Helvetica,Regular"&amp;12&amp;K000000&amp;P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54"/>
  <sheetViews>
    <sheetView showGridLines="0" workbookViewId="0">
      <pane xSplit="2" ySplit="2" topLeftCell="C3" activePane="bottomRight" state="frozen"/>
      <selection pane="topRight"/>
      <selection pane="bottomLeft"/>
      <selection pane="bottomRight" activeCell="C3" sqref="C3"/>
    </sheetView>
  </sheetViews>
  <sheetFormatPr baseColWidth="10" defaultColWidth="12.5" defaultRowHeight="16" customHeight="1"/>
  <cols>
    <col min="1" max="1" width="12.5" style="104" customWidth="1"/>
    <col min="2" max="2" width="19.5" style="104" customWidth="1"/>
    <col min="3" max="5" width="5.6640625" style="104" customWidth="1"/>
    <col min="6" max="7" width="11.6640625" style="104" customWidth="1"/>
    <col min="8" max="11" width="12.5" style="104" hidden="1" customWidth="1"/>
    <col min="12" max="256" width="12.5" style="104" customWidth="1"/>
  </cols>
  <sheetData>
    <row r="1" spans="1:11" ht="9.5" customHeight="1">
      <c r="A1" s="221" t="s">
        <v>457</v>
      </c>
      <c r="B1" s="219" t="s">
        <v>458</v>
      </c>
      <c r="C1" s="234">
        <v>2013</v>
      </c>
      <c r="D1" s="233">
        <v>2019</v>
      </c>
      <c r="E1" s="232">
        <v>2025</v>
      </c>
      <c r="F1" s="223" t="s">
        <v>459</v>
      </c>
      <c r="G1" s="224" t="s">
        <v>460</v>
      </c>
      <c r="H1" s="230">
        <v>2025</v>
      </c>
      <c r="I1" s="231" t="s">
        <v>461</v>
      </c>
      <c r="J1" s="105" t="s">
        <v>462</v>
      </c>
      <c r="K1" s="106"/>
    </row>
    <row r="2" spans="1:11" ht="22" customHeight="1">
      <c r="A2" s="222"/>
      <c r="B2" s="220"/>
      <c r="C2" s="220"/>
      <c r="D2" s="220"/>
      <c r="E2" s="220"/>
      <c r="F2" s="220"/>
      <c r="G2" s="225"/>
      <c r="H2" s="222"/>
      <c r="I2" s="220"/>
      <c r="J2" s="107">
        <v>2013</v>
      </c>
      <c r="K2" s="108">
        <v>2019</v>
      </c>
    </row>
    <row r="3" spans="1:11" ht="17.5" customHeight="1">
      <c r="A3" s="226" t="s">
        <v>194</v>
      </c>
      <c r="B3" s="109" t="str">
        <f>Waterfall!U$1</f>
        <v>Geophysics</v>
      </c>
      <c r="C3" s="110">
        <f>COUNTIFS(Waterfall!U2:U132,"TRUE",Waterfall!$G2:$G132,"y")</f>
        <v>4</v>
      </c>
      <c r="D3" s="110">
        <f>COUNTIFS(Waterfall!U2:U132,"TRUE",Waterfall!$H2:$H132,"y")</f>
        <v>5</v>
      </c>
      <c r="E3" s="110">
        <f>COUNTIFS(Waterfall!U2:U132,"TRUE",Waterfall!$I2:$I132,"y")</f>
        <v>5</v>
      </c>
      <c r="F3" s="111">
        <f t="shared" ref="F3:F13" si="0">(D3-C3)/C3</f>
        <v>0.25</v>
      </c>
      <c r="G3" s="111">
        <f t="shared" ref="G3:G13" si="1">(E3-D3)/D3</f>
        <v>0</v>
      </c>
      <c r="H3" s="110">
        <f>E3+I3</f>
        <v>5</v>
      </c>
      <c r="I3" s="112"/>
      <c r="J3" s="113">
        <f t="shared" ref="J3:J32" si="2">H3/C3</f>
        <v>1.25</v>
      </c>
      <c r="K3" s="114">
        <f t="shared" ref="K3:K11" si="3">H3/D3</f>
        <v>1</v>
      </c>
    </row>
    <row r="4" spans="1:11" ht="17" customHeight="1">
      <c r="A4" s="241"/>
      <c r="B4" s="115" t="str">
        <f>Waterfall!V$1</f>
        <v>Tectonics</v>
      </c>
      <c r="C4" s="116">
        <f>COUNTIFS(Waterfall!V2:V132,"TRUE",Waterfall!$G2:$G132,"y")</f>
        <v>5</v>
      </c>
      <c r="D4" s="116">
        <f>COUNTIFS(Waterfall!V2:V132,"TRUE",Waterfall!$H2:$H132,"y")</f>
        <v>6</v>
      </c>
      <c r="E4" s="116">
        <f>COUNTIFS(Waterfall!V2:V132,"TRUE",Waterfall!$I2:$I132,"y")</f>
        <v>5</v>
      </c>
      <c r="F4" s="117">
        <f t="shared" si="0"/>
        <v>0.2</v>
      </c>
      <c r="G4" s="117">
        <f t="shared" si="1"/>
        <v>-0.16666666666666666</v>
      </c>
      <c r="H4" s="116">
        <f>E4+I4</f>
        <v>6</v>
      </c>
      <c r="I4" s="118">
        <v>1</v>
      </c>
      <c r="J4" s="119">
        <f t="shared" si="2"/>
        <v>1.2</v>
      </c>
      <c r="K4" s="120">
        <f t="shared" si="3"/>
        <v>1</v>
      </c>
    </row>
    <row r="5" spans="1:11" ht="31" customHeight="1">
      <c r="A5" s="241"/>
      <c r="B5" s="115" t="str">
        <f>Waterfall!W$1</f>
        <v>Petrology/volcanology</v>
      </c>
      <c r="C5" s="116">
        <f>COUNTIFS(Waterfall!W2:W132,"TRUE",Waterfall!$G2:$G132,"y")</f>
        <v>4</v>
      </c>
      <c r="D5" s="116">
        <f>COUNTIFS(Waterfall!W2:W132,"TRUE",Waterfall!$H2:$H132,"y")</f>
        <v>3</v>
      </c>
      <c r="E5" s="116">
        <f>COUNTIFS(Waterfall!W2:W132,"TRUE",Waterfall!$I2:$I132,"y")</f>
        <v>2</v>
      </c>
      <c r="F5" s="117">
        <f t="shared" si="0"/>
        <v>-0.25</v>
      </c>
      <c r="G5" s="117">
        <f t="shared" si="1"/>
        <v>-0.33333333333333331</v>
      </c>
      <c r="H5" s="116">
        <f>I5+E5</f>
        <v>2</v>
      </c>
      <c r="I5" s="121"/>
      <c r="J5" s="119">
        <f t="shared" si="2"/>
        <v>0.5</v>
      </c>
      <c r="K5" s="120">
        <f t="shared" si="3"/>
        <v>0.66666666666666663</v>
      </c>
    </row>
    <row r="6" spans="1:11" ht="17" customHeight="1">
      <c r="A6" s="241"/>
      <c r="B6" s="115" t="str">
        <f>Waterfall!X$1</f>
        <v>Paleobiology</v>
      </c>
      <c r="C6" s="122">
        <f>COUNTIFS(Waterfall!X2:X132,"TRUE",Waterfall!$G2:$G132,"y")</f>
        <v>5</v>
      </c>
      <c r="D6" s="122">
        <f>COUNTIFS(Waterfall!X2:X132,"TRUE",Waterfall!$H2:$H132,"y")</f>
        <v>6</v>
      </c>
      <c r="E6" s="116">
        <f>COUNTIFS(Waterfall!X2:X132,"TRUE",Waterfall!$I2:$I132,"y")</f>
        <v>3</v>
      </c>
      <c r="F6" s="117">
        <f t="shared" si="0"/>
        <v>0.2</v>
      </c>
      <c r="G6" s="117">
        <f t="shared" si="1"/>
        <v>-0.5</v>
      </c>
      <c r="H6" s="123">
        <f t="shared" ref="H6:H11" si="4">E6+I6</f>
        <v>3</v>
      </c>
      <c r="I6" s="124"/>
      <c r="J6" s="125">
        <f t="shared" si="2"/>
        <v>0.6</v>
      </c>
      <c r="K6" s="126">
        <f t="shared" si="3"/>
        <v>0.5</v>
      </c>
    </row>
    <row r="7" spans="1:11" ht="17.5" customHeight="1">
      <c r="A7" s="242"/>
      <c r="B7" s="127" t="str">
        <f>Waterfall!Y$1</f>
        <v xml:space="preserve">Sedimentary </v>
      </c>
      <c r="C7" s="128">
        <f>COUNTIFS(Waterfall!Y2:Y132,"TRUE",Waterfall!$G2:$G132,"y")</f>
        <v>2</v>
      </c>
      <c r="D7" s="128">
        <f>COUNTIFS(Waterfall!Y2:Y132,"TRUE",Waterfall!$H2:$H132,"y")</f>
        <v>1</v>
      </c>
      <c r="E7" s="128">
        <f>COUNTIFS(Waterfall!Y2:Y132,"TRUE",Waterfall!$I2:$I132,"y")</f>
        <v>1</v>
      </c>
      <c r="F7" s="129">
        <f t="shared" si="0"/>
        <v>-0.5</v>
      </c>
      <c r="G7" s="129">
        <f t="shared" si="1"/>
        <v>0</v>
      </c>
      <c r="H7" s="128">
        <f t="shared" si="4"/>
        <v>1</v>
      </c>
      <c r="I7" s="130"/>
      <c r="J7" s="131">
        <f t="shared" si="2"/>
        <v>0.5</v>
      </c>
      <c r="K7" s="132">
        <f t="shared" si="3"/>
        <v>1</v>
      </c>
    </row>
    <row r="8" spans="1:11" ht="17.5" customHeight="1">
      <c r="A8" s="226" t="s">
        <v>442</v>
      </c>
      <c r="B8" s="109" t="str">
        <f>Waterfall!Z$1</f>
        <v>Terrestrial Ecology</v>
      </c>
      <c r="C8" s="110">
        <f>COUNTIFS(Waterfall!Z2:Z132,"TRUE",Waterfall!$G2:$G132,"y")</f>
        <v>11</v>
      </c>
      <c r="D8" s="110">
        <f>COUNTIFS(Waterfall!Z2:Z132,"TRUE",Waterfall!$H2:$H132,"y")</f>
        <v>12</v>
      </c>
      <c r="E8" s="110">
        <f>COUNTIFS(Waterfall!Z2:Z132,"TRUE",Waterfall!$I2:$I132,"y")</f>
        <v>9</v>
      </c>
      <c r="F8" s="111">
        <f t="shared" si="0"/>
        <v>9.0909090909090912E-2</v>
      </c>
      <c r="G8" s="111">
        <f t="shared" si="1"/>
        <v>-0.25</v>
      </c>
      <c r="H8" s="110">
        <f t="shared" si="4"/>
        <v>9</v>
      </c>
      <c r="I8" s="112"/>
      <c r="J8" s="133">
        <f t="shared" si="2"/>
        <v>0.81818181818181823</v>
      </c>
      <c r="K8" s="134">
        <f t="shared" si="3"/>
        <v>0.75</v>
      </c>
    </row>
    <row r="9" spans="1:11" ht="17" customHeight="1">
      <c r="A9" s="227"/>
      <c r="B9" s="115" t="str">
        <f>Waterfall!AA$1</f>
        <v>Aquatic Ecology</v>
      </c>
      <c r="C9" s="122">
        <f>COUNTIFS(Waterfall!AA2:AA132,"TRUE",Waterfall!$G2:$G132,"y")</f>
        <v>3</v>
      </c>
      <c r="D9" s="122">
        <f>COUNTIFS(Waterfall!AA2:AA132,"TRUE",Waterfall!$H2:$H132,"y")</f>
        <v>5</v>
      </c>
      <c r="E9" s="116">
        <f>COUNTIFS(Waterfall!AA2:AA132,"TRUE",Waterfall!$I2:$I132,"y")</f>
        <v>3</v>
      </c>
      <c r="F9" s="117">
        <f t="shared" si="0"/>
        <v>0.66666666666666663</v>
      </c>
      <c r="G9" s="117">
        <f t="shared" si="1"/>
        <v>-0.4</v>
      </c>
      <c r="H9" s="123">
        <f t="shared" si="4"/>
        <v>3</v>
      </c>
      <c r="I9" s="124"/>
      <c r="J9" s="125">
        <f t="shared" si="2"/>
        <v>1</v>
      </c>
      <c r="K9" s="126">
        <f t="shared" si="3"/>
        <v>0.6</v>
      </c>
    </row>
    <row r="10" spans="1:11" ht="17" customHeight="1">
      <c r="A10" s="227"/>
      <c r="B10" s="115" t="str">
        <f>Waterfall!AB$1</f>
        <v>Marine Ecology</v>
      </c>
      <c r="C10" s="122">
        <f>COUNTIFS(Waterfall!AB2:AB132,"TRUE",Waterfall!$G2:$G132,"y")</f>
        <v>9</v>
      </c>
      <c r="D10" s="122">
        <f>COUNTIFS(Waterfall!AB2:AB132,"TRUE",Waterfall!$H2:$H132,"y")</f>
        <v>14</v>
      </c>
      <c r="E10" s="116">
        <f>COUNTIFS(Waterfall!AB2:AB132,"TRUE",Waterfall!$I2:$I132,"y")</f>
        <v>11</v>
      </c>
      <c r="F10" s="117">
        <f t="shared" si="0"/>
        <v>0.55555555555555558</v>
      </c>
      <c r="G10" s="117">
        <f t="shared" si="1"/>
        <v>-0.21428571428571427</v>
      </c>
      <c r="H10" s="123">
        <f t="shared" si="4"/>
        <v>11</v>
      </c>
      <c r="I10" s="124"/>
      <c r="J10" s="125">
        <f t="shared" si="2"/>
        <v>1.2222222222222223</v>
      </c>
      <c r="K10" s="126">
        <f t="shared" si="3"/>
        <v>0.7857142857142857</v>
      </c>
    </row>
    <row r="11" spans="1:11" ht="17" customHeight="1">
      <c r="A11" s="227"/>
      <c r="B11" s="115" t="str">
        <f>Waterfall!AC$1</f>
        <v xml:space="preserve">Community </v>
      </c>
      <c r="C11" s="116">
        <f>COUNTIFS(Waterfall!AC2:AC132,"TRUE",Waterfall!$G2:$G132,"y")</f>
        <v>8</v>
      </c>
      <c r="D11" s="116">
        <f>COUNTIFS(Waterfall!AC2:AC132,"TRUE",Waterfall!$H2:$H132,"y")</f>
        <v>11</v>
      </c>
      <c r="E11" s="116">
        <f>COUNTIFS(Waterfall!AC2:AC132,"TRUE",Waterfall!$I2:$I132,"y")</f>
        <v>6</v>
      </c>
      <c r="F11" s="117">
        <f t="shared" si="0"/>
        <v>0.375</v>
      </c>
      <c r="G11" s="117">
        <f t="shared" si="1"/>
        <v>-0.45454545454545453</v>
      </c>
      <c r="H11" s="116">
        <f t="shared" si="4"/>
        <v>6</v>
      </c>
      <c r="I11" s="121"/>
      <c r="J11" s="135">
        <f t="shared" si="2"/>
        <v>0.75</v>
      </c>
      <c r="K11" s="136">
        <f t="shared" si="3"/>
        <v>0.54545454545454541</v>
      </c>
    </row>
    <row r="12" spans="1:11" ht="17" customHeight="1">
      <c r="A12" s="227"/>
      <c r="B12" s="115" t="str">
        <f>Waterfall!AD$1</f>
        <v>Population</v>
      </c>
      <c r="C12" s="116">
        <f>COUNTIFS(Waterfall!AD2:AD132,"TRUE",Waterfall!$G2:$G132,"y")</f>
        <v>7</v>
      </c>
      <c r="D12" s="116">
        <f>COUNTIFS(Waterfall!AD2:AD132,"TRUE",Waterfall!$H2:$H132,"y")</f>
        <v>7</v>
      </c>
      <c r="E12" s="116">
        <f>COUNTIFS(Waterfall!AD2:AD132,"TRUE",Waterfall!$I2:$I132,"y")</f>
        <v>4</v>
      </c>
      <c r="F12" s="117">
        <f t="shared" si="0"/>
        <v>0</v>
      </c>
      <c r="G12" s="117">
        <f t="shared" si="1"/>
        <v>-0.42857142857142855</v>
      </c>
      <c r="H12" s="116">
        <f>I12+E12</f>
        <v>4</v>
      </c>
      <c r="I12" s="124"/>
      <c r="J12" s="125">
        <f t="shared" si="2"/>
        <v>0.5714285714285714</v>
      </c>
      <c r="K12" s="126">
        <v>0</v>
      </c>
    </row>
    <row r="13" spans="1:11" ht="17" customHeight="1">
      <c r="A13" s="227"/>
      <c r="B13" s="115" t="str">
        <f>Waterfall!AE$1</f>
        <v>Spatial</v>
      </c>
      <c r="C13" s="116">
        <f>COUNTIFS(Waterfall!AE2:AE132,"TRUE",Waterfall!$G2:$G132,"y")</f>
        <v>2</v>
      </c>
      <c r="D13" s="116">
        <f>COUNTIFS(Waterfall!AE2:AE132,"TRUE",Waterfall!$H2:$H132,"y")</f>
        <v>3</v>
      </c>
      <c r="E13" s="116">
        <f>COUNTIFS(Waterfall!AE2:AE132,"TRUE",Waterfall!$I2:$I132,"y")</f>
        <v>3</v>
      </c>
      <c r="F13" s="117">
        <f t="shared" si="0"/>
        <v>0.5</v>
      </c>
      <c r="G13" s="117">
        <f t="shared" si="1"/>
        <v>0</v>
      </c>
      <c r="H13" s="116">
        <f>E13+I13</f>
        <v>3</v>
      </c>
      <c r="I13" s="121"/>
      <c r="J13" s="135">
        <f t="shared" si="2"/>
        <v>1.5</v>
      </c>
      <c r="K13" s="136">
        <f>H13/D13</f>
        <v>1</v>
      </c>
    </row>
    <row r="14" spans="1:11" ht="17" customHeight="1">
      <c r="A14" s="227"/>
      <c r="B14" s="115" t="str">
        <f>Waterfall!AF$1</f>
        <v>Behaviorial</v>
      </c>
      <c r="C14" s="116">
        <f>COUNTIFS(Waterfall!AF2:AF132,"TRUE",Waterfall!$G2:$G132,"y")</f>
        <v>0</v>
      </c>
      <c r="D14" s="116">
        <f>COUNTIFS(Waterfall!AF2:AF132,"TRUE",Waterfall!$H2:$H132,"y")</f>
        <v>0</v>
      </c>
      <c r="E14" s="116">
        <f>COUNTIFS(Waterfall!AF2:AF132,"TRUE",Waterfall!$I2:$I132,"y")</f>
        <v>0</v>
      </c>
      <c r="F14" s="137" t="s">
        <v>463</v>
      </c>
      <c r="G14" s="137" t="s">
        <v>463</v>
      </c>
      <c r="H14" s="116">
        <f t="shared" ref="H14:H19" si="5">I14+E14</f>
        <v>0</v>
      </c>
      <c r="I14" s="138"/>
      <c r="J14" s="139" t="e">
        <f t="shared" si="2"/>
        <v>#DIV/0!</v>
      </c>
      <c r="K14" s="140" t="e">
        <f>H14/D14</f>
        <v>#DIV/0!</v>
      </c>
    </row>
    <row r="15" spans="1:11" ht="17" customHeight="1">
      <c r="A15" s="227"/>
      <c r="B15" s="115" t="str">
        <f>Waterfall!AG$1</f>
        <v>Ecosystem</v>
      </c>
      <c r="C15" s="116">
        <f>COUNTIFS(Waterfall!AG2:AG132,"TRUE",Waterfall!$G2:$G132,"y")</f>
        <v>6</v>
      </c>
      <c r="D15" s="116">
        <f>COUNTIFS(Waterfall!AG2:AG132,"TRUE",Waterfall!$H2:$H132,"y")</f>
        <v>9</v>
      </c>
      <c r="E15" s="116">
        <f>COUNTIFS(Waterfall!AG2:AG132,"TRUE",Waterfall!$I2:$I132,"y")</f>
        <v>7</v>
      </c>
      <c r="F15" s="117">
        <f t="shared" ref="F15:F39" si="6">(D15-C15)/C15</f>
        <v>0.5</v>
      </c>
      <c r="G15" s="117">
        <f t="shared" ref="G15:G39" si="7">(E15-D15)/D15</f>
        <v>-0.22222222222222221</v>
      </c>
      <c r="H15" s="116">
        <f t="shared" si="5"/>
        <v>7</v>
      </c>
      <c r="I15" s="121"/>
      <c r="J15" s="135">
        <f t="shared" si="2"/>
        <v>1.1666666666666667</v>
      </c>
      <c r="K15" s="136">
        <f>H15/D15</f>
        <v>0.77777777777777779</v>
      </c>
    </row>
    <row r="16" spans="1:11" ht="31" customHeight="1">
      <c r="A16" s="227"/>
      <c r="B16" s="115" t="str">
        <f>Waterfall!AH$1</f>
        <v>Landscape/Biogeography</v>
      </c>
      <c r="C16" s="116">
        <f>COUNTIFS(Waterfall!AH2:AH132,"TRUE",Waterfall!$G2:$G132,"y")</f>
        <v>2</v>
      </c>
      <c r="D16" s="116">
        <f>COUNTIFS(Waterfall!AH2:AH132,"TRUE",Waterfall!$H2:$H132,"y")</f>
        <v>1</v>
      </c>
      <c r="E16" s="116">
        <f>COUNTIFS(Waterfall!AH2:AH132,"TRUE",Waterfall!$I2:$I132,"y")</f>
        <v>0</v>
      </c>
      <c r="F16" s="117">
        <f t="shared" si="6"/>
        <v>-0.5</v>
      </c>
      <c r="G16" s="117">
        <f t="shared" si="7"/>
        <v>-1</v>
      </c>
      <c r="H16" s="116">
        <f t="shared" si="5"/>
        <v>0</v>
      </c>
      <c r="I16" s="141"/>
      <c r="J16" s="142">
        <f t="shared" si="2"/>
        <v>0</v>
      </c>
      <c r="K16" s="143">
        <f>H16/D16</f>
        <v>0</v>
      </c>
    </row>
    <row r="17" spans="1:11" ht="17" customHeight="1">
      <c r="A17" s="228"/>
      <c r="B17" s="115" t="str">
        <f>Waterfall!AI$1</f>
        <v>Conservation</v>
      </c>
      <c r="C17" s="116">
        <f>COUNTIFS(Waterfall!AI2:AI132,"TRUE",Waterfall!$G2:$G132,"y")</f>
        <v>7</v>
      </c>
      <c r="D17" s="116">
        <f>COUNTIFS(Waterfall!AI2:AI132,"TRUE",Waterfall!$H2:$H132,"y")</f>
        <v>10</v>
      </c>
      <c r="E17" s="116">
        <f>COUNTIFS(Waterfall!AI2:AI132,"TRUE",Waterfall!$I2:$I132,"y")</f>
        <v>8</v>
      </c>
      <c r="F17" s="117">
        <f t="shared" si="6"/>
        <v>0.42857142857142855</v>
      </c>
      <c r="G17" s="117">
        <f t="shared" si="7"/>
        <v>-0.2</v>
      </c>
      <c r="H17" s="116">
        <f t="shared" si="5"/>
        <v>9</v>
      </c>
      <c r="I17" s="118">
        <v>1</v>
      </c>
      <c r="J17" s="144">
        <f t="shared" si="2"/>
        <v>1.2857142857142858</v>
      </c>
      <c r="K17" s="136">
        <v>1.25</v>
      </c>
    </row>
    <row r="18" spans="1:11" ht="17" customHeight="1">
      <c r="A18" s="229"/>
      <c r="B18" s="115" t="str">
        <f>Waterfall!AJ$1</f>
        <v>Evolutionary</v>
      </c>
      <c r="C18" s="116">
        <f>COUNTIFS(Waterfall!AJ2:AJ132,"TRUE",Waterfall!$G2:$G132,"y")</f>
        <v>3</v>
      </c>
      <c r="D18" s="116">
        <f>COUNTIFS(Waterfall!AJ2:AJ132,"TRUE",Waterfall!$H2:$H132,"y")</f>
        <v>4</v>
      </c>
      <c r="E18" s="116">
        <f>COUNTIFS(Waterfall!AJ2:AJ132,"TRUE",Waterfall!$I2:$I132,"y")</f>
        <v>2</v>
      </c>
      <c r="F18" s="117">
        <f t="shared" si="6"/>
        <v>0.33333333333333331</v>
      </c>
      <c r="G18" s="117">
        <f t="shared" si="7"/>
        <v>-0.5</v>
      </c>
      <c r="H18" s="116">
        <f t="shared" si="5"/>
        <v>2</v>
      </c>
      <c r="I18" s="145"/>
      <c r="J18" s="146">
        <f t="shared" si="2"/>
        <v>0.66666666666666663</v>
      </c>
      <c r="K18" s="136"/>
    </row>
    <row r="19" spans="1:11" ht="17.5" customHeight="1">
      <c r="A19" s="229"/>
      <c r="B19" s="127" t="str">
        <f>Waterfall!AK$1</f>
        <v>Ecophysiology</v>
      </c>
      <c r="C19" s="128">
        <f>COUNTIFS(Waterfall!AK2:AK132,"TRUE",Waterfall!$G2:$G132,"y")</f>
        <v>5</v>
      </c>
      <c r="D19" s="128">
        <f>COUNTIFS(Waterfall!AK2:AK132,"TRUE",Waterfall!$H2:$H132,"y")</f>
        <v>6</v>
      </c>
      <c r="E19" s="128">
        <f>COUNTIFS(Waterfall!AK2:AK132,"TRUE",Waterfall!$I2:$I132,"y")</f>
        <v>6</v>
      </c>
      <c r="F19" s="129">
        <f t="shared" si="6"/>
        <v>0.2</v>
      </c>
      <c r="G19" s="129">
        <f t="shared" si="7"/>
        <v>0</v>
      </c>
      <c r="H19" s="128">
        <f t="shared" si="5"/>
        <v>6</v>
      </c>
      <c r="I19" s="147"/>
      <c r="J19" s="146">
        <f t="shared" si="2"/>
        <v>1.2</v>
      </c>
      <c r="K19" s="148"/>
    </row>
    <row r="20" spans="1:11" ht="17.5" customHeight="1">
      <c r="A20" s="226" t="s">
        <v>464</v>
      </c>
      <c r="B20" s="109" t="str">
        <f>Waterfall!AL$1</f>
        <v>Hydrology</v>
      </c>
      <c r="C20" s="110">
        <f>COUNTIFS(Waterfall!AL2:AL132,"TRUE",Waterfall!$G2:$G132,"y")</f>
        <v>9</v>
      </c>
      <c r="D20" s="110">
        <f>COUNTIFS(Waterfall!AL2:AL132,"TRUE",Waterfall!$H2:$H132,"y")</f>
        <v>9</v>
      </c>
      <c r="E20" s="110">
        <f>COUNTIFS(Waterfall!AL2:AL132,"TRUE",Waterfall!$I2:$I132,"y")</f>
        <v>6</v>
      </c>
      <c r="F20" s="111">
        <f t="shared" si="6"/>
        <v>0</v>
      </c>
      <c r="G20" s="111">
        <f t="shared" si="7"/>
        <v>-0.33333333333333331</v>
      </c>
      <c r="H20" s="149">
        <f>E20+I20</f>
        <v>7</v>
      </c>
      <c r="I20" s="150">
        <v>1</v>
      </c>
      <c r="J20" s="151">
        <f t="shared" si="2"/>
        <v>0.77777777777777779</v>
      </c>
      <c r="K20" s="152">
        <f t="shared" ref="K20:K43" si="8">H20/D20</f>
        <v>0.77777777777777779</v>
      </c>
    </row>
    <row r="21" spans="1:11" ht="17" customHeight="1">
      <c r="A21" s="227"/>
      <c r="B21" s="115" t="str">
        <f>Waterfall!AM$1</f>
        <v>Geomorphology</v>
      </c>
      <c r="C21" s="116">
        <f>COUNTIFS(Waterfall!AM2:AM132,"TRUE",Waterfall!$G2:$G132,"y")</f>
        <v>5</v>
      </c>
      <c r="D21" s="116">
        <f>COUNTIFS(Waterfall!AM2:AM132,"TRUE",Waterfall!$H2:$H132,"y")</f>
        <v>1</v>
      </c>
      <c r="E21" s="116">
        <f>COUNTIFS(Waterfall!AM2:AM132,"TRUE",Waterfall!$I2:$I132,"y")</f>
        <v>0</v>
      </c>
      <c r="F21" s="117">
        <f t="shared" si="6"/>
        <v>-0.8</v>
      </c>
      <c r="G21" s="117">
        <f t="shared" si="7"/>
        <v>-1</v>
      </c>
      <c r="H21" s="116">
        <f>E21+I21</f>
        <v>2</v>
      </c>
      <c r="I21" s="153">
        <v>2</v>
      </c>
      <c r="J21" s="154">
        <f t="shared" si="2"/>
        <v>0.4</v>
      </c>
      <c r="K21" s="155">
        <f t="shared" si="8"/>
        <v>2</v>
      </c>
    </row>
    <row r="22" spans="1:11" ht="17" customHeight="1">
      <c r="A22" s="227"/>
      <c r="B22" s="115" t="str">
        <f>Waterfall!AN$1</f>
        <v>Biogeochemistry</v>
      </c>
      <c r="C22" s="116">
        <f>COUNTIFS(Waterfall!AN2:AN132,"TRUE",Waterfall!$G2:$G132,"y")</f>
        <v>8</v>
      </c>
      <c r="D22" s="116">
        <f>COUNTIFS(Waterfall!AN2:AN132,"TRUE",Waterfall!$H2:$H132,"y")</f>
        <v>9</v>
      </c>
      <c r="E22" s="116">
        <f>COUNTIFS(Waterfall!AN2:AN132,"TRUE",Waterfall!$I2:$I132,"y")</f>
        <v>7</v>
      </c>
      <c r="F22" s="117">
        <f t="shared" si="6"/>
        <v>0.125</v>
      </c>
      <c r="G22" s="117">
        <f t="shared" si="7"/>
        <v>-0.22222222222222221</v>
      </c>
      <c r="H22" s="116">
        <f>I22+E22</f>
        <v>7</v>
      </c>
      <c r="I22" s="121"/>
      <c r="J22" s="135">
        <f t="shared" si="2"/>
        <v>0.875</v>
      </c>
      <c r="K22" s="136">
        <f t="shared" si="8"/>
        <v>0.77777777777777779</v>
      </c>
    </row>
    <row r="23" spans="1:11" ht="17" customHeight="1">
      <c r="A23" s="227"/>
      <c r="B23" s="115" t="str">
        <f>Waterfall!AO$1</f>
        <v>Soils</v>
      </c>
      <c r="C23" s="116">
        <f>COUNTIFS(Waterfall!AO2:AO132,"TRUE",Waterfall!$G2:$G132,"y")</f>
        <v>4</v>
      </c>
      <c r="D23" s="116">
        <f>COUNTIFS(Waterfall!AO2:AO132,"TRUE",Waterfall!$H2:$H132,"y")</f>
        <v>3</v>
      </c>
      <c r="E23" s="116">
        <f>COUNTIFS(Waterfall!AO2:AO132,"TRUE",Waterfall!$I2:$I132,"y")</f>
        <v>3</v>
      </c>
      <c r="F23" s="117">
        <f t="shared" si="6"/>
        <v>-0.25</v>
      </c>
      <c r="G23" s="117">
        <f t="shared" si="7"/>
        <v>0</v>
      </c>
      <c r="H23" s="116">
        <f>I23+E23</f>
        <v>3</v>
      </c>
      <c r="I23" s="121"/>
      <c r="J23" s="135">
        <f t="shared" si="2"/>
        <v>0.75</v>
      </c>
      <c r="K23" s="136">
        <f t="shared" si="8"/>
        <v>1</v>
      </c>
    </row>
    <row r="24" spans="1:11" ht="17" customHeight="1">
      <c r="A24" s="227"/>
      <c r="B24" s="115" t="str">
        <f>Waterfall!AP$1</f>
        <v>Env Microbiology</v>
      </c>
      <c r="C24" s="116">
        <f>COUNTIFS(Waterfall!AP2:AP132,"TRUE",Waterfall!$G2:$G132,"y")</f>
        <v>4</v>
      </c>
      <c r="D24" s="116">
        <f>COUNTIFS(Waterfall!AP2:AP132,"TRUE",Waterfall!$H2:$H132,"y")</f>
        <v>6</v>
      </c>
      <c r="E24" s="116">
        <f>COUNTIFS(Waterfall!AP2:AP132,"TRUE",Waterfall!$I2:$I132,"y")</f>
        <v>6</v>
      </c>
      <c r="F24" s="117">
        <f t="shared" si="6"/>
        <v>0.5</v>
      </c>
      <c r="G24" s="117">
        <f t="shared" si="7"/>
        <v>0</v>
      </c>
      <c r="H24" s="116">
        <f>E24+I24</f>
        <v>6</v>
      </c>
      <c r="I24" s="141"/>
      <c r="J24" s="142">
        <f t="shared" si="2"/>
        <v>1.5</v>
      </c>
      <c r="K24" s="143">
        <f t="shared" si="8"/>
        <v>1</v>
      </c>
    </row>
    <row r="25" spans="1:11" ht="17" customHeight="1">
      <c r="A25" s="227"/>
      <c r="B25" s="115" t="str">
        <f>Waterfall!AQ$1</f>
        <v>LULCC**</v>
      </c>
      <c r="C25" s="116">
        <f>COUNTIFS(Waterfall!AQ2:AQ132,"TRUE",Waterfall!$G2:$G132,"y")</f>
        <v>7</v>
      </c>
      <c r="D25" s="116">
        <f>COUNTIFS(Waterfall!AQ2:AQ132,"TRUE",Waterfall!$H2:$H132,"y")</f>
        <v>8</v>
      </c>
      <c r="E25" s="116">
        <f>COUNTIFS(Waterfall!AQ2:AQ132,"TRUE",Waterfall!$I2:$I132,"y")</f>
        <v>6</v>
      </c>
      <c r="F25" s="117">
        <f t="shared" si="6"/>
        <v>0.14285714285714285</v>
      </c>
      <c r="G25" s="117">
        <f t="shared" si="7"/>
        <v>-0.25</v>
      </c>
      <c r="H25" s="123">
        <f>E25+I25</f>
        <v>6</v>
      </c>
      <c r="I25" s="124"/>
      <c r="J25" s="125">
        <f t="shared" si="2"/>
        <v>0.8571428571428571</v>
      </c>
      <c r="K25" s="126">
        <f t="shared" si="8"/>
        <v>0.75</v>
      </c>
    </row>
    <row r="26" spans="1:11" ht="17" customHeight="1">
      <c r="A26" s="227"/>
      <c r="B26" s="115" t="str">
        <f>Waterfall!AR$1</f>
        <v>Cryospheric Sci</v>
      </c>
      <c r="C26" s="116">
        <f>COUNTIFS(Waterfall!AR2:AR132,"TRUE",Waterfall!$G2:$G132,"y")</f>
        <v>3</v>
      </c>
      <c r="D26" s="116">
        <f>COUNTIFS(Waterfall!AR2:AR132,"TRUE",Waterfall!$H2:$H132,"y")</f>
        <v>1</v>
      </c>
      <c r="E26" s="116">
        <f>COUNTIFS(Waterfall!AR2:AR132,"TRUE",Waterfall!$I2:$I132,"y")</f>
        <v>1</v>
      </c>
      <c r="F26" s="117">
        <f t="shared" si="6"/>
        <v>-0.66666666666666663</v>
      </c>
      <c r="G26" s="117">
        <f t="shared" si="7"/>
        <v>0</v>
      </c>
      <c r="H26" s="123">
        <f>E26+I26</f>
        <v>1</v>
      </c>
      <c r="I26" s="156"/>
      <c r="J26" s="157">
        <f t="shared" si="2"/>
        <v>0.33333333333333331</v>
      </c>
      <c r="K26" s="158">
        <f t="shared" si="8"/>
        <v>1</v>
      </c>
    </row>
    <row r="27" spans="1:11" ht="17" customHeight="1">
      <c r="A27" s="228"/>
      <c r="B27" s="115" t="str">
        <f>Waterfall!AS$1</f>
        <v>Limnology / Aquatic</v>
      </c>
      <c r="C27" s="116">
        <f>COUNTIFS(Waterfall!AS2:AS132,"TRUE",Waterfall!$G2:$G132,"y")</f>
        <v>4</v>
      </c>
      <c r="D27" s="116">
        <f>COUNTIFS(Waterfall!AS2:AS132,"TRUE",Waterfall!$H2:$H132,"y")</f>
        <v>4</v>
      </c>
      <c r="E27" s="116">
        <f>COUNTIFS(Waterfall!AS2:AS132,"TRUE",Waterfall!$I2:$I132,"y")</f>
        <v>2</v>
      </c>
      <c r="F27" s="117">
        <f t="shared" si="6"/>
        <v>0</v>
      </c>
      <c r="G27" s="117">
        <f t="shared" si="7"/>
        <v>-0.5</v>
      </c>
      <c r="H27" s="116">
        <f>E27+I27</f>
        <v>2</v>
      </c>
      <c r="I27" s="124"/>
      <c r="J27" s="125">
        <f t="shared" si="2"/>
        <v>0.5</v>
      </c>
      <c r="K27" s="126">
        <f t="shared" si="8"/>
        <v>0.5</v>
      </c>
    </row>
    <row r="28" spans="1:11" ht="17.5" customHeight="1">
      <c r="A28" s="229"/>
      <c r="B28" s="127" t="str">
        <f>Waterfall!AT$1</f>
        <v>Land-Atmos</v>
      </c>
      <c r="C28" s="128">
        <f>COUNTIFS(Waterfall!AT2:AT132,"TRUE",Waterfall!$G2:$G132,"y")</f>
        <v>1</v>
      </c>
      <c r="D28" s="128">
        <f>COUNTIFS(Waterfall!AT2:AT132,"TRUE",Waterfall!$H2:$H132,"y")</f>
        <v>1</v>
      </c>
      <c r="E28" s="128">
        <f>COUNTIFS(Waterfall!AT2:AT132,"TRUE",Waterfall!$I2:$I132,"y")</f>
        <v>1</v>
      </c>
      <c r="F28" s="129">
        <f t="shared" si="6"/>
        <v>0</v>
      </c>
      <c r="G28" s="129">
        <f t="shared" si="7"/>
        <v>0</v>
      </c>
      <c r="H28" s="128">
        <f>E28+I28</f>
        <v>1</v>
      </c>
      <c r="I28" s="130"/>
      <c r="J28" s="131">
        <f t="shared" si="2"/>
        <v>1</v>
      </c>
      <c r="K28" s="132">
        <f t="shared" si="8"/>
        <v>1</v>
      </c>
    </row>
    <row r="29" spans="1:11" ht="17.5" customHeight="1">
      <c r="A29" s="237" t="s">
        <v>465</v>
      </c>
      <c r="B29" s="109" t="str">
        <f>Waterfall!AU$1</f>
        <v>Marine Ecology</v>
      </c>
      <c r="C29" s="110">
        <f>COUNTIFS(Waterfall!AU2:AU132,"TRUE",Waterfall!$G2:$G132,"y")</f>
        <v>8</v>
      </c>
      <c r="D29" s="110">
        <f>COUNTIFS(Waterfall!AU2:AU132,"TRUE",Waterfall!$H2:$H132,"y")</f>
        <v>14</v>
      </c>
      <c r="E29" s="110">
        <f>COUNTIFS(Waterfall!AU2:AU132,"TRUE",Waterfall!$I2:$I132,"y")</f>
        <v>11</v>
      </c>
      <c r="F29" s="111">
        <f t="shared" si="6"/>
        <v>0.75</v>
      </c>
      <c r="G29" s="111">
        <f t="shared" si="7"/>
        <v>-0.21428571428571427</v>
      </c>
      <c r="H29" s="110">
        <f>I29+E29</f>
        <v>11</v>
      </c>
      <c r="I29" s="112"/>
      <c r="J29" s="113">
        <f t="shared" si="2"/>
        <v>1.375</v>
      </c>
      <c r="K29" s="114">
        <f t="shared" si="8"/>
        <v>0.7857142857142857</v>
      </c>
    </row>
    <row r="30" spans="1:11" ht="31" customHeight="1">
      <c r="A30" s="238"/>
      <c r="B30" s="115" t="str">
        <f>Waterfall!AV$1</f>
        <v>Biological Oceanography</v>
      </c>
      <c r="C30" s="116">
        <f>COUNTIFS(Waterfall!AV2:AV132,"TRUE",Waterfall!$G2:$G132,"y")</f>
        <v>6</v>
      </c>
      <c r="D30" s="116">
        <f>COUNTIFS(Waterfall!AV2:AV132,"TRUE",Waterfall!$H2:$H132,"y")</f>
        <v>10</v>
      </c>
      <c r="E30" s="116">
        <f>COUNTIFS(Waterfall!AV2:AV132,"TRUE",Waterfall!$I2:$I132,"y")</f>
        <v>9</v>
      </c>
      <c r="F30" s="117">
        <f t="shared" si="6"/>
        <v>0.66666666666666663</v>
      </c>
      <c r="G30" s="117">
        <f t="shared" si="7"/>
        <v>-0.1</v>
      </c>
      <c r="H30" s="116">
        <f>I30+E30</f>
        <v>9</v>
      </c>
      <c r="I30" s="121"/>
      <c r="J30" s="135">
        <f t="shared" si="2"/>
        <v>1.5</v>
      </c>
      <c r="K30" s="136">
        <f t="shared" si="8"/>
        <v>0.9</v>
      </c>
    </row>
    <row r="31" spans="1:11" ht="31" customHeight="1">
      <c r="A31" s="238"/>
      <c r="B31" s="115" t="str">
        <f>Waterfall!AW$1</f>
        <v>Physical Oceanography</v>
      </c>
      <c r="C31" s="116">
        <f>COUNTIFS(Waterfall!AW2:AW132,"TRUE",Waterfall!$G2:$G132,"y")</f>
        <v>4</v>
      </c>
      <c r="D31" s="116">
        <f>COUNTIFS(Waterfall!AW2:AW132,"TRUE",Waterfall!$H2:$H132,"y")</f>
        <v>7</v>
      </c>
      <c r="E31" s="116">
        <f>COUNTIFS(Waterfall!AW2:AW132,"TRUE",Waterfall!$I2:$I132,"y")</f>
        <v>5</v>
      </c>
      <c r="F31" s="117">
        <f t="shared" si="6"/>
        <v>0.75</v>
      </c>
      <c r="G31" s="117">
        <f t="shared" si="7"/>
        <v>-0.2857142857142857</v>
      </c>
      <c r="H31" s="116">
        <f>E31+I31</f>
        <v>5</v>
      </c>
      <c r="I31" s="121"/>
      <c r="J31" s="119">
        <f t="shared" si="2"/>
        <v>1.25</v>
      </c>
      <c r="K31" s="120">
        <f t="shared" si="8"/>
        <v>0.7142857142857143</v>
      </c>
    </row>
    <row r="32" spans="1:11" ht="31" customHeight="1">
      <c r="A32" s="238"/>
      <c r="B32" s="115" t="str">
        <f>Waterfall!AX$1</f>
        <v>Chemical Oceanography</v>
      </c>
      <c r="C32" s="116">
        <f>COUNTIFS(Waterfall!AX2:AX132,"TRUE",Waterfall!$G2:$G132,"y")</f>
        <v>3</v>
      </c>
      <c r="D32" s="116">
        <f>COUNTIFS(Waterfall!AX2:AX132,"TRUE",Waterfall!$H2:$H132,"y")</f>
        <v>5</v>
      </c>
      <c r="E32" s="116">
        <f>COUNTIFS(Waterfall!AX2:AX132,"TRUE",Waterfall!$I2:$I132,"y")</f>
        <v>5</v>
      </c>
      <c r="F32" s="117">
        <f t="shared" si="6"/>
        <v>0.66666666666666663</v>
      </c>
      <c r="G32" s="117">
        <f t="shared" si="7"/>
        <v>0</v>
      </c>
      <c r="H32" s="116">
        <f>E32+I32</f>
        <v>6</v>
      </c>
      <c r="I32" s="118">
        <v>1</v>
      </c>
      <c r="J32" s="135">
        <f t="shared" si="2"/>
        <v>2</v>
      </c>
      <c r="K32" s="136">
        <f t="shared" si="8"/>
        <v>1.2</v>
      </c>
    </row>
    <row r="33" spans="1:11" ht="17.5" customHeight="1">
      <c r="A33" s="239"/>
      <c r="B33" s="127" t="str">
        <f>Waterfall!AY$1</f>
        <v>Marine Geology</v>
      </c>
      <c r="C33" s="128">
        <f>COUNTIFS(Waterfall!AY2:AY132,"TRUE",Waterfall!$G2:$G132,"y")</f>
        <v>1</v>
      </c>
      <c r="D33" s="128">
        <f>COUNTIFS(Waterfall!AY2:AY132,"TRUE",Waterfall!$H2:$H132,"y")</f>
        <v>1</v>
      </c>
      <c r="E33" s="128">
        <f>COUNTIFS(Waterfall!AY2:AY132,"TRUE",Waterfall!$I2:$I132,"y")</f>
        <v>1</v>
      </c>
      <c r="F33" s="129">
        <f t="shared" si="6"/>
        <v>0</v>
      </c>
      <c r="G33" s="129">
        <f t="shared" si="7"/>
        <v>0</v>
      </c>
      <c r="H33" s="159">
        <v>1</v>
      </c>
      <c r="I33" s="160"/>
      <c r="J33" s="161">
        <v>1</v>
      </c>
      <c r="K33" s="162">
        <f t="shared" si="8"/>
        <v>1</v>
      </c>
    </row>
    <row r="34" spans="1:11" ht="17.5" customHeight="1">
      <c r="A34" s="226" t="s">
        <v>466</v>
      </c>
      <c r="B34" s="109" t="str">
        <f>Waterfall!AZ$1</f>
        <v>Atmospheric Science</v>
      </c>
      <c r="C34" s="110">
        <f>COUNTIFS(Waterfall!AZ2:AZ132,"TRUE",Waterfall!$G2:$G132,"y")</f>
        <v>4</v>
      </c>
      <c r="D34" s="163">
        <f>COUNTIFS(Waterfall!AZ2:AZ132,"TRUE",Waterfall!$H2:$H132,"y")</f>
        <v>3</v>
      </c>
      <c r="E34" s="163">
        <f>COUNTIFS(Waterfall!AZ2:AZ132,"TRUE",Waterfall!$I2:$I132,"y")</f>
        <v>3</v>
      </c>
      <c r="F34" s="164">
        <f t="shared" si="6"/>
        <v>-0.25</v>
      </c>
      <c r="G34" s="164">
        <f t="shared" si="7"/>
        <v>0</v>
      </c>
      <c r="H34" s="110">
        <f>E34+I34</f>
        <v>3</v>
      </c>
      <c r="I34" s="112"/>
      <c r="J34" s="113">
        <f t="shared" ref="J34:J44" si="9">H34/C34</f>
        <v>0.75</v>
      </c>
      <c r="K34" s="114">
        <f t="shared" si="8"/>
        <v>1</v>
      </c>
    </row>
    <row r="35" spans="1:11" ht="17" customHeight="1">
      <c r="A35" s="228"/>
      <c r="B35" s="115" t="str">
        <f>Waterfall!BA$1</f>
        <v>Climate Dynamics</v>
      </c>
      <c r="C35" s="165">
        <f>COUNTIFS(Waterfall!BA2:BA132,"TRUE",Waterfall!$G2:$G132,"y")</f>
        <v>4</v>
      </c>
      <c r="D35" s="166">
        <f>COUNTIFS(Waterfall!BA2:BA132,"TRUE",Waterfall!$H2:$H132,"y")</f>
        <v>3</v>
      </c>
      <c r="E35" s="166">
        <f>COUNTIFS(Waterfall!BA2:BA132,"TRUE",Waterfall!$I2:$I132,"y")</f>
        <v>3</v>
      </c>
      <c r="F35" s="167">
        <f t="shared" si="6"/>
        <v>-0.25</v>
      </c>
      <c r="G35" s="167">
        <f t="shared" si="7"/>
        <v>0</v>
      </c>
      <c r="H35" s="116">
        <f>E35+I35</f>
        <v>3</v>
      </c>
      <c r="I35" s="121"/>
      <c r="J35" s="135">
        <f t="shared" si="9"/>
        <v>0.75</v>
      </c>
      <c r="K35" s="136">
        <f t="shared" si="8"/>
        <v>1</v>
      </c>
    </row>
    <row r="36" spans="1:11" ht="17.5" customHeight="1">
      <c r="A36" s="240"/>
      <c r="B36" s="127" t="str">
        <f>Waterfall!BB$1</f>
        <v>Paleo-climate</v>
      </c>
      <c r="C36" s="128">
        <f>COUNTIFS(Waterfall!BB2:BB132,"TRUE",Waterfall!$G2:$G132,"y")</f>
        <v>4</v>
      </c>
      <c r="D36" s="128">
        <f>COUNTIFS(Waterfall!BB2:BB132,"TRUE",Waterfall!$H2:$H132,"y")</f>
        <v>5</v>
      </c>
      <c r="E36" s="128">
        <f>COUNTIFS(Waterfall!BB2:BB132,"TRUE",Waterfall!$I2:$I132,"y")</f>
        <v>5</v>
      </c>
      <c r="F36" s="129">
        <f t="shared" si="6"/>
        <v>0.25</v>
      </c>
      <c r="G36" s="129">
        <f t="shared" si="7"/>
        <v>0</v>
      </c>
      <c r="H36" s="128">
        <f>I36+E36</f>
        <v>5</v>
      </c>
      <c r="I36" s="160"/>
      <c r="J36" s="144">
        <f t="shared" si="9"/>
        <v>1.25</v>
      </c>
      <c r="K36" s="148">
        <f t="shared" si="8"/>
        <v>1</v>
      </c>
    </row>
    <row r="37" spans="1:11" ht="17.5" customHeight="1">
      <c r="A37" s="243" t="s">
        <v>467</v>
      </c>
      <c r="B37" s="109" t="str">
        <f>Waterfall!BC$1</f>
        <v>GIScience</v>
      </c>
      <c r="C37" s="110">
        <f>COUNTIFS(Waterfall!BC2:BC132,"TRUE",Waterfall!$G2:$G132,"y")</f>
        <v>10</v>
      </c>
      <c r="D37" s="110">
        <f>COUNTIFS(Waterfall!BC2:BC132,"TRUE",Waterfall!$H2:$H132,"y")</f>
        <v>9</v>
      </c>
      <c r="E37" s="110">
        <f>COUNTIFS(Waterfall!BC2:BC132,"TRUE",Waterfall!$I2:$I132,"y")</f>
        <v>7</v>
      </c>
      <c r="F37" s="111">
        <f t="shared" si="6"/>
        <v>-0.1</v>
      </c>
      <c r="G37" s="111">
        <f t="shared" si="7"/>
        <v>-0.22222222222222221</v>
      </c>
      <c r="H37" s="110">
        <f t="shared" ref="H37:H48" si="10">E37+I37</f>
        <v>7</v>
      </c>
      <c r="I37" s="112"/>
      <c r="J37" s="113">
        <f t="shared" si="9"/>
        <v>0.7</v>
      </c>
      <c r="K37" s="114">
        <f t="shared" si="8"/>
        <v>0.77777777777777779</v>
      </c>
    </row>
    <row r="38" spans="1:11" ht="17.5" customHeight="1">
      <c r="A38" s="229"/>
      <c r="B38" s="127" t="str">
        <f>Waterfall!BD$1</f>
        <v>Remote Sensing</v>
      </c>
      <c r="C38" s="128">
        <f>COUNTIFS(Waterfall!BD2:BD132,"TRUE",Waterfall!$G2:$G132,"y")</f>
        <v>4</v>
      </c>
      <c r="D38" s="128">
        <f>COUNTIFS(Waterfall!BD2:BD132,"TRUE",Waterfall!$H2:$H132,"y")</f>
        <v>4</v>
      </c>
      <c r="E38" s="128">
        <f>COUNTIFS(Waterfall!BD2:BD132,"TRUE",Waterfall!$I2:$I132,"y")</f>
        <v>4</v>
      </c>
      <c r="F38" s="129">
        <f t="shared" si="6"/>
        <v>0</v>
      </c>
      <c r="G38" s="129">
        <f t="shared" si="7"/>
        <v>0</v>
      </c>
      <c r="H38" s="128">
        <f t="shared" si="10"/>
        <v>4</v>
      </c>
      <c r="I38" s="160"/>
      <c r="J38" s="144">
        <f t="shared" si="9"/>
        <v>1</v>
      </c>
      <c r="K38" s="148">
        <f t="shared" si="8"/>
        <v>1</v>
      </c>
    </row>
    <row r="39" spans="1:11" ht="17.5" customHeight="1">
      <c r="A39" s="226" t="s">
        <v>468</v>
      </c>
      <c r="B39" s="109" t="str">
        <f>Waterfall!BE$1</f>
        <v>Env. History</v>
      </c>
      <c r="C39" s="110">
        <f>COUNTIFS(Waterfall!BE2:BE132,"TRUE",Waterfall!$G2:$G132,"y")</f>
        <v>1</v>
      </c>
      <c r="D39" s="110">
        <f>COUNTIFS(Waterfall!BE2:BE132,"TRUE",Waterfall!$H2:$H132,"y")</f>
        <v>1</v>
      </c>
      <c r="E39" s="110">
        <f>COUNTIFS(Waterfall!BE2:BE132,"TRUE",Waterfall!$I2:$I132,"y")</f>
        <v>1</v>
      </c>
      <c r="F39" s="111">
        <f t="shared" si="6"/>
        <v>0</v>
      </c>
      <c r="G39" s="111">
        <f t="shared" si="7"/>
        <v>0</v>
      </c>
      <c r="H39" s="110">
        <f t="shared" si="10"/>
        <v>1</v>
      </c>
      <c r="I39" s="112"/>
      <c r="J39" s="113">
        <f t="shared" si="9"/>
        <v>1</v>
      </c>
      <c r="K39" s="114">
        <f t="shared" si="8"/>
        <v>1</v>
      </c>
    </row>
    <row r="40" spans="1:11" ht="17" customHeight="1">
      <c r="A40" s="227"/>
      <c r="B40" s="115" t="str">
        <f>Waterfall!BF$1</f>
        <v>Env. Justice/Law</v>
      </c>
      <c r="C40" s="116">
        <f>COUNTIFS(Waterfall!BF2:BF132,"TRUE",Waterfall!$G2:$G132,"y")</f>
        <v>0</v>
      </c>
      <c r="D40" s="116">
        <f>COUNTIFS(Waterfall!BF2:BF132,"TRUE",Waterfall!$H2:$H132,"y")</f>
        <v>2</v>
      </c>
      <c r="E40" s="116">
        <f>COUNTIFS(Waterfall!BF2:BF132,"TRUE",Waterfall!$I2:$I132,"y")</f>
        <v>2</v>
      </c>
      <c r="F40" s="117">
        <v>2</v>
      </c>
      <c r="G40" s="117">
        <f>(E40-D40)/D40</f>
        <v>0</v>
      </c>
      <c r="H40" s="116">
        <f t="shared" si="10"/>
        <v>2</v>
      </c>
      <c r="I40" s="121"/>
      <c r="J40" s="135" t="e">
        <f t="shared" si="9"/>
        <v>#DIV/0!</v>
      </c>
      <c r="K40" s="136">
        <f t="shared" si="8"/>
        <v>1</v>
      </c>
    </row>
    <row r="41" spans="1:11" ht="17" customHeight="1">
      <c r="A41" s="227"/>
      <c r="B41" s="115" t="str">
        <f>Waterfall!BG$1</f>
        <v>Food Systems</v>
      </c>
      <c r="C41" s="116">
        <f>COUNTIFS(Waterfall!BG2:BG132,"TRUE",Waterfall!$G2:$G132,"y")</f>
        <v>2</v>
      </c>
      <c r="D41" s="116">
        <f>COUNTIFS(Waterfall!BG2:BG132,"TRUE",Waterfall!$H2:$H132,"y")</f>
        <v>5</v>
      </c>
      <c r="E41" s="116">
        <f>COUNTIFS(Waterfall!BG2:BG132,"TRUE",Waterfall!$I2:$I132,"y")</f>
        <v>4</v>
      </c>
      <c r="F41" s="117">
        <f>(D41-C41)/C41</f>
        <v>1.5</v>
      </c>
      <c r="G41" s="117">
        <f>(E41-D41)/D41</f>
        <v>-0.2</v>
      </c>
      <c r="H41" s="116">
        <f t="shared" si="10"/>
        <v>5</v>
      </c>
      <c r="I41" s="118">
        <v>1</v>
      </c>
      <c r="J41" s="135">
        <f t="shared" si="9"/>
        <v>2.5</v>
      </c>
      <c r="K41" s="136">
        <f t="shared" si="8"/>
        <v>1</v>
      </c>
    </row>
    <row r="42" spans="1:11" ht="17" customHeight="1">
      <c r="A42" s="227"/>
      <c r="B42" s="115" t="str">
        <f>Waterfall!BH$1</f>
        <v>Env. Politics</v>
      </c>
      <c r="C42" s="116">
        <f>COUNTIFS(Waterfall!BH2:BH132,"TRUE",Waterfall!$G2:$G132,"y")</f>
        <v>6</v>
      </c>
      <c r="D42" s="116">
        <f>COUNTIFS(Waterfall!BH2:BH132,"TRUE",Waterfall!$H2:$H132,"y")</f>
        <v>7</v>
      </c>
      <c r="E42" s="116">
        <f>COUNTIFS(Waterfall!BH2:BH132,"TRUE",Waterfall!$I2:$I132,"y")</f>
        <v>7</v>
      </c>
      <c r="F42" s="117">
        <f>(D42-C42)/C42</f>
        <v>0.16666666666666666</v>
      </c>
      <c r="G42" s="117">
        <f>(E42-D42)/D42</f>
        <v>0</v>
      </c>
      <c r="H42" s="116">
        <f t="shared" si="10"/>
        <v>7</v>
      </c>
      <c r="I42" s="121"/>
      <c r="J42" s="135">
        <f t="shared" si="9"/>
        <v>1.1666666666666667</v>
      </c>
      <c r="K42" s="136">
        <f t="shared" si="8"/>
        <v>1</v>
      </c>
    </row>
    <row r="43" spans="1:11" ht="17" customHeight="1">
      <c r="A43" s="227"/>
      <c r="B43" s="115" t="str">
        <f>Waterfall!BI$1</f>
        <v>Env Econ</v>
      </c>
      <c r="C43" s="116">
        <f>COUNTIFS(Waterfall!BI2:BI132,"TRUE",Waterfall!$G2:$G132,"y")</f>
        <v>3</v>
      </c>
      <c r="D43" s="116">
        <f>COUNTIFS(Waterfall!BI2:BI132,"TRUE",Waterfall!$H2:$H132,"y")</f>
        <v>5</v>
      </c>
      <c r="E43" s="116">
        <f>COUNTIFS(Waterfall!BI2:BI132,"TRUE",Waterfall!$I2:$I132,"y")</f>
        <v>5</v>
      </c>
      <c r="F43" s="117">
        <f>(D43-C43)/C43</f>
        <v>0.66666666666666663</v>
      </c>
      <c r="G43" s="117">
        <f>(E43-D43)/D43</f>
        <v>0</v>
      </c>
      <c r="H43" s="123">
        <f t="shared" si="10"/>
        <v>5</v>
      </c>
      <c r="I43" s="121"/>
      <c r="J43" s="119">
        <f t="shared" si="9"/>
        <v>1.6666666666666667</v>
      </c>
      <c r="K43" s="120">
        <f t="shared" si="8"/>
        <v>1</v>
      </c>
    </row>
    <row r="44" spans="1:11" ht="17" customHeight="1">
      <c r="A44" s="227"/>
      <c r="B44" s="115" t="str">
        <f>Waterfall!BJ$1</f>
        <v>Transportation</v>
      </c>
      <c r="C44" s="116">
        <f>COUNTIFS(Waterfall!BJ2:BJ132,"TRUE",Waterfall!$G2:$G132,"y")</f>
        <v>2</v>
      </c>
      <c r="D44" s="116">
        <f>COUNTIFS(Waterfall!BJ2:BJ132,"TRUE",Waterfall!$H2:$H132,"y")</f>
        <v>3</v>
      </c>
      <c r="E44" s="116">
        <f>COUNTIFS(Waterfall!BJ2:BJ132,"TRUE",Waterfall!$I2:$I132,"y")</f>
        <v>3</v>
      </c>
      <c r="F44" s="117">
        <f>(D44-C44)/C44</f>
        <v>0.5</v>
      </c>
      <c r="G44" s="117">
        <f>(E44-D44)/D44</f>
        <v>0</v>
      </c>
      <c r="H44" s="123">
        <f t="shared" si="10"/>
        <v>3</v>
      </c>
      <c r="I44" s="168"/>
      <c r="J44" s="169">
        <f t="shared" si="9"/>
        <v>1.5</v>
      </c>
      <c r="K44" s="170">
        <v>0</v>
      </c>
    </row>
    <row r="45" spans="1:11" ht="31" customHeight="1">
      <c r="A45" s="227"/>
      <c r="B45" s="115" t="str">
        <f>Waterfall!BK$1</f>
        <v>Environmental Anthropology</v>
      </c>
      <c r="C45" s="116">
        <f>COUNTIFS(Waterfall!BK2:BK132,"TRUE",Waterfall!$G2:$G132,"y")</f>
        <v>1</v>
      </c>
      <c r="D45" s="116">
        <f>COUNTIFS(Waterfall!BK2:BK132,"TRUE",Waterfall!$H2:$H132,"y")</f>
        <v>0</v>
      </c>
      <c r="E45" s="116">
        <f>COUNTIFS(Waterfall!BK2:BK132,"TRUE",Waterfall!$I2:$I132,"y")</f>
        <v>0</v>
      </c>
      <c r="F45" s="117">
        <f>(D45-C45)/C45</f>
        <v>-1</v>
      </c>
      <c r="G45" s="117">
        <v>-1</v>
      </c>
      <c r="H45" s="116">
        <f t="shared" si="10"/>
        <v>0</v>
      </c>
      <c r="I45" s="121"/>
      <c r="J45" s="135">
        <v>1</v>
      </c>
      <c r="K45" s="136" t="e">
        <f>H45/D45</f>
        <v>#DIV/0!</v>
      </c>
    </row>
    <row r="46" spans="1:11" ht="31" customHeight="1">
      <c r="A46" s="227"/>
      <c r="B46" s="115" t="str">
        <f>Waterfall!BL$1</f>
        <v>Env. Health &amp; Epidemiology</v>
      </c>
      <c r="C46" s="116">
        <f>COUNTIFS(Waterfall!BL2:BL132,"TRUE",Waterfall!$G2:$G132,"y")</f>
        <v>0</v>
      </c>
      <c r="D46" s="116">
        <f>COUNTIFS(Waterfall!BL2:BL132,"TRUE",Waterfall!$H2:$H132,"y")</f>
        <v>1</v>
      </c>
      <c r="E46" s="116">
        <f>COUNTIFS(Waterfall!BL2:BL132,"TRUE",Waterfall!$I2:$I132,"y")</f>
        <v>1</v>
      </c>
      <c r="F46" s="117">
        <v>1</v>
      </c>
      <c r="G46" s="117">
        <f t="shared" ref="G46:G52" si="11">(E46-D46)/D46</f>
        <v>0</v>
      </c>
      <c r="H46" s="116">
        <f t="shared" si="10"/>
        <v>1</v>
      </c>
      <c r="I46" s="121"/>
      <c r="J46" s="135" t="e">
        <f t="shared" ref="J46:J54" si="12">H46/C46</f>
        <v>#DIV/0!</v>
      </c>
      <c r="K46" s="136">
        <f>H46/D46</f>
        <v>1</v>
      </c>
    </row>
    <row r="47" spans="1:11" ht="17" customHeight="1">
      <c r="A47" s="227"/>
      <c r="B47" s="115" t="str">
        <f>Waterfall!BM$1</f>
        <v>Environmental Law</v>
      </c>
      <c r="C47" s="116">
        <f>COUNTIFS(Waterfall!BM2:BM132,"TRUE",Waterfall!$G2:$G132,"y")</f>
        <v>0</v>
      </c>
      <c r="D47" s="116">
        <f>COUNTIFS(Waterfall!BM2:BM132,"TRUE",Waterfall!$H2:$H132,"y")</f>
        <v>1</v>
      </c>
      <c r="E47" s="116">
        <f>COUNTIFS(Waterfall!BM2:BM132,"TRUE",Waterfall!$I2:$I132,"y")</f>
        <v>1</v>
      </c>
      <c r="F47" s="117">
        <v>1</v>
      </c>
      <c r="G47" s="117">
        <f t="shared" si="11"/>
        <v>0</v>
      </c>
      <c r="H47" s="116">
        <f t="shared" si="10"/>
        <v>1</v>
      </c>
      <c r="I47" s="171"/>
      <c r="J47" s="172" t="e">
        <f t="shared" si="12"/>
        <v>#DIV/0!</v>
      </c>
      <c r="K47" s="173">
        <v>0</v>
      </c>
    </row>
    <row r="48" spans="1:11" ht="31" customHeight="1">
      <c r="A48" s="227"/>
      <c r="B48" s="115" t="str">
        <f>Waterfall!BN$1</f>
        <v>Coupled Natural-Human Systems</v>
      </c>
      <c r="C48" s="116">
        <f>COUNTIFS(Waterfall!BN2:BN132,"TRUE",Waterfall!$G2:$G132,"y")</f>
        <v>4</v>
      </c>
      <c r="D48" s="116">
        <f>COUNTIFS(Waterfall!BN2:BN132,"TRUE",Waterfall!$H2:$H132,"y")</f>
        <v>8</v>
      </c>
      <c r="E48" s="116">
        <f>COUNTIFS(Waterfall!BN2:BN132,"TRUE",Waterfall!$I2:$I132,"y")</f>
        <v>8</v>
      </c>
      <c r="F48" s="117">
        <f t="shared" ref="F48:F54" si="13">(D48-C48)/C48</f>
        <v>1</v>
      </c>
      <c r="G48" s="117">
        <f t="shared" si="11"/>
        <v>0</v>
      </c>
      <c r="H48" s="116">
        <f t="shared" si="10"/>
        <v>8</v>
      </c>
      <c r="I48" s="121"/>
      <c r="J48" s="135">
        <f t="shared" si="12"/>
        <v>2</v>
      </c>
      <c r="K48" s="136">
        <f>H48/D48</f>
        <v>1</v>
      </c>
    </row>
    <row r="49" spans="1:11" ht="17" customHeight="1">
      <c r="A49" s="228"/>
      <c r="B49" s="115" t="str">
        <f>Waterfall!BO$1</f>
        <v>Urban Environment</v>
      </c>
      <c r="C49" s="116">
        <f>COUNTIFS(Waterfall!BO2:BO132,"TRUE",Waterfall!$G2:$G132,"y")</f>
        <v>2</v>
      </c>
      <c r="D49" s="116">
        <f>COUNTIFS(Waterfall!BO2:BO132,"TRUE",Waterfall!$H2:$H132,"y")</f>
        <v>1</v>
      </c>
      <c r="E49" s="116">
        <f>COUNTIFS(Waterfall!BO2:BO132,"TRUE",Waterfall!$I2:$I132,"y")</f>
        <v>1</v>
      </c>
      <c r="F49" s="117">
        <f t="shared" si="13"/>
        <v>-0.5</v>
      </c>
      <c r="G49" s="117">
        <f t="shared" si="11"/>
        <v>0</v>
      </c>
      <c r="H49" s="123">
        <v>1</v>
      </c>
      <c r="I49" s="156"/>
      <c r="J49" s="157">
        <f t="shared" si="12"/>
        <v>0.5</v>
      </c>
      <c r="K49" s="158">
        <f>H49/D49</f>
        <v>1</v>
      </c>
    </row>
    <row r="50" spans="1:11" ht="17" customHeight="1">
      <c r="A50" s="229"/>
      <c r="B50" s="115" t="str">
        <f>Waterfall!BP$1</f>
        <v>Industrial Ecology</v>
      </c>
      <c r="C50" s="116">
        <f>COUNTIFS(Waterfall!BP2:BP132,"TRUE",Waterfall!$G2:$G132,"y")</f>
        <v>2</v>
      </c>
      <c r="D50" s="116">
        <f>COUNTIFS(Waterfall!BP2:BP132,"TRUE",Waterfall!$H2:$H132,"y")</f>
        <v>2</v>
      </c>
      <c r="E50" s="116">
        <f>COUNTIFS(Waterfall!BP2:BP132,"TRUE",Waterfall!$I2:$I132,"y")</f>
        <v>2</v>
      </c>
      <c r="F50" s="117">
        <f t="shared" si="13"/>
        <v>0</v>
      </c>
      <c r="G50" s="117">
        <f t="shared" si="11"/>
        <v>0</v>
      </c>
      <c r="H50" s="174"/>
      <c r="I50" s="156"/>
      <c r="J50" s="157">
        <f t="shared" si="12"/>
        <v>0</v>
      </c>
      <c r="K50" s="158">
        <f>H50/D50</f>
        <v>0</v>
      </c>
    </row>
    <row r="51" spans="1:11" ht="17.5" customHeight="1">
      <c r="A51" s="229"/>
      <c r="B51" s="127" t="str">
        <f>Waterfall!BQ$1</f>
        <v>Cognition</v>
      </c>
      <c r="C51" s="128">
        <f>COUNTIFS(Waterfall!BQ2:BQ132,"TRUE",Waterfall!$G2:$G132,"y")</f>
        <v>4</v>
      </c>
      <c r="D51" s="128">
        <f>COUNTIFS(Waterfall!BQ2:BQ132,"TRUE",Waterfall!$H2:$H132,"y")</f>
        <v>1</v>
      </c>
      <c r="E51" s="128">
        <f>COUNTIFS(Waterfall!BQ2:BQ132,"TRUE",Waterfall!$I2:$I132,"y")</f>
        <v>1</v>
      </c>
      <c r="F51" s="129">
        <f t="shared" si="13"/>
        <v>-0.75</v>
      </c>
      <c r="G51" s="129">
        <f t="shared" si="11"/>
        <v>0</v>
      </c>
      <c r="H51" s="175"/>
      <c r="I51" s="176"/>
      <c r="J51" s="177">
        <f t="shared" si="12"/>
        <v>0</v>
      </c>
      <c r="K51" s="178">
        <f>H51/D51</f>
        <v>0</v>
      </c>
    </row>
    <row r="52" spans="1:11" ht="17.5" customHeight="1">
      <c r="A52" s="226" t="s">
        <v>469</v>
      </c>
      <c r="B52" s="109" t="s">
        <v>74</v>
      </c>
      <c r="C52" s="110">
        <f>COUNTIFS(Waterfall!BR2:BR132,"TRUE",Waterfall!$G2:$G132,"y")</f>
        <v>6</v>
      </c>
      <c r="D52" s="110">
        <f>COUNTIFS(Waterfall!BR2:BR132,"TRUE",Waterfall!$H2:$H132,"y")</f>
        <v>5</v>
      </c>
      <c r="E52" s="110">
        <f>COUNTIFS(Waterfall!BR2:BR132,"TRUE",Waterfall!$I2:$I132,"y")</f>
        <v>5</v>
      </c>
      <c r="F52" s="111">
        <f t="shared" si="13"/>
        <v>-0.16666666666666666</v>
      </c>
      <c r="G52" s="111">
        <f t="shared" si="11"/>
        <v>0</v>
      </c>
      <c r="H52" s="110">
        <f>E52+I52</f>
        <v>5</v>
      </c>
      <c r="I52" s="112"/>
      <c r="J52" s="113">
        <f t="shared" si="12"/>
        <v>0.83333333333333337</v>
      </c>
      <c r="K52" s="114">
        <f>H52/D52</f>
        <v>1</v>
      </c>
    </row>
    <row r="53" spans="1:11" ht="31" customHeight="1">
      <c r="A53" s="235"/>
      <c r="B53" s="115" t="s">
        <v>75</v>
      </c>
      <c r="C53" s="116">
        <f>COUNTIFS(Waterfall!BS2:BS132,"TRUE",Waterfall!$G2:$G132,"y")</f>
        <v>2</v>
      </c>
      <c r="D53" s="116">
        <f>COUNTIFS(Waterfall!BS2:BS132,"TRUE",Waterfall!$H2:$H132,"y")</f>
        <v>0</v>
      </c>
      <c r="E53" s="116">
        <f>COUNTIFS(Waterfall!BS2:BS132,"TRUE",Waterfall!$I2:$I132,"y")</f>
        <v>0</v>
      </c>
      <c r="F53" s="117">
        <f t="shared" si="13"/>
        <v>-1</v>
      </c>
      <c r="G53" s="117">
        <v>-1</v>
      </c>
      <c r="H53" s="116">
        <f>I53+E53</f>
        <v>1</v>
      </c>
      <c r="I53" s="122">
        <v>1</v>
      </c>
      <c r="J53" s="135">
        <f t="shared" si="12"/>
        <v>0.5</v>
      </c>
      <c r="K53" s="136">
        <v>1</v>
      </c>
    </row>
    <row r="54" spans="1:11" ht="17.5" customHeight="1">
      <c r="A54" s="236"/>
      <c r="B54" s="127" t="s">
        <v>76</v>
      </c>
      <c r="C54" s="128">
        <f>COUNTIFS(Waterfall!BT2:BT132,"TRUE",Waterfall!$G2:$G132,"y")</f>
        <v>1</v>
      </c>
      <c r="D54" s="128">
        <f>COUNTIFS(Waterfall!BT2:BT132,"TRUE",Waterfall!$H2:$H132,"y")</f>
        <v>1</v>
      </c>
      <c r="E54" s="128">
        <f>COUNTIFS(Waterfall!BT2:BT132,"TRUE",Waterfall!$I2:$I132,"y")</f>
        <v>0</v>
      </c>
      <c r="F54" s="129">
        <f t="shared" si="13"/>
        <v>0</v>
      </c>
      <c r="G54" s="129">
        <f>(E54-D54)/D54</f>
        <v>-1</v>
      </c>
      <c r="H54" s="128">
        <f>E54+I54</f>
        <v>0</v>
      </c>
      <c r="I54" s="160"/>
      <c r="J54" s="144">
        <f t="shared" si="12"/>
        <v>0</v>
      </c>
      <c r="K54" s="148">
        <f>H54/D54</f>
        <v>0</v>
      </c>
    </row>
  </sheetData>
  <mergeCells count="17">
    <mergeCell ref="A52:A54"/>
    <mergeCell ref="A29:A33"/>
    <mergeCell ref="A34:A36"/>
    <mergeCell ref="A3:A7"/>
    <mergeCell ref="A37:A38"/>
    <mergeCell ref="A20:A28"/>
    <mergeCell ref="A39:A51"/>
    <mergeCell ref="H1:H2"/>
    <mergeCell ref="I1:I2"/>
    <mergeCell ref="E1:E2"/>
    <mergeCell ref="D1:D2"/>
    <mergeCell ref="C1:C2"/>
    <mergeCell ref="B1:B2"/>
    <mergeCell ref="A1:A2"/>
    <mergeCell ref="F1:F2"/>
    <mergeCell ref="G1:G2"/>
    <mergeCell ref="A8:A19"/>
  </mergeCells>
  <conditionalFormatting sqref="F1:G1 F3:G54">
    <cfRule type="cellIs" dxfId="2" priority="1" stopIfTrue="1" operator="lessThanOrEqual">
      <formula>-0.5</formula>
    </cfRule>
    <cfRule type="cellIs" dxfId="1" priority="2" stopIfTrue="1" operator="lessThanOrEqual">
      <formula>-0.25</formula>
    </cfRule>
    <cfRule type="cellIs" dxfId="0" priority="3" stopIfTrue="1" operator="greaterThanOrEqual">
      <formula>0.3</formula>
    </cfRule>
  </conditionalFormatting>
  <pageMargins left="0.75" right="0.75" top="1" bottom="1" header="0.5" footer="0.5"/>
  <pageSetup orientation="portrait"/>
  <headerFooter>
    <oddFooter>&amp;C&amp;"Helvetica,Regular"&amp;12&amp;K000000&amp;P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V4"/>
  <sheetViews>
    <sheetView showGridLines="0" workbookViewId="0"/>
  </sheetViews>
  <sheetFormatPr baseColWidth="10" defaultColWidth="12.5" defaultRowHeight="16" customHeight="1"/>
  <cols>
    <col min="1" max="1" width="19.33203125" style="179" customWidth="1"/>
    <col min="2" max="2" width="30.1640625" style="179" customWidth="1"/>
    <col min="3" max="4" width="12.5" style="179" customWidth="1"/>
    <col min="5" max="6" width="12" style="179" customWidth="1"/>
    <col min="7" max="7" width="12.6640625" style="179" customWidth="1"/>
    <col min="8" max="8" width="6.83203125" style="179" customWidth="1"/>
    <col min="9" max="10" width="12.6640625" style="179" customWidth="1"/>
    <col min="11" max="256" width="12.5" style="179" customWidth="1"/>
  </cols>
  <sheetData>
    <row r="1" spans="1:10" ht="17.5" customHeight="1">
      <c r="A1" s="253" t="s">
        <v>472</v>
      </c>
      <c r="B1" s="254"/>
      <c r="C1" s="254"/>
      <c r="D1" s="254"/>
      <c r="E1" s="254"/>
      <c r="F1" s="254"/>
      <c r="G1" s="254"/>
      <c r="H1" s="254"/>
      <c r="I1" s="254"/>
      <c r="J1" s="255"/>
    </row>
    <row r="2" spans="1:10" ht="17" customHeight="1">
      <c r="A2" s="250" t="s">
        <v>473</v>
      </c>
      <c r="B2" s="251"/>
      <c r="C2" s="251"/>
      <c r="D2" s="251"/>
      <c r="E2" s="251"/>
      <c r="F2" s="251"/>
      <c r="G2" s="251"/>
      <c r="H2" s="251"/>
      <c r="I2" s="251"/>
      <c r="J2" s="252"/>
    </row>
    <row r="3" spans="1:10" ht="17" customHeight="1">
      <c r="A3" s="247"/>
      <c r="B3" s="248"/>
      <c r="C3" s="248"/>
      <c r="D3" s="248"/>
      <c r="E3" s="248"/>
      <c r="F3" s="248"/>
      <c r="G3" s="248"/>
      <c r="H3" s="248"/>
      <c r="I3" s="248"/>
      <c r="J3" s="249"/>
    </row>
    <row r="4" spans="1:10" ht="17.5" customHeight="1">
      <c r="A4" s="244" t="s">
        <v>474</v>
      </c>
      <c r="B4" s="245"/>
      <c r="C4" s="245"/>
      <c r="D4" s="245"/>
      <c r="E4" s="245"/>
      <c r="F4" s="245"/>
      <c r="G4" s="245"/>
      <c r="H4" s="245"/>
      <c r="I4" s="245"/>
      <c r="J4" s="246"/>
    </row>
  </sheetData>
  <mergeCells count="4">
    <mergeCell ref="A4:J4"/>
    <mergeCell ref="A3:J3"/>
    <mergeCell ref="A2:J2"/>
    <mergeCell ref="A1:J1"/>
  </mergeCells>
  <pageMargins left="0.75" right="0.75" top="1" bottom="1" header="0.5" footer="0.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Export Summary</vt:lpstr>
      <vt:lpstr>Waterfall</vt:lpstr>
      <vt:lpstr>Net Changes - Table 1</vt:lpstr>
      <vt:lpstr>Net Changes - Parameters</vt:lpstr>
      <vt:lpstr>Net Changes - Ecology by Geogra</vt:lpstr>
      <vt:lpstr>Net Changes - ERI Faculty Honor</vt:lpstr>
      <vt:lpstr>Sum by discipline - Table 1</vt:lpstr>
      <vt:lpstr>Sum by discipline - Table 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2019-10-08T22:44:11Z</dcterms:created>
  <dcterms:modified xsi:type="dcterms:W3CDTF">2019-10-10T17:51:05Z</dcterms:modified>
</cp:coreProperties>
</file>