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75333166-859D-4566-9B37-94901846E8E1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D3" i="2"/>
  <c r="D4" i="2"/>
  <c r="D5" i="2"/>
  <c r="D6" i="2"/>
  <c r="D7" i="2"/>
  <c r="D8" i="2"/>
  <c r="D9" i="2"/>
  <c r="I19" i="1"/>
  <c r="P30" i="1"/>
  <c r="K30" i="1"/>
  <c r="Z34" i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N92" i="1"/>
  <c r="T92" i="1"/>
  <c r="B92" i="1"/>
  <c r="Z48" i="1" l="1"/>
  <c r="H33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37" i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M10" i="1"/>
  <c r="O18" i="1"/>
  <c r="O20" i="1"/>
  <c r="O22" i="1"/>
  <c r="O15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Q30" i="1"/>
  <c r="Q48" i="1" s="1"/>
  <c r="J30" i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N11" i="1"/>
  <c r="N12" i="1"/>
  <c r="N13" i="1"/>
  <c r="N10" i="1"/>
  <c r="N7" i="1"/>
  <c r="N18" i="1"/>
  <c r="N20" i="1"/>
  <c r="N21" i="1"/>
  <c r="N15" i="1"/>
  <c r="D48" i="1" l="1"/>
  <c r="D30" i="1"/>
</calcChain>
</file>

<file path=xl/sharedStrings.xml><?xml version="1.0" encoding="utf-8"?>
<sst xmlns="http://schemas.openxmlformats.org/spreadsheetml/2006/main" count="5407" uniqueCount="1790">
  <si>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</si>
  <si>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</si>
  <si>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</si>
  <si>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</si>
  <si>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</si>
  <si>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</si>
  <si>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</si>
  <si>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</si>
  <si>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</si>
  <si>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</si>
  <si>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</si>
  <si>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</si>
  <si>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</si>
  <si>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</si>
  <si>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</si>
  <si>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</si>
  <si>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</si>
  <si>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</si>
  <si>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</si>
  <si>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</si>
  <si>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</si>
  <si>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</si>
  <si>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</si>
  <si>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</si>
  <si>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</si>
  <si>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</si>
  <si>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</si>
  <si>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</si>
  <si>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</si>
  <si>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</si>
  <si>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</si>
  <si>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</si>
  <si>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</si>
  <si>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</si>
  <si>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</si>
  <si>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</si>
  <si>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</si>
  <si>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</si>
  <si>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</si>
  <si>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</si>
  <si>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</si>
  <si>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</si>
  <si>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</si>
  <si>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</si>
  <si>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</si>
  <si>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</si>
  <si>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</si>
  <si>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</si>
  <si>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</si>
  <si>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</si>
  <si>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</si>
  <si>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</si>
  <si>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</si>
  <si>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</si>
  <si>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</si>
  <si>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</si>
  <si>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</si>
  <si>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</si>
  <si>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</si>
  <si>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</si>
  <si>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</si>
  <si>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</si>
  <si>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</si>
  <si>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</si>
  <si>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</si>
  <si>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</si>
  <si>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</si>
  <si>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</si>
  <si>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</si>
  <si>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</si>
  <si>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</si>
  <si>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</si>
  <si>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</si>
  <si>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</si>
  <si>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</si>
  <si>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</si>
  <si>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</si>
  <si>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</si>
  <si>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</si>
  <si>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</si>
  <si>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</si>
  <si>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</si>
  <si>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</si>
  <si>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</si>
  <si>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</si>
  <si>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</si>
  <si>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</si>
  <si>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</si>
  <si>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</si>
  <si>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</si>
  <si>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</si>
  <si>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</si>
  <si>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</si>
  <si>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</si>
  <si>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</si>
  <si>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</si>
  <si>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</si>
  <si>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</si>
  <si>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</si>
  <si>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</si>
  <si>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</si>
  <si>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</si>
  <si>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</si>
  <si>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</si>
  <si>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</si>
  <si>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</si>
  <si>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</si>
  <si>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</si>
  <si>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</si>
  <si>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</si>
  <si>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</si>
  <si>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</si>
  <si>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</si>
  <si>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</si>
  <si>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</si>
  <si>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</si>
  <si>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</si>
  <si>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</si>
  <si>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</si>
  <si>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</si>
  <si>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</si>
  <si>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</si>
  <si>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</si>
  <si>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</si>
  <si>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</si>
  <si>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</si>
  <si>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</si>
  <si>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</si>
  <si>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</si>
  <si>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</si>
  <si>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</si>
  <si>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</si>
  <si>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</si>
  <si>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</si>
  <si>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</si>
  <si>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</si>
  <si>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</si>
  <si>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</si>
  <si>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</si>
  <si>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</si>
  <si>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</si>
  <si>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</si>
  <si>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</si>
  <si>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</si>
  <si>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</si>
  <si>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</si>
  <si>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</si>
  <si>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</si>
  <si>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</si>
  <si>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</si>
  <si>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</si>
  <si>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</si>
  <si>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</si>
  <si>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</si>
  <si>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</si>
  <si>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</si>
  <si>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</si>
  <si>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</si>
  <si>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</si>
  <si>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</si>
  <si>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</si>
  <si>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</si>
  <si>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</si>
  <si>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</si>
  <si>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</si>
  <si>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</si>
  <si>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</si>
  <si>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</si>
  <si>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</si>
  <si>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</si>
  <si>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</si>
  <si>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</si>
  <si>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</si>
  <si>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</si>
  <si>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</si>
  <si>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</si>
  <si>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</si>
  <si>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</si>
  <si>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</si>
  <si>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</si>
  <si>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</si>
  <si>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</si>
  <si>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</si>
  <si>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</si>
  <si>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</si>
  <si>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</si>
  <si>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</si>
  <si>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</si>
  <si>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</si>
  <si>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</si>
  <si>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</si>
  <si>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</si>
  <si>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</si>
  <si>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</si>
  <si>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</si>
  <si>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</si>
  <si>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</si>
  <si>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</si>
  <si>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</si>
  <si>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</si>
  <si>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</si>
  <si>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</si>
  <si>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</si>
  <si>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</si>
  <si>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</si>
  <si>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</si>
  <si>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</si>
  <si>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</si>
  <si>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</si>
  <si>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</si>
  <si>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</si>
  <si>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</si>
  <si>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</si>
  <si>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</si>
  <si>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</si>
  <si>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</si>
  <si>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</si>
  <si>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</si>
  <si>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</si>
  <si>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</si>
  <si>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</si>
  <si>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</si>
  <si>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</si>
  <si>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</si>
  <si>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</si>
  <si>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</si>
  <si>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</si>
  <si>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</si>
  <si>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</si>
  <si>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</si>
  <si>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</si>
  <si>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</si>
  <si>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</si>
  <si>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</si>
  <si>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</si>
  <si>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</si>
  <si>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</si>
  <si>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</si>
  <si>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</si>
  <si>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</si>
  <si>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</si>
  <si>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</si>
  <si>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</si>
  <si>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</si>
  <si>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</si>
  <si>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</si>
  <si>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</si>
  <si>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</si>
  <si>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</si>
  <si>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</si>
  <si>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</si>
  <si>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</si>
  <si>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</si>
  <si>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</si>
  <si>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</si>
  <si>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</si>
  <si>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</si>
  <si>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</si>
  <si>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</si>
  <si>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</si>
  <si>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</si>
  <si>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</si>
  <si>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</si>
  <si>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</si>
  <si>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</si>
  <si>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</si>
  <si>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</si>
  <si>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</si>
  <si>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</si>
  <si>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</si>
  <si>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</si>
  <si>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</si>
  <si>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</si>
  <si>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</si>
  <si>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</si>
  <si>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</si>
  <si>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</si>
  <si>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</si>
  <si>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</si>
  <si>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</si>
  <si>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</si>
  <si>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</si>
  <si>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</si>
  <si>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</si>
  <si>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</si>
  <si>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</si>
  <si>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</si>
  <si>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</si>
  <si>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</si>
  <si>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</si>
  <si>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</si>
  <si>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</si>
  <si>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</si>
  <si>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</si>
  <si>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</si>
  <si>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</si>
  <si>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</si>
  <si>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</si>
  <si>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</si>
  <si>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</si>
  <si>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</si>
  <si>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</si>
  <si>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</si>
  <si>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</si>
  <si>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</si>
  <si>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</si>
  <si>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</si>
  <si>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</si>
  <si>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</si>
  <si>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</si>
  <si>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</si>
  <si>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</si>
  <si>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</si>
  <si>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</si>
  <si>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</si>
  <si>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</si>
  <si>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</si>
  <si>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</si>
  <si>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</si>
  <si>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</si>
  <si>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</si>
  <si>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</si>
  <si>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</si>
  <si>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</si>
  <si>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</si>
  <si>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</si>
  <si>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</si>
  <si>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</si>
  <si>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</si>
  <si>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</si>
  <si>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</si>
  <si>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</si>
  <si>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</si>
  <si>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</si>
  <si>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</si>
  <si>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</si>
  <si>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</si>
  <si>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</si>
  <si>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</si>
  <si>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</si>
  <si>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</si>
  <si>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</si>
  <si>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</si>
  <si>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</si>
  <si>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</si>
  <si>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</si>
  <si>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</si>
  <si>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</si>
  <si>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</si>
  <si>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</si>
  <si>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</si>
  <si>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</si>
  <si>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</si>
  <si>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</si>
  <si>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</si>
  <si>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</si>
  <si>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</si>
  <si>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</si>
  <si>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</si>
  <si>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</si>
  <si>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</si>
  <si>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</si>
  <si>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</si>
  <si>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</si>
  <si>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</si>
  <si>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</si>
  <si>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</si>
  <si>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</si>
  <si>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</si>
  <si>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</si>
  <si>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</si>
  <si>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</si>
  <si>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</si>
  <si>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</si>
  <si>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</si>
  <si>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</si>
  <si>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</si>
  <si>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</si>
  <si>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</si>
  <si>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</si>
  <si>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</si>
  <si>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</si>
  <si>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</si>
  <si>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</si>
  <si>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</si>
  <si>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</si>
  <si>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</si>
  <si>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</si>
  <si>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</si>
  <si>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</si>
  <si>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</si>
  <si>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</si>
  <si>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</si>
  <si>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</si>
  <si>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</si>
  <si>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</si>
  <si>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</si>
  <si>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</si>
  <si>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</si>
  <si>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</si>
  <si>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</si>
  <si>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</si>
  <si>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</si>
  <si>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</si>
  <si>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</si>
  <si>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</si>
  <si>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</si>
  <si>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</si>
  <si>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</si>
  <si>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</si>
  <si>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</si>
  <si>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</si>
  <si>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</si>
  <si>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</si>
  <si>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</si>
  <si>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</si>
  <si>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</si>
  <si>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</si>
  <si>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</si>
  <si>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</si>
  <si>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</si>
  <si>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</si>
  <si>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</si>
  <si>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</si>
  <si>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</si>
  <si>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</si>
  <si>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</si>
  <si>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</si>
  <si>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</si>
  <si>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</si>
  <si>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</si>
  <si>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</si>
  <si>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</si>
  <si>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</si>
  <si>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</si>
  <si>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</si>
  <si>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</si>
  <si>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</si>
  <si>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</si>
  <si>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</si>
  <si>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</si>
  <si>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</si>
  <si>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</si>
  <si>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</si>
  <si>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</si>
  <si>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</si>
  <si>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</si>
  <si>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</si>
  <si>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</si>
  <si>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</si>
  <si>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</si>
  <si>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</si>
  <si>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</si>
  <si>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</si>
  <si>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</si>
  <si>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</si>
  <si>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</si>
  <si>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</si>
  <si>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</si>
  <si>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</si>
  <si>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</si>
  <si>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</si>
  <si>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</si>
  <si>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</si>
  <si>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</si>
  <si>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</si>
  <si>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</si>
  <si>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</si>
  <si>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</si>
  <si>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</si>
  <si>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</si>
  <si>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</si>
  <si>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</si>
  <si>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</si>
  <si>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</si>
  <si>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</si>
  <si>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</si>
  <si>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</si>
  <si>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</si>
  <si>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</si>
  <si>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</si>
  <si>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</si>
  <si>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</si>
  <si>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</si>
  <si>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</si>
  <si>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</si>
  <si>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</si>
  <si>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</si>
  <si>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</si>
  <si>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</si>
  <si>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</si>
  <si>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</si>
  <si>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</si>
  <si>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</si>
  <si>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</si>
  <si>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</si>
  <si>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</si>
  <si>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</si>
  <si>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</si>
  <si>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</si>
  <si>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</si>
  <si>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</si>
  <si>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</si>
  <si>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</si>
  <si>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</si>
  <si>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</si>
  <si>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</si>
  <si>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</si>
  <si>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</si>
  <si>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</si>
  <si>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</si>
  <si>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</si>
  <si>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</si>
  <si>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</si>
  <si>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</si>
  <si>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</si>
  <si>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</si>
  <si>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</si>
  <si>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</si>
  <si>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</si>
  <si>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</si>
  <si>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</si>
  <si>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</si>
  <si>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</si>
  <si>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</si>
  <si>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</si>
  <si>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</si>
  <si>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</si>
  <si>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</si>
  <si>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</si>
  <si>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</si>
  <si>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</si>
  <si>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</si>
  <si>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</si>
  <si>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</si>
  <si>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</si>
  <si>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</si>
  <si>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</si>
  <si>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</si>
  <si>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</si>
  <si>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</si>
  <si>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</si>
  <si>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</si>
  <si>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</si>
  <si>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</si>
  <si>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</si>
  <si>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</si>
  <si>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</si>
  <si>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</si>
  <si>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</si>
  <si>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</si>
  <si>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</si>
  <si>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</si>
  <si>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</si>
  <si>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</si>
  <si>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</si>
  <si>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</si>
  <si>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</si>
  <si>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</si>
  <si>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</si>
  <si>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</si>
  <si>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</si>
  <si>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</si>
  <si>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</si>
  <si>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</si>
  <si>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</si>
  <si>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</si>
  <si>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</si>
  <si>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</si>
  <si>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</si>
  <si>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</si>
  <si>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</si>
  <si>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</si>
  <si>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</si>
  <si>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</si>
  <si>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</si>
  <si>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</si>
  <si>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</si>
  <si>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</si>
  <si>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</si>
  <si>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</si>
  <si>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</si>
  <si>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</si>
  <si>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</si>
  <si>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</si>
  <si>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</si>
  <si>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</si>
  <si>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</si>
  <si>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</si>
  <si>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</si>
  <si>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</si>
  <si>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</si>
  <si>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</si>
  <si>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</si>
  <si>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</si>
  <si>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</si>
  <si>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</si>
  <si>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</si>
  <si>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</si>
  <si>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</si>
  <si>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</si>
  <si>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</si>
  <si>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</si>
  <si>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</si>
  <si>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</si>
  <si>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</si>
  <si>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</si>
  <si>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</si>
  <si>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</si>
  <si>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</si>
  <si>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</si>
  <si>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</si>
  <si>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</si>
  <si>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</si>
  <si>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</si>
  <si>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</si>
  <si>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</si>
  <si>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</si>
  <si>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</si>
  <si>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</si>
  <si>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</si>
  <si>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</si>
  <si>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</si>
  <si>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</si>
  <si>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</si>
  <si>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</si>
  <si>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</si>
  <si>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</si>
  <si>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</si>
  <si>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</si>
  <si>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</si>
  <si>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</si>
  <si>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</si>
  <si>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</si>
  <si>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</si>
  <si>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</si>
  <si>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</si>
  <si>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</si>
  <si>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</si>
  <si>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</si>
  <si>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</si>
  <si>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</si>
  <si>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</si>
  <si>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</si>
  <si>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</si>
  <si>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</si>
  <si>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</si>
  <si>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</si>
  <si>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</si>
  <si>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</si>
  <si>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</si>
  <si>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</si>
  <si>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</si>
  <si>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</si>
  <si>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</si>
  <si>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</si>
  <si>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</si>
  <si>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</si>
  <si>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</si>
  <si>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</si>
  <si>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</si>
  <si>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</si>
  <si>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</si>
  <si>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</si>
  <si>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</si>
  <si>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</si>
  <si>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</si>
  <si>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</si>
  <si>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</si>
  <si>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</si>
  <si>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</si>
  <si>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</si>
  <si>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</si>
  <si>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</si>
  <si>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</si>
  <si>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</si>
  <si>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</si>
  <si>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</si>
  <si>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</si>
  <si>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</si>
  <si>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</si>
  <si>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</si>
  <si>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</si>
  <si>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</si>
  <si>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</si>
  <si>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</si>
  <si>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</si>
  <si>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</si>
  <si>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</si>
  <si>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</si>
  <si>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</si>
  <si>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</si>
  <si>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</si>
  <si>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</si>
  <si>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</si>
  <si>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</si>
  <si>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</si>
  <si>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</si>
  <si>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</si>
  <si>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</si>
  <si>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</si>
  <si>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</si>
  <si>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</si>
  <si>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</si>
  <si>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</si>
  <si>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</si>
  <si>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</si>
  <si>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</si>
  <si>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</si>
  <si>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</si>
  <si>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</si>
  <si>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</si>
  <si>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</si>
  <si>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</si>
  <si>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</si>
  <si>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</si>
  <si>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</si>
  <si>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</si>
  <si>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</si>
  <si>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</si>
  <si>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</si>
  <si>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</si>
  <si>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</si>
  <si>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</si>
  <si>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</si>
  <si>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</si>
  <si>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</si>
  <si>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</si>
  <si>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</si>
  <si>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</si>
  <si>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</si>
  <si>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</si>
  <si>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</si>
  <si>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</si>
  <si>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</si>
  <si>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</si>
  <si>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</si>
  <si>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</si>
  <si>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</si>
  <si>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</si>
  <si>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</si>
  <si>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</si>
  <si>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</si>
  <si>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</si>
  <si>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</si>
  <si>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</si>
  <si>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</si>
  <si>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</si>
  <si>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</si>
  <si>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</si>
  <si>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</si>
  <si>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</si>
  <si>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</si>
  <si>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</si>
  <si>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</si>
  <si>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</si>
  <si>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</si>
  <si>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</si>
  <si>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</si>
  <si>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</si>
  <si>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</si>
  <si>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</si>
  <si>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</si>
  <si>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</si>
  <si>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</si>
  <si>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</si>
  <si>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</si>
  <si>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</si>
  <si>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</si>
  <si>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</si>
  <si>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</si>
  <si>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</si>
  <si>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</si>
  <si>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</si>
  <si>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</si>
  <si>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</si>
  <si>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</si>
  <si>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</si>
  <si>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</si>
  <si>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</si>
  <si>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</si>
  <si>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</si>
  <si>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</si>
  <si>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</si>
  <si>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</si>
  <si>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</si>
  <si>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</si>
  <si>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</si>
  <si>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</si>
  <si>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</si>
  <si>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</si>
  <si>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</si>
  <si>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</si>
  <si>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</si>
  <si>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</si>
  <si>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</si>
  <si>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</si>
  <si>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</si>
  <si>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</si>
  <si>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</si>
  <si>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</si>
  <si>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</si>
  <si>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</si>
  <si>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</si>
  <si>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</si>
  <si>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</si>
  <si>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</si>
  <si>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</si>
  <si>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</si>
  <si>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</si>
  <si>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</si>
  <si>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</si>
  <si>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</si>
  <si>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</si>
  <si>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</si>
  <si>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</si>
  <si>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</si>
  <si>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</si>
  <si>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</si>
  <si>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</si>
  <si>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</si>
  <si>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</si>
  <si>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</si>
  <si>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</si>
  <si>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</si>
  <si>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</si>
  <si>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</si>
  <si>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</si>
  <si>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</si>
  <si>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</si>
  <si>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</si>
  <si>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</si>
  <si>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</si>
  <si>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</si>
  <si>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</si>
  <si>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</si>
  <si>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</si>
  <si>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</si>
  <si>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</si>
  <si>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</si>
  <si>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</si>
  <si>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</si>
  <si>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</si>
  <si>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</si>
  <si>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</si>
  <si>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</si>
  <si>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</si>
  <si>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</si>
  <si>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</si>
  <si>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</si>
  <si>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</si>
  <si>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</si>
  <si>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</si>
  <si>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</si>
  <si>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</si>
  <si>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</si>
  <si>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</si>
  <si>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</si>
  <si>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</si>
  <si>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</si>
  <si>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</si>
  <si>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</si>
  <si>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</si>
  <si>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</si>
  <si>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</si>
  <si>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</si>
  <si>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</si>
  <si>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</si>
  <si>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</si>
  <si>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</si>
  <si>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</si>
  <si>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</si>
  <si>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</si>
  <si>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</si>
  <si>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</si>
  <si>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</si>
  <si>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</si>
  <si>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</si>
  <si>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</si>
  <si>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</si>
  <si>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</si>
  <si>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</si>
  <si>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</si>
  <si>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</si>
  <si>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</si>
  <si>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</si>
  <si>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</si>
  <si>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</si>
  <si>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</si>
  <si>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</si>
  <si>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</si>
  <si>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</si>
  <si>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</si>
  <si>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</si>
  <si>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</si>
  <si>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</si>
  <si>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</si>
  <si>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</si>
  <si>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</si>
  <si>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</si>
  <si>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</si>
  <si>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</si>
  <si>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</si>
  <si>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</si>
  <si>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</si>
  <si>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</si>
  <si>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</si>
  <si>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</si>
  <si>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</si>
  <si>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</si>
  <si>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</si>
  <si>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</si>
  <si>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</si>
  <si>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</si>
  <si>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</si>
  <si>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</si>
  <si>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</si>
  <si>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</si>
  <si>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</si>
  <si>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</si>
  <si>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</si>
  <si>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</si>
  <si>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</si>
  <si>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</si>
  <si>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</si>
  <si>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</si>
  <si>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</si>
  <si>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</si>
  <si>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</si>
  <si>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</si>
  <si>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</si>
  <si>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</si>
  <si>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</si>
  <si>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</si>
  <si>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</si>
  <si>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</si>
  <si>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</si>
  <si>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</si>
  <si>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</si>
  <si>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</si>
  <si>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</si>
  <si>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</si>
  <si>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</si>
  <si>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</si>
  <si>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</si>
  <si>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</si>
  <si>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</si>
  <si>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</si>
  <si>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</si>
  <si>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</si>
  <si>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</si>
  <si>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</si>
  <si>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</si>
  <si>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</si>
  <si>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</si>
  <si>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</si>
  <si>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</si>
  <si>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</si>
  <si>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</si>
  <si>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</si>
  <si>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</si>
  <si>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</si>
  <si>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</si>
  <si>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</si>
  <si>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</si>
  <si>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</si>
  <si>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</si>
  <si>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</si>
  <si>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</si>
  <si>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</si>
  <si>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</si>
  <si>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</si>
  <si>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</si>
  <si>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</si>
  <si>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</si>
  <si>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</si>
  <si>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</si>
  <si>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</si>
  <si>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</si>
  <si>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</si>
  <si>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</si>
  <si>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</si>
  <si>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</si>
  <si>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</si>
  <si>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</si>
  <si>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</si>
  <si>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</si>
  <si>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</si>
  <si>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</si>
  <si>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</si>
  <si>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</si>
  <si>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</si>
  <si>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</si>
  <si>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</si>
  <si>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</si>
  <si>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</si>
  <si>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</si>
  <si>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</si>
  <si>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</si>
  <si>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</si>
  <si>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</si>
  <si>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</si>
  <si>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</si>
  <si>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</si>
  <si>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</si>
  <si>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</si>
  <si>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</si>
  <si>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</si>
  <si>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</si>
  <si>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</si>
  <si>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</si>
  <si>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</si>
  <si>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</si>
  <si>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</si>
  <si>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</si>
  <si>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</si>
  <si>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</si>
  <si>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</si>
  <si>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</si>
  <si>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</si>
  <si>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</si>
  <si>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</si>
  <si>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</si>
  <si>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</si>
  <si>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</si>
  <si>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</si>
  <si>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</si>
  <si>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</si>
  <si>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</si>
  <si>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</si>
  <si>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</si>
  <si>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</si>
  <si>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</si>
  <si>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</si>
  <si>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</si>
  <si>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</si>
  <si>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</si>
  <si>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</si>
  <si>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</si>
  <si>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</si>
  <si>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</si>
  <si>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</si>
  <si>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</si>
  <si>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</si>
  <si>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</si>
  <si>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</si>
  <si>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</si>
  <si>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</si>
  <si>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</si>
  <si>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</si>
  <si>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</si>
  <si>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</si>
  <si>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</si>
  <si>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</si>
  <si>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</si>
  <si>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</si>
  <si>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</si>
  <si>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</si>
  <si>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</si>
  <si>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</si>
  <si>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</si>
  <si>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</si>
  <si>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</si>
  <si>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</si>
  <si>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</si>
  <si>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</si>
  <si>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</si>
  <si>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</si>
  <si>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</si>
  <si>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</si>
  <si>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</si>
  <si>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</si>
  <si>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</si>
  <si>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</si>
  <si>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</si>
  <si>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</si>
  <si>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</si>
  <si>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</si>
  <si>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</si>
  <si>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</si>
  <si>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</si>
  <si>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</si>
  <si>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</si>
  <si>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</si>
  <si>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</si>
  <si>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</si>
  <si>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</si>
  <si>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</si>
  <si>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</si>
  <si>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</si>
  <si>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</si>
  <si>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</si>
  <si>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</si>
  <si>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</si>
  <si>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</si>
  <si>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</si>
  <si>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</si>
  <si>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</si>
  <si>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</si>
  <si>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</si>
  <si>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</si>
  <si>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</si>
  <si>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</si>
  <si>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</si>
  <si>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</si>
  <si>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</si>
  <si>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</si>
  <si>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</si>
  <si>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</si>
  <si>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</si>
  <si>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</si>
  <si>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</si>
  <si>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</si>
  <si>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</si>
  <si>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</si>
  <si>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</si>
  <si>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</si>
  <si>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</si>
  <si>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</si>
  <si>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</si>
  <si>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</si>
  <si>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</si>
  <si>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</si>
  <si>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</si>
  <si>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</si>
  <si>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</si>
  <si>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</si>
  <si>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</si>
  <si>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</si>
  <si>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</si>
  <si>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</si>
  <si>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</si>
  <si>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</si>
  <si>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</si>
  <si>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</si>
  <si>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</si>
  <si>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</si>
  <si>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</si>
  <si>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</si>
  <si>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</si>
  <si>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</si>
  <si>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</si>
  <si>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</si>
  <si>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</si>
  <si>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</si>
  <si>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</si>
  <si>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</si>
  <si>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</si>
  <si>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</si>
  <si>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</si>
  <si>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</si>
  <si>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</si>
  <si>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</si>
  <si>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</si>
  <si>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</si>
  <si>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</si>
  <si>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</si>
  <si>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</si>
  <si>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</si>
  <si>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</si>
  <si>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</si>
  <si>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</si>
  <si>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</si>
  <si>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</si>
  <si>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</si>
  <si>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</si>
  <si>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</si>
  <si>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</si>
  <si>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</si>
  <si>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</si>
  <si>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</si>
  <si>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</si>
  <si>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</si>
  <si>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</si>
  <si>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</si>
  <si>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</si>
  <si>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</si>
  <si>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</si>
  <si>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</si>
  <si>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</si>
  <si>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</si>
  <si>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</si>
  <si>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</si>
  <si>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</si>
  <si>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</si>
  <si>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</si>
  <si>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</si>
  <si>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</si>
  <si>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</si>
  <si>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</si>
  <si>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</si>
  <si>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</si>
  <si>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</si>
  <si>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</si>
  <si>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</si>
  <si>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</si>
  <si>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</si>
  <si>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</si>
  <si>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</si>
  <si>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</si>
  <si>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</si>
  <si>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</si>
  <si>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</si>
  <si>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</si>
  <si>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</si>
  <si>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</si>
  <si>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</si>
  <si>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</si>
  <si>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</si>
  <si>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</si>
  <si>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</si>
  <si>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</si>
  <si>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</si>
  <si>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</si>
  <si>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</si>
  <si>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</si>
  <si>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</si>
  <si>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</si>
  <si>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</si>
  <si>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</si>
  <si>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</si>
  <si>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</si>
  <si>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</si>
  <si>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</si>
  <si>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</si>
  <si>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</si>
  <si>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</si>
  <si>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</si>
  <si>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</si>
  <si>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</si>
  <si>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</si>
  <si>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</si>
  <si>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</si>
  <si>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</si>
  <si>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</si>
  <si>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</si>
  <si>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</si>
  <si>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</si>
  <si>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</si>
  <si>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</si>
  <si>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</si>
  <si>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</si>
  <si>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</si>
  <si>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</si>
  <si>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</si>
  <si>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</si>
  <si>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</si>
  <si>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</si>
  <si>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</si>
  <si>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</si>
  <si>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</si>
  <si>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</si>
  <si>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</si>
  <si>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</si>
  <si>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</si>
  <si>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</si>
  <si>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</si>
  <si>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</si>
  <si>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</si>
  <si>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</si>
  <si>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</si>
  <si>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</si>
  <si>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</si>
  <si>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</si>
  <si>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</si>
  <si>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</si>
  <si>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</si>
  <si>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</si>
  <si>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</si>
  <si>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</si>
  <si>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</si>
  <si>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</si>
  <si>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</si>
  <si>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</si>
  <si>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</si>
  <si>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</si>
  <si>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</si>
  <si>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</si>
  <si>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</si>
  <si>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</si>
  <si>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</si>
  <si>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</si>
  <si>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</si>
  <si>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</si>
  <si>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</si>
  <si>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</si>
  <si>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</si>
  <si>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</si>
  <si>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</si>
  <si>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</si>
  <si>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</si>
  <si>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</si>
  <si>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</si>
  <si>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</si>
  <si>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</si>
  <si>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</si>
  <si>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</si>
  <si>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</si>
  <si>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</si>
  <si>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</si>
  <si>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</si>
  <si>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</si>
  <si>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</si>
  <si>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</si>
  <si>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</si>
  <si>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</si>
  <si>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</si>
  <si>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</si>
  <si>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</si>
  <si>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</si>
  <si>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</si>
  <si>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</si>
  <si>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</si>
  <si>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</si>
  <si>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</si>
  <si>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</si>
  <si>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</si>
  <si>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</si>
  <si>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</si>
  <si>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</si>
  <si>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</si>
  <si>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</si>
  <si>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</si>
  <si>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</si>
  <si>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</si>
  <si>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</si>
  <si>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</si>
  <si>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</si>
  <si>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</si>
  <si>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</si>
  <si>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</si>
  <si>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</si>
  <si>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</si>
  <si>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</si>
  <si>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</si>
  <si>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</si>
  <si>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</si>
  <si>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</si>
  <si>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</si>
  <si>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</si>
  <si>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</si>
  <si>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</si>
  <si>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</si>
  <si>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</si>
  <si>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</si>
  <si>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</si>
  <si>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</si>
  <si>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</si>
  <si>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</si>
  <si>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</si>
  <si>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</si>
  <si>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</si>
  <si>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</si>
  <si>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</si>
  <si>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</si>
  <si>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</si>
  <si>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</si>
  <si>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</si>
  <si>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</si>
  <si>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</si>
  <si>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</si>
  <si>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</si>
  <si>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</si>
  <si>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</si>
  <si>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</si>
  <si>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</si>
  <si>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</si>
  <si>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</si>
  <si>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</si>
  <si>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</si>
  <si>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</si>
  <si>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</si>
  <si>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</si>
  <si>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</si>
  <si>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</si>
  <si>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</si>
  <si>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</si>
  <si>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</si>
  <si>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</si>
  <si>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</si>
  <si>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</si>
  <si>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</si>
  <si>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</si>
  <si>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</si>
  <si>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</si>
  <si>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</si>
  <si>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</si>
  <si>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</si>
  <si>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</si>
  <si>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</si>
  <si>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</si>
  <si>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</si>
  <si>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</si>
  <si>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</si>
  <si>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</si>
  <si>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</si>
  <si>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</si>
  <si>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</si>
  <si>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</si>
  <si>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</si>
  <si>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</si>
  <si>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</si>
  <si>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</si>
  <si>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</si>
  <si>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</si>
  <si>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</si>
  <si>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</si>
  <si>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</si>
  <si>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</si>
  <si>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</si>
  <si>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</si>
  <si>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</si>
  <si>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</si>
  <si>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</si>
  <si>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</si>
  <si>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</si>
  <si>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</si>
  <si>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</si>
  <si>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</si>
  <si>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</si>
  <si>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</si>
  <si>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</si>
  <si>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</si>
  <si>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</si>
  <si>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</si>
  <si>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</si>
  <si>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</si>
  <si>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</si>
  <si>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</si>
  <si>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</si>
  <si>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</si>
  <si>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</si>
  <si>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</si>
  <si>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</si>
  <si>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</si>
  <si>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</si>
  <si>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</si>
  <si>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</si>
  <si>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</si>
  <si>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</si>
  <si>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</si>
  <si>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</si>
  <si>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</si>
  <si>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</si>
  <si>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</si>
  <si>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</si>
  <si>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</si>
  <si>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</si>
  <si>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</si>
  <si>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</si>
  <si>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</si>
  <si>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</si>
  <si>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</si>
  <si>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</si>
  <si>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</si>
  <si>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</si>
  <si>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</si>
  <si>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</si>
  <si>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</si>
  <si>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</si>
  <si>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</si>
  <si>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</si>
  <si>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</si>
  <si>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</si>
  <si>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</si>
  <si>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</si>
  <si>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</si>
  <si>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</si>
  <si>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</si>
  <si>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</si>
  <si>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</si>
  <si>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</si>
  <si>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</si>
  <si>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</si>
  <si>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</si>
  <si>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</si>
  <si>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</si>
  <si>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</si>
  <si>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</si>
  <si>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</si>
  <si>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</si>
  <si>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</si>
  <si>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</si>
  <si>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</si>
  <si>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</si>
  <si>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</si>
  <si>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</si>
  <si>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</si>
  <si>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</si>
  <si>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</si>
  <si>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</si>
  <si>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</si>
  <si>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</si>
  <si>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</si>
  <si>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</si>
  <si>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</si>
  <si>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</si>
  <si>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</si>
  <si>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</si>
  <si>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</si>
  <si>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</si>
  <si>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</si>
  <si>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</si>
  <si>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</si>
  <si>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</si>
  <si>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</si>
  <si>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</si>
  <si>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</si>
  <si>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</si>
  <si>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</si>
  <si>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</si>
  <si>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</si>
  <si>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</si>
  <si>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</si>
  <si>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</si>
  <si>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</si>
  <si>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</si>
  <si>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</si>
  <si>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</si>
  <si>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</si>
  <si>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</si>
  <si>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</si>
  <si>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</si>
  <si>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</si>
  <si>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</si>
  <si>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</si>
  <si>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</si>
  <si>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</si>
  <si>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</si>
  <si>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</si>
  <si>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</si>
  <si>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</si>
  <si>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</si>
  <si>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</si>
  <si>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</si>
  <si>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</si>
  <si>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</si>
  <si>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</si>
  <si>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</si>
  <si>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</si>
  <si>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</si>
  <si>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</si>
  <si>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</si>
  <si>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</si>
  <si>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</si>
  <si>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</si>
  <si>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</si>
  <si>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</si>
  <si>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</si>
  <si>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</si>
  <si>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</si>
  <si>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</si>
  <si>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</si>
  <si>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</si>
  <si>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</si>
  <si>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</si>
  <si>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</si>
  <si>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</si>
  <si>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</si>
  <si>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</si>
  <si>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</si>
  <si>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</si>
  <si>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</si>
  <si>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</si>
  <si>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</si>
  <si>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</si>
  <si>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</si>
  <si>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</si>
  <si>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</si>
  <si>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</si>
  <si>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</si>
  <si>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</si>
  <si>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</si>
  <si>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</si>
  <si>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</si>
  <si>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</si>
  <si>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</si>
  <si>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</si>
  <si>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</si>
  <si>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</si>
  <si>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</si>
  <si>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</si>
  <si>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</si>
  <si>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</si>
  <si>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</si>
  <si>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</si>
  <si>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</si>
  <si>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</si>
  <si>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</si>
  <si>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</si>
  <si>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</si>
  <si>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</si>
  <si>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</si>
  <si>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</si>
  <si>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</si>
  <si>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</si>
  <si>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</si>
  <si>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</si>
  <si>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</si>
  <si>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</si>
  <si>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</si>
  <si>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</si>
  <si>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</si>
  <si>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</si>
  <si>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</si>
  <si>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</si>
  <si>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</si>
  <si>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</si>
  <si>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</si>
  <si>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</si>
  <si>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</si>
  <si>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</si>
  <si>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</si>
  <si>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</si>
  <si>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</si>
  <si>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</si>
  <si>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</si>
  <si>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</si>
  <si>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</si>
  <si>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</si>
  <si>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</si>
  <si>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</si>
  <si>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</si>
  <si>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</si>
  <si>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</si>
  <si>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</si>
  <si>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</si>
  <si>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</si>
  <si>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</si>
  <si>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</si>
  <si>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</si>
  <si>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</si>
  <si>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</si>
  <si>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</si>
  <si>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</si>
  <si>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</si>
  <si>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</si>
  <si>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</si>
  <si>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</si>
  <si>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</si>
  <si>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</si>
  <si>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</si>
  <si>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</si>
  <si>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</si>
  <si>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</si>
  <si>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</si>
  <si>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</si>
  <si>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</si>
  <si>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</si>
  <si>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</si>
  <si>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</si>
  <si>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</si>
  <si>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</si>
  <si>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</si>
  <si>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</si>
  <si>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</si>
  <si>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</si>
  <si>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</si>
  <si>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</si>
  <si>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</si>
  <si>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</si>
  <si>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</si>
  <si>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</si>
  <si>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</si>
  <si>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</si>
  <si>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</si>
  <si>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</si>
  <si>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</si>
  <si>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</si>
  <si>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</si>
  <si>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</si>
  <si>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</si>
  <si>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</si>
  <si>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</si>
  <si>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</si>
  <si>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</si>
  <si>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</si>
  <si>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</si>
  <si>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</si>
  <si>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</si>
  <si>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</si>
  <si>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</si>
  <si>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</si>
  <si>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</si>
  <si>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</si>
  <si>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</si>
  <si>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</si>
  <si>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</si>
  <si>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</si>
  <si>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</si>
  <si>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</si>
  <si>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</si>
  <si>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</si>
  <si>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</si>
  <si>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</si>
  <si>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</si>
  <si>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</si>
  <si>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</si>
  <si>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</si>
  <si>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</si>
  <si>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</si>
  <si>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</si>
  <si>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</si>
  <si>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</si>
  <si>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</si>
  <si>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</si>
  <si>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</si>
  <si>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</si>
  <si>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</si>
  <si>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</si>
  <si>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</si>
  <si>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</si>
  <si>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</si>
  <si>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</si>
  <si>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</si>
  <si>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</si>
  <si>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</si>
  <si>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</si>
  <si>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</si>
  <si>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</si>
  <si>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</si>
  <si>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</si>
  <si>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</si>
  <si>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</si>
  <si>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</si>
  <si>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</si>
  <si>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</si>
  <si>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</si>
  <si>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</si>
  <si>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</si>
  <si>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</si>
  <si>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</si>
  <si>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</si>
  <si>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</si>
  <si>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</si>
  <si>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</si>
  <si>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</si>
  <si>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</si>
  <si>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</si>
  <si>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</si>
  <si>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</si>
  <si>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</si>
  <si>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</si>
  <si>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</si>
  <si>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</si>
  <si>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</si>
  <si>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</si>
  <si>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</si>
  <si>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</si>
  <si>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</si>
  <si>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</si>
  <si>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</si>
  <si>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</si>
  <si>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</si>
  <si>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</si>
  <si>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</si>
  <si>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</si>
  <si>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</si>
  <si>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</si>
  <si>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</si>
  <si>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</si>
  <si>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</si>
  <si>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</si>
  <si>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</si>
  <si>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</si>
  <si>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</si>
  <si>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</si>
  <si>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</si>
  <si>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</si>
  <si>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</si>
  <si>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</si>
  <si>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</si>
  <si>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</si>
  <si>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</si>
  <si>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</si>
  <si>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</si>
  <si>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</si>
  <si>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</si>
  <si>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</si>
  <si>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</si>
  <si>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</si>
  <si>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</si>
  <si>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</si>
  <si>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</si>
  <si>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</si>
  <si>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</si>
  <si>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</si>
  <si>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</si>
  <si>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Commissioning</t>
  </si>
  <si>
    <t>Preproduction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</si>
</sst>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0"/>
    <numFmt numFmtId="165" formatCode="0.000000"/>
    <numFmt numFmtId="166" formatCode="0.0000000"/>
    <numFmt numFmtId="167" formatCode="0.0000"/>
    <numFmt numFmtId="168" formatCode="_ * #,##0_ ;_ * \-#,##0_ ;_ * &quot;-&quot;??_ ;_ @_ 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top"/>
    </xf>
    <xf numFmtId="165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2" fontId="3" fillId="3" borderId="0" xfId="0" applyNumberFormat="1" applyFont="1" applyFill="1" applyAlignment="1">
      <alignment horizontal="center" vertical="center"/>
    </xf>
    <xf numFmtId="43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8" fontId="1" fillId="3" borderId="0" xfId="1" applyNumberFormat="1" applyFont="1" applyFill="1" applyBorder="1"/>
    <xf numFmtId="0" fontId="0" fillId="3" borderId="0" xfId="0" applyFont="1" applyFill="1" applyBorder="1"/>
    <xf numFmtId="1" fontId="0" fillId="3" borderId="0" xfId="0" applyNumberFormat="1" applyFont="1" applyFill="1" applyBorder="1"/>
    <xf numFmtId="169" fontId="0" fillId="3" borderId="0" xfId="0" applyNumberFormat="1" applyFont="1" applyFill="1" applyBorder="1"/>
    <xf numFmtId="0" fontId="0" fillId="3" borderId="0" xfId="0" applyFont="1" applyFill="1" applyBorder="1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A88C4-4092-4296-A064-E411E5F9DB7E}" name="Table132" displayName="Table132" ref="A1:Q282" totalsRowShown="0" headerRowDxfId="17">
  <autoFilter ref="A1:Q282" xr:uid="{7B9A88C4-4092-4296-A064-E411E5F9DB7E}"/>
  <sortState xmlns:xlrd2="http://schemas.microsoft.com/office/spreadsheetml/2017/richdata2" ref="A2:Q278">
    <sortCondition ref="A1:A278"/>
  </sortState>
  <tableColumns count="17">
    <tableColumn id="1" xr3:uid="{9717A187-DC4A-4D4D-B924-EFA8E9056C8F}" name="site_identifier"/>
    <tableColumn id="2" xr3:uid="{30D97636-695E-4B51-81F4-85E8CD32E753}" name="ini_Li" dataDxfId="16"/>
    <tableColumn id="3" xr3:uid="{F4AA01F3-56ED-4DB2-B6E2-C8D9F4EA7143}" name="ini_Cl" dataDxfId="15"/>
    <tableColumn id="4" xr3:uid="{12ADB1B1-F079-49D5-8671-95545F1FBBE4}" name="ini_Na" dataDxfId="14"/>
    <tableColumn id="5" xr3:uid="{B55ADEDE-1F3E-4815-AD08-FC0E8822BD14}" name="ini_K" dataDxfId="13"/>
    <tableColumn id="6" xr3:uid="{B94FD87B-7996-40B0-99A6-5546778F3D39}" name="ini_Ca" dataDxfId="12"/>
    <tableColumn id="7" xr3:uid="{B68E1AE0-DEF9-4666-B308-5CF5DDC1A85F}" name="ini_Mg" dataDxfId="11"/>
    <tableColumn id="8" xr3:uid="{C2AD89A4-F2F6-42AB-9C4F-63947F91330C}" name="ini_SO4" dataDxfId="10" dataCellStyle="Comma"/>
    <tableColumn id="9" xr3:uid="{DA1EFC8D-830C-4752-9D44-72FB2BB52671}" name="ini_B" dataDxfId="9"/>
    <tableColumn id="10" xr3:uid="{E9B7CCC2-1469-4792-847A-CE7AF32BDE06}" name="ini_Si"/>
    <tableColumn id="11" xr3:uid="{0D927DBA-9975-4C9A-A113-4110038C1258}" name="ini_As"/>
    <tableColumn id="12" xr3:uid="{3875EF4C-7AAE-43E1-BDD6-64411C09E212}" name="ini_Mn"/>
    <tableColumn id="13" xr3:uid="{A2AFD5D9-FBDB-4874-9A05-E680B0A21231}" name="ini_Fe"/>
    <tableColumn id="14" xr3:uid="{61A2F973-6CEA-4407-986C-1636C8919085}" name="ini_Zn"/>
    <tableColumn id="15" xr3:uid="{B22EF984-257F-4688-AE5A-F99B23BD1D0E}" name="ini_Sr"/>
    <tableColumn id="16" xr3:uid="{5C87B05A-227C-4903-A0EF-9745A4516473}" name="ini_Ba"/>
    <tableColumn id="17" xr3:uid="{D3D32F35-A58F-4624-8121-FDB236EE021D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8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7"/>
    <tableColumn id="3" xr3:uid="{399952D8-6349-471A-9767-328C485D5A7B}" name="ini_Cl" dataDxfId="6"/>
    <tableColumn id="4" xr3:uid="{57172103-0204-4271-973D-683613E49269}" name="ini_Na" dataDxfId="5"/>
    <tableColumn id="5" xr3:uid="{D878154D-AFEF-4F51-9749-B4E525F22EF9}" name="ini_K" dataDxfId="4"/>
    <tableColumn id="6" xr3:uid="{B996DEE3-7FFC-48A1-AD9F-12704E8C0457}" name="ini_Ca" dataDxfId="3"/>
    <tableColumn id="7" xr3:uid="{A67DFC72-A7E0-4488-B4C1-2F1400BEA40F}" name="ini_Mg" dataDxfId="2"/>
    <tableColumn id="8" xr3:uid="{BBDD3F35-6B04-453C-81A9-10C6537F02EF}" name="ini_SO4" dataDxfId="1" dataCellStyle="Comma"/>
    <tableColumn id="9" xr3:uid="{4503D5A4-FA19-42DF-AE09-08492D52999D}" name="ini_B" dataDxfId="0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85" zoomScaleNormal="85" workbookViewId="0">
      <pane ySplit="1" topLeftCell="A2" activePane="bottomLeft" state="frozen"/>
      <selection pane="bottomLeft" activeCell="E15" sqref="E15"/>
    </sheetView>
  </sheetViews>
  <sheetFormatPr defaultColWidth="9.1328125" defaultRowHeight="14.25" x14ac:dyDescent="0.45"/>
  <cols>
    <col min="1" max="1" width="14.3984375" style="9" customWidth="1"/>
    <col min="2" max="7" width="19.3984375" style="10" customWidth="1"/>
    <col min="8" max="8" width="12" style="10" customWidth="1"/>
    <col min="9" max="9" width="9.1328125" style="10"/>
    <col min="10" max="10" width="23.3984375" style="10" customWidth="1"/>
    <col min="11" max="11" width="9.1328125" style="10"/>
    <col min="12" max="12" width="11.265625" style="10" customWidth="1"/>
    <col min="13" max="15" width="21.53125" style="10" customWidth="1"/>
    <col min="16" max="16" width="27.73046875" style="10" customWidth="1"/>
    <col min="17" max="18" width="9.1328125" style="10"/>
    <col min="19" max="19" width="27.265625" style="10" customWidth="1"/>
    <col min="20" max="20" width="13.1328125" style="10" bestFit="1" customWidth="1"/>
    <col min="21" max="21" width="13.3984375" style="10" bestFit="1" customWidth="1"/>
    <col min="22" max="22" width="13.1328125" style="10" bestFit="1" customWidth="1"/>
    <col min="23" max="23" width="15.265625" style="10" bestFit="1" customWidth="1"/>
    <col min="24" max="24" width="13.86328125" style="10" bestFit="1" customWidth="1"/>
    <col min="25" max="25" width="12.86328125" style="10" bestFit="1" customWidth="1"/>
    <col min="26" max="26" width="15.265625" style="10" bestFit="1" customWidth="1"/>
    <col min="27" max="27" width="9.1328125" style="10"/>
    <col min="28" max="28" width="15.265625" style="10" bestFit="1" customWidth="1"/>
    <col min="29" max="29" width="9.1328125" style="10"/>
    <col min="30" max="30" width="14.73046875" style="10" bestFit="1" customWidth="1"/>
    <col min="31" max="16384" width="9.1328125" style="10"/>
  </cols>
  <sheetData>
    <row r="1" spans="1:26" s="23" customFormat="1" x14ac:dyDescent="0.45">
      <c r="A1" s="18" t="s">
        <v>0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55</v>
      </c>
      <c r="I1" s="23" t="s">
        <v>56</v>
      </c>
      <c r="J1" s="23" t="s">
        <v>57</v>
      </c>
      <c r="K1" s="23" t="s">
        <v>58</v>
      </c>
      <c r="L1" s="23" t="s">
        <v>59</v>
      </c>
      <c r="M1" s="23" t="s">
        <v>118</v>
      </c>
      <c r="N1" s="23" t="s">
        <v>61</v>
      </c>
      <c r="O1" s="23" t="s">
        <v>125</v>
      </c>
      <c r="P1" s="23" t="s">
        <v>62</v>
      </c>
      <c r="Q1" s="23" t="s">
        <v>63</v>
      </c>
      <c r="R1" s="23" t="s">
        <v>65</v>
      </c>
      <c r="S1" s="23" t="s">
        <v>66</v>
      </c>
      <c r="T1" s="23" t="s">
        <v>67</v>
      </c>
      <c r="U1" s="23" t="s">
        <v>123</v>
      </c>
      <c r="V1" s="23" t="s">
        <v>119</v>
      </c>
      <c r="W1" s="23" t="s">
        <v>177</v>
      </c>
      <c r="X1" s="23" t="s">
        <v>178</v>
      </c>
      <c r="Y1" s="23" t="s">
        <v>69</v>
      </c>
      <c r="Z1" s="23" t="s">
        <v>60</v>
      </c>
    </row>
    <row r="2" spans="1:26" x14ac:dyDescent="0.45">
      <c r="A2" s="9" t="s">
        <v>179</v>
      </c>
      <c r="B2" s="10" t="s">
        <v>180</v>
      </c>
      <c r="C2" s="10" t="s">
        <v>181</v>
      </c>
      <c r="D2" s="10" t="s">
        <v>182</v>
      </c>
      <c r="E2" s="10" t="s">
        <v>183</v>
      </c>
      <c r="F2" s="10" t="s">
        <v>184</v>
      </c>
      <c r="G2" s="10" t="s">
        <v>185</v>
      </c>
      <c r="H2" s="10" t="s">
        <v>186</v>
      </c>
      <c r="I2" s="10" t="s">
        <v>224</v>
      </c>
      <c r="J2" s="10" t="s">
        <v>226</v>
      </c>
      <c r="K2" s="10" t="s">
        <v>227</v>
      </c>
      <c r="L2" s="10" t="s">
        <v>187</v>
      </c>
      <c r="M2" s="10" t="s">
        <v>188</v>
      </c>
      <c r="N2" s="10" t="s">
        <v>189</v>
      </c>
      <c r="O2" s="10" t="s">
        <v>190</v>
      </c>
      <c r="P2" s="10" t="s">
        <v>229</v>
      </c>
      <c r="Q2" s="10" t="s">
        <v>234</v>
      </c>
      <c r="R2" s="10" t="s">
        <v>230</v>
      </c>
      <c r="S2" s="10" t="s">
        <v>231</v>
      </c>
      <c r="T2" s="10" t="s">
        <v>232</v>
      </c>
      <c r="U2" s="10" t="s">
        <v>191</v>
      </c>
      <c r="V2" s="10" t="s">
        <v>192</v>
      </c>
      <c r="W2" s="10" t="s">
        <v>235</v>
      </c>
      <c r="X2" s="10" t="s">
        <v>236</v>
      </c>
      <c r="Y2" s="10" t="s">
        <v>237</v>
      </c>
      <c r="Z2" s="10" t="s">
        <v>228</v>
      </c>
    </row>
    <row r="3" spans="1:26" s="29" customFormat="1" x14ac:dyDescent="0.45">
      <c r="A3" s="29" t="s">
        <v>42</v>
      </c>
      <c r="B3" s="29" t="s">
        <v>43</v>
      </c>
      <c r="C3" s="29" t="s">
        <v>43</v>
      </c>
      <c r="D3" s="29" t="s">
        <v>44</v>
      </c>
      <c r="E3" s="29" t="s">
        <v>44</v>
      </c>
      <c r="F3" s="29" t="s">
        <v>44</v>
      </c>
      <c r="G3" s="29" t="s">
        <v>44</v>
      </c>
      <c r="H3" s="29" t="s">
        <v>44</v>
      </c>
      <c r="I3" s="29" t="s">
        <v>44</v>
      </c>
      <c r="J3" s="29" t="s">
        <v>44</v>
      </c>
      <c r="K3" s="29" t="s">
        <v>44</v>
      </c>
      <c r="L3" s="29" t="s">
        <v>44</v>
      </c>
      <c r="M3" s="29" t="s">
        <v>44</v>
      </c>
      <c r="N3" s="29" t="s">
        <v>44</v>
      </c>
      <c r="O3" s="29" t="s">
        <v>44</v>
      </c>
      <c r="P3" s="29" t="s">
        <v>44</v>
      </c>
      <c r="Q3" s="29" t="s">
        <v>44</v>
      </c>
      <c r="R3" s="29" t="s">
        <v>44</v>
      </c>
      <c r="S3" s="29" t="s">
        <v>44</v>
      </c>
      <c r="T3" s="29" t="s">
        <v>44</v>
      </c>
      <c r="U3" s="29" t="s">
        <v>44</v>
      </c>
      <c r="V3" s="29" t="s">
        <v>44</v>
      </c>
      <c r="W3" s="29" t="s">
        <v>44</v>
      </c>
      <c r="X3" s="29" t="s">
        <v>44</v>
      </c>
      <c r="Y3" s="29" t="s">
        <v>44</v>
      </c>
      <c r="Z3" s="29" t="s">
        <v>44</v>
      </c>
    </row>
    <row r="4" spans="1:26" s="29" customFormat="1" x14ac:dyDescent="0.45">
      <c r="A4" s="29" t="s">
        <v>1772</v>
      </c>
      <c r="B4" s="29" t="s">
        <v>1776</v>
      </c>
      <c r="C4" s="29" t="s">
        <v>1773</v>
      </c>
      <c r="D4" s="29" t="s">
        <v>1774</v>
      </c>
      <c r="E4" s="29" t="s">
        <v>1774</v>
      </c>
      <c r="F4" s="29" t="s">
        <v>1774</v>
      </c>
      <c r="G4" s="29" t="s">
        <v>1775</v>
      </c>
      <c r="H4" s="29" t="s">
        <v>1776</v>
      </c>
      <c r="I4" s="29" t="s">
        <v>1773</v>
      </c>
      <c r="J4" s="29" t="s">
        <v>1777</v>
      </c>
      <c r="K4" s="29" t="s">
        <v>1780</v>
      </c>
      <c r="L4" s="29" t="s">
        <v>1775</v>
      </c>
      <c r="M4" s="29" t="s">
        <v>1774</v>
      </c>
      <c r="N4" s="29" t="s">
        <v>1776</v>
      </c>
      <c r="O4" s="29" t="s">
        <v>1778</v>
      </c>
      <c r="P4" s="29" t="s">
        <v>1777</v>
      </c>
      <c r="Q4" s="29" t="s">
        <v>1776</v>
      </c>
      <c r="R4" s="29" t="s">
        <v>1777</v>
      </c>
      <c r="S4" s="29" t="s">
        <v>1779</v>
      </c>
      <c r="T4" s="29" t="s">
        <v>1778</v>
      </c>
      <c r="U4" s="29" t="s">
        <v>1776</v>
      </c>
      <c r="V4" s="29" t="s">
        <v>1774</v>
      </c>
      <c r="W4" s="29" t="s">
        <v>1782</v>
      </c>
      <c r="X4" s="29" t="s">
        <v>1774</v>
      </c>
      <c r="Y4" s="29" t="s">
        <v>1788</v>
      </c>
      <c r="Z4" s="29" t="s">
        <v>1789</v>
      </c>
    </row>
    <row r="5" spans="1:26" s="29" customFormat="1" x14ac:dyDescent="0.45">
      <c r="A5" s="29" t="s">
        <v>1767</v>
      </c>
      <c r="B5" s="29" t="s">
        <v>1768</v>
      </c>
      <c r="C5" s="29" t="s">
        <v>1768</v>
      </c>
      <c r="D5" s="29" t="s">
        <v>1770</v>
      </c>
      <c r="E5" s="29" t="s">
        <v>1771</v>
      </c>
      <c r="F5" s="29" t="s">
        <v>1770</v>
      </c>
      <c r="G5" s="29" t="s">
        <v>1770</v>
      </c>
      <c r="H5" s="29" t="s">
        <v>1770</v>
      </c>
      <c r="I5" s="29" t="s">
        <v>1769</v>
      </c>
      <c r="J5" s="29" t="s">
        <v>1769</v>
      </c>
      <c r="K5" s="29" t="s">
        <v>1769</v>
      </c>
      <c r="L5" s="29" t="s">
        <v>1769</v>
      </c>
      <c r="M5" s="29" t="s">
        <v>1769</v>
      </c>
      <c r="N5" s="29" t="s">
        <v>1770</v>
      </c>
      <c r="O5" s="29" t="s">
        <v>1770</v>
      </c>
      <c r="P5" s="29" t="s">
        <v>1769</v>
      </c>
      <c r="Q5" s="29" t="s">
        <v>1769</v>
      </c>
      <c r="R5" s="29" t="s">
        <v>1769</v>
      </c>
      <c r="S5" s="29" t="s">
        <v>1769</v>
      </c>
      <c r="T5" s="29" t="s">
        <v>1770</v>
      </c>
      <c r="U5" s="29" t="s">
        <v>1769</v>
      </c>
      <c r="V5" s="29" t="s">
        <v>1771</v>
      </c>
      <c r="W5" s="29" t="s">
        <v>1769</v>
      </c>
      <c r="X5" s="29" t="s">
        <v>1769</v>
      </c>
      <c r="Y5" s="29" t="s">
        <v>1769</v>
      </c>
      <c r="Z5" s="29" t="s">
        <v>1769</v>
      </c>
    </row>
    <row r="6" spans="1:26" x14ac:dyDescent="0.45">
      <c r="A6" s="9" t="s">
        <v>41</v>
      </c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tr">
        <f>G6</f>
        <v>AR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25</v>
      </c>
      <c r="U6" s="10" t="s">
        <v>1764</v>
      </c>
      <c r="V6" s="10" t="s">
        <v>23</v>
      </c>
      <c r="W6" s="10" t="s">
        <v>26</v>
      </c>
      <c r="X6" s="10" t="s">
        <v>1766</v>
      </c>
      <c r="Y6" s="10" t="s">
        <v>1766</v>
      </c>
      <c r="Z6" s="10" t="s">
        <v>26</v>
      </c>
    </row>
    <row r="7" spans="1:26" x14ac:dyDescent="0.45">
      <c r="A7" s="9" t="s">
        <v>34</v>
      </c>
      <c r="B7" s="10">
        <v>-71</v>
      </c>
      <c r="C7" s="10">
        <v>143</v>
      </c>
      <c r="D7" s="10">
        <v>2300</v>
      </c>
      <c r="E7" s="11">
        <v>3900</v>
      </c>
      <c r="F7" s="10">
        <v>3000</v>
      </c>
      <c r="G7" s="11">
        <v>4000</v>
      </c>
      <c r="H7" s="10">
        <v>4100</v>
      </c>
      <c r="I7" s="10">
        <v>3718</v>
      </c>
      <c r="J7" s="10">
        <v>3480</v>
      </c>
      <c r="K7" s="10">
        <v>3660</v>
      </c>
      <c r="L7" s="10">
        <v>3630</v>
      </c>
      <c r="M7" s="10">
        <f>G7</f>
        <v>4000</v>
      </c>
      <c r="N7" s="10">
        <f>G7</f>
        <v>4000</v>
      </c>
      <c r="O7" s="10">
        <v>3780</v>
      </c>
      <c r="P7" s="10">
        <v>3330</v>
      </c>
      <c r="Q7" s="10">
        <v>3820</v>
      </c>
      <c r="R7" s="10">
        <v>3760</v>
      </c>
      <c r="S7" s="10">
        <v>3414</v>
      </c>
      <c r="T7" s="10">
        <v>3750</v>
      </c>
      <c r="U7" s="10">
        <v>3653</v>
      </c>
      <c r="V7" s="10">
        <v>1544</v>
      </c>
      <c r="W7" s="10">
        <v>3000</v>
      </c>
      <c r="X7" s="10">
        <v>2670</v>
      </c>
      <c r="Y7" s="10">
        <v>2700</v>
      </c>
      <c r="Z7" s="10">
        <v>4060</v>
      </c>
    </row>
    <row r="8" spans="1:26" x14ac:dyDescent="0.45">
      <c r="A8" s="9" t="s">
        <v>126</v>
      </c>
      <c r="B8" s="12">
        <v>-115.57814</v>
      </c>
      <c r="C8" s="12">
        <v>7.9751099999999999</v>
      </c>
      <c r="D8" s="12">
        <v>-68.32159</v>
      </c>
      <c r="E8" s="12">
        <v>-66.7</v>
      </c>
      <c r="F8" s="12">
        <v>-66.790670000000006</v>
      </c>
      <c r="G8" s="12">
        <v>-66.981870000000001</v>
      </c>
      <c r="H8" s="12">
        <v>-68.665130000000005</v>
      </c>
      <c r="I8" s="12">
        <v>-67.12</v>
      </c>
      <c r="J8" s="12">
        <v>-67.709720000000004</v>
      </c>
      <c r="K8" s="12">
        <v>-68.14443</v>
      </c>
      <c r="L8" s="12">
        <v>-67.124110000000002</v>
      </c>
      <c r="M8" s="12">
        <v>-67.048779999999994</v>
      </c>
      <c r="N8" s="12">
        <v>-66.947149999999993</v>
      </c>
      <c r="O8" s="12">
        <v>-66.704589999999996</v>
      </c>
      <c r="P8" s="12">
        <v>-67.462999999999994</v>
      </c>
      <c r="Q8" s="12">
        <v>-66.816280000000006</v>
      </c>
      <c r="R8" s="12">
        <v>-66.817809999999994</v>
      </c>
      <c r="S8" s="12">
        <v>-65.946389999999994</v>
      </c>
      <c r="T8" s="12">
        <v>-69.071663999999998</v>
      </c>
      <c r="U8" s="12">
        <v>-67.378029999999995</v>
      </c>
      <c r="V8" s="12">
        <v>-117.57931000000001</v>
      </c>
      <c r="W8" s="12">
        <v>-67.428989999999999</v>
      </c>
      <c r="X8" s="12">
        <v>95.240380000000002</v>
      </c>
      <c r="Y8" s="12">
        <v>91.483860000000007</v>
      </c>
      <c r="Z8" s="12">
        <v>-66.748329999999996</v>
      </c>
    </row>
    <row r="9" spans="1:26" x14ac:dyDescent="0.45">
      <c r="A9" s="9" t="s">
        <v>127</v>
      </c>
      <c r="B9" s="12">
        <v>33.177570000000003</v>
      </c>
      <c r="C9" s="12">
        <v>48.65578</v>
      </c>
      <c r="D9" s="12">
        <v>-23.641819999999999</v>
      </c>
      <c r="E9" s="12">
        <v>-23.45</v>
      </c>
      <c r="F9" s="12">
        <v>-23.757380000000001</v>
      </c>
      <c r="G9" s="12">
        <v>-25.225560000000002</v>
      </c>
      <c r="H9" s="12">
        <v>-27.364129999999999</v>
      </c>
      <c r="I9" s="12">
        <v>-24.057500000000001</v>
      </c>
      <c r="J9" s="12">
        <v>-24.770140000000001</v>
      </c>
      <c r="K9" s="12">
        <v>-25.006049999999998</v>
      </c>
      <c r="L9" s="12">
        <v>-25.036719999999999</v>
      </c>
      <c r="M9" s="12">
        <v>-25.392700000000001</v>
      </c>
      <c r="N9" s="12">
        <v>-25.345320000000001</v>
      </c>
      <c r="O9" s="12">
        <v>-24.57086</v>
      </c>
      <c r="P9" s="12">
        <v>-25.248000000000001</v>
      </c>
      <c r="Q9" s="12">
        <v>-25.090769999999999</v>
      </c>
      <c r="R9" s="12">
        <v>-24.698969999999999</v>
      </c>
      <c r="S9" s="12">
        <v>-23.728560000000002</v>
      </c>
      <c r="T9" s="12">
        <v>-26.877735999999999</v>
      </c>
      <c r="U9" s="12">
        <v>-20.542850000000001</v>
      </c>
      <c r="V9" s="12">
        <v>37.775440000000003</v>
      </c>
      <c r="W9" s="12">
        <v>-26.498830000000002</v>
      </c>
      <c r="X9" s="12">
        <v>36.78454</v>
      </c>
      <c r="Y9" s="12">
        <v>38.540610000000001</v>
      </c>
      <c r="Z9" s="12">
        <v>-25.244720000000001</v>
      </c>
    </row>
    <row r="10" spans="1:26" x14ac:dyDescent="0.45">
      <c r="A10" s="9" t="s">
        <v>124</v>
      </c>
      <c r="B10" s="10">
        <v>22</v>
      </c>
      <c r="C10" s="10">
        <v>15</v>
      </c>
      <c r="D10" s="10">
        <v>16.8</v>
      </c>
      <c r="E10" s="11">
        <v>8.24</v>
      </c>
      <c r="F10" s="10">
        <v>5.0999999999999996</v>
      </c>
      <c r="G10" s="10">
        <v>5.2</v>
      </c>
      <c r="H10" s="10">
        <v>4</v>
      </c>
      <c r="L10" s="10">
        <v>6.5</v>
      </c>
      <c r="M10" s="10">
        <f>5.2</f>
        <v>5.2</v>
      </c>
      <c r="N10" s="10">
        <f>G10</f>
        <v>5.2</v>
      </c>
      <c r="O10" s="10">
        <v>6.3</v>
      </c>
      <c r="S10" s="12"/>
      <c r="T10" s="10">
        <v>5.5</v>
      </c>
      <c r="U10" s="10">
        <v>7.8</v>
      </c>
      <c r="V10" s="10">
        <v>13</v>
      </c>
    </row>
    <row r="11" spans="1:26" x14ac:dyDescent="0.45">
      <c r="A11" s="9" t="s">
        <v>33</v>
      </c>
      <c r="B11" s="10">
        <v>0</v>
      </c>
      <c r="C11" s="10">
        <v>0</v>
      </c>
      <c r="D11" s="10">
        <v>1.44</v>
      </c>
      <c r="E11" s="11">
        <v>1.246</v>
      </c>
      <c r="F11" s="10">
        <v>1.27</v>
      </c>
      <c r="G11" s="10">
        <v>1.1060000000000001</v>
      </c>
      <c r="H11" s="10">
        <v>1.788</v>
      </c>
      <c r="I11" s="10">
        <v>1.2330000000000001</v>
      </c>
      <c r="L11" s="10">
        <v>2.044</v>
      </c>
      <c r="M11" s="10">
        <f>G11</f>
        <v>1.1060000000000001</v>
      </c>
      <c r="N11" s="10">
        <f>G11</f>
        <v>1.1060000000000001</v>
      </c>
      <c r="O11" s="10">
        <v>1.2</v>
      </c>
      <c r="T11" s="10">
        <f>D11</f>
        <v>1.44</v>
      </c>
      <c r="U11" s="10">
        <v>1.3180000000000001</v>
      </c>
      <c r="V11" s="10">
        <v>1.425</v>
      </c>
    </row>
    <row r="12" spans="1:26" x14ac:dyDescent="0.45">
      <c r="A12" s="9" t="s">
        <v>35</v>
      </c>
      <c r="B12" s="10">
        <v>100</v>
      </c>
      <c r="C12" s="10">
        <v>100</v>
      </c>
      <c r="D12" s="10">
        <v>99.5</v>
      </c>
      <c r="E12" s="11">
        <v>86.8</v>
      </c>
      <c r="F12" s="10">
        <v>89</v>
      </c>
      <c r="G12" s="10">
        <v>86.4</v>
      </c>
      <c r="H12" s="10">
        <v>94.9</v>
      </c>
      <c r="M12" s="10">
        <f>G12</f>
        <v>86.4</v>
      </c>
      <c r="N12" s="10">
        <f>G12</f>
        <v>86.4</v>
      </c>
      <c r="V12" s="10">
        <v>94.92</v>
      </c>
    </row>
    <row r="13" spans="1:26" x14ac:dyDescent="0.45">
      <c r="A13" s="9" t="s">
        <v>36</v>
      </c>
      <c r="B13" s="10">
        <v>1.1299999999999999</v>
      </c>
      <c r="C13" s="10">
        <v>1.1299999999999999</v>
      </c>
      <c r="D13" s="10">
        <v>1.2230000000000001</v>
      </c>
      <c r="E13" s="11">
        <v>1.2110000000000001</v>
      </c>
      <c r="F13" s="10">
        <v>1.22</v>
      </c>
      <c r="G13" s="10">
        <v>1.206</v>
      </c>
      <c r="H13" s="10">
        <v>1.2370000000000001</v>
      </c>
      <c r="I13" s="10">
        <v>1.22</v>
      </c>
      <c r="J13" s="10">
        <v>1.22</v>
      </c>
      <c r="K13" s="10">
        <v>1.22</v>
      </c>
      <c r="L13" s="10">
        <v>1.2</v>
      </c>
      <c r="M13" s="10">
        <f>G13</f>
        <v>1.206</v>
      </c>
      <c r="N13" s="10">
        <f>G13</f>
        <v>1.206</v>
      </c>
      <c r="O13" s="10">
        <v>1.22</v>
      </c>
      <c r="P13" s="10">
        <v>1.22</v>
      </c>
      <c r="Q13" s="10">
        <v>1.22</v>
      </c>
      <c r="R13" s="10">
        <v>1.22</v>
      </c>
      <c r="S13" s="10">
        <v>1.22</v>
      </c>
      <c r="T13" s="10">
        <v>1.2</v>
      </c>
      <c r="U13" s="10">
        <v>1.2</v>
      </c>
      <c r="V13" s="10">
        <v>1.2</v>
      </c>
      <c r="X13" s="10">
        <v>1.349</v>
      </c>
      <c r="Y13" s="10">
        <v>1.349</v>
      </c>
      <c r="Z13" s="10">
        <v>1.22</v>
      </c>
    </row>
    <row r="14" spans="1:26" x14ac:dyDescent="0.45">
      <c r="A14" s="9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Z14" s="8"/>
    </row>
    <row r="15" spans="1:26" x14ac:dyDescent="0.45">
      <c r="A15" s="9" t="s">
        <v>193</v>
      </c>
      <c r="B15" s="8">
        <v>1.7876106194690267E-2</v>
      </c>
      <c r="C15" s="8">
        <v>1.8938053097345135E-2</v>
      </c>
      <c r="D15" s="8">
        <v>0.15</v>
      </c>
      <c r="E15" s="8">
        <v>6.3914120561519405E-2</v>
      </c>
      <c r="F15" s="8">
        <v>0.05</v>
      </c>
      <c r="G15" s="8">
        <v>6.616915422885572E-2</v>
      </c>
      <c r="H15" s="8">
        <f>((Sheet2!B2/1000)/(Sheet1!$H$13*1000))*100</f>
        <v>9.4987873888439781E-2</v>
      </c>
      <c r="I15" s="8">
        <f>((Sheet2!C2/1000)/(Sheet1!$I$13*1000))*100</f>
        <v>2.8688524590163935E-2</v>
      </c>
      <c r="J15" s="7">
        <v>2.60655737704918E-2</v>
      </c>
      <c r="K15" s="13">
        <f>((Sheet2!E2/1000)/(Sheet1!$K$13*1000))*100</f>
        <v>3.4426229508196717E-2</v>
      </c>
      <c r="L15" s="8">
        <f>((Sheet2!F2/1000)/(Sheet1!$L$13*1000))*100</f>
        <v>2.6166666666666668E-2</v>
      </c>
      <c r="M15" s="8">
        <f t="shared" ref="M15:M22" si="0">G15</f>
        <v>6.616915422885572E-2</v>
      </c>
      <c r="N15" s="8">
        <f>Sheet2!I2/10000</f>
        <v>7.8200000000000006E-2</v>
      </c>
      <c r="O15" s="8">
        <f>((Sheet2!J2/1000)/(Sheet1!$O$13*1000))*100</f>
        <v>3.5573770491803276E-2</v>
      </c>
      <c r="P15" s="13">
        <f>((Sheet2!K2/1000)/(Sheet1!$P$13*1000))*100</f>
        <v>2.5491803278688527E-2</v>
      </c>
      <c r="Q15" s="8">
        <f>((Sheet2!L2/1000)/(Sheet1!$P$13*1000))*100</f>
        <v>3.0901639344262294E-2</v>
      </c>
      <c r="R15" s="8">
        <f>((Sheet2!N2/1000)/(Sheet1!$P$13*1000))*100</f>
        <v>1.6967213114754097E-2</v>
      </c>
      <c r="S15" s="8">
        <f>((Sheet2!O2/1000)/(Sheet1!$P$13*1000))*100</f>
        <v>2.2131147540983609E-2</v>
      </c>
      <c r="T15" s="8">
        <f>((Sheet2!P2/1000)/(Sheet1!$P$13*1000))*100</f>
        <v>9.1967213114754101E-2</v>
      </c>
      <c r="U15" s="14">
        <f>(Sheet2!Q2/(1000*Sheet1!$U$13))*100</f>
        <v>6.9999999999999993E-2</v>
      </c>
      <c r="V15" s="10">
        <v>0.02</v>
      </c>
      <c r="W15" s="10">
        <v>0.02</v>
      </c>
      <c r="X15" s="10">
        <v>2.1999999999999999E-2</v>
      </c>
      <c r="Y15" s="10">
        <v>2.1999999999999999E-2</v>
      </c>
      <c r="Z15" s="8">
        <f>((Sheet2!Y2/1000)/(Sheet1!$Z$13*1000))*100</f>
        <v>1.9262295081967213E-2</v>
      </c>
    </row>
    <row r="16" spans="1:26" x14ac:dyDescent="0.45">
      <c r="A16" s="9" t="s">
        <v>194</v>
      </c>
      <c r="B16" s="8">
        <v>12.567699115044249</v>
      </c>
      <c r="C16" s="8">
        <v>5.3599115044247796</v>
      </c>
      <c r="D16" s="8">
        <v>16.04</v>
      </c>
      <c r="E16" s="8">
        <v>14.587365813377373</v>
      </c>
      <c r="F16" s="8">
        <v>14.7</v>
      </c>
      <c r="G16" s="8">
        <v>14.942205638474295</v>
      </c>
      <c r="H16" s="8">
        <f>((Sheet2!B3/1000)/(Sheet1!$H$13*1000))*100</f>
        <v>17.191754244139045</v>
      </c>
      <c r="I16" s="8">
        <f>((Sheet2!C3/1000)/(Sheet1!$I$13*1000))*100</f>
        <v>15.614754098360656</v>
      </c>
      <c r="J16" s="7">
        <v>4.8235245901639354</v>
      </c>
      <c r="K16" s="8">
        <f>((Sheet2!E3/1000)/(Sheet1!$K$13*1000))*100</f>
        <v>12.204918032786885</v>
      </c>
      <c r="L16" s="8"/>
      <c r="M16" s="8">
        <f t="shared" si="0"/>
        <v>14.942205638474295</v>
      </c>
      <c r="N16" s="8"/>
      <c r="O16" s="8"/>
      <c r="P16" s="13">
        <f>((Sheet2!K3/1000)/(Sheet1!$P$13*1000))*100</f>
        <v>7.2295901639344251</v>
      </c>
      <c r="Q16" s="8">
        <f>((Sheet2!L3/1000)/(Sheet1!$P$13*1000))*100</f>
        <v>1.7617213114754098</v>
      </c>
      <c r="R16" s="8">
        <f>((Sheet2!N3/1000)/(Sheet1!$P$13*1000))*100</f>
        <v>14.449426229508195</v>
      </c>
      <c r="S16" s="8">
        <f>((Sheet2!O3/1000)/(Sheet1!$P$13*1000))*100</f>
        <v>11.497213114754096</v>
      </c>
      <c r="T16" s="8">
        <f>((Sheet2!P3/1000)/(Sheet1!$P$13*1000))*100</f>
        <v>15.796967213114755</v>
      </c>
      <c r="U16" s="8">
        <f>(Sheet2!Q3/(1000*Sheet1!$U$13))*100</f>
        <v>16.974999999999998</v>
      </c>
      <c r="V16" s="10">
        <v>10.06</v>
      </c>
      <c r="Z16" s="8">
        <f>((Sheet2!Y3/1000)/(Sheet1!$Z$13*1000))*100</f>
        <v>3.1368852459016399</v>
      </c>
    </row>
    <row r="17" spans="1:38" x14ac:dyDescent="0.45">
      <c r="A17" s="9" t="s">
        <v>195</v>
      </c>
      <c r="B17" s="8">
        <v>4.3583185840707968</v>
      </c>
      <c r="C17" s="8">
        <v>1.9673451327433629</v>
      </c>
      <c r="D17" s="8">
        <v>7.6</v>
      </c>
      <c r="E17" s="8">
        <v>9.8648224607762174</v>
      </c>
      <c r="F17" s="8">
        <v>9.8000000000000007</v>
      </c>
      <c r="G17" s="8">
        <v>9.1776119402985081</v>
      </c>
      <c r="H17" s="8">
        <f>((Sheet2!B4/1000)/(Sheet1!$H$13*1000))*100</f>
        <v>5.5667744543249809</v>
      </c>
      <c r="I17" s="8">
        <f>((Sheet2!C4/1000)/(Sheet1!$I$13*1000))*100</f>
        <v>10.016393442622951</v>
      </c>
      <c r="J17" s="7">
        <v>2.0954918032786889</v>
      </c>
      <c r="K17" s="8">
        <f>((Sheet2!E4/1000)/(Sheet1!$K$13*1000))*100</f>
        <v>7.5737704918032795</v>
      </c>
      <c r="L17" s="8"/>
      <c r="M17" s="8">
        <f t="shared" si="0"/>
        <v>9.1776119402985081</v>
      </c>
      <c r="N17" s="8"/>
      <c r="O17" s="8"/>
      <c r="P17" s="13">
        <f>((Sheet2!K4/1000)/(Sheet1!$P$13*1000))*100</f>
        <v>4.5713114754098365</v>
      </c>
      <c r="Q17" s="8">
        <f>((Sheet2!L4/1000)/(Sheet1!$P$13*1000))*100</f>
        <v>0.85655737704918022</v>
      </c>
      <c r="R17" s="8">
        <f>((Sheet2!N4/1000)/(Sheet1!$P$13*1000))*100</f>
        <v>8.8337704918032784</v>
      </c>
      <c r="S17" s="8">
        <f>((Sheet2!O4/1000)/(Sheet1!$P$13*1000))*100</f>
        <v>7.1161475409836052</v>
      </c>
      <c r="T17" s="8">
        <f>((Sheet2!P4/1000)/(Sheet1!$P$13*1000))*100</f>
        <v>7.1398360655737694</v>
      </c>
      <c r="U17" s="8">
        <f>(Sheet2!Q4/(1000*Sheet1!$U$13))*100</f>
        <v>8.7833333333333332</v>
      </c>
      <c r="V17" s="10">
        <v>6.2</v>
      </c>
      <c r="Z17" s="8">
        <f>((Sheet2!Y4/1000)/(Sheet1!$Z$13*1000))*100</f>
        <v>1.7651639344262295</v>
      </c>
    </row>
    <row r="18" spans="1:38" x14ac:dyDescent="0.45">
      <c r="A18" s="9" t="s">
        <v>196</v>
      </c>
      <c r="B18" s="8">
        <v>1.2802654867256638</v>
      </c>
      <c r="C18" s="8">
        <v>0.43168141592920356</v>
      </c>
      <c r="D18" s="8">
        <v>1.85</v>
      </c>
      <c r="E18" s="8">
        <v>0.51420313790255989</v>
      </c>
      <c r="F18" s="8">
        <v>4.8099999999999996</v>
      </c>
      <c r="G18" s="8">
        <v>0.68101160862354893</v>
      </c>
      <c r="H18" s="8">
        <f>((Sheet2!B5/1000)/(Sheet1!$H$13*1000))*100</f>
        <v>0.91503637833468077</v>
      </c>
      <c r="I18" s="8">
        <f>((Sheet2!C5/1000)/(Sheet1!$I$13*1000))*100</f>
        <v>0.53852459016393439</v>
      </c>
      <c r="J18" s="7">
        <v>0.61827868852459023</v>
      </c>
      <c r="K18" s="8">
        <f>((Sheet2!E5/1000)/(Sheet1!$K$13*1000))*100</f>
        <v>0.3040983606557377</v>
      </c>
      <c r="L18" s="8"/>
      <c r="M18" s="8">
        <f t="shared" si="0"/>
        <v>0.68101160862354893</v>
      </c>
      <c r="N18" s="8">
        <f>Sheet2!I5/10000</f>
        <v>0.86529999999999996</v>
      </c>
      <c r="O18" s="8">
        <f>((Sheet2!J5/1000)/(Sheet1!$O$13*1000))*100</f>
        <v>0.37680327868852465</v>
      </c>
      <c r="P18" s="13">
        <f>((Sheet2!K5/1000)/(Sheet1!$P$13*1000))*100</f>
        <v>6.6147540983606562E-2</v>
      </c>
      <c r="Q18" s="8">
        <f>((Sheet2!L5/1000)/(Sheet1!$P$13*1000))*100</f>
        <v>0.24795081967213117</v>
      </c>
      <c r="R18" s="8">
        <f>((Sheet2!N5/1000)/(Sheet1!$P$13*1000))*100</f>
        <v>0.2439344262295082</v>
      </c>
      <c r="S18" s="8">
        <f>((Sheet2!O5/1000)/(Sheet1!$P$13*1000))*100</f>
        <v>0.30836065573770488</v>
      </c>
      <c r="T18" s="8">
        <f>((Sheet2!P5/1000)/(Sheet1!$P$13*1000))*100</f>
        <v>0.66737704918032781</v>
      </c>
      <c r="U18" s="8">
        <f>(Sheet2!Q5/(1000*Sheet1!$U$13))*100</f>
        <v>1.3083333333333331</v>
      </c>
      <c r="V18" s="10">
        <v>0.8</v>
      </c>
      <c r="Z18" s="8">
        <f>((Sheet2!Y5/1000)/(Sheet1!$Z$13*1000))*100</f>
        <v>0.64557377049180331</v>
      </c>
      <c r="AD18" s="15"/>
      <c r="AE18" s="7"/>
      <c r="AF18" s="7"/>
      <c r="AG18" s="7"/>
      <c r="AH18" s="7"/>
      <c r="AI18" s="7"/>
      <c r="AJ18" s="7"/>
      <c r="AK18" s="7"/>
      <c r="AL18" s="7"/>
    </row>
    <row r="19" spans="1:38" x14ac:dyDescent="0.45">
      <c r="A19" s="9" t="s">
        <v>197</v>
      </c>
      <c r="B19" s="8">
        <v>2.2729203539823009</v>
      </c>
      <c r="C19" s="8">
        <v>0.45973451327433629</v>
      </c>
      <c r="D19" s="8">
        <v>3.1E-2</v>
      </c>
      <c r="E19" s="8">
        <v>3.9306358381502891E-2</v>
      </c>
      <c r="F19" s="8">
        <v>1E-3</v>
      </c>
      <c r="G19" s="8">
        <v>6.0696517412935316E-2</v>
      </c>
      <c r="H19" s="8">
        <f>((Sheet2!B6/1000)/(Sheet1!$H$13*1000))*100</f>
        <v>4.1656426839126928</v>
      </c>
      <c r="I19" s="8">
        <f>((Sheet2!C6/1000)/(Sheet1!$I$13*1000))*100</f>
        <v>2.295081967213115E-2</v>
      </c>
      <c r="J19" s="7">
        <v>4.2377049180327871E-2</v>
      </c>
      <c r="K19" s="8">
        <f>((Sheet2!E6/1000)/(Sheet1!$K$13*1000))*100</f>
        <v>6.5573770491803282E-2</v>
      </c>
      <c r="L19" s="8">
        <f>((Sheet2!F6/1000)/(Sheet1!$L$13*1000))*100</f>
        <v>3.241666666666667E-2</v>
      </c>
      <c r="M19" s="8">
        <f t="shared" si="0"/>
        <v>6.0696517412935316E-2</v>
      </c>
      <c r="N19" s="8"/>
      <c r="O19" s="8"/>
      <c r="P19" s="13">
        <f>((Sheet2!K6/1000)/(Sheet1!$P$13*1000))*100</f>
        <v>4.3852459016393446E-2</v>
      </c>
      <c r="Q19" s="8">
        <f>((Sheet2!L6/1000)/(Sheet1!$P$13*1000))*100</f>
        <v>4.0163934426229514E-3</v>
      </c>
      <c r="R19" s="8">
        <f>((Sheet2!N6/1000)/(Sheet1!$P$13*1000))*100</f>
        <v>4.5737704918032793E-2</v>
      </c>
      <c r="S19" s="8">
        <f>((Sheet2!O6/1000)/(Sheet1!$P$13*1000))*100</f>
        <v>0.11819672131147541</v>
      </c>
      <c r="T19" s="8">
        <f>((Sheet2!P6/1000)/(Sheet1!$P$13*1000))*100</f>
        <v>1.0530327868852458</v>
      </c>
      <c r="U19" s="8">
        <f>(Sheet2!Q6/(1000*Sheet1!$U$13))*100</f>
        <v>0.27750000000000002</v>
      </c>
      <c r="V19" s="10">
        <v>0.71</v>
      </c>
      <c r="Z19" s="8">
        <f>((Sheet2!Y6/1000)/(Sheet1!$Z$13*1000))*100</f>
        <v>0.11499999999999999</v>
      </c>
    </row>
    <row r="20" spans="1:38" x14ac:dyDescent="0.45">
      <c r="A20" s="9" t="s">
        <v>198</v>
      </c>
      <c r="B20" s="8">
        <v>9.6460176991150452E-3</v>
      </c>
      <c r="C20" s="8">
        <v>8.7610619469026558E-3</v>
      </c>
      <c r="D20" s="8">
        <v>0.96</v>
      </c>
      <c r="E20" s="8">
        <v>0.16556564822460776</v>
      </c>
      <c r="F20" s="8">
        <v>0.14000000000000001</v>
      </c>
      <c r="G20" s="8">
        <v>0.15174129353233831</v>
      </c>
      <c r="H20" s="8">
        <f>((Sheet2!B7/1000)/(Sheet1!$H$13*1000))*100</f>
        <v>0.15157639450282942</v>
      </c>
      <c r="I20" s="8">
        <f>((Sheet2!C7/1000)/(Sheet1!$I$13*1000))*100</f>
        <v>0.17377049180327869</v>
      </c>
      <c r="J20" s="7">
        <v>0.33540983606557367</v>
      </c>
      <c r="K20" s="8">
        <f>((Sheet2!E7/1000)/(Sheet1!$K$13*1000))*100</f>
        <v>0.21311475409836067</v>
      </c>
      <c r="L20" s="8">
        <f>((Sheet2!F7/1000)/(Sheet1!$L$13*1000))*100</f>
        <v>0.13633333333333331</v>
      </c>
      <c r="M20" s="8">
        <f t="shared" si="0"/>
        <v>0.15174129353233831</v>
      </c>
      <c r="N20" s="8">
        <f>Sheet2!I7/10000</f>
        <v>0.17199999999999999</v>
      </c>
      <c r="O20" s="8">
        <f>((Sheet2!J7/1000)/(Sheet1!$O$13*1000))*100</f>
        <v>0.25868852459016395</v>
      </c>
      <c r="P20" s="13">
        <f>((Sheet2!K7/1000)/(Sheet1!$P$13*1000))*100</f>
        <v>6.6885245901639342E-2</v>
      </c>
      <c r="Q20" s="8">
        <f>((Sheet2!L7/1000)/(Sheet1!$P$13*1000))*100</f>
        <v>0.18663934426229509</v>
      </c>
      <c r="R20" s="8">
        <f>((Sheet2!N7/1000)/(Sheet1!$P$13*1000))*100</f>
        <v>0.15196721311475411</v>
      </c>
      <c r="S20" s="8">
        <f>((Sheet2!O7/1000)/(Sheet1!$P$13*1000))*100</f>
        <v>9.2622950819672117E-2</v>
      </c>
      <c r="T20" s="8">
        <f>((Sheet2!P7/1000)/(Sheet1!$P$13*1000))*100</f>
        <v>0.60057377049180327</v>
      </c>
      <c r="U20" s="8">
        <f>(Sheet2!Q7/(1000*Sheet1!$U$13))*100</f>
        <v>1.3916666666666666</v>
      </c>
      <c r="V20" s="10">
        <v>0.02</v>
      </c>
      <c r="Z20" s="8">
        <f>((Sheet2!Y7/1000)/(Sheet1!$Z$13*1000))*100</f>
        <v>7.6475409836065572E-2</v>
      </c>
    </row>
    <row r="21" spans="1:38" x14ac:dyDescent="0.45">
      <c r="A21" s="9" t="s">
        <v>199</v>
      </c>
      <c r="B21" s="8">
        <v>5.1858407079646025E-3</v>
      </c>
      <c r="C21" s="8">
        <v>1.5221238938053099E-2</v>
      </c>
      <c r="D21" s="8">
        <v>1.65</v>
      </c>
      <c r="E21" s="8">
        <v>1.5383980181668042</v>
      </c>
      <c r="F21" s="8">
        <v>0.2</v>
      </c>
      <c r="G21" s="8">
        <v>0.84436152570480927</v>
      </c>
      <c r="H21" s="8">
        <f>((Sheet2!B8/1000)/(Sheet1!$H$13*1000))*100</f>
        <v>0</v>
      </c>
      <c r="I21" s="8">
        <f>((Sheet2!C8/1000)/(Sheet1!$I$13*1000))*100</f>
        <v>1.3106557377049179</v>
      </c>
      <c r="J21" s="7">
        <v>2.479180327868852</v>
      </c>
      <c r="K21" s="8">
        <f>((Sheet2!E8/1000)/(Sheet1!$K$13*1000))*100</f>
        <v>0.86967213114754094</v>
      </c>
      <c r="L21" s="8"/>
      <c r="M21" s="8">
        <f t="shared" si="0"/>
        <v>0.84436152570480927</v>
      </c>
      <c r="N21" s="8">
        <f>Sheet2!I8/10000</f>
        <v>0.89929999999999999</v>
      </c>
      <c r="O21" s="8"/>
      <c r="P21" s="13">
        <f>((Sheet2!K8/1000)/(Sheet1!$P$13*1000))*100</f>
        <v>0.64057377049180331</v>
      </c>
      <c r="Q21" s="8">
        <f>((Sheet2!L8/1000)/(Sheet1!$P$13*1000))*100</f>
        <v>0.99868852459016388</v>
      </c>
      <c r="R21" s="8">
        <f>((Sheet2!N8/1000)/(Sheet1!$P$13*1000))*100</f>
        <v>0.74262295081967222</v>
      </c>
      <c r="S21" s="8">
        <f>((Sheet2!O8/1000)/(Sheet1!$P$13*1000))*100</f>
        <v>0.1781967213114754</v>
      </c>
      <c r="T21" s="8">
        <f>((Sheet2!P8/1000)/(Sheet1!$P$13*1000))*100</f>
        <v>5.8278688524590158E-2</v>
      </c>
      <c r="U21" s="8">
        <f>(Sheet2!Q8/(1000*Sheet1!$U$13))*100</f>
        <v>1.7750000000000001</v>
      </c>
      <c r="V21" s="10">
        <v>0</v>
      </c>
      <c r="Z21" s="8">
        <f>((Sheet2!Y8/1000)/(Sheet1!$Z$13*1000))*100</f>
        <v>0.78581967213114756</v>
      </c>
    </row>
    <row r="22" spans="1:38" x14ac:dyDescent="0.45">
      <c r="A22" s="9" t="s">
        <v>200</v>
      </c>
      <c r="B22" s="8">
        <v>2.6371681415929205E-2</v>
      </c>
      <c r="C22" s="8">
        <v>4.1592920353982306E-3</v>
      </c>
      <c r="D22" s="8">
        <v>6.4000000000000001E-2</v>
      </c>
      <c r="E22" s="8">
        <v>9.3806771263418659E-2</v>
      </c>
      <c r="F22" s="8">
        <v>0.6</v>
      </c>
      <c r="G22" s="8">
        <v>8.6235489220563843E-3</v>
      </c>
      <c r="H22" s="8">
        <f>((Sheet2!B9/1000)/(Sheet1!$H$13*1000))*100</f>
        <v>0.12740501212611155</v>
      </c>
      <c r="I22" s="8">
        <f>((Sheet2!C9/1000)/(Sheet1!$I$13*1000))*100</f>
        <v>0.13188524590163933</v>
      </c>
      <c r="J22" s="7">
        <v>0.27098360655737708</v>
      </c>
      <c r="K22" s="8">
        <f>((Sheet2!E9/1000)/(Sheet1!$K$13*1000))*100</f>
        <v>0.1371311475409836</v>
      </c>
      <c r="L22" s="8">
        <f>((Sheet2!F9/1000)/(Sheet1!$L$13*1000))*100</f>
        <v>1.8583333333333334E-2</v>
      </c>
      <c r="M22" s="8">
        <f t="shared" si="0"/>
        <v>8.6235489220563843E-3</v>
      </c>
      <c r="N22" s="8"/>
      <c r="O22" s="8">
        <f>((Sheet2!J9/1000)/(Sheet1!$O$13*1000))*100</f>
        <v>6.5245901639344267E-2</v>
      </c>
      <c r="P22" s="13">
        <f>((Sheet2!K9/1000)/(Sheet1!$P$13*1000))*100</f>
        <v>7.1967213114754097E-2</v>
      </c>
      <c r="Q22" s="8">
        <f>((Sheet2!L9/1000)/(Sheet1!$P$13*1000))*100</f>
        <v>3.2950819672131149E-2</v>
      </c>
      <c r="R22" s="8">
        <f>((Sheet2!N9/1000)/(Sheet1!$P$13*1000))*100</f>
        <v>0.1119672131147541</v>
      </c>
      <c r="S22" s="8">
        <f>((Sheet2!O9/1000)/(Sheet1!$P$13*1000))*100</f>
        <v>3.6393442622950821E-2</v>
      </c>
      <c r="T22" s="8">
        <f>((Sheet2!P9/1000)/(Sheet1!$P$13*1000))*100</f>
        <v>4.6885245901639339E-2</v>
      </c>
      <c r="U22" s="8">
        <f>(Sheet2!Q9/(1000*Sheet1!$U$13))*100</f>
        <v>5.8333333333333327E-2</v>
      </c>
      <c r="V22" s="10">
        <v>5.0000000000000001E-3</v>
      </c>
      <c r="Z22" s="8">
        <f>((Sheet2!Y9/1000)/(Sheet1!$Z$13*1000))*100</f>
        <v>6.6229508196721326E-2</v>
      </c>
    </row>
    <row r="23" spans="1:38" x14ac:dyDescent="0.45">
      <c r="A23" s="9" t="s">
        <v>201</v>
      </c>
      <c r="B23" s="8">
        <v>3.0265486725663718E-2</v>
      </c>
      <c r="C23" s="8">
        <v>5.9469026548672572E-3</v>
      </c>
      <c r="D23" s="1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0">
        <v>0</v>
      </c>
      <c r="Z23" s="8"/>
    </row>
    <row r="24" spans="1:38" x14ac:dyDescent="0.45">
      <c r="A24" s="9" t="s">
        <v>202</v>
      </c>
      <c r="B24" s="8">
        <v>7.964601769911505E-4</v>
      </c>
      <c r="C24" s="8">
        <v>1.7964601769911506E-3</v>
      </c>
      <c r="D24" s="1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0">
        <v>0</v>
      </c>
      <c r="Z24" s="8"/>
    </row>
    <row r="25" spans="1:38" x14ac:dyDescent="0.45">
      <c r="A25" s="9" t="s">
        <v>203</v>
      </c>
      <c r="B25" s="8">
        <v>0.10628318584070798</v>
      </c>
      <c r="C25" s="8">
        <v>2.168141592920354E-3</v>
      </c>
      <c r="D25" s="1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0">
        <v>0</v>
      </c>
      <c r="Z25" s="8"/>
    </row>
    <row r="26" spans="1:38" x14ac:dyDescent="0.45">
      <c r="A26" s="9" t="s">
        <v>204</v>
      </c>
      <c r="B26" s="8">
        <v>0.11920353982300885</v>
      </c>
      <c r="C26" s="8">
        <v>3.3097345132743362E-3</v>
      </c>
      <c r="D26" s="1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0">
        <v>0</v>
      </c>
      <c r="Z26" s="8"/>
    </row>
    <row r="27" spans="1:38" x14ac:dyDescent="0.45">
      <c r="A27" s="9" t="s">
        <v>205</v>
      </c>
      <c r="B27" s="8">
        <v>4.097345132743363E-2</v>
      </c>
      <c r="C27" s="8">
        <v>4.6017699115044256E-4</v>
      </c>
      <c r="D27" s="1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0">
        <v>0</v>
      </c>
      <c r="Z27" s="8"/>
    </row>
    <row r="28" spans="1:38" x14ac:dyDescent="0.45">
      <c r="A28" s="9" t="s">
        <v>206</v>
      </c>
      <c r="B28" s="8">
        <v>3.8407079646017701E-2</v>
      </c>
      <c r="C28" s="8">
        <v>2.4424778761061947E-2</v>
      </c>
      <c r="D28" s="1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0">
        <v>0</v>
      </c>
      <c r="Z28" s="8"/>
    </row>
    <row r="29" spans="1:38" x14ac:dyDescent="0.45">
      <c r="A29" s="9" t="s">
        <v>1762</v>
      </c>
      <c r="B29" s="8">
        <v>1.8141592920353982E-2</v>
      </c>
      <c r="C29" s="8">
        <v>1.2743362831858409E-3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0">
        <v>0</v>
      </c>
      <c r="Z29" s="8"/>
    </row>
    <row r="30" spans="1:38" x14ac:dyDescent="0.45">
      <c r="A30" s="9" t="s">
        <v>207</v>
      </c>
      <c r="B30" s="8">
        <v>67.603221238938062</v>
      </c>
      <c r="C30" s="8">
        <v>80.190442477876104</v>
      </c>
      <c r="D30" s="8">
        <f>100-SUM(D15:D22)</f>
        <v>71.655000000000001</v>
      </c>
      <c r="E30" s="8">
        <v>74.123534269199013</v>
      </c>
      <c r="F30" s="8">
        <v>72.33</v>
      </c>
      <c r="G30" s="8">
        <v>74.067578772802662</v>
      </c>
      <c r="H30" s="8">
        <f>100-SUM(H15:H29)</f>
        <v>71.786822958771225</v>
      </c>
      <c r="I30" s="8">
        <f>100-SUM(I15:I22)</f>
        <v>72.162377049180321</v>
      </c>
      <c r="J30" s="8">
        <f>100-SUM(J15:J22)</f>
        <v>89.308688524590167</v>
      </c>
      <c r="K30" s="8">
        <f>100-SUM(K15:K22)</f>
        <v>78.597295081967218</v>
      </c>
      <c r="L30" s="8"/>
      <c r="M30" s="8">
        <f>G30</f>
        <v>74.067578772802662</v>
      </c>
      <c r="N30" s="8"/>
      <c r="O30" s="8"/>
      <c r="P30" s="8">
        <f>100- SUM(P15:P22)</f>
        <v>87.284180327868853</v>
      </c>
      <c r="Q30" s="8">
        <f>K30</f>
        <v>78.597295081967218</v>
      </c>
      <c r="R30" s="8">
        <f>Z30</f>
        <v>93.389590163934429</v>
      </c>
      <c r="S30" s="8">
        <f>M30</f>
        <v>74.067578772802662</v>
      </c>
      <c r="T30" s="8">
        <f>N30</f>
        <v>0</v>
      </c>
      <c r="U30" s="8">
        <f>100-SUM(U15:U29)</f>
        <v>69.360833333333332</v>
      </c>
      <c r="V30" s="10">
        <f>100 - SUM(V15:V29)</f>
        <v>82.185000000000002</v>
      </c>
      <c r="Z30" s="8">
        <f>100-SUM(Z15:Z22)</f>
        <v>93.389590163934429</v>
      </c>
    </row>
    <row r="31" spans="1:38" x14ac:dyDescent="0.45">
      <c r="A31" s="9" t="s">
        <v>37</v>
      </c>
      <c r="B31" s="10">
        <v>1.1299999999999999</v>
      </c>
      <c r="C31" s="10">
        <v>1.1299999999999999</v>
      </c>
      <c r="D31" s="10">
        <v>1.333</v>
      </c>
      <c r="E31" s="10">
        <v>1.333</v>
      </c>
      <c r="F31" s="10">
        <v>1.333</v>
      </c>
      <c r="G31" s="10">
        <v>1.333</v>
      </c>
      <c r="H31" s="10">
        <v>1.4330000000000001</v>
      </c>
      <c r="I31" s="10">
        <f>I13</f>
        <v>1.22</v>
      </c>
      <c r="J31" s="10">
        <f>J13</f>
        <v>1.22</v>
      </c>
      <c r="K31" s="10">
        <f>K13</f>
        <v>1.22</v>
      </c>
      <c r="L31" s="10">
        <f>L13</f>
        <v>1.2</v>
      </c>
      <c r="M31" s="10">
        <f>M13</f>
        <v>1.206</v>
      </c>
      <c r="N31" s="10">
        <v>1.333</v>
      </c>
      <c r="O31" s="10">
        <v>1.33</v>
      </c>
      <c r="P31" s="10">
        <f>P13</f>
        <v>1.22</v>
      </c>
      <c r="Q31" s="10">
        <f t="shared" ref="Q31:S31" si="1">Q13</f>
        <v>1.22</v>
      </c>
      <c r="R31" s="10">
        <f t="shared" si="1"/>
        <v>1.22</v>
      </c>
      <c r="S31" s="10">
        <f t="shared" si="1"/>
        <v>1.22</v>
      </c>
      <c r="U31" s="10">
        <f>U13</f>
        <v>1.2</v>
      </c>
      <c r="V31" s="10">
        <v>1.333</v>
      </c>
      <c r="X31" s="10">
        <v>1.349</v>
      </c>
      <c r="Y31" s="10">
        <v>1.349</v>
      </c>
      <c r="Z31" s="10">
        <v>1.22</v>
      </c>
    </row>
    <row r="32" spans="1:38" x14ac:dyDescent="0.45">
      <c r="A32" s="9" t="s">
        <v>48</v>
      </c>
      <c r="P32" s="10">
        <f t="shared" ref="P32:S45" si="2">P14</f>
        <v>0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Z32" s="8"/>
    </row>
    <row r="33" spans="1:26" x14ac:dyDescent="0.45">
      <c r="A33" s="9" t="s">
        <v>208</v>
      </c>
      <c r="B33" s="8">
        <v>1.7876106194690267E-2</v>
      </c>
      <c r="C33" s="8">
        <v>1.8938053097345135E-2</v>
      </c>
      <c r="D33" s="8">
        <v>6.0010000000000003</v>
      </c>
      <c r="E33" s="8">
        <v>1.2</v>
      </c>
      <c r="F33" s="8">
        <v>0.72</v>
      </c>
      <c r="G33" s="8">
        <v>1.027446102819237</v>
      </c>
      <c r="H33" s="8">
        <f>((Sheet2!B19/1000)/(Sheet1!$H$31*1000))*100</f>
        <v>3.8117236566643404</v>
      </c>
      <c r="I33" s="8">
        <f t="shared" ref="I33:J40" si="3">I15</f>
        <v>2.8688524590163935E-2</v>
      </c>
      <c r="J33" s="8">
        <f t="shared" si="3"/>
        <v>2.60655737704918E-2</v>
      </c>
      <c r="K33" s="8">
        <f t="shared" ref="K33" si="4">K15</f>
        <v>3.4426229508196717E-2</v>
      </c>
      <c r="L33" s="8">
        <f>L15</f>
        <v>2.6166666666666668E-2</v>
      </c>
      <c r="M33" s="8">
        <f>M15</f>
        <v>6.616915422885572E-2</v>
      </c>
      <c r="N33" s="8">
        <v>0.7</v>
      </c>
      <c r="O33" s="8">
        <v>3</v>
      </c>
      <c r="P33" s="10">
        <f t="shared" si="2"/>
        <v>2.5491803278688527E-2</v>
      </c>
      <c r="Q33" s="10">
        <f t="shared" si="2"/>
        <v>3.0901639344262294E-2</v>
      </c>
      <c r="R33" s="10">
        <f t="shared" si="2"/>
        <v>1.6967213114754097E-2</v>
      </c>
      <c r="S33" s="10">
        <f t="shared" si="2"/>
        <v>2.2131147540983609E-2</v>
      </c>
      <c r="T33" s="8">
        <v>0.9</v>
      </c>
      <c r="U33" s="8">
        <f t="shared" ref="U33:U48" si="5">U15</f>
        <v>6.9999999999999993E-2</v>
      </c>
      <c r="V33" s="10">
        <v>0.6</v>
      </c>
      <c r="W33" s="10">
        <v>0.02</v>
      </c>
      <c r="X33" s="10">
        <v>2.1999999999999999E-2</v>
      </c>
      <c r="Y33" s="10">
        <v>2.1999999999999999E-2</v>
      </c>
      <c r="Z33" s="8">
        <f>Z15</f>
        <v>1.9262295081967213E-2</v>
      </c>
    </row>
    <row r="34" spans="1:26" x14ac:dyDescent="0.45">
      <c r="A34" s="9" t="s">
        <v>209</v>
      </c>
      <c r="B34" s="8">
        <v>12.567699115044249</v>
      </c>
      <c r="C34" s="8">
        <v>5.3599115044247796</v>
      </c>
      <c r="D34" s="8">
        <v>33.046999999999997</v>
      </c>
      <c r="E34" s="8"/>
      <c r="F34" s="8">
        <v>14.2</v>
      </c>
      <c r="G34" s="8">
        <v>16.612106135986735</v>
      </c>
      <c r="H34" s="8">
        <f>((Sheet2!B20/1000)/(Sheet1!$H$31*1000))*100</f>
        <v>36.714654570830426</v>
      </c>
      <c r="I34" s="8">
        <f t="shared" si="3"/>
        <v>15.614754098360656</v>
      </c>
      <c r="J34" s="8">
        <f t="shared" si="3"/>
        <v>4.8235245901639354</v>
      </c>
      <c r="K34" s="8">
        <f t="shared" ref="K34" si="6">K16</f>
        <v>12.204918032786885</v>
      </c>
      <c r="L34" s="8"/>
      <c r="M34" s="8">
        <f>M16</f>
        <v>14.942205638474295</v>
      </c>
      <c r="N34" s="8"/>
      <c r="O34" s="8"/>
      <c r="P34" s="10">
        <f t="shared" si="2"/>
        <v>7.2295901639344251</v>
      </c>
      <c r="Q34" s="10">
        <f t="shared" si="2"/>
        <v>1.7617213114754098</v>
      </c>
      <c r="R34" s="10">
        <f t="shared" si="2"/>
        <v>14.449426229508195</v>
      </c>
      <c r="S34" s="10">
        <f t="shared" si="2"/>
        <v>11.497213114754096</v>
      </c>
      <c r="T34" s="8"/>
      <c r="U34" s="8">
        <f t="shared" si="5"/>
        <v>16.974999999999998</v>
      </c>
      <c r="Z34" s="8">
        <f t="shared" ref="Z34:Z40" si="7">Z16</f>
        <v>3.1368852459016399</v>
      </c>
    </row>
    <row r="35" spans="1:26" x14ac:dyDescent="0.45">
      <c r="A35" s="9" t="s">
        <v>210</v>
      </c>
      <c r="B35" s="8">
        <v>4.3583185840707968</v>
      </c>
      <c r="C35" s="8">
        <v>1.9673451327433629</v>
      </c>
      <c r="D35" s="8">
        <v>7.0999999999999994E-2</v>
      </c>
      <c r="E35" s="8"/>
      <c r="F35" s="8">
        <v>6.86</v>
      </c>
      <c r="G35" s="8">
        <v>6.2316749585406299</v>
      </c>
      <c r="H35" s="8">
        <f>((Sheet2!B21/1000)/(Sheet1!$H$31*1000))*100</f>
        <v>0.13021632937892533</v>
      </c>
      <c r="I35" s="8">
        <f t="shared" si="3"/>
        <v>10.016393442622951</v>
      </c>
      <c r="J35" s="8">
        <f t="shared" si="3"/>
        <v>2.0954918032786889</v>
      </c>
      <c r="K35" s="8">
        <f t="shared" ref="K35" si="8">K17</f>
        <v>7.5737704918032795</v>
      </c>
      <c r="L35" s="8"/>
      <c r="M35" s="8">
        <f t="shared" ref="M35:M39" si="9">M17</f>
        <v>9.1776119402985081</v>
      </c>
      <c r="N35" s="8"/>
      <c r="O35" s="8"/>
      <c r="P35" s="10">
        <f t="shared" si="2"/>
        <v>4.5713114754098365</v>
      </c>
      <c r="Q35" s="10">
        <f t="shared" si="2"/>
        <v>0.85655737704918022</v>
      </c>
      <c r="R35" s="10">
        <f t="shared" si="2"/>
        <v>8.8337704918032784</v>
      </c>
      <c r="S35" s="10">
        <f t="shared" si="2"/>
        <v>7.1161475409836052</v>
      </c>
      <c r="T35" s="8"/>
      <c r="U35" s="8">
        <f t="shared" si="5"/>
        <v>8.7833333333333332</v>
      </c>
      <c r="Z35" s="8">
        <f t="shared" si="7"/>
        <v>1.7651639344262295</v>
      </c>
    </row>
    <row r="36" spans="1:26" x14ac:dyDescent="0.45">
      <c r="A36" s="9" t="s">
        <v>211</v>
      </c>
      <c r="B36" s="8">
        <v>1.2802654867256638</v>
      </c>
      <c r="C36" s="8">
        <v>0.43168141592920356</v>
      </c>
      <c r="D36" s="8">
        <v>0</v>
      </c>
      <c r="E36" s="8"/>
      <c r="F36" s="8">
        <v>4.2</v>
      </c>
      <c r="G36" s="8">
        <v>4.1116915422885576</v>
      </c>
      <c r="H36" s="8">
        <f>((Sheet2!B22/1000)/(Sheet1!$H$31*1000))*100</f>
        <v>2.2053035589672016</v>
      </c>
      <c r="I36" s="8">
        <f t="shared" si="3"/>
        <v>0.53852459016393439</v>
      </c>
      <c r="J36" s="8">
        <f t="shared" si="3"/>
        <v>0.61827868852459023</v>
      </c>
      <c r="K36" s="8">
        <f t="shared" ref="K36" si="10">K18</f>
        <v>0.3040983606557377</v>
      </c>
      <c r="L36" s="8"/>
      <c r="M36" s="8">
        <f t="shared" si="9"/>
        <v>0.68101160862354893</v>
      </c>
      <c r="N36" s="8"/>
      <c r="O36" s="8"/>
      <c r="P36" s="10">
        <f t="shared" si="2"/>
        <v>6.6147540983606562E-2</v>
      </c>
      <c r="Q36" s="10">
        <f t="shared" si="2"/>
        <v>0.24795081967213117</v>
      </c>
      <c r="R36" s="10">
        <f t="shared" si="2"/>
        <v>0.2439344262295082</v>
      </c>
      <c r="S36" s="10">
        <f t="shared" si="2"/>
        <v>0.30836065573770488</v>
      </c>
      <c r="T36" s="8"/>
      <c r="U36" s="8">
        <f t="shared" si="5"/>
        <v>1.3083333333333331</v>
      </c>
      <c r="Z36" s="8">
        <f t="shared" si="7"/>
        <v>0.64557377049180331</v>
      </c>
    </row>
    <row r="37" spans="1:26" x14ac:dyDescent="0.45">
      <c r="A37" s="9" t="s">
        <v>212</v>
      </c>
      <c r="B37" s="8">
        <v>2.2729203539823009</v>
      </c>
      <c r="C37" s="8">
        <v>0.45973451327433629</v>
      </c>
      <c r="D37" s="8">
        <v>6.0999999999999999E-2</v>
      </c>
      <c r="E37" s="8"/>
      <c r="F37" s="8">
        <v>1.6E-2</v>
      </c>
      <c r="G37" s="8">
        <v>8.8723051409618572E-3</v>
      </c>
      <c r="H37" s="8">
        <f>((Sheet2!B23/1000)/(Sheet1!$H$31*1000))*100</f>
        <v>8.4636427076064216</v>
      </c>
      <c r="I37" s="8">
        <f t="shared" si="3"/>
        <v>2.295081967213115E-2</v>
      </c>
      <c r="J37" s="8">
        <f t="shared" si="3"/>
        <v>4.2377049180327871E-2</v>
      </c>
      <c r="K37" s="8">
        <f t="shared" ref="K37" si="11">K19</f>
        <v>6.5573770491803282E-2</v>
      </c>
      <c r="L37" s="8">
        <f t="shared" ref="L37:L40" si="12">L19</f>
        <v>3.241666666666667E-2</v>
      </c>
      <c r="M37" s="8">
        <f t="shared" si="9"/>
        <v>6.0696517412935316E-2</v>
      </c>
      <c r="N37" s="8"/>
      <c r="O37" s="8">
        <f>H37</f>
        <v>8.4636427076064216</v>
      </c>
      <c r="P37" s="10">
        <f t="shared" si="2"/>
        <v>4.3852459016393446E-2</v>
      </c>
      <c r="Q37" s="10">
        <f t="shared" si="2"/>
        <v>4.0163934426229514E-3</v>
      </c>
      <c r="R37" s="10">
        <f t="shared" si="2"/>
        <v>4.5737704918032793E-2</v>
      </c>
      <c r="S37" s="10">
        <f t="shared" si="2"/>
        <v>0.11819672131147541</v>
      </c>
      <c r="T37" s="8"/>
      <c r="U37" s="8">
        <f t="shared" si="5"/>
        <v>0.27750000000000002</v>
      </c>
      <c r="Z37" s="8">
        <f t="shared" si="7"/>
        <v>0.11499999999999999</v>
      </c>
    </row>
    <row r="38" spans="1:26" x14ac:dyDescent="0.45">
      <c r="A38" s="9" t="s">
        <v>213</v>
      </c>
      <c r="B38" s="8">
        <v>9.6460176991150452E-3</v>
      </c>
      <c r="C38" s="8">
        <v>8.7610619469026558E-3</v>
      </c>
      <c r="D38" s="8">
        <v>1.5009999999999999</v>
      </c>
      <c r="E38" s="8"/>
      <c r="F38" s="8">
        <v>8.0000000000000002E-3</v>
      </c>
      <c r="G38" s="8">
        <v>3.5489220563847429E-2</v>
      </c>
      <c r="H38" s="8">
        <f>((Sheet2!B24/1000)/(Sheet1!$H$31*1000))*100</f>
        <v>0.18785764131193303</v>
      </c>
      <c r="I38" s="8">
        <f t="shared" si="3"/>
        <v>0.17377049180327869</v>
      </c>
      <c r="J38" s="8">
        <f t="shared" si="3"/>
        <v>0.33540983606557367</v>
      </c>
      <c r="K38" s="8">
        <f t="shared" ref="K38" si="13">K20</f>
        <v>0.21311475409836067</v>
      </c>
      <c r="L38" s="8">
        <f t="shared" si="12"/>
        <v>0.13633333333333331</v>
      </c>
      <c r="M38" s="8">
        <f t="shared" si="9"/>
        <v>0.15174129353233831</v>
      </c>
      <c r="N38" s="8"/>
      <c r="O38" s="8">
        <f>H38</f>
        <v>0.18785764131193303</v>
      </c>
      <c r="P38" s="10">
        <f t="shared" si="2"/>
        <v>6.6885245901639342E-2</v>
      </c>
      <c r="Q38" s="10">
        <f t="shared" si="2"/>
        <v>0.18663934426229509</v>
      </c>
      <c r="R38" s="10">
        <f t="shared" si="2"/>
        <v>0.15196721311475411</v>
      </c>
      <c r="S38" s="10">
        <f t="shared" si="2"/>
        <v>9.2622950819672117E-2</v>
      </c>
      <c r="T38" s="8"/>
      <c r="U38" s="8">
        <f t="shared" si="5"/>
        <v>1.3916666666666666</v>
      </c>
      <c r="Z38" s="8">
        <f t="shared" si="7"/>
        <v>7.6475409836065572E-2</v>
      </c>
    </row>
    <row r="39" spans="1:26" x14ac:dyDescent="0.45">
      <c r="A39" s="9" t="s">
        <v>214</v>
      </c>
      <c r="B39" s="8">
        <v>5.1858407079646025E-3</v>
      </c>
      <c r="C39" s="8">
        <v>1.5221238938053099E-2</v>
      </c>
      <c r="D39" s="8">
        <v>0.24</v>
      </c>
      <c r="E39" s="8"/>
      <c r="F39" s="8">
        <v>2.97</v>
      </c>
      <c r="G39" s="8">
        <v>2.6772802653399665</v>
      </c>
      <c r="H39" s="8">
        <f>((Sheet2!B25/1000)/(Sheet1!$H$31*1000))*100</f>
        <v>0</v>
      </c>
      <c r="I39" s="8">
        <f t="shared" si="3"/>
        <v>1.3106557377049179</v>
      </c>
      <c r="J39" s="8">
        <f t="shared" si="3"/>
        <v>2.479180327868852</v>
      </c>
      <c r="K39" s="8">
        <f t="shared" ref="K39" si="14">K21</f>
        <v>0.86967213114754094</v>
      </c>
      <c r="L39" s="8"/>
      <c r="M39" s="8">
        <f t="shared" si="9"/>
        <v>0.84436152570480927</v>
      </c>
      <c r="N39" s="8"/>
      <c r="O39" s="8">
        <f>H39</f>
        <v>0</v>
      </c>
      <c r="P39" s="10">
        <f t="shared" si="2"/>
        <v>0.64057377049180331</v>
      </c>
      <c r="Q39" s="10">
        <f t="shared" si="2"/>
        <v>0.99868852459016388</v>
      </c>
      <c r="R39" s="10">
        <f t="shared" si="2"/>
        <v>0.74262295081967222</v>
      </c>
      <c r="S39" s="10">
        <f t="shared" si="2"/>
        <v>0.1781967213114754</v>
      </c>
      <c r="T39" s="8"/>
      <c r="U39" s="8">
        <f t="shared" si="5"/>
        <v>1.7750000000000001</v>
      </c>
      <c r="Z39" s="8">
        <f t="shared" si="7"/>
        <v>0.78581967213114756</v>
      </c>
    </row>
    <row r="40" spans="1:26" x14ac:dyDescent="0.45">
      <c r="A40" s="9" t="s">
        <v>215</v>
      </c>
      <c r="B40" s="8">
        <v>2.6371681415929205E-2</v>
      </c>
      <c r="C40" s="8">
        <v>4.1592920353982306E-3</v>
      </c>
      <c r="D40" s="8">
        <v>0.8</v>
      </c>
      <c r="E40" s="8"/>
      <c r="F40" s="8">
        <v>0.7</v>
      </c>
      <c r="G40" s="8">
        <v>0.17927031509121061</v>
      </c>
      <c r="H40" s="8">
        <f>((Sheet2!B26/1000)/(Sheet1!$H$31*1000))*100</f>
        <v>0.55987438939288203</v>
      </c>
      <c r="I40" s="8">
        <f t="shared" si="3"/>
        <v>0.13188524590163933</v>
      </c>
      <c r="J40" s="8">
        <f t="shared" si="3"/>
        <v>0.27098360655737708</v>
      </c>
      <c r="K40" s="8">
        <f t="shared" ref="K40" si="15">K22</f>
        <v>0.1371311475409836</v>
      </c>
      <c r="L40" s="8">
        <f t="shared" si="12"/>
        <v>1.8583333333333334E-2</v>
      </c>
      <c r="M40" s="8">
        <f>M22</f>
        <v>8.6235489220563843E-3</v>
      </c>
      <c r="N40" s="8"/>
      <c r="O40" s="8">
        <f>H40</f>
        <v>0.55987438939288203</v>
      </c>
      <c r="P40" s="10">
        <f t="shared" si="2"/>
        <v>7.1967213114754097E-2</v>
      </c>
      <c r="Q40" s="10">
        <f t="shared" si="2"/>
        <v>3.2950819672131149E-2</v>
      </c>
      <c r="R40" s="10">
        <f t="shared" si="2"/>
        <v>0.1119672131147541</v>
      </c>
      <c r="S40" s="10">
        <f t="shared" si="2"/>
        <v>3.6393442622950821E-2</v>
      </c>
      <c r="T40" s="8"/>
      <c r="U40" s="8">
        <f t="shared" si="5"/>
        <v>5.8333333333333327E-2</v>
      </c>
      <c r="Z40" s="8">
        <f t="shared" si="7"/>
        <v>6.6229508196721326E-2</v>
      </c>
    </row>
    <row r="41" spans="1:26" x14ac:dyDescent="0.45">
      <c r="A41" s="9" t="s">
        <v>216</v>
      </c>
      <c r="B41" s="8">
        <v>3.0265486725663718E-2</v>
      </c>
      <c r="C41" s="8">
        <v>5.9469026548672572E-3</v>
      </c>
      <c r="D41" s="16"/>
      <c r="E41" s="8"/>
      <c r="F41" s="8"/>
      <c r="G41" s="8"/>
      <c r="H41" s="8"/>
      <c r="I41" s="8"/>
      <c r="J41" s="8"/>
      <c r="K41" s="8"/>
      <c r="L41" s="8"/>
      <c r="M41" s="8">
        <f>M23</f>
        <v>0</v>
      </c>
      <c r="N41" s="8"/>
      <c r="O41" s="8"/>
      <c r="P41" s="10">
        <f t="shared" si="2"/>
        <v>0</v>
      </c>
      <c r="Q41" s="10">
        <f t="shared" si="2"/>
        <v>0</v>
      </c>
      <c r="R41" s="10">
        <f t="shared" si="2"/>
        <v>0</v>
      </c>
      <c r="S41" s="10">
        <f t="shared" si="2"/>
        <v>0</v>
      </c>
      <c r="T41" s="8"/>
      <c r="U41" s="8">
        <f t="shared" si="5"/>
        <v>0</v>
      </c>
      <c r="Z41" s="8"/>
    </row>
    <row r="42" spans="1:26" x14ac:dyDescent="0.45">
      <c r="A42" s="9" t="s">
        <v>217</v>
      </c>
      <c r="B42" s="8">
        <v>7.964601769911505E-4</v>
      </c>
      <c r="C42" s="8">
        <v>1.7964601769911506E-3</v>
      </c>
      <c r="D42" s="16"/>
      <c r="E42" s="8"/>
      <c r="F42" s="8"/>
      <c r="G42" s="8"/>
      <c r="H42" s="8"/>
      <c r="I42" s="8"/>
      <c r="J42" s="8"/>
      <c r="K42" s="8"/>
      <c r="L42" s="8"/>
      <c r="M42" s="8">
        <f t="shared" ref="M42:M48" si="16">M24</f>
        <v>0</v>
      </c>
      <c r="N42" s="8"/>
      <c r="O42" s="8"/>
      <c r="P42" s="10">
        <f t="shared" si="2"/>
        <v>0</v>
      </c>
      <c r="Q42" s="10">
        <f t="shared" si="2"/>
        <v>0</v>
      </c>
      <c r="R42" s="10">
        <f t="shared" si="2"/>
        <v>0</v>
      </c>
      <c r="S42" s="10">
        <f t="shared" si="2"/>
        <v>0</v>
      </c>
      <c r="T42" s="8"/>
      <c r="U42" s="8">
        <f t="shared" si="5"/>
        <v>0</v>
      </c>
      <c r="Z42" s="8"/>
    </row>
    <row r="43" spans="1:26" x14ac:dyDescent="0.45">
      <c r="A43" s="9" t="s">
        <v>218</v>
      </c>
      <c r="B43" s="8">
        <v>0.10628318584070798</v>
      </c>
      <c r="C43" s="8">
        <v>2.168141592920354E-3</v>
      </c>
      <c r="D43" s="16"/>
      <c r="E43" s="8"/>
      <c r="F43" s="8"/>
      <c r="G43" s="8"/>
      <c r="H43" s="8"/>
      <c r="I43" s="8"/>
      <c r="J43" s="8"/>
      <c r="K43" s="8"/>
      <c r="L43" s="8"/>
      <c r="M43" s="8">
        <f t="shared" si="16"/>
        <v>0</v>
      </c>
      <c r="N43" s="8"/>
      <c r="O43" s="8"/>
      <c r="P43" s="10">
        <f t="shared" si="2"/>
        <v>0</v>
      </c>
      <c r="Q43" s="10">
        <f t="shared" si="2"/>
        <v>0</v>
      </c>
      <c r="R43" s="10">
        <f t="shared" si="2"/>
        <v>0</v>
      </c>
      <c r="S43" s="10">
        <f t="shared" si="2"/>
        <v>0</v>
      </c>
      <c r="T43" s="8"/>
      <c r="U43" s="8">
        <f t="shared" si="5"/>
        <v>0</v>
      </c>
      <c r="Z43" s="8"/>
    </row>
    <row r="44" spans="1:26" x14ac:dyDescent="0.45">
      <c r="A44" s="9" t="s">
        <v>219</v>
      </c>
      <c r="B44" s="8">
        <v>0.11920353982300885</v>
      </c>
      <c r="C44" s="8">
        <v>3.3097345132743362E-3</v>
      </c>
      <c r="D44" s="16"/>
      <c r="E44" s="8"/>
      <c r="F44" s="8"/>
      <c r="G44" s="8"/>
      <c r="H44" s="8"/>
      <c r="I44" s="8"/>
      <c r="J44" s="8"/>
      <c r="K44" s="8"/>
      <c r="L44" s="8"/>
      <c r="M44" s="8">
        <f t="shared" si="16"/>
        <v>0</v>
      </c>
      <c r="N44" s="8"/>
      <c r="O44" s="8"/>
      <c r="P44" s="10">
        <f t="shared" si="2"/>
        <v>0</v>
      </c>
      <c r="Q44" s="10">
        <f t="shared" si="2"/>
        <v>0</v>
      </c>
      <c r="R44" s="10">
        <f t="shared" si="2"/>
        <v>0</v>
      </c>
      <c r="S44" s="10">
        <f t="shared" si="2"/>
        <v>0</v>
      </c>
      <c r="T44" s="8"/>
      <c r="U44" s="8">
        <f t="shared" si="5"/>
        <v>0</v>
      </c>
      <c r="Z44" s="8"/>
    </row>
    <row r="45" spans="1:26" x14ac:dyDescent="0.45">
      <c r="A45" s="9" t="s">
        <v>220</v>
      </c>
      <c r="B45" s="8">
        <v>4.097345132743363E-2</v>
      </c>
      <c r="C45" s="8">
        <v>4.6017699115044256E-4</v>
      </c>
      <c r="D45" s="16"/>
      <c r="E45" s="8"/>
      <c r="F45" s="8"/>
      <c r="G45" s="8"/>
      <c r="H45" s="8"/>
      <c r="I45" s="8"/>
      <c r="J45" s="8"/>
      <c r="K45" s="8"/>
      <c r="L45" s="8"/>
      <c r="M45" s="8">
        <f t="shared" si="16"/>
        <v>0</v>
      </c>
      <c r="N45" s="8"/>
      <c r="O45" s="8"/>
      <c r="P45" s="10">
        <f t="shared" si="2"/>
        <v>0</v>
      </c>
      <c r="Q45" s="10">
        <f t="shared" si="2"/>
        <v>0</v>
      </c>
      <c r="R45" s="10">
        <f t="shared" si="2"/>
        <v>0</v>
      </c>
      <c r="S45" s="10">
        <f t="shared" si="2"/>
        <v>0</v>
      </c>
      <c r="T45" s="8"/>
      <c r="U45" s="8">
        <f t="shared" si="5"/>
        <v>0</v>
      </c>
      <c r="Z45" s="8"/>
    </row>
    <row r="46" spans="1:26" x14ac:dyDescent="0.45">
      <c r="A46" s="9" t="s">
        <v>221</v>
      </c>
      <c r="B46" s="8">
        <v>3.8407079646017701E-2</v>
      </c>
      <c r="C46" s="8">
        <v>2.4424778761061947E-2</v>
      </c>
      <c r="D46" s="16"/>
      <c r="E46" s="8"/>
      <c r="F46" s="8"/>
      <c r="G46" s="8"/>
      <c r="H46" s="8"/>
      <c r="I46" s="8"/>
      <c r="J46" s="8"/>
      <c r="K46" s="8"/>
      <c r="L46" s="8"/>
      <c r="M46" s="8">
        <f t="shared" si="16"/>
        <v>0</v>
      </c>
      <c r="N46" s="8"/>
      <c r="O46" s="8"/>
      <c r="P46" s="8">
        <f>J46</f>
        <v>0</v>
      </c>
      <c r="Q46" s="8">
        <f>K46</f>
        <v>0</v>
      </c>
      <c r="R46" s="8">
        <f>Z46</f>
        <v>0</v>
      </c>
      <c r="S46" s="8">
        <f>M46</f>
        <v>0</v>
      </c>
      <c r="T46" s="8"/>
      <c r="U46" s="8">
        <f t="shared" si="5"/>
        <v>0</v>
      </c>
      <c r="Z46" s="8"/>
    </row>
    <row r="47" spans="1:26" x14ac:dyDescent="0.45">
      <c r="A47" s="9" t="s">
        <v>222</v>
      </c>
      <c r="B47" s="8">
        <v>1.8141592920353982E-2</v>
      </c>
      <c r="C47" s="8">
        <v>1.2743362831858409E-3</v>
      </c>
      <c r="D47" s="16"/>
      <c r="E47" s="8"/>
      <c r="F47" s="8"/>
      <c r="G47" s="8"/>
      <c r="H47" s="8"/>
      <c r="I47" s="8"/>
      <c r="J47" s="8"/>
      <c r="K47" s="8"/>
      <c r="L47" s="8"/>
      <c r="M47" s="8">
        <f t="shared" si="16"/>
        <v>0</v>
      </c>
      <c r="N47" s="8"/>
      <c r="O47" s="8"/>
      <c r="P47" s="10">
        <f>P29</f>
        <v>0</v>
      </c>
      <c r="Q47" s="10">
        <f t="shared" ref="Q47:S47" si="17">Q29</f>
        <v>0</v>
      </c>
      <c r="R47" s="10">
        <f t="shared" si="17"/>
        <v>0</v>
      </c>
      <c r="S47" s="10">
        <f t="shared" si="17"/>
        <v>0</v>
      </c>
      <c r="T47" s="8"/>
      <c r="U47" s="8">
        <f t="shared" si="5"/>
        <v>0</v>
      </c>
      <c r="Z47" s="8"/>
    </row>
    <row r="48" spans="1:26" ht="15" customHeight="1" x14ac:dyDescent="0.45">
      <c r="A48" s="9" t="s">
        <v>223</v>
      </c>
      <c r="B48" s="8">
        <v>67.603221238938062</v>
      </c>
      <c r="C48" s="8">
        <v>80.190442477876104</v>
      </c>
      <c r="D48" s="8">
        <f>100-SUM(D33:D40)</f>
        <v>58.279000000000011</v>
      </c>
      <c r="E48" s="8"/>
      <c r="F48" s="8">
        <v>70</v>
      </c>
      <c r="G48" s="8">
        <v>69.116169154228857</v>
      </c>
      <c r="H48" s="8">
        <f>100-SUM(H33:H47)</f>
        <v>47.92672714584787</v>
      </c>
      <c r="I48" s="8">
        <f>100-SUM(I33:I40)</f>
        <v>72.162377049180321</v>
      </c>
      <c r="J48" s="8">
        <f>100-SUM(J33:J40)</f>
        <v>89.308688524590167</v>
      </c>
      <c r="K48" s="8">
        <f>100-SUM(K33:K40)</f>
        <v>78.597295081967218</v>
      </c>
      <c r="L48" s="8"/>
      <c r="M48" s="8">
        <f t="shared" si="16"/>
        <v>74.067578772802662</v>
      </c>
      <c r="N48" s="8"/>
      <c r="O48" s="8"/>
      <c r="P48" s="10">
        <f t="shared" ref="P48:S48" si="18">P30</f>
        <v>87.284180327868853</v>
      </c>
      <c r="Q48" s="10">
        <f t="shared" si="18"/>
        <v>78.597295081967218</v>
      </c>
      <c r="R48" s="10">
        <f t="shared" si="18"/>
        <v>93.389590163934429</v>
      </c>
      <c r="S48" s="10">
        <f t="shared" si="18"/>
        <v>74.067578772802662</v>
      </c>
      <c r="T48" s="8"/>
      <c r="U48" s="8">
        <f t="shared" si="5"/>
        <v>69.360833333333332</v>
      </c>
      <c r="Z48" s="8">
        <f>100-SUM(Z33:Z40)</f>
        <v>93.389590163934429</v>
      </c>
    </row>
    <row r="49" spans="1:26" s="25" customFormat="1" x14ac:dyDescent="0.45">
      <c r="A49" s="25" t="s">
        <v>27</v>
      </c>
      <c r="B49" s="25">
        <v>13335654.81024</v>
      </c>
      <c r="C49" s="25">
        <v>2030000</v>
      </c>
      <c r="D49" s="25">
        <v>202500000</v>
      </c>
      <c r="E49" s="25">
        <v>12605000</v>
      </c>
      <c r="F49" s="25">
        <v>40000000</v>
      </c>
      <c r="G49" s="25">
        <v>5000000</v>
      </c>
      <c r="H49" s="25">
        <v>20000000</v>
      </c>
      <c r="L49" s="25">
        <v>25000000</v>
      </c>
      <c r="M49" s="25">
        <v>24000000</v>
      </c>
      <c r="N49" s="25">
        <v>45000000</v>
      </c>
      <c r="O49" s="25">
        <v>24000000</v>
      </c>
      <c r="T49" s="25">
        <v>15200000</v>
      </c>
      <c r="U49" s="25">
        <v>40000000</v>
      </c>
      <c r="V49" s="25">
        <v>10000000</v>
      </c>
      <c r="W49" s="25">
        <v>25000000</v>
      </c>
      <c r="X49" s="25">
        <v>10000000</v>
      </c>
      <c r="Z49" s="25">
        <v>20000000</v>
      </c>
    </row>
    <row r="50" spans="1:26" s="26" customFormat="1" x14ac:dyDescent="0.45">
      <c r="A50" s="26" t="s">
        <v>28</v>
      </c>
      <c r="B50" s="26">
        <v>328.5</v>
      </c>
      <c r="C50" s="26">
        <v>328.5</v>
      </c>
      <c r="D50" s="26">
        <v>365</v>
      </c>
      <c r="E50" s="26">
        <v>365</v>
      </c>
      <c r="F50" s="26">
        <v>292</v>
      </c>
      <c r="G50" s="26">
        <v>360</v>
      </c>
      <c r="H50" s="26">
        <v>328.5</v>
      </c>
      <c r="L50" s="26">
        <v>292</v>
      </c>
      <c r="M50" s="26">
        <v>328.5</v>
      </c>
      <c r="N50" s="26">
        <v>333</v>
      </c>
      <c r="O50" s="26">
        <v>328.5</v>
      </c>
      <c r="V50" s="26">
        <v>365</v>
      </c>
      <c r="X50" s="26">
        <v>300</v>
      </c>
    </row>
    <row r="51" spans="1:26" s="26" customFormat="1" x14ac:dyDescent="0.45">
      <c r="A51" s="26" t="s">
        <v>29</v>
      </c>
      <c r="B51" s="26">
        <v>30</v>
      </c>
      <c r="C51" s="26">
        <v>30</v>
      </c>
      <c r="D51" s="26">
        <v>40</v>
      </c>
      <c r="E51" s="26">
        <v>40</v>
      </c>
      <c r="F51" s="26">
        <v>40</v>
      </c>
      <c r="G51" s="26">
        <v>30</v>
      </c>
      <c r="H51" s="26">
        <v>50</v>
      </c>
      <c r="M51" s="26">
        <v>40</v>
      </c>
      <c r="N51" s="26">
        <v>40</v>
      </c>
      <c r="O51" s="26">
        <v>40</v>
      </c>
      <c r="T51" s="26">
        <v>20</v>
      </c>
      <c r="V51" s="26">
        <v>30</v>
      </c>
      <c r="W51" s="26">
        <v>25</v>
      </c>
    </row>
    <row r="52" spans="1:26" s="26" customFormat="1" x14ac:dyDescent="0.45">
      <c r="A52" s="26" t="s">
        <v>30</v>
      </c>
      <c r="B52" s="26">
        <v>437</v>
      </c>
      <c r="C52" s="26">
        <v>80</v>
      </c>
      <c r="D52" s="27">
        <v>1381.05</v>
      </c>
      <c r="E52" s="26">
        <v>180</v>
      </c>
      <c r="F52" s="26">
        <v>903</v>
      </c>
      <c r="G52" s="26">
        <v>100</v>
      </c>
      <c r="H52" s="26">
        <v>260</v>
      </c>
      <c r="L52" s="26">
        <v>776</v>
      </c>
      <c r="M52" s="26">
        <v>491.7</v>
      </c>
      <c r="N52" s="26">
        <v>100</v>
      </c>
      <c r="O52" s="26">
        <v>600</v>
      </c>
      <c r="T52" s="26">
        <v>150</v>
      </c>
      <c r="V52" s="26">
        <v>116.67</v>
      </c>
    </row>
    <row r="53" spans="1:26" s="26" customFormat="1" x14ac:dyDescent="0.45">
      <c r="A53" s="26" t="s">
        <v>40</v>
      </c>
      <c r="B53" s="26">
        <v>0</v>
      </c>
      <c r="C53" s="26">
        <v>0</v>
      </c>
      <c r="D53" s="26">
        <v>1</v>
      </c>
      <c r="E53" s="26">
        <v>1</v>
      </c>
      <c r="F53" s="26">
        <v>0</v>
      </c>
      <c r="G53" s="26">
        <v>1</v>
      </c>
      <c r="H53" s="26">
        <v>1</v>
      </c>
      <c r="J53" s="26">
        <v>0</v>
      </c>
      <c r="L53" s="26">
        <v>0</v>
      </c>
      <c r="M53" s="26">
        <v>1</v>
      </c>
      <c r="N53" s="26">
        <v>0</v>
      </c>
      <c r="O53" s="26">
        <v>1</v>
      </c>
      <c r="T53" s="26">
        <v>1</v>
      </c>
      <c r="V53" s="26">
        <v>0</v>
      </c>
    </row>
    <row r="54" spans="1:26" s="26" customFormat="1" x14ac:dyDescent="0.45">
      <c r="A54" s="26" t="s">
        <v>31</v>
      </c>
      <c r="D54" s="28">
        <v>89.678571428571431</v>
      </c>
      <c r="E54" s="26">
        <v>22</v>
      </c>
      <c r="F54" s="26">
        <v>105</v>
      </c>
      <c r="G54" s="26">
        <v>4.2699999999999996</v>
      </c>
      <c r="H54" s="26">
        <v>14</v>
      </c>
      <c r="M54" s="26">
        <v>98.7</v>
      </c>
      <c r="O54" s="26">
        <v>35</v>
      </c>
      <c r="T54" s="26">
        <v>35</v>
      </c>
    </row>
    <row r="55" spans="1:26" s="26" customFormat="1" x14ac:dyDescent="0.45">
      <c r="A55" s="26" t="s">
        <v>32</v>
      </c>
      <c r="B55" s="26">
        <v>0.5</v>
      </c>
      <c r="C55" s="26">
        <v>0.5</v>
      </c>
      <c r="D55" s="26">
        <v>0.35</v>
      </c>
      <c r="E55" s="26">
        <v>0.45</v>
      </c>
      <c r="F55" s="26">
        <v>0.53</v>
      </c>
      <c r="G55" s="26">
        <v>0.46</v>
      </c>
      <c r="H55" s="26">
        <v>0.51</v>
      </c>
      <c r="I55" s="26">
        <v>0.77</v>
      </c>
      <c r="J55" s="26">
        <v>0.77</v>
      </c>
      <c r="K55" s="26">
        <v>0.77</v>
      </c>
      <c r="L55" s="26">
        <v>0.77</v>
      </c>
      <c r="M55" s="26">
        <v>0.77</v>
      </c>
      <c r="N55" s="26">
        <v>0.5</v>
      </c>
      <c r="O55" s="26">
        <v>0.61</v>
      </c>
      <c r="P55" s="26">
        <v>0.77</v>
      </c>
      <c r="Q55" s="26">
        <v>0.77</v>
      </c>
      <c r="R55" s="26">
        <v>0.77</v>
      </c>
      <c r="S55" s="26">
        <v>0.77</v>
      </c>
      <c r="T55" s="26">
        <v>0.57999999999999996</v>
      </c>
      <c r="U55" s="26">
        <v>0.77</v>
      </c>
      <c r="V55" s="26">
        <v>0.51</v>
      </c>
      <c r="W55" s="26">
        <v>0.77</v>
      </c>
      <c r="X55" s="26">
        <v>0.77</v>
      </c>
      <c r="Y55" s="26">
        <v>0.77</v>
      </c>
      <c r="Z55" s="26">
        <v>0.77</v>
      </c>
    </row>
    <row r="56" spans="1:26" s="26" customFormat="1" x14ac:dyDescent="0.45">
      <c r="A56" s="26" t="s">
        <v>45</v>
      </c>
      <c r="F56" s="26">
        <v>40</v>
      </c>
      <c r="N56" s="26">
        <v>8</v>
      </c>
    </row>
    <row r="57" spans="1:26" s="26" customFormat="1" x14ac:dyDescent="0.45">
      <c r="A57" s="26" t="s">
        <v>38</v>
      </c>
      <c r="B57" s="26">
        <v>1500</v>
      </c>
      <c r="C57" s="26">
        <v>3600</v>
      </c>
      <c r="D57" s="26">
        <v>50</v>
      </c>
      <c r="E57" s="26">
        <v>50</v>
      </c>
      <c r="F57" s="26">
        <v>10</v>
      </c>
      <c r="G57" s="26">
        <v>50</v>
      </c>
      <c r="H57" s="26">
        <v>400</v>
      </c>
      <c r="L57" s="26">
        <v>380</v>
      </c>
      <c r="M57" s="26">
        <v>55</v>
      </c>
      <c r="N57" s="26">
        <v>280</v>
      </c>
      <c r="O57" s="26">
        <v>540</v>
      </c>
      <c r="T57" s="26">
        <v>130</v>
      </c>
      <c r="V57" s="26">
        <v>200</v>
      </c>
      <c r="W57" s="26">
        <v>400</v>
      </c>
      <c r="X57" s="26">
        <v>20</v>
      </c>
      <c r="Y57" s="26">
        <v>20</v>
      </c>
    </row>
    <row r="58" spans="1:26" s="26" customFormat="1" x14ac:dyDescent="0.45">
      <c r="A58" s="26" t="s">
        <v>39</v>
      </c>
      <c r="B58" s="26">
        <v>0</v>
      </c>
      <c r="C58" s="26">
        <v>0</v>
      </c>
      <c r="D58" s="26">
        <v>10</v>
      </c>
      <c r="O58" s="26">
        <v>62</v>
      </c>
    </row>
    <row r="59" spans="1:26" s="26" customFormat="1" x14ac:dyDescent="0.45">
      <c r="A59" s="26" t="s">
        <v>46</v>
      </c>
      <c r="B59" s="26">
        <v>0</v>
      </c>
      <c r="C59" s="26">
        <v>0</v>
      </c>
      <c r="D59" s="26">
        <v>240</v>
      </c>
      <c r="E59" s="26">
        <v>0</v>
      </c>
      <c r="F59" s="26">
        <v>0</v>
      </c>
      <c r="G59" s="26">
        <v>0</v>
      </c>
      <c r="H59" s="26">
        <v>160</v>
      </c>
      <c r="L59" s="26">
        <v>0</v>
      </c>
      <c r="V59" s="26">
        <v>0</v>
      </c>
      <c r="X59" s="26">
        <v>0</v>
      </c>
      <c r="Y59" s="26">
        <v>0</v>
      </c>
    </row>
    <row r="60" spans="1:26" s="26" customFormat="1" x14ac:dyDescent="0.45">
      <c r="A60" s="26" t="s">
        <v>49</v>
      </c>
      <c r="B60" s="26">
        <v>0</v>
      </c>
      <c r="C60" s="26">
        <v>0</v>
      </c>
      <c r="D60" s="26">
        <v>0</v>
      </c>
      <c r="E60" s="26">
        <v>1</v>
      </c>
      <c r="F60" s="26">
        <v>1</v>
      </c>
      <c r="G60" s="26">
        <v>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1</v>
      </c>
      <c r="O60" s="26">
        <v>1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</row>
    <row r="61" spans="1:26" s="26" customFormat="1" x14ac:dyDescent="0.45">
      <c r="A61" s="26" t="s">
        <v>50</v>
      </c>
      <c r="B61" s="26">
        <v>0</v>
      </c>
      <c r="C61" s="26">
        <v>0</v>
      </c>
      <c r="D61" s="26">
        <v>0</v>
      </c>
      <c r="E61" s="26">
        <v>0</v>
      </c>
      <c r="F61" s="26">
        <v>1</v>
      </c>
      <c r="G61" s="26">
        <v>0</v>
      </c>
      <c r="H61" s="26">
        <v>1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1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</row>
    <row r="62" spans="1:26" s="26" customFormat="1" x14ac:dyDescent="0.45">
      <c r="A62" s="26" t="s">
        <v>51</v>
      </c>
      <c r="F62" s="26">
        <v>4</v>
      </c>
      <c r="H62" s="26">
        <v>3.2</v>
      </c>
      <c r="N62" s="26">
        <v>1.7</v>
      </c>
    </row>
    <row r="63" spans="1:26" s="26" customFormat="1" x14ac:dyDescent="0.45">
      <c r="A63" s="26" t="s">
        <v>52</v>
      </c>
      <c r="B63" s="26">
        <v>0</v>
      </c>
      <c r="C63" s="26">
        <v>0</v>
      </c>
      <c r="D63" s="26">
        <v>1</v>
      </c>
      <c r="E63" s="26">
        <v>0</v>
      </c>
      <c r="F63" s="26">
        <v>0</v>
      </c>
      <c r="G63" s="26">
        <v>0</v>
      </c>
      <c r="H63" s="26">
        <v>0</v>
      </c>
      <c r="T63" s="26">
        <v>0</v>
      </c>
      <c r="V63" s="26">
        <v>0</v>
      </c>
      <c r="X63" s="26">
        <v>0</v>
      </c>
      <c r="Y63" s="26">
        <v>0</v>
      </c>
    </row>
    <row r="64" spans="1:26" s="26" customFormat="1" x14ac:dyDescent="0.45">
      <c r="A64" s="26" t="s">
        <v>53</v>
      </c>
      <c r="D64" s="27">
        <v>4506429.2142857146</v>
      </c>
    </row>
    <row r="65" spans="1:26" s="26" customFormat="1" x14ac:dyDescent="0.45">
      <c r="A65" s="26" t="s">
        <v>54</v>
      </c>
      <c r="B65" s="26">
        <v>0</v>
      </c>
      <c r="C65" s="26">
        <v>0</v>
      </c>
      <c r="D65" s="26">
        <v>1</v>
      </c>
      <c r="E65" s="26">
        <v>1</v>
      </c>
      <c r="F65" s="26">
        <v>1</v>
      </c>
      <c r="G65" s="26">
        <v>1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1</v>
      </c>
      <c r="U65" s="26">
        <v>0</v>
      </c>
      <c r="V65" s="26">
        <v>1</v>
      </c>
      <c r="W65" s="26">
        <v>0</v>
      </c>
      <c r="X65" s="26">
        <v>0</v>
      </c>
      <c r="Y65" s="26">
        <v>0</v>
      </c>
      <c r="Z65" s="26">
        <v>0</v>
      </c>
    </row>
    <row r="66" spans="1:26" x14ac:dyDescent="0.45">
      <c r="A66" s="9" t="s">
        <v>117</v>
      </c>
      <c r="E66" s="10">
        <v>128340</v>
      </c>
    </row>
    <row r="67" spans="1:26" x14ac:dyDescent="0.45">
      <c r="A67" s="9" t="s">
        <v>101</v>
      </c>
      <c r="O67" s="10" t="s">
        <v>102</v>
      </c>
    </row>
    <row r="69" spans="1:26" x14ac:dyDescent="0.45">
      <c r="A69" s="18" t="s">
        <v>128</v>
      </c>
      <c r="E69" s="17"/>
    </row>
    <row r="70" spans="1:26" s="8" customFormat="1" x14ac:dyDescent="0.45">
      <c r="A70" s="19" t="s">
        <v>129</v>
      </c>
      <c r="B70" s="8" t="s">
        <v>149</v>
      </c>
      <c r="C70" s="8" t="s">
        <v>149</v>
      </c>
      <c r="D70" s="8" t="s">
        <v>166</v>
      </c>
      <c r="E70" s="8" t="s">
        <v>166</v>
      </c>
      <c r="F70" s="8" t="s">
        <v>166</v>
      </c>
      <c r="G70" s="8" t="s">
        <v>166</v>
      </c>
      <c r="H70" s="8" t="s">
        <v>166</v>
      </c>
      <c r="I70" s="8" t="s">
        <v>166</v>
      </c>
      <c r="J70" s="8" t="s">
        <v>166</v>
      </c>
      <c r="K70" s="8" t="s">
        <v>166</v>
      </c>
      <c r="L70" s="8" t="s">
        <v>166</v>
      </c>
      <c r="M70" s="8" t="s">
        <v>166</v>
      </c>
      <c r="N70" s="8" t="s">
        <v>166</v>
      </c>
      <c r="O70" s="8" t="s">
        <v>166</v>
      </c>
      <c r="P70" s="8" t="s">
        <v>166</v>
      </c>
      <c r="Q70" s="8" t="s">
        <v>166</v>
      </c>
      <c r="R70" s="8" t="s">
        <v>166</v>
      </c>
      <c r="S70" s="8" t="s">
        <v>166</v>
      </c>
      <c r="T70" s="8" t="s">
        <v>166</v>
      </c>
      <c r="U70" s="8" t="s">
        <v>166</v>
      </c>
      <c r="V70" s="8" t="s">
        <v>166</v>
      </c>
      <c r="W70" s="8" t="s">
        <v>166</v>
      </c>
      <c r="X70" s="8" t="s">
        <v>166</v>
      </c>
      <c r="Y70" s="8" t="s">
        <v>166</v>
      </c>
      <c r="Z70" s="8" t="s">
        <v>166</v>
      </c>
    </row>
    <row r="71" spans="1:26" s="8" customFormat="1" x14ac:dyDescent="0.45">
      <c r="A71" s="19" t="s">
        <v>130</v>
      </c>
      <c r="B71" s="8" t="s">
        <v>150</v>
      </c>
      <c r="C71" s="8" t="s">
        <v>150</v>
      </c>
      <c r="D71" s="8" t="s">
        <v>167</v>
      </c>
      <c r="E71" s="8" t="s">
        <v>169</v>
      </c>
      <c r="F71" s="8" t="s">
        <v>168</v>
      </c>
      <c r="G71" s="8" t="s">
        <v>168</v>
      </c>
      <c r="H71" s="8" t="s">
        <v>167</v>
      </c>
      <c r="I71" s="8" t="s">
        <v>170</v>
      </c>
      <c r="J71" s="8" t="s">
        <v>170</v>
      </c>
      <c r="K71" s="8" t="s">
        <v>170</v>
      </c>
      <c r="L71" s="8" t="s">
        <v>170</v>
      </c>
      <c r="M71" s="8" t="s">
        <v>170</v>
      </c>
      <c r="N71" s="8" t="s">
        <v>153</v>
      </c>
      <c r="O71" s="8" t="s">
        <v>168</v>
      </c>
      <c r="P71" s="8" t="s">
        <v>170</v>
      </c>
      <c r="Q71" s="8" t="s">
        <v>170</v>
      </c>
      <c r="R71" s="8" t="s">
        <v>170</v>
      </c>
      <c r="S71" s="8" t="s">
        <v>170</v>
      </c>
      <c r="T71" s="8" t="s">
        <v>168</v>
      </c>
      <c r="U71" s="8" t="s">
        <v>170</v>
      </c>
      <c r="V71" s="8" t="s">
        <v>169</v>
      </c>
      <c r="W71" s="8" t="s">
        <v>170</v>
      </c>
      <c r="X71" s="8" t="s">
        <v>152</v>
      </c>
      <c r="Y71" s="8" t="s">
        <v>152</v>
      </c>
      <c r="Z71" s="8" t="s">
        <v>170</v>
      </c>
    </row>
    <row r="72" spans="1:26" s="8" customFormat="1" x14ac:dyDescent="0.45">
      <c r="A72" s="19" t="s">
        <v>131</v>
      </c>
      <c r="B72" s="8" t="s">
        <v>151</v>
      </c>
      <c r="C72" s="8" t="s">
        <v>151</v>
      </c>
      <c r="D72" s="8" t="s">
        <v>168</v>
      </c>
      <c r="E72" s="8" t="s">
        <v>157</v>
      </c>
      <c r="F72" s="8" t="s">
        <v>170</v>
      </c>
      <c r="G72" s="8" t="s">
        <v>169</v>
      </c>
      <c r="H72" s="8" t="s">
        <v>168</v>
      </c>
      <c r="I72" s="8" t="s">
        <v>151</v>
      </c>
      <c r="J72" s="8" t="s">
        <v>151</v>
      </c>
      <c r="K72" s="8" t="s">
        <v>151</v>
      </c>
      <c r="L72" s="8" t="s">
        <v>151</v>
      </c>
      <c r="M72" s="8" t="s">
        <v>151</v>
      </c>
      <c r="N72" s="8" t="s">
        <v>170</v>
      </c>
      <c r="O72" s="8" t="s">
        <v>169</v>
      </c>
      <c r="P72" s="8" t="s">
        <v>151</v>
      </c>
      <c r="Q72" s="8" t="s">
        <v>151</v>
      </c>
      <c r="R72" s="8" t="s">
        <v>151</v>
      </c>
      <c r="S72" s="8" t="s">
        <v>151</v>
      </c>
      <c r="T72" s="8" t="s">
        <v>169</v>
      </c>
      <c r="U72" s="8" t="s">
        <v>151</v>
      </c>
      <c r="V72" s="8" t="s">
        <v>157</v>
      </c>
      <c r="W72" s="8" t="s">
        <v>151</v>
      </c>
      <c r="X72" s="8" t="s">
        <v>154</v>
      </c>
      <c r="Y72" s="8" t="s">
        <v>154</v>
      </c>
      <c r="Z72" s="8" t="s">
        <v>151</v>
      </c>
    </row>
    <row r="73" spans="1:26" s="8" customFormat="1" x14ac:dyDescent="0.45">
      <c r="A73" s="19" t="s">
        <v>132</v>
      </c>
      <c r="B73" s="8" t="s">
        <v>152</v>
      </c>
      <c r="C73" s="8" t="s">
        <v>152</v>
      </c>
      <c r="D73" s="8" t="s">
        <v>169</v>
      </c>
      <c r="E73" s="8" t="s">
        <v>159</v>
      </c>
      <c r="F73" s="8" t="s">
        <v>171</v>
      </c>
      <c r="G73" s="8" t="s">
        <v>170</v>
      </c>
      <c r="H73" s="8" t="s">
        <v>170</v>
      </c>
      <c r="I73" s="8" t="s">
        <v>152</v>
      </c>
      <c r="J73" s="8" t="s">
        <v>152</v>
      </c>
      <c r="K73" s="8" t="s">
        <v>152</v>
      </c>
      <c r="L73" s="8" t="s">
        <v>152</v>
      </c>
      <c r="M73" s="8" t="s">
        <v>152</v>
      </c>
      <c r="N73" s="8" t="s">
        <v>171</v>
      </c>
      <c r="O73" s="8" t="s">
        <v>170</v>
      </c>
      <c r="P73" s="8" t="s">
        <v>152</v>
      </c>
      <c r="Q73" s="8" t="s">
        <v>152</v>
      </c>
      <c r="R73" s="8" t="s">
        <v>152</v>
      </c>
      <c r="S73" s="8" t="s">
        <v>152</v>
      </c>
      <c r="T73" s="8" t="s">
        <v>170</v>
      </c>
      <c r="U73" s="8" t="s">
        <v>152</v>
      </c>
      <c r="V73" s="8" t="s">
        <v>159</v>
      </c>
      <c r="W73" s="8" t="s">
        <v>152</v>
      </c>
      <c r="X73" s="8" t="s">
        <v>1765</v>
      </c>
      <c r="Y73" s="8" t="s">
        <v>1765</v>
      </c>
      <c r="Z73" s="8" t="s">
        <v>152</v>
      </c>
    </row>
    <row r="74" spans="1:26" s="8" customFormat="1" x14ac:dyDescent="0.45">
      <c r="A74" s="19" t="s">
        <v>133</v>
      </c>
      <c r="B74" s="8" t="s">
        <v>153</v>
      </c>
      <c r="C74" s="8" t="s">
        <v>153</v>
      </c>
      <c r="D74" s="8" t="s">
        <v>170</v>
      </c>
      <c r="E74" s="8" t="s">
        <v>158</v>
      </c>
      <c r="F74" s="8" t="s">
        <v>172</v>
      </c>
      <c r="G74" s="8" t="s">
        <v>171</v>
      </c>
      <c r="H74" s="8" t="s">
        <v>171</v>
      </c>
      <c r="I74" s="8" t="s">
        <v>156</v>
      </c>
      <c r="J74" s="8" t="s">
        <v>156</v>
      </c>
      <c r="K74" s="8" t="s">
        <v>156</v>
      </c>
      <c r="L74" s="8" t="s">
        <v>156</v>
      </c>
      <c r="M74" s="8" t="s">
        <v>156</v>
      </c>
      <c r="N74" s="8" t="s">
        <v>174</v>
      </c>
      <c r="O74" s="8" t="s">
        <v>171</v>
      </c>
      <c r="P74" s="8" t="s">
        <v>156</v>
      </c>
      <c r="Q74" s="8" t="s">
        <v>156</v>
      </c>
      <c r="R74" s="8" t="s">
        <v>156</v>
      </c>
      <c r="S74" s="8" t="s">
        <v>156</v>
      </c>
      <c r="T74" s="8" t="s">
        <v>171</v>
      </c>
      <c r="U74" s="8" t="s">
        <v>156</v>
      </c>
      <c r="V74" s="8" t="s">
        <v>158</v>
      </c>
      <c r="W74" s="8" t="s">
        <v>156</v>
      </c>
      <c r="X74" s="8" t="s">
        <v>155</v>
      </c>
      <c r="Y74" s="8" t="s">
        <v>155</v>
      </c>
      <c r="Z74" s="8" t="s">
        <v>156</v>
      </c>
    </row>
    <row r="75" spans="1:26" s="8" customFormat="1" x14ac:dyDescent="0.45">
      <c r="A75" s="19" t="s">
        <v>134</v>
      </c>
      <c r="B75" s="8" t="s">
        <v>154</v>
      </c>
      <c r="C75" s="8" t="s">
        <v>154</v>
      </c>
      <c r="D75" s="8" t="s">
        <v>171</v>
      </c>
      <c r="E75" s="8" t="s">
        <v>160</v>
      </c>
      <c r="F75" s="8" t="s">
        <v>173</v>
      </c>
      <c r="G75" s="8" t="s">
        <v>172</v>
      </c>
      <c r="H75" s="8" t="s">
        <v>153</v>
      </c>
      <c r="I75" s="8" t="s">
        <v>154</v>
      </c>
      <c r="J75" s="8" t="s">
        <v>154</v>
      </c>
      <c r="K75" s="8" t="s">
        <v>154</v>
      </c>
      <c r="L75" s="8" t="s">
        <v>154</v>
      </c>
      <c r="M75" s="8" t="s">
        <v>154</v>
      </c>
      <c r="N75" s="8" t="s">
        <v>157</v>
      </c>
      <c r="O75" s="8" t="s">
        <v>172</v>
      </c>
      <c r="P75" s="8" t="s">
        <v>154</v>
      </c>
      <c r="Q75" s="8" t="s">
        <v>154</v>
      </c>
      <c r="R75" s="8" t="s">
        <v>154</v>
      </c>
      <c r="S75" s="8" t="s">
        <v>154</v>
      </c>
      <c r="T75" s="8" t="s">
        <v>172</v>
      </c>
      <c r="U75" s="8" t="s">
        <v>154</v>
      </c>
      <c r="V75" s="8" t="s">
        <v>160</v>
      </c>
      <c r="W75" s="8" t="s">
        <v>154</v>
      </c>
      <c r="X75" s="8" t="s">
        <v>176</v>
      </c>
      <c r="Y75" s="8" t="s">
        <v>176</v>
      </c>
      <c r="Z75" s="8" t="s">
        <v>154</v>
      </c>
    </row>
    <row r="76" spans="1:26" s="8" customFormat="1" x14ac:dyDescent="0.45">
      <c r="A76" s="19" t="s">
        <v>135</v>
      </c>
      <c r="B76" s="8" t="s">
        <v>155</v>
      </c>
      <c r="C76" s="8" t="s">
        <v>155</v>
      </c>
      <c r="D76" s="8" t="s">
        <v>172</v>
      </c>
      <c r="E76" s="8" t="s">
        <v>169</v>
      </c>
      <c r="F76" s="8" t="s">
        <v>175</v>
      </c>
      <c r="G76" s="8" t="s">
        <v>173</v>
      </c>
      <c r="H76" s="8" t="s">
        <v>169</v>
      </c>
      <c r="I76" s="8" t="s">
        <v>176</v>
      </c>
      <c r="J76" s="8" t="s">
        <v>176</v>
      </c>
      <c r="K76" s="8" t="s">
        <v>176</v>
      </c>
      <c r="L76" s="8" t="s">
        <v>176</v>
      </c>
      <c r="M76" s="8" t="s">
        <v>176</v>
      </c>
      <c r="N76" s="8" t="s">
        <v>158</v>
      </c>
      <c r="O76" s="8" t="s">
        <v>173</v>
      </c>
      <c r="P76" s="8" t="s">
        <v>176</v>
      </c>
      <c r="Q76" s="8" t="s">
        <v>176</v>
      </c>
      <c r="R76" s="8" t="s">
        <v>176</v>
      </c>
      <c r="S76" s="8" t="s">
        <v>176</v>
      </c>
      <c r="T76" s="8" t="s">
        <v>173</v>
      </c>
      <c r="U76" s="8" t="s">
        <v>176</v>
      </c>
      <c r="V76" s="8" t="s">
        <v>169</v>
      </c>
      <c r="W76" s="8" t="s">
        <v>176</v>
      </c>
      <c r="X76" s="8" t="s">
        <v>157</v>
      </c>
      <c r="Y76" s="8" t="s">
        <v>157</v>
      </c>
      <c r="Z76" s="8" t="s">
        <v>176</v>
      </c>
    </row>
    <row r="77" spans="1:26" s="8" customFormat="1" x14ac:dyDescent="0.45">
      <c r="A77" s="19" t="s">
        <v>136</v>
      </c>
      <c r="B77" s="8" t="s">
        <v>156</v>
      </c>
      <c r="C77" s="8" t="s">
        <v>156</v>
      </c>
      <c r="D77" s="8" t="s">
        <v>173</v>
      </c>
      <c r="E77" s="8" t="s">
        <v>174</v>
      </c>
      <c r="F77" s="8" t="s">
        <v>174</v>
      </c>
      <c r="G77" s="8" t="s">
        <v>157</v>
      </c>
      <c r="H77" s="8" t="s">
        <v>157</v>
      </c>
      <c r="I77" s="8" t="s">
        <v>157</v>
      </c>
      <c r="J77" s="8" t="s">
        <v>157</v>
      </c>
      <c r="K77" s="8" t="s">
        <v>157</v>
      </c>
      <c r="L77" s="8" t="s">
        <v>157</v>
      </c>
      <c r="M77" s="8" t="s">
        <v>157</v>
      </c>
      <c r="N77" s="8" t="s">
        <v>159</v>
      </c>
      <c r="O77" s="8" t="s">
        <v>174</v>
      </c>
      <c r="P77" s="8" t="s">
        <v>157</v>
      </c>
      <c r="Q77" s="8" t="s">
        <v>157</v>
      </c>
      <c r="R77" s="8" t="s">
        <v>157</v>
      </c>
      <c r="S77" s="8" t="s">
        <v>157</v>
      </c>
      <c r="T77" s="8" t="s">
        <v>174</v>
      </c>
      <c r="U77" s="8" t="s">
        <v>157</v>
      </c>
      <c r="V77" s="8" t="s">
        <v>174</v>
      </c>
      <c r="W77" s="8" t="s">
        <v>157</v>
      </c>
      <c r="X77" s="8" t="s">
        <v>158</v>
      </c>
      <c r="Y77" s="8" t="s">
        <v>158</v>
      </c>
      <c r="Z77" s="8" t="s">
        <v>157</v>
      </c>
    </row>
    <row r="78" spans="1:26" s="8" customFormat="1" x14ac:dyDescent="0.45">
      <c r="A78" s="19" t="s">
        <v>137</v>
      </c>
      <c r="B78" s="8" t="s">
        <v>157</v>
      </c>
      <c r="C78" s="8" t="s">
        <v>157</v>
      </c>
      <c r="D78" s="8" t="s">
        <v>157</v>
      </c>
      <c r="E78" s="8" t="s">
        <v>174</v>
      </c>
      <c r="F78" s="8" t="s">
        <v>156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8" t="s">
        <v>160</v>
      </c>
      <c r="O78" s="8" t="s">
        <v>157</v>
      </c>
      <c r="P78" s="8" t="s">
        <v>158</v>
      </c>
      <c r="Q78" s="8" t="s">
        <v>158</v>
      </c>
      <c r="R78" s="8" t="s">
        <v>158</v>
      </c>
      <c r="S78" s="8" t="s">
        <v>158</v>
      </c>
      <c r="T78" s="8" t="s">
        <v>157</v>
      </c>
      <c r="U78" s="8" t="s">
        <v>158</v>
      </c>
      <c r="V78" s="8" t="s">
        <v>174</v>
      </c>
      <c r="W78" s="8" t="s">
        <v>158</v>
      </c>
      <c r="X78" s="8" t="s">
        <v>159</v>
      </c>
      <c r="Y78" s="8" t="s">
        <v>159</v>
      </c>
      <c r="Z78" s="8" t="s">
        <v>158</v>
      </c>
    </row>
    <row r="79" spans="1:26" s="8" customFormat="1" x14ac:dyDescent="0.45">
      <c r="A79" s="19" t="s">
        <v>138</v>
      </c>
      <c r="B79" s="8" t="s">
        <v>158</v>
      </c>
      <c r="C79" s="8" t="s">
        <v>158</v>
      </c>
      <c r="D79" s="8" t="s">
        <v>158</v>
      </c>
      <c r="E79" s="8" t="s">
        <v>154</v>
      </c>
      <c r="F79" s="8" t="s">
        <v>157</v>
      </c>
      <c r="G79" s="8" t="s">
        <v>159</v>
      </c>
      <c r="H79" s="8" t="s">
        <v>159</v>
      </c>
      <c r="I79" s="8" t="s">
        <v>159</v>
      </c>
      <c r="J79" s="8" t="s">
        <v>159</v>
      </c>
      <c r="K79" s="8" t="s">
        <v>159</v>
      </c>
      <c r="L79" s="8" t="s">
        <v>159</v>
      </c>
      <c r="M79" s="8" t="s">
        <v>159</v>
      </c>
      <c r="N79" s="8" t="s">
        <v>161</v>
      </c>
      <c r="O79" s="8" t="s">
        <v>158</v>
      </c>
      <c r="P79" s="8" t="s">
        <v>159</v>
      </c>
      <c r="Q79" s="8" t="s">
        <v>159</v>
      </c>
      <c r="R79" s="8" t="s">
        <v>159</v>
      </c>
      <c r="S79" s="8" t="s">
        <v>159</v>
      </c>
      <c r="T79" s="8" t="s">
        <v>158</v>
      </c>
      <c r="U79" s="8" t="s">
        <v>159</v>
      </c>
      <c r="V79" s="8" t="s">
        <v>154</v>
      </c>
      <c r="W79" s="8" t="s">
        <v>159</v>
      </c>
      <c r="X79" s="8" t="s">
        <v>160</v>
      </c>
      <c r="Y79" s="8" t="s">
        <v>160</v>
      </c>
      <c r="Z79" s="8" t="s">
        <v>159</v>
      </c>
    </row>
    <row r="80" spans="1:26" s="8" customFormat="1" x14ac:dyDescent="0.45">
      <c r="A80" s="19" t="s">
        <v>139</v>
      </c>
      <c r="B80" s="8" t="s">
        <v>159</v>
      </c>
      <c r="C80" s="8" t="s">
        <v>159</v>
      </c>
      <c r="D80" s="8" t="s">
        <v>159</v>
      </c>
      <c r="E80" s="8" t="s">
        <v>161</v>
      </c>
      <c r="F80" s="8" t="s">
        <v>158</v>
      </c>
      <c r="G80" s="8" t="s">
        <v>160</v>
      </c>
      <c r="H80" s="8" t="s">
        <v>160</v>
      </c>
      <c r="I80" s="8" t="s">
        <v>160</v>
      </c>
      <c r="J80" s="8" t="s">
        <v>160</v>
      </c>
      <c r="K80" s="8" t="s">
        <v>160</v>
      </c>
      <c r="L80" s="8" t="s">
        <v>160</v>
      </c>
      <c r="M80" s="8" t="s">
        <v>160</v>
      </c>
      <c r="N80" s="8" t="s">
        <v>162</v>
      </c>
      <c r="O80" s="8" t="s">
        <v>159</v>
      </c>
      <c r="P80" s="8" t="s">
        <v>160</v>
      </c>
      <c r="Q80" s="8" t="s">
        <v>160</v>
      </c>
      <c r="R80" s="8" t="s">
        <v>160</v>
      </c>
      <c r="S80" s="8" t="s">
        <v>160</v>
      </c>
      <c r="T80" s="8" t="s">
        <v>159</v>
      </c>
      <c r="U80" s="8" t="s">
        <v>160</v>
      </c>
      <c r="V80" s="8" t="s">
        <v>161</v>
      </c>
      <c r="W80" s="8" t="s">
        <v>160</v>
      </c>
      <c r="X80" s="8" t="s">
        <v>161</v>
      </c>
      <c r="Y80" s="8" t="s">
        <v>161</v>
      </c>
      <c r="Z80" s="8" t="s">
        <v>160</v>
      </c>
    </row>
    <row r="81" spans="1:26" s="8" customFormat="1" x14ac:dyDescent="0.45">
      <c r="A81" s="19" t="s">
        <v>140</v>
      </c>
      <c r="B81" s="8" t="s">
        <v>160</v>
      </c>
      <c r="C81" s="8" t="s">
        <v>160</v>
      </c>
      <c r="D81" s="8" t="s">
        <v>160</v>
      </c>
      <c r="E81" s="8" t="s">
        <v>162</v>
      </c>
      <c r="F81" s="8" t="s">
        <v>159</v>
      </c>
      <c r="G81" s="8" t="s">
        <v>161</v>
      </c>
      <c r="H81" s="8" t="s">
        <v>161</v>
      </c>
      <c r="I81" s="8" t="s">
        <v>161</v>
      </c>
      <c r="J81" s="8" t="s">
        <v>161</v>
      </c>
      <c r="K81" s="8" t="s">
        <v>161</v>
      </c>
      <c r="L81" s="8" t="s">
        <v>161</v>
      </c>
      <c r="M81" s="8" t="s">
        <v>161</v>
      </c>
      <c r="N81" s="8" t="s">
        <v>163</v>
      </c>
      <c r="O81" s="8" t="s">
        <v>160</v>
      </c>
      <c r="P81" s="8" t="s">
        <v>161</v>
      </c>
      <c r="Q81" s="8" t="s">
        <v>161</v>
      </c>
      <c r="R81" s="8" t="s">
        <v>161</v>
      </c>
      <c r="S81" s="8" t="s">
        <v>161</v>
      </c>
      <c r="T81" s="8" t="s">
        <v>160</v>
      </c>
      <c r="U81" s="8" t="s">
        <v>161</v>
      </c>
      <c r="V81" s="8" t="s">
        <v>162</v>
      </c>
      <c r="W81" s="8" t="s">
        <v>161</v>
      </c>
      <c r="X81" s="8" t="s">
        <v>162</v>
      </c>
      <c r="Y81" s="8" t="s">
        <v>162</v>
      </c>
      <c r="Z81" s="8" t="s">
        <v>161</v>
      </c>
    </row>
    <row r="82" spans="1:26" s="8" customFormat="1" x14ac:dyDescent="0.45">
      <c r="A82" s="19" t="s">
        <v>141</v>
      </c>
      <c r="B82" s="8" t="s">
        <v>161</v>
      </c>
      <c r="C82" s="8" t="s">
        <v>161</v>
      </c>
      <c r="D82" s="8" t="s">
        <v>161</v>
      </c>
      <c r="E82" s="8" t="s">
        <v>163</v>
      </c>
      <c r="F82" s="8" t="s">
        <v>160</v>
      </c>
      <c r="G82" s="8" t="s">
        <v>162</v>
      </c>
      <c r="H82" s="8" t="s">
        <v>162</v>
      </c>
      <c r="I82" s="8" t="s">
        <v>162</v>
      </c>
      <c r="J82" s="8" t="s">
        <v>162</v>
      </c>
      <c r="K82" s="8" t="s">
        <v>162</v>
      </c>
      <c r="L82" s="8" t="s">
        <v>162</v>
      </c>
      <c r="M82" s="8" t="s">
        <v>162</v>
      </c>
      <c r="N82" s="8" t="s">
        <v>164</v>
      </c>
      <c r="O82" s="8" t="s">
        <v>161</v>
      </c>
      <c r="P82" s="8" t="s">
        <v>162</v>
      </c>
      <c r="Q82" s="8" t="s">
        <v>162</v>
      </c>
      <c r="R82" s="8" t="s">
        <v>162</v>
      </c>
      <c r="S82" s="8" t="s">
        <v>162</v>
      </c>
      <c r="T82" s="8" t="s">
        <v>161</v>
      </c>
      <c r="U82" s="8" t="s">
        <v>162</v>
      </c>
      <c r="V82" s="8" t="s">
        <v>163</v>
      </c>
      <c r="W82" s="8" t="s">
        <v>162</v>
      </c>
      <c r="X82" s="8" t="s">
        <v>163</v>
      </c>
      <c r="Y82" s="8" t="s">
        <v>163</v>
      </c>
      <c r="Z82" s="8" t="s">
        <v>162</v>
      </c>
    </row>
    <row r="83" spans="1:26" s="8" customFormat="1" x14ac:dyDescent="0.45">
      <c r="A83" s="19" t="s">
        <v>142</v>
      </c>
      <c r="B83" s="8" t="s">
        <v>162</v>
      </c>
      <c r="C83" s="8" t="s">
        <v>162</v>
      </c>
      <c r="D83" s="8" t="s">
        <v>162</v>
      </c>
      <c r="E83" s="8" t="s">
        <v>164</v>
      </c>
      <c r="F83" s="8" t="s">
        <v>161</v>
      </c>
      <c r="G83" s="8" t="s">
        <v>163</v>
      </c>
      <c r="H83" s="8" t="s">
        <v>163</v>
      </c>
      <c r="I83" s="8" t="s">
        <v>163</v>
      </c>
      <c r="J83" s="8" t="s">
        <v>163</v>
      </c>
      <c r="K83" s="8" t="s">
        <v>163</v>
      </c>
      <c r="L83" s="8" t="s">
        <v>163</v>
      </c>
      <c r="M83" s="8" t="s">
        <v>163</v>
      </c>
      <c r="N83" s="10" t="s">
        <v>165</v>
      </c>
      <c r="O83" s="8" t="s">
        <v>162</v>
      </c>
      <c r="P83" s="8" t="s">
        <v>163</v>
      </c>
      <c r="Q83" s="8" t="s">
        <v>163</v>
      </c>
      <c r="R83" s="8" t="s">
        <v>163</v>
      </c>
      <c r="S83" s="8" t="s">
        <v>163</v>
      </c>
      <c r="T83" s="8" t="s">
        <v>162</v>
      </c>
      <c r="U83" s="8" t="s">
        <v>163</v>
      </c>
      <c r="V83" s="8" t="s">
        <v>164</v>
      </c>
      <c r="W83" s="8" t="s">
        <v>163</v>
      </c>
      <c r="X83" s="8" t="s">
        <v>164</v>
      </c>
      <c r="Y83" s="8" t="s">
        <v>164</v>
      </c>
      <c r="Z83" s="8" t="s">
        <v>163</v>
      </c>
    </row>
    <row r="84" spans="1:26" s="8" customFormat="1" x14ac:dyDescent="0.45">
      <c r="A84" s="19" t="s">
        <v>143</v>
      </c>
      <c r="B84" s="8" t="s">
        <v>163</v>
      </c>
      <c r="C84" s="8" t="s">
        <v>163</v>
      </c>
      <c r="D84" s="8" t="s">
        <v>163</v>
      </c>
      <c r="E84" s="10" t="s">
        <v>165</v>
      </c>
      <c r="F84" s="8" t="s">
        <v>162</v>
      </c>
      <c r="G84" s="8" t="s">
        <v>164</v>
      </c>
      <c r="H84" s="8" t="s">
        <v>164</v>
      </c>
      <c r="I84" s="8" t="s">
        <v>164</v>
      </c>
      <c r="J84" s="8" t="s">
        <v>164</v>
      </c>
      <c r="K84" s="8" t="s">
        <v>164</v>
      </c>
      <c r="L84" s="8" t="s">
        <v>164</v>
      </c>
      <c r="M84" s="8" t="s">
        <v>164</v>
      </c>
      <c r="O84" s="8" t="s">
        <v>163</v>
      </c>
      <c r="P84" s="8" t="s">
        <v>164</v>
      </c>
      <c r="Q84" s="8" t="s">
        <v>164</v>
      </c>
      <c r="R84" s="8" t="s">
        <v>164</v>
      </c>
      <c r="S84" s="8" t="s">
        <v>164</v>
      </c>
      <c r="T84" s="8" t="s">
        <v>163</v>
      </c>
      <c r="U84" s="8" t="s">
        <v>164</v>
      </c>
      <c r="V84" s="10" t="s">
        <v>165</v>
      </c>
      <c r="W84" s="8" t="s">
        <v>164</v>
      </c>
      <c r="X84" s="10" t="s">
        <v>165</v>
      </c>
      <c r="Y84" s="10" t="s">
        <v>165</v>
      </c>
      <c r="Z84" s="8" t="s">
        <v>164</v>
      </c>
    </row>
    <row r="85" spans="1:26" s="8" customFormat="1" x14ac:dyDescent="0.45">
      <c r="A85" s="19" t="s">
        <v>144</v>
      </c>
      <c r="B85" s="8" t="s">
        <v>164</v>
      </c>
      <c r="C85" s="8" t="s">
        <v>164</v>
      </c>
      <c r="D85" s="8" t="s">
        <v>164</v>
      </c>
      <c r="F85" s="8" t="s">
        <v>163</v>
      </c>
      <c r="G85" s="10" t="s">
        <v>165</v>
      </c>
      <c r="H85" s="10" t="s">
        <v>165</v>
      </c>
      <c r="I85" s="10" t="s">
        <v>165</v>
      </c>
      <c r="J85" s="10" t="s">
        <v>165</v>
      </c>
      <c r="K85" s="10" t="s">
        <v>165</v>
      </c>
      <c r="L85" s="10" t="s">
        <v>165</v>
      </c>
      <c r="M85" s="10" t="s">
        <v>165</v>
      </c>
      <c r="O85" s="8" t="s">
        <v>164</v>
      </c>
      <c r="P85" s="10" t="s">
        <v>165</v>
      </c>
      <c r="Q85" s="10" t="s">
        <v>165</v>
      </c>
      <c r="R85" s="10" t="s">
        <v>165</v>
      </c>
      <c r="S85" s="10" t="s">
        <v>165</v>
      </c>
      <c r="T85" s="8" t="s">
        <v>164</v>
      </c>
      <c r="U85" s="10" t="s">
        <v>165</v>
      </c>
      <c r="W85" s="10" t="s">
        <v>165</v>
      </c>
      <c r="Z85" s="10" t="s">
        <v>165</v>
      </c>
    </row>
    <row r="86" spans="1:26" x14ac:dyDescent="0.45">
      <c r="A86" s="19" t="s">
        <v>145</v>
      </c>
      <c r="B86" s="10" t="s">
        <v>165</v>
      </c>
      <c r="C86" s="10" t="s">
        <v>165</v>
      </c>
      <c r="D86" s="10" t="s">
        <v>165</v>
      </c>
      <c r="F86" s="8" t="s">
        <v>164</v>
      </c>
      <c r="H86" s="8"/>
      <c r="O86" s="10" t="s">
        <v>165</v>
      </c>
      <c r="T86" s="10" t="s">
        <v>165</v>
      </c>
    </row>
    <row r="87" spans="1:26" x14ac:dyDescent="0.45">
      <c r="A87" s="19" t="s">
        <v>146</v>
      </c>
      <c r="F87" s="10" t="s">
        <v>165</v>
      </c>
    </row>
    <row r="88" spans="1:26" x14ac:dyDescent="0.45">
      <c r="A88" s="19" t="s">
        <v>147</v>
      </c>
    </row>
    <row r="89" spans="1:26" x14ac:dyDescent="0.45">
      <c r="A89" s="19" t="s">
        <v>148</v>
      </c>
    </row>
    <row r="91" spans="1:26" x14ac:dyDescent="0.45">
      <c r="D91" s="20"/>
      <c r="E91" s="20"/>
      <c r="F91" s="20"/>
      <c r="G91" s="20"/>
      <c r="H91" s="2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Y91" s="8"/>
      <c r="Z91" s="8"/>
    </row>
    <row r="92" spans="1:26" s="22" customFormat="1" x14ac:dyDescent="0.45">
      <c r="A92" s="21" t="s">
        <v>1781</v>
      </c>
      <c r="B92" s="22">
        <f>SUM(B37:B41,B43,B44,B45)</f>
        <v>2.610849557522124</v>
      </c>
      <c r="C92" s="22">
        <f t="shared" ref="C92:Z92" si="19">SUM(C37:C41,C43,C44,C45)</f>
        <v>0.49976106194690262</v>
      </c>
      <c r="D92" s="22">
        <f>SUM(D37:D41,D43,D44,D45)</f>
        <v>2.6019999999999999</v>
      </c>
      <c r="E92" s="22">
        <f t="shared" si="19"/>
        <v>0</v>
      </c>
      <c r="F92" s="22">
        <f t="shared" si="19"/>
        <v>3.694</v>
      </c>
      <c r="G92" s="22">
        <f>SUM(G37:G41,G43,G44,G45)</f>
        <v>2.9009121061359866</v>
      </c>
      <c r="H92" s="22">
        <f t="shared" si="19"/>
        <v>9.2113747383112354</v>
      </c>
      <c r="I92" s="22">
        <f t="shared" si="19"/>
        <v>1.6392622950819671</v>
      </c>
      <c r="J92" s="22">
        <f t="shared" si="19"/>
        <v>3.1279508196721304</v>
      </c>
      <c r="K92" s="22">
        <f t="shared" si="19"/>
        <v>1.2854918032786884</v>
      </c>
      <c r="L92" s="22">
        <f t="shared" si="19"/>
        <v>0.18733333333333332</v>
      </c>
      <c r="M92" s="22">
        <f t="shared" si="19"/>
        <v>1.0654228855721393</v>
      </c>
      <c r="N92" s="22">
        <f t="shared" si="19"/>
        <v>0</v>
      </c>
      <c r="O92" s="22">
        <f t="shared" si="19"/>
        <v>9.2113747383112354</v>
      </c>
      <c r="P92" s="22">
        <f t="shared" si="19"/>
        <v>0.82327868852459019</v>
      </c>
      <c r="Q92" s="22">
        <f t="shared" si="19"/>
        <v>1.2222950819672129</v>
      </c>
      <c r="R92" s="22">
        <f t="shared" si="19"/>
        <v>1.0522950819672132</v>
      </c>
      <c r="S92" s="22">
        <f t="shared" si="19"/>
        <v>0.42540983606557375</v>
      </c>
      <c r="T92" s="22">
        <f t="shared" si="19"/>
        <v>0</v>
      </c>
      <c r="U92" s="22">
        <f>SUM(U37:U41,U43,U44,U45)</f>
        <v>3.5024999999999999</v>
      </c>
      <c r="V92" s="22">
        <f t="shared" si="19"/>
        <v>0</v>
      </c>
      <c r="W92" s="22">
        <f t="shared" si="19"/>
        <v>0</v>
      </c>
      <c r="X92" s="22">
        <f t="shared" si="19"/>
        <v>0</v>
      </c>
      <c r="Y92" s="22">
        <f t="shared" si="19"/>
        <v>0</v>
      </c>
      <c r="Z92" s="22">
        <f t="shared" si="19"/>
        <v>1.0435245901639345</v>
      </c>
    </row>
    <row r="93" spans="1:26" x14ac:dyDescent="0.45">
      <c r="P93" s="8"/>
      <c r="Q93" s="8"/>
      <c r="R93" s="8"/>
      <c r="S93" s="8"/>
      <c r="T93" s="8"/>
      <c r="U93" s="8"/>
      <c r="V93" s="8"/>
      <c r="Y93" s="8"/>
    </row>
    <row r="94" spans="1:26" x14ac:dyDescent="0.45">
      <c r="P94" s="8"/>
      <c r="Q94" s="8"/>
      <c r="R94" s="8"/>
      <c r="S94" s="8"/>
      <c r="T94" s="8"/>
      <c r="U94" s="8"/>
      <c r="V94" s="8"/>
      <c r="Y94" s="8"/>
    </row>
    <row r="95" spans="1:26" x14ac:dyDescent="0.45">
      <c r="P95" s="8"/>
      <c r="Q95" s="8"/>
      <c r="R95" s="8"/>
      <c r="S95" s="8"/>
      <c r="T95" s="8"/>
      <c r="U95" s="8"/>
      <c r="V95" s="8"/>
      <c r="Y95" s="8"/>
    </row>
    <row r="96" spans="1:26" x14ac:dyDescent="0.45">
      <c r="P96" s="8"/>
      <c r="Q96" s="8"/>
      <c r="R96" s="8"/>
      <c r="S96" s="8"/>
      <c r="T96" s="8"/>
      <c r="U96" s="8"/>
      <c r="V96" s="8"/>
      <c r="Y96" s="8"/>
    </row>
    <row r="101" spans="5:5" x14ac:dyDescent="0.45">
      <c r="E101" s="10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B1" activePane="topRight" state="frozen"/>
      <selection pane="topRight" activeCell="K2" sqref="K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1787</v>
      </c>
    </row>
    <row r="2" spans="1:25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</row>
    <row r="3" spans="1:25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</row>
    <row r="4" spans="1:25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</row>
    <row r="5" spans="1:25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</row>
    <row r="6" spans="1:25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</row>
    <row r="7" spans="1:25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</row>
    <row r="8" spans="1:25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</row>
    <row r="9" spans="1:25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</row>
    <row r="10" spans="1:25" x14ac:dyDescent="0.45">
      <c r="A10" s="2" t="s">
        <v>9</v>
      </c>
    </row>
    <row r="11" spans="1:25" x14ac:dyDescent="0.45">
      <c r="A11" s="2" t="s">
        <v>10</v>
      </c>
    </row>
    <row r="12" spans="1:25" x14ac:dyDescent="0.45">
      <c r="A12" s="2" t="s">
        <v>11</v>
      </c>
    </row>
    <row r="13" spans="1:25" x14ac:dyDescent="0.45">
      <c r="A13" s="2" t="s">
        <v>12</v>
      </c>
    </row>
    <row r="14" spans="1:25" x14ac:dyDescent="0.45">
      <c r="A14" s="2" t="s">
        <v>13</v>
      </c>
    </row>
    <row r="15" spans="1:25" x14ac:dyDescent="0.45">
      <c r="A15" s="2" t="s">
        <v>14</v>
      </c>
    </row>
    <row r="16" spans="1:25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3" t="s">
        <v>74</v>
      </c>
      <c r="C36" t="s">
        <v>225</v>
      </c>
      <c r="D36" t="s">
        <v>238</v>
      </c>
      <c r="E36" t="s">
        <v>238</v>
      </c>
      <c r="H36" t="s">
        <v>115</v>
      </c>
      <c r="I36" s="3" t="s">
        <v>97</v>
      </c>
      <c r="J36" s="3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4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4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4" t="s">
        <v>109</v>
      </c>
    </row>
    <row r="43" spans="1:24" x14ac:dyDescent="0.45">
      <c r="B43" t="s">
        <v>78</v>
      </c>
      <c r="F43" s="4" t="s">
        <v>106</v>
      </c>
      <c r="H43" s="4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240</v>
      </c>
      <c r="C3" s="24" t="s">
        <v>241</v>
      </c>
      <c r="D3" s="24"/>
      <c r="E3" s="24"/>
      <c r="F3" s="24"/>
      <c r="G3" s="24"/>
      <c r="H3" s="24"/>
      <c r="I3" s="24"/>
      <c r="J3" s="24"/>
      <c r="K3" s="24"/>
      <c r="L3" s="24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2024-11-06T13:48:58Z</dcterms:modified>
</cp:coreProperties>
</file>