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ker\PycharmProjects\Geothermal_brines\data\"/>
    </mc:Choice>
  </mc:AlternateContent>
  <xr:revisionPtr revIDLastSave="0" documentId="13_ncr:1_{09DFC13F-767D-4793-AA3E-C0957DEEDDA9}" xr6:coauthVersionLast="47" xr6:coauthVersionMax="47" xr10:uidLastSave="{00000000-0000-0000-0000-000000000000}"/>
  <bookViews>
    <workbookView xWindow="-19298" yWindow="-1920" windowWidth="19396" windowHeight="10275" xr2:uid="{E181E47A-03D8-47CA-9512-5903C9B627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R45" i="1"/>
  <c r="Q17" i="1" l="1"/>
  <c r="P3" i="1"/>
  <c r="P4" i="1"/>
  <c r="P5" i="1"/>
  <c r="P6" i="1"/>
  <c r="P7" i="1"/>
  <c r="P8" i="1"/>
  <c r="P2" i="1"/>
  <c r="Q6" i="1"/>
  <c r="Q7" i="1"/>
  <c r="Q8" i="1"/>
  <c r="Q5" i="1"/>
  <c r="Q4" i="1"/>
  <c r="Q11" i="1"/>
  <c r="Q12" i="1"/>
  <c r="Q13" i="1"/>
  <c r="Q14" i="1"/>
  <c r="Q15" i="1"/>
  <c r="Q16" i="1"/>
  <c r="Q18" i="1"/>
  <c r="Q19" i="1"/>
  <c r="Q20" i="1"/>
  <c r="Q21" i="1"/>
  <c r="Q22" i="1"/>
  <c r="Q23" i="1"/>
  <c r="Q24" i="1"/>
  <c r="Q25" i="1"/>
  <c r="Q10" i="1"/>
  <c r="D43" i="1" l="1"/>
  <c r="D25" i="1"/>
  <c r="B45" i="1" l="1"/>
</calcChain>
</file>

<file path=xl/sharedStrings.xml><?xml version="1.0" encoding="utf-8"?>
<sst xmlns="http://schemas.openxmlformats.org/spreadsheetml/2006/main" count="291" uniqueCount="126">
  <si>
    <t>Site name</t>
  </si>
  <si>
    <t>Li</t>
  </si>
  <si>
    <t>Cl</t>
  </si>
  <si>
    <t>Na</t>
  </si>
  <si>
    <t>K</t>
  </si>
  <si>
    <t>Ca</t>
  </si>
  <si>
    <t>Mg</t>
  </si>
  <si>
    <t>SO4</t>
  </si>
  <si>
    <t>B</t>
  </si>
  <si>
    <t>Si</t>
  </si>
  <si>
    <t>As</t>
  </si>
  <si>
    <t>Mn</t>
  </si>
  <si>
    <t>Fe</t>
  </si>
  <si>
    <t xml:space="preserve">Zn </t>
  </si>
  <si>
    <t>Sr</t>
  </si>
  <si>
    <t>H2O</t>
  </si>
  <si>
    <t>Ba</t>
  </si>
  <si>
    <t>Salton Sea</t>
  </si>
  <si>
    <t>Upper Rhine Graben</t>
  </si>
  <si>
    <t>Salar de Atacama</t>
  </si>
  <si>
    <t>Salar de Olaroz</t>
  </si>
  <si>
    <t>Salar de Cauchari-Olaroz</t>
  </si>
  <si>
    <t>Salar del Hombre Muerto North</t>
  </si>
  <si>
    <t>US-WECC</t>
  </si>
  <si>
    <t>DE</t>
  </si>
  <si>
    <t>CL</t>
  </si>
  <si>
    <t>AR</t>
  </si>
  <si>
    <t>production</t>
  </si>
  <si>
    <t>operating_days</t>
  </si>
  <si>
    <t>lifetime</t>
  </si>
  <si>
    <t>brine_vol</t>
  </si>
  <si>
    <t>freshwater_vol</t>
  </si>
  <si>
    <t>Li_efficiency</t>
  </si>
  <si>
    <t>evaporation_rate</t>
  </si>
  <si>
    <t>elevation</t>
  </si>
  <si>
    <t>boilingpoint_process</t>
  </si>
  <si>
    <t>density_brine</t>
  </si>
  <si>
    <t>density_enriched_brine</t>
  </si>
  <si>
    <t>well_depth_brine</t>
  </si>
  <si>
    <t>well_depth_freshwater</t>
  </si>
  <si>
    <t>freshwater_reported</t>
  </si>
  <si>
    <t>country_location</t>
  </si>
  <si>
    <t>deposit_type</t>
  </si>
  <si>
    <t>geothermal</t>
  </si>
  <si>
    <t>salar</t>
  </si>
  <si>
    <t>number_wells</t>
  </si>
  <si>
    <t>distance_to_processing</t>
  </si>
  <si>
    <t>annual_airtemp (processing)</t>
  </si>
  <si>
    <t>vec_ini</t>
  </si>
  <si>
    <t>vec_end</t>
  </si>
  <si>
    <t>quicklime_reported</t>
  </si>
  <si>
    <t>second_Li_enrichment_reported</t>
  </si>
  <si>
    <t>second_Li_enrichment</t>
  </si>
  <si>
    <t>diesel_reported</t>
  </si>
  <si>
    <t>diesel_consumption</t>
  </si>
  <si>
    <t>motherliq_reported</t>
  </si>
  <si>
    <t>Tres Quebradas</t>
  </si>
  <si>
    <t>Salar del Rincon</t>
  </si>
  <si>
    <t>Salar de Arizaro</t>
  </si>
  <si>
    <t>Salar de Rio Grande</t>
  </si>
  <si>
    <t>Mariana</t>
  </si>
  <si>
    <t>Salar de Tolillar</t>
  </si>
  <si>
    <t>Salar del Hombre Muerto</t>
  </si>
  <si>
    <t>Sal de los Angeles</t>
  </si>
  <si>
    <t>Sal de Vida</t>
  </si>
  <si>
    <t>Salar de Antofalla</t>
  </si>
  <si>
    <t>Salar de Centenario</t>
  </si>
  <si>
    <t>Salar de Pocitos</t>
  </si>
  <si>
    <t>Pozuelos</t>
  </si>
  <si>
    <t>Salar de Salinas Grandes</t>
  </si>
  <si>
    <t>Maricunga</t>
  </si>
  <si>
    <t>Uyuni Salt Flat</t>
  </si>
  <si>
    <t>BOL</t>
  </si>
  <si>
    <t>GB</t>
  </si>
  <si>
    <t>Qinghai Yiliping</t>
  </si>
  <si>
    <t>CN</t>
  </si>
  <si>
    <t>West Taijinair</t>
  </si>
  <si>
    <t>East Taijinair</t>
  </si>
  <si>
    <t>Jintaier Lake</t>
  </si>
  <si>
    <t>400?</t>
  </si>
  <si>
    <t>4100/1500 (procplant)</t>
  </si>
  <si>
    <t>Source</t>
  </si>
  <si>
    <t>https://panorama-minero.com/ingles/neo-lithium-produces-99-1-lithium-carbonate-in-the-first-batch-from-its-pilot-plant/</t>
  </si>
  <si>
    <t xml:space="preserve">Process arrangement: </t>
  </si>
  <si>
    <t>Evaporation ponds</t>
  </si>
  <si>
    <t>CaCl2 crystallizer</t>
  </si>
  <si>
    <t>Boron removal</t>
  </si>
  <si>
    <t>CaMg removal Soda ash</t>
  </si>
  <si>
    <t>Centrifuge</t>
  </si>
  <si>
    <t>Ca(OH)2 precipitation by adding NaOH</t>
  </si>
  <si>
    <t>CaCO2 prec. By soda ash</t>
  </si>
  <si>
    <t>Li2CO3 TG</t>
  </si>
  <si>
    <t>Washing</t>
  </si>
  <si>
    <t>Dissolution</t>
  </si>
  <si>
    <t>Li2CO3 BG</t>
  </si>
  <si>
    <t>Rotary dryer</t>
  </si>
  <si>
    <t>Milling?</t>
  </si>
  <si>
    <t>CaMg removal by soda ash</t>
  </si>
  <si>
    <t>Ion exchange</t>
  </si>
  <si>
    <t>Transport</t>
  </si>
  <si>
    <t>mg/L</t>
  </si>
  <si>
    <t>ppm</t>
  </si>
  <si>
    <t>Comments</t>
  </si>
  <si>
    <t>As chemical composition, Salar del Hombre Muerto could be used as a proxy</t>
  </si>
  <si>
    <t>Technical report</t>
  </si>
  <si>
    <t>https://announcements.asx.com.au/asxpdf/20200730/pdf/44l07m6wm48l59.pdf --&gt; Technology seems to be outdated</t>
  </si>
  <si>
    <t>Pastos Grandes</t>
  </si>
  <si>
    <t>CaMg removal Quicklime</t>
  </si>
  <si>
    <t>Ion exchanger</t>
  </si>
  <si>
    <t>Quicklime</t>
  </si>
  <si>
    <t>72 000 t (EP), 2 200 (MgCa)</t>
  </si>
  <si>
    <t>Brine wells</t>
  </si>
  <si>
    <t>DLE</t>
  </si>
  <si>
    <t>Reverse Osmosis</t>
  </si>
  <si>
    <t>Soda ash, NaOH prec</t>
  </si>
  <si>
    <t>DFS</t>
  </si>
  <si>
    <t>130 (avg)</t>
  </si>
  <si>
    <t>Evaporation</t>
  </si>
  <si>
    <t>HCl and Na2SO3</t>
  </si>
  <si>
    <t>CaCl2 crystallization</t>
  </si>
  <si>
    <t>Maricunga needs more investigation, Evaporation ponds require dilution water, no quicklime reported</t>
  </si>
  <si>
    <t>Salar de Centenario/Cuenca Centario-Ratones</t>
  </si>
  <si>
    <t>Salar del Hombre Muerto/fenix</t>
  </si>
  <si>
    <t>Reported DLE by Eramet</t>
  </si>
  <si>
    <t>Salar de Ollague</t>
  </si>
  <si>
    <t>Twelveheads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</si>
</sst>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1" applyNumberFormat="1" applyFont="1" applyFill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 applyFill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1" applyNumberFormat="1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2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nnouncements.asx.com.au/asxpdf/20200730/pdf/44l07m6wm48l59.pdf%20--%3e%20Technology%20seems%20to%20be%20outdat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587E-5250-4C3E-BD3D-6C0619F44C22}">
  <dimension ref="A1:AE62"/>
  <sheetViews>
    <sheetView tabSelected="1" topLeftCell="E1" zoomScale="85" zoomScaleNormal="85" workbookViewId="0">
      <pane ySplit="1" topLeftCell="A2" activePane="bottomLeft" state="frozen"/>
      <selection pane="bottomLeft" activeCell="Z1" sqref="Z1"/>
    </sheetView>
  </sheetViews>
  <sheetFormatPr defaultColWidth="9.140625" defaultRowHeight="15" x14ac:dyDescent="0.25"/>
  <cols>
    <col min="1" max="1" width="21" style="6" customWidth="1"/>
    <col min="2" max="7" width="8.5703125" style="1" customWidth="1"/>
    <col min="8" max="8" width="14.7109375" style="1" customWidth="1"/>
    <col min="9" max="16384" width="9.140625" style="1"/>
  </cols>
  <sheetData>
    <row r="1" spans="1:31" x14ac:dyDescent="0.25">
      <c r="A1" s="6" t="s">
        <v>0</v>
      </c>
      <c r="B1" s="12" t="s">
        <v>17</v>
      </c>
      <c r="C1" s="1" t="s">
        <v>18</v>
      </c>
      <c r="D1" s="12" t="s">
        <v>19</v>
      </c>
      <c r="E1" s="1" t="s">
        <v>20</v>
      </c>
      <c r="F1" s="1" t="s">
        <v>21</v>
      </c>
      <c r="G1" s="1" t="s">
        <v>22</v>
      </c>
      <c r="H1" s="14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5" t="s">
        <v>61</v>
      </c>
      <c r="N1" s="15" t="s">
        <v>62</v>
      </c>
      <c r="O1" s="1" t="s">
        <v>63</v>
      </c>
      <c r="P1" s="14" t="s">
        <v>122</v>
      </c>
      <c r="Q1" s="14" t="s">
        <v>64</v>
      </c>
      <c r="R1" s="14" t="s">
        <v>106</v>
      </c>
      <c r="S1" s="1" t="s">
        <v>65</v>
      </c>
      <c r="T1" s="1" t="s">
        <v>121</v>
      </c>
      <c r="U1" s="1" t="s">
        <v>67</v>
      </c>
      <c r="V1" s="1" t="s">
        <v>68</v>
      </c>
      <c r="W1" s="1" t="s">
        <v>69</v>
      </c>
      <c r="X1" s="14" t="s">
        <v>70</v>
      </c>
      <c r="Y1" s="15" t="s">
        <v>71</v>
      </c>
      <c r="Z1" s="15" t="s">
        <v>125</v>
      </c>
      <c r="AA1" s="1" t="s">
        <v>74</v>
      </c>
      <c r="AB1" s="1" t="s">
        <v>76</v>
      </c>
      <c r="AC1" s="1" t="s">
        <v>77</v>
      </c>
      <c r="AD1" s="1" t="s">
        <v>78</v>
      </c>
      <c r="AE1" s="1" t="s">
        <v>124</v>
      </c>
    </row>
    <row r="2" spans="1:31" x14ac:dyDescent="0.25">
      <c r="A2" s="6" t="s">
        <v>42</v>
      </c>
      <c r="B2" s="1" t="s">
        <v>43</v>
      </c>
      <c r="C2" s="1" t="s">
        <v>43</v>
      </c>
      <c r="D2" s="1" t="s">
        <v>44</v>
      </c>
      <c r="E2" s="1" t="s">
        <v>44</v>
      </c>
      <c r="F2" s="1" t="s">
        <v>44</v>
      </c>
      <c r="G2" s="1" t="s">
        <v>44</v>
      </c>
      <c r="H2" s="1" t="s">
        <v>44</v>
      </c>
      <c r="I2" s="1" t="s">
        <v>44</v>
      </c>
      <c r="J2" s="1" t="s">
        <v>44</v>
      </c>
      <c r="K2" s="1" t="s">
        <v>44</v>
      </c>
      <c r="L2" s="1" t="s">
        <v>44</v>
      </c>
      <c r="M2" s="1" t="s">
        <v>44</v>
      </c>
      <c r="N2" s="1" t="s">
        <v>44</v>
      </c>
      <c r="O2" s="1" t="s">
        <v>44</v>
      </c>
      <c r="P2" s="1" t="str">
        <f>G2</f>
        <v>salar</v>
      </c>
      <c r="Q2" s="1" t="s">
        <v>44</v>
      </c>
      <c r="R2" s="1" t="s">
        <v>44</v>
      </c>
      <c r="S2" s="1" t="s">
        <v>44</v>
      </c>
      <c r="T2" s="1" t="s">
        <v>44</v>
      </c>
      <c r="U2" s="1" t="s">
        <v>44</v>
      </c>
      <c r="V2" s="1" t="s">
        <v>44</v>
      </c>
      <c r="W2" s="1" t="s">
        <v>44</v>
      </c>
      <c r="X2" s="1" t="s">
        <v>44</v>
      </c>
      <c r="Y2" s="1" t="s">
        <v>44</v>
      </c>
      <c r="Z2" s="1" t="s">
        <v>43</v>
      </c>
      <c r="AA2" s="1" t="s">
        <v>44</v>
      </c>
      <c r="AE2" s="1" t="s">
        <v>44</v>
      </c>
    </row>
    <row r="3" spans="1:31" x14ac:dyDescent="0.25">
      <c r="A3" s="6" t="s">
        <v>41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26</v>
      </c>
      <c r="G3" s="1" t="s">
        <v>26</v>
      </c>
      <c r="H3" s="1" t="s">
        <v>26</v>
      </c>
      <c r="I3" s="1" t="s">
        <v>26</v>
      </c>
      <c r="J3" s="1" t="s">
        <v>26</v>
      </c>
      <c r="K3" s="1" t="s">
        <v>26</v>
      </c>
      <c r="L3" s="1" t="s">
        <v>26</v>
      </c>
      <c r="M3" s="1" t="s">
        <v>26</v>
      </c>
      <c r="N3" s="1" t="s">
        <v>26</v>
      </c>
      <c r="O3" s="1" t="s">
        <v>26</v>
      </c>
      <c r="P3" s="1" t="str">
        <f t="shared" ref="P3:P43" si="0">G3</f>
        <v>AR</v>
      </c>
      <c r="Q3" s="1" t="s">
        <v>26</v>
      </c>
      <c r="R3" s="1" t="s">
        <v>26</v>
      </c>
      <c r="S3" s="1" t="s">
        <v>26</v>
      </c>
      <c r="T3" s="1" t="s">
        <v>26</v>
      </c>
      <c r="U3" s="1" t="s">
        <v>26</v>
      </c>
      <c r="V3" s="1" t="s">
        <v>26</v>
      </c>
      <c r="W3" s="1" t="s">
        <v>26</v>
      </c>
      <c r="X3" s="1" t="s">
        <v>25</v>
      </c>
      <c r="Y3" s="1" t="s">
        <v>72</v>
      </c>
      <c r="Z3" s="1" t="s">
        <v>73</v>
      </c>
      <c r="AA3" s="1" t="s">
        <v>75</v>
      </c>
      <c r="AE3" s="1" t="s">
        <v>25</v>
      </c>
    </row>
    <row r="4" spans="1:31" x14ac:dyDescent="0.25">
      <c r="A4" s="6" t="s">
        <v>34</v>
      </c>
      <c r="B4" s="1">
        <v>-71</v>
      </c>
      <c r="C4" s="1">
        <v>143</v>
      </c>
      <c r="D4" s="1">
        <v>2300</v>
      </c>
      <c r="E4" s="7">
        <v>3900</v>
      </c>
      <c r="F4" s="1">
        <v>3000</v>
      </c>
      <c r="G4" s="7">
        <v>4000</v>
      </c>
      <c r="H4" s="1" t="s">
        <v>80</v>
      </c>
      <c r="P4" s="1">
        <f t="shared" si="0"/>
        <v>4000</v>
      </c>
      <c r="Q4" s="1">
        <f>G4</f>
        <v>4000</v>
      </c>
      <c r="R4" s="1">
        <v>3780</v>
      </c>
      <c r="X4" s="1">
        <v>3750</v>
      </c>
    </row>
    <row r="5" spans="1:31" x14ac:dyDescent="0.25">
      <c r="A5" s="6" t="s">
        <v>47</v>
      </c>
      <c r="B5" s="1">
        <v>22</v>
      </c>
      <c r="C5" s="1">
        <v>15</v>
      </c>
      <c r="D5" s="1">
        <v>16.8</v>
      </c>
      <c r="E5" s="7">
        <v>8.24</v>
      </c>
      <c r="F5" s="1">
        <v>5.0999999999999996</v>
      </c>
      <c r="G5" s="1">
        <v>5.2</v>
      </c>
      <c r="P5" s="1">
        <f t="shared" si="0"/>
        <v>5.2</v>
      </c>
      <c r="Q5" s="1">
        <f>G5</f>
        <v>5.2</v>
      </c>
      <c r="R5" s="1">
        <v>6.3</v>
      </c>
      <c r="X5" s="1">
        <v>5.5</v>
      </c>
    </row>
    <row r="6" spans="1:31" x14ac:dyDescent="0.25">
      <c r="A6" s="6" t="s">
        <v>33</v>
      </c>
      <c r="B6" s="1">
        <v>0</v>
      </c>
      <c r="C6" s="1">
        <v>0</v>
      </c>
      <c r="D6" s="1">
        <v>1.44</v>
      </c>
      <c r="E6" s="7">
        <v>1.246</v>
      </c>
      <c r="F6" s="1">
        <v>1.27</v>
      </c>
      <c r="G6" s="1">
        <v>1.1060000000000001</v>
      </c>
      <c r="P6" s="1">
        <f t="shared" si="0"/>
        <v>1.1060000000000001</v>
      </c>
      <c r="Q6" s="1">
        <f t="shared" ref="Q6:Q8" si="1">G6</f>
        <v>1.1060000000000001</v>
      </c>
      <c r="R6" s="1">
        <v>1.2</v>
      </c>
      <c r="X6" s="1">
        <f>D6</f>
        <v>1.44</v>
      </c>
    </row>
    <row r="7" spans="1:31" x14ac:dyDescent="0.25">
      <c r="A7" s="6" t="s">
        <v>35</v>
      </c>
      <c r="B7" s="1">
        <v>100</v>
      </c>
      <c r="C7" s="1">
        <v>100</v>
      </c>
      <c r="D7" s="1">
        <v>99.5</v>
      </c>
      <c r="E7" s="7">
        <v>86.8</v>
      </c>
      <c r="F7" s="1">
        <v>89</v>
      </c>
      <c r="G7" s="1">
        <v>86.4</v>
      </c>
      <c r="P7" s="1">
        <f t="shared" si="0"/>
        <v>86.4</v>
      </c>
      <c r="Q7" s="1">
        <f t="shared" si="1"/>
        <v>86.4</v>
      </c>
    </row>
    <row r="8" spans="1:31" x14ac:dyDescent="0.25">
      <c r="A8" s="6" t="s">
        <v>36</v>
      </c>
      <c r="B8" s="1">
        <v>1.1299999999999999</v>
      </c>
      <c r="C8" s="1">
        <v>1.1299999999999999</v>
      </c>
      <c r="D8" s="1">
        <v>1.2230000000000001</v>
      </c>
      <c r="E8" s="7">
        <v>1.2110000000000001</v>
      </c>
      <c r="F8" s="1">
        <v>1.22</v>
      </c>
      <c r="G8" s="1">
        <v>1.206</v>
      </c>
      <c r="H8" s="1">
        <v>1.2370000000000001</v>
      </c>
      <c r="P8" s="1">
        <f t="shared" si="0"/>
        <v>1.206</v>
      </c>
      <c r="Q8" s="1">
        <f t="shared" si="1"/>
        <v>1.206</v>
      </c>
      <c r="R8" s="1">
        <v>1.22</v>
      </c>
      <c r="X8" s="1">
        <v>1.2</v>
      </c>
    </row>
    <row r="9" spans="1:31" x14ac:dyDescent="0.25">
      <c r="A9" s="6" t="s">
        <v>48</v>
      </c>
    </row>
    <row r="10" spans="1:31" x14ac:dyDescent="0.25">
      <c r="A10" s="6" t="s">
        <v>1</v>
      </c>
      <c r="B10" s="10">
        <v>1.7876106194690267E-2</v>
      </c>
      <c r="C10" s="9">
        <v>1.8938053097345135E-2</v>
      </c>
      <c r="D10" s="1">
        <v>0.15</v>
      </c>
      <c r="E10" s="1">
        <v>6.3914120561519405E-2</v>
      </c>
      <c r="F10" s="1">
        <v>0.05</v>
      </c>
      <c r="G10" s="1">
        <v>6.616915422885572E-2</v>
      </c>
      <c r="P10" s="1">
        <f t="shared" si="0"/>
        <v>6.616915422885572E-2</v>
      </c>
      <c r="Q10" s="1">
        <f>Sheet2!J2/10000</f>
        <v>7.8200000000000006E-2</v>
      </c>
    </row>
    <row r="11" spans="1:31" x14ac:dyDescent="0.25">
      <c r="A11" s="6" t="s">
        <v>2</v>
      </c>
      <c r="B11" s="10">
        <v>12.567699115044249</v>
      </c>
      <c r="C11" s="9">
        <v>5.3599115044247796</v>
      </c>
      <c r="D11" s="1">
        <v>16.04</v>
      </c>
      <c r="E11" s="1">
        <v>14.587365813377373</v>
      </c>
      <c r="F11" s="1">
        <v>14.7</v>
      </c>
      <c r="G11" s="1">
        <v>14.942205638474295</v>
      </c>
      <c r="P11" s="1">
        <f t="shared" si="0"/>
        <v>14.942205638474295</v>
      </c>
      <c r="Q11" s="1">
        <f>Sheet2!J3/10000</f>
        <v>0</v>
      </c>
    </row>
    <row r="12" spans="1:31" x14ac:dyDescent="0.25">
      <c r="A12" s="6" t="s">
        <v>3</v>
      </c>
      <c r="B12" s="10">
        <v>4.3583185840707968</v>
      </c>
      <c r="C12" s="9">
        <v>1.9673451327433629</v>
      </c>
      <c r="D12" s="1">
        <v>7.6</v>
      </c>
      <c r="E12" s="1">
        <v>9.8648224607762174</v>
      </c>
      <c r="F12" s="1">
        <v>9.8000000000000007</v>
      </c>
      <c r="G12" s="1">
        <v>9.1776119402985081</v>
      </c>
      <c r="P12" s="1">
        <f t="shared" si="0"/>
        <v>9.1776119402985081</v>
      </c>
      <c r="Q12" s="1">
        <f>Sheet2!J4/10000</f>
        <v>0</v>
      </c>
    </row>
    <row r="13" spans="1:31" x14ac:dyDescent="0.25">
      <c r="A13" s="6" t="s">
        <v>4</v>
      </c>
      <c r="B13" s="10">
        <v>1.2802654867256638</v>
      </c>
      <c r="C13" s="9">
        <v>0.43168141592920356</v>
      </c>
      <c r="D13" s="1">
        <v>1.85</v>
      </c>
      <c r="E13" s="1">
        <v>0.51420313790255989</v>
      </c>
      <c r="F13" s="1">
        <v>4.8099999999999996</v>
      </c>
      <c r="G13" s="1">
        <v>0.68101160862354893</v>
      </c>
      <c r="P13" s="1">
        <f t="shared" si="0"/>
        <v>0.68101160862354893</v>
      </c>
      <c r="Q13" s="1">
        <f>Sheet2!J5/10000</f>
        <v>0.86529999999999996</v>
      </c>
    </row>
    <row r="14" spans="1:31" x14ac:dyDescent="0.25">
      <c r="A14" s="6" t="s">
        <v>5</v>
      </c>
      <c r="B14" s="10">
        <v>2.2729203539823009</v>
      </c>
      <c r="C14" s="9">
        <v>0.45973451327433629</v>
      </c>
      <c r="D14" s="1">
        <v>3.1E-2</v>
      </c>
      <c r="E14" s="1">
        <v>3.9306358381502891E-2</v>
      </c>
      <c r="F14" s="1">
        <v>1E-3</v>
      </c>
      <c r="G14" s="1">
        <v>6.0696517412935316E-2</v>
      </c>
      <c r="P14" s="1">
        <f t="shared" si="0"/>
        <v>6.0696517412935316E-2</v>
      </c>
      <c r="Q14" s="1">
        <f>Sheet2!J6/10000</f>
        <v>0</v>
      </c>
    </row>
    <row r="15" spans="1:31" x14ac:dyDescent="0.25">
      <c r="A15" s="6" t="s">
        <v>6</v>
      </c>
      <c r="B15" s="10">
        <v>9.6460176991150452E-3</v>
      </c>
      <c r="C15" s="9">
        <v>8.7610619469026558E-3</v>
      </c>
      <c r="D15" s="1">
        <v>0.96</v>
      </c>
      <c r="E15" s="1">
        <v>0.16556564822460776</v>
      </c>
      <c r="F15" s="1">
        <v>0.14000000000000001</v>
      </c>
      <c r="G15" s="1">
        <v>0.15174129353233831</v>
      </c>
      <c r="P15" s="1">
        <f t="shared" si="0"/>
        <v>0.15174129353233831</v>
      </c>
      <c r="Q15" s="1">
        <f>Sheet2!J7/10000</f>
        <v>0.17199999999999999</v>
      </c>
    </row>
    <row r="16" spans="1:31" x14ac:dyDescent="0.25">
      <c r="A16" s="6" t="s">
        <v>7</v>
      </c>
      <c r="B16" s="10">
        <v>5.1858407079646025E-3</v>
      </c>
      <c r="C16" s="9">
        <v>1.5221238938053099E-2</v>
      </c>
      <c r="D16" s="1">
        <v>1.65</v>
      </c>
      <c r="E16" s="1">
        <v>1.5383980181668042</v>
      </c>
      <c r="F16" s="1">
        <v>0.2</v>
      </c>
      <c r="G16" s="1">
        <v>0.84436152570480927</v>
      </c>
      <c r="P16" s="1">
        <f t="shared" si="0"/>
        <v>0.84436152570480927</v>
      </c>
      <c r="Q16" s="1">
        <f>Sheet2!J8/10000</f>
        <v>0.89929999999999999</v>
      </c>
    </row>
    <row r="17" spans="1:24" x14ac:dyDescent="0.25">
      <c r="A17" s="6" t="s">
        <v>8</v>
      </c>
      <c r="B17" s="10">
        <v>2.6371681415929205E-2</v>
      </c>
      <c r="C17" s="9">
        <v>4.1592920353982306E-3</v>
      </c>
      <c r="D17" s="1">
        <v>6.4000000000000001E-2</v>
      </c>
      <c r="E17" s="1">
        <v>9.3806771263418659E-2</v>
      </c>
      <c r="F17" s="1">
        <v>0.6</v>
      </c>
      <c r="G17" s="1">
        <v>8.6235489220563843E-3</v>
      </c>
      <c r="P17" s="1">
        <f t="shared" si="0"/>
        <v>8.6235489220563843E-3</v>
      </c>
      <c r="Q17" s="1">
        <f>Sheet2!J9/10000</f>
        <v>0</v>
      </c>
    </row>
    <row r="18" spans="1:24" x14ac:dyDescent="0.25">
      <c r="A18" s="6" t="s">
        <v>9</v>
      </c>
      <c r="B18" s="10">
        <v>3.0265486725663718E-2</v>
      </c>
      <c r="C18" s="9">
        <v>5.9469026548672572E-3</v>
      </c>
      <c r="P18" s="1">
        <f t="shared" si="0"/>
        <v>0</v>
      </c>
      <c r="Q18" s="1">
        <f>Sheet2!J10/10000</f>
        <v>0</v>
      </c>
    </row>
    <row r="19" spans="1:24" x14ac:dyDescent="0.25">
      <c r="A19" s="6" t="s">
        <v>10</v>
      </c>
      <c r="B19" s="10">
        <v>7.964601769911505E-4</v>
      </c>
      <c r="C19" s="9">
        <v>1.7964601769911506E-3</v>
      </c>
      <c r="P19" s="1">
        <f t="shared" si="0"/>
        <v>0</v>
      </c>
      <c r="Q19" s="1">
        <f>Sheet2!J11/10000</f>
        <v>0</v>
      </c>
    </row>
    <row r="20" spans="1:24" x14ac:dyDescent="0.25">
      <c r="A20" s="6" t="s">
        <v>11</v>
      </c>
      <c r="B20" s="10">
        <v>0.10628318584070798</v>
      </c>
      <c r="C20" s="9">
        <v>2.168141592920354E-3</v>
      </c>
      <c r="P20" s="1">
        <f t="shared" si="0"/>
        <v>0</v>
      </c>
      <c r="Q20" s="1">
        <f>Sheet2!J12/10000</f>
        <v>0</v>
      </c>
    </row>
    <row r="21" spans="1:24" x14ac:dyDescent="0.25">
      <c r="A21" s="6" t="s">
        <v>12</v>
      </c>
      <c r="B21" s="10">
        <v>0.11920353982300885</v>
      </c>
      <c r="C21" s="9">
        <v>3.3097345132743362E-3</v>
      </c>
      <c r="P21" s="1">
        <f t="shared" si="0"/>
        <v>0</v>
      </c>
      <c r="Q21" s="1">
        <f>Sheet2!J13/10000</f>
        <v>0</v>
      </c>
    </row>
    <row r="22" spans="1:24" x14ac:dyDescent="0.25">
      <c r="A22" s="6" t="s">
        <v>13</v>
      </c>
      <c r="B22" s="10">
        <v>4.097345132743363E-2</v>
      </c>
      <c r="C22" s="9">
        <v>4.6017699115044256E-4</v>
      </c>
      <c r="P22" s="1">
        <f t="shared" si="0"/>
        <v>0</v>
      </c>
      <c r="Q22" s="1">
        <f>Sheet2!J14/10000</f>
        <v>0</v>
      </c>
    </row>
    <row r="23" spans="1:24" x14ac:dyDescent="0.25">
      <c r="A23" s="6" t="s">
        <v>14</v>
      </c>
      <c r="B23" s="10">
        <v>3.8407079646017701E-2</v>
      </c>
      <c r="C23" s="9">
        <v>2.4424778761061947E-2</v>
      </c>
      <c r="P23" s="1">
        <f t="shared" si="0"/>
        <v>0</v>
      </c>
      <c r="Q23" s="1">
        <f>Sheet2!J15/10000</f>
        <v>0</v>
      </c>
    </row>
    <row r="24" spans="1:24" x14ac:dyDescent="0.25">
      <c r="A24" s="6" t="s">
        <v>16</v>
      </c>
      <c r="B24" s="10">
        <v>1.8141592920353982E-2</v>
      </c>
      <c r="C24" s="9">
        <v>1.2743362831858409E-3</v>
      </c>
      <c r="P24" s="1">
        <f t="shared" si="0"/>
        <v>0</v>
      </c>
      <c r="Q24" s="1">
        <f>Sheet2!J16/10000</f>
        <v>0</v>
      </c>
    </row>
    <row r="25" spans="1:24" x14ac:dyDescent="0.25">
      <c r="A25" s="6" t="s">
        <v>15</v>
      </c>
      <c r="B25" s="10">
        <v>67.603221238938062</v>
      </c>
      <c r="C25" s="9">
        <v>80.190442477876104</v>
      </c>
      <c r="D25" s="1">
        <f>100-SUM(D10:D17)</f>
        <v>71.655000000000001</v>
      </c>
      <c r="E25" s="1">
        <v>74.123534269199013</v>
      </c>
      <c r="F25" s="1">
        <v>72.33</v>
      </c>
      <c r="G25" s="1">
        <v>74.067578772802662</v>
      </c>
      <c r="P25" s="1">
        <f t="shared" si="0"/>
        <v>74.067578772802662</v>
      </c>
      <c r="Q25" s="1">
        <f>Sheet2!J17/10000</f>
        <v>0</v>
      </c>
    </row>
    <row r="26" spans="1:24" x14ac:dyDescent="0.25">
      <c r="A26" s="6" t="s">
        <v>37</v>
      </c>
      <c r="B26" s="1">
        <v>1.1299999999999999</v>
      </c>
      <c r="C26" s="1">
        <v>1.1299999999999999</v>
      </c>
      <c r="D26" s="1">
        <v>1.333</v>
      </c>
      <c r="G26" s="1">
        <v>1.333</v>
      </c>
      <c r="H26" s="1">
        <v>1.4330000000000001</v>
      </c>
      <c r="P26" s="1">
        <f t="shared" si="0"/>
        <v>1.333</v>
      </c>
    </row>
    <row r="27" spans="1:24" x14ac:dyDescent="0.25">
      <c r="A27" s="6" t="s">
        <v>49</v>
      </c>
      <c r="P27" s="1">
        <f t="shared" si="0"/>
        <v>0</v>
      </c>
    </row>
    <row r="28" spans="1:24" x14ac:dyDescent="0.25">
      <c r="A28" s="6" t="s">
        <v>1</v>
      </c>
      <c r="B28" s="9">
        <v>1.7876106194690267E-2</v>
      </c>
      <c r="C28" s="9">
        <v>1.8938053097345135E-2</v>
      </c>
      <c r="D28" s="1">
        <v>6.0010000000000003</v>
      </c>
      <c r="E28" s="1">
        <v>1.2</v>
      </c>
      <c r="F28" s="1">
        <v>0.72</v>
      </c>
      <c r="G28" s="1">
        <v>1.027446102819237</v>
      </c>
      <c r="H28" s="1">
        <v>3.2</v>
      </c>
      <c r="P28" s="1">
        <f t="shared" si="0"/>
        <v>1.027446102819237</v>
      </c>
      <c r="Q28" s="1">
        <v>0.7</v>
      </c>
      <c r="R28" s="1">
        <v>3</v>
      </c>
      <c r="X28" s="1">
        <v>0.9</v>
      </c>
    </row>
    <row r="29" spans="1:24" x14ac:dyDescent="0.25">
      <c r="A29" s="6" t="s">
        <v>2</v>
      </c>
      <c r="B29" s="9">
        <v>12.567699115044249</v>
      </c>
      <c r="C29" s="9">
        <v>5.3599115044247796</v>
      </c>
      <c r="D29" s="1">
        <v>33.046999999999997</v>
      </c>
      <c r="F29" s="1">
        <v>14.2</v>
      </c>
      <c r="G29" s="1">
        <v>16.612106135986735</v>
      </c>
      <c r="P29" s="1">
        <f t="shared" si="0"/>
        <v>16.612106135986735</v>
      </c>
    </row>
    <row r="30" spans="1:24" x14ac:dyDescent="0.25">
      <c r="A30" s="6" t="s">
        <v>3</v>
      </c>
      <c r="B30" s="9">
        <v>4.3583185840707968</v>
      </c>
      <c r="C30" s="9">
        <v>1.9673451327433629</v>
      </c>
      <c r="D30" s="1">
        <v>7.0999999999999994E-2</v>
      </c>
      <c r="F30" s="1">
        <v>6.86</v>
      </c>
      <c r="G30" s="1">
        <v>6.2316749585406299</v>
      </c>
      <c r="P30" s="1">
        <f t="shared" si="0"/>
        <v>6.2316749585406299</v>
      </c>
    </row>
    <row r="31" spans="1:24" x14ac:dyDescent="0.25">
      <c r="A31" s="6" t="s">
        <v>4</v>
      </c>
      <c r="B31" s="9">
        <v>1.2802654867256638</v>
      </c>
      <c r="C31" s="9">
        <v>0.43168141592920356</v>
      </c>
      <c r="D31" s="1">
        <v>0</v>
      </c>
      <c r="F31" s="1">
        <v>4.2</v>
      </c>
      <c r="G31" s="1">
        <v>4.1116915422885576</v>
      </c>
      <c r="P31" s="1">
        <f t="shared" si="0"/>
        <v>4.1116915422885576</v>
      </c>
    </row>
    <row r="32" spans="1:24" x14ac:dyDescent="0.25">
      <c r="A32" s="6" t="s">
        <v>5</v>
      </c>
      <c r="B32" s="9">
        <v>2.2729203539823009</v>
      </c>
      <c r="C32" s="9">
        <v>0.45973451327433629</v>
      </c>
      <c r="D32" s="1">
        <v>6.0999999999999999E-2</v>
      </c>
      <c r="F32" s="1">
        <v>1.6E-2</v>
      </c>
      <c r="G32" s="1">
        <v>8.8723051409618572E-3</v>
      </c>
      <c r="P32" s="1">
        <f t="shared" si="0"/>
        <v>8.8723051409618572E-3</v>
      </c>
    </row>
    <row r="33" spans="1:24" x14ac:dyDescent="0.25">
      <c r="A33" s="6" t="s">
        <v>6</v>
      </c>
      <c r="B33" s="9">
        <v>9.6460176991150452E-3</v>
      </c>
      <c r="C33" s="9">
        <v>8.7610619469026558E-3</v>
      </c>
      <c r="D33" s="1">
        <v>1.5009999999999999</v>
      </c>
      <c r="F33" s="1">
        <v>8.0000000000000002E-3</v>
      </c>
      <c r="G33" s="1">
        <v>3.5489220563847429E-2</v>
      </c>
      <c r="P33" s="1">
        <f t="shared" si="0"/>
        <v>3.5489220563847429E-2</v>
      </c>
    </row>
    <row r="34" spans="1:24" x14ac:dyDescent="0.25">
      <c r="A34" s="6" t="s">
        <v>7</v>
      </c>
      <c r="B34" s="9">
        <v>5.1858407079646025E-3</v>
      </c>
      <c r="C34" s="9">
        <v>1.5221238938053099E-2</v>
      </c>
      <c r="D34" s="1">
        <v>0.24</v>
      </c>
      <c r="F34" s="1">
        <v>2.97</v>
      </c>
      <c r="G34" s="1">
        <v>2.6772802653399665</v>
      </c>
      <c r="P34" s="1">
        <f t="shared" si="0"/>
        <v>2.6772802653399665</v>
      </c>
    </row>
    <row r="35" spans="1:24" x14ac:dyDescent="0.25">
      <c r="A35" s="6" t="s">
        <v>8</v>
      </c>
      <c r="B35" s="9">
        <v>2.6371681415929205E-2</v>
      </c>
      <c r="C35" s="9">
        <v>4.1592920353982306E-3</v>
      </c>
      <c r="D35" s="1">
        <v>0.8</v>
      </c>
      <c r="F35" s="1">
        <v>0.7</v>
      </c>
      <c r="G35" s="1">
        <v>0.17927031509121061</v>
      </c>
      <c r="P35" s="1">
        <f t="shared" si="0"/>
        <v>0.17927031509121061</v>
      </c>
    </row>
    <row r="36" spans="1:24" x14ac:dyDescent="0.25">
      <c r="A36" s="6" t="s">
        <v>9</v>
      </c>
      <c r="B36" s="9">
        <v>3.0265486725663718E-2</v>
      </c>
      <c r="C36" s="9">
        <v>5.9469026548672572E-3</v>
      </c>
      <c r="P36" s="1">
        <f t="shared" si="0"/>
        <v>0</v>
      </c>
    </row>
    <row r="37" spans="1:24" x14ac:dyDescent="0.25">
      <c r="A37" s="6" t="s">
        <v>10</v>
      </c>
      <c r="B37" s="9">
        <v>7.964601769911505E-4</v>
      </c>
      <c r="C37" s="9">
        <v>1.7964601769911506E-3</v>
      </c>
      <c r="P37" s="1">
        <f t="shared" si="0"/>
        <v>0</v>
      </c>
    </row>
    <row r="38" spans="1:24" x14ac:dyDescent="0.25">
      <c r="A38" s="6" t="s">
        <v>11</v>
      </c>
      <c r="B38" s="9">
        <v>0.10628318584070798</v>
      </c>
      <c r="C38" s="9">
        <v>2.168141592920354E-3</v>
      </c>
      <c r="P38" s="1">
        <f t="shared" si="0"/>
        <v>0</v>
      </c>
    </row>
    <row r="39" spans="1:24" x14ac:dyDescent="0.25">
      <c r="A39" s="6" t="s">
        <v>12</v>
      </c>
      <c r="B39" s="9">
        <v>0.11920353982300885</v>
      </c>
      <c r="C39" s="9">
        <v>3.3097345132743362E-3</v>
      </c>
      <c r="P39" s="1">
        <f t="shared" si="0"/>
        <v>0</v>
      </c>
    </row>
    <row r="40" spans="1:24" x14ac:dyDescent="0.25">
      <c r="A40" s="6" t="s">
        <v>13</v>
      </c>
      <c r="B40" s="9">
        <v>4.097345132743363E-2</v>
      </c>
      <c r="C40" s="9">
        <v>4.6017699115044256E-4</v>
      </c>
      <c r="P40" s="1">
        <f t="shared" si="0"/>
        <v>0</v>
      </c>
    </row>
    <row r="41" spans="1:24" x14ac:dyDescent="0.25">
      <c r="A41" s="6" t="s">
        <v>14</v>
      </c>
      <c r="B41" s="9">
        <v>3.8407079646017701E-2</v>
      </c>
      <c r="C41" s="9">
        <v>2.4424778761061947E-2</v>
      </c>
      <c r="P41" s="1">
        <f t="shared" si="0"/>
        <v>0</v>
      </c>
    </row>
    <row r="42" spans="1:24" x14ac:dyDescent="0.25">
      <c r="A42" s="6" t="s">
        <v>16</v>
      </c>
      <c r="B42" s="9">
        <v>1.8141592920353982E-2</v>
      </c>
      <c r="C42" s="9">
        <v>1.2743362831858409E-3</v>
      </c>
      <c r="P42" s="1">
        <f t="shared" si="0"/>
        <v>0</v>
      </c>
    </row>
    <row r="43" spans="1:24" x14ac:dyDescent="0.25">
      <c r="A43" s="6" t="s">
        <v>15</v>
      </c>
      <c r="B43" s="9">
        <v>67.603221238938062</v>
      </c>
      <c r="C43" s="9">
        <v>80.190442477876104</v>
      </c>
      <c r="D43" s="1">
        <f>100-SUM(D28:D35)</f>
        <v>58.279000000000011</v>
      </c>
      <c r="F43" s="1">
        <v>70</v>
      </c>
      <c r="G43" s="1">
        <v>69.116169154228857</v>
      </c>
      <c r="P43" s="1">
        <f t="shared" si="0"/>
        <v>69.116169154228857</v>
      </c>
    </row>
    <row r="44" spans="1:24" x14ac:dyDescent="0.25">
      <c r="A44" s="6" t="s">
        <v>27</v>
      </c>
      <c r="B44" s="3">
        <v>13335654.81024</v>
      </c>
      <c r="C44" s="3">
        <v>2030000</v>
      </c>
      <c r="D44" s="3">
        <v>70000000</v>
      </c>
      <c r="E44" s="4">
        <v>12605000</v>
      </c>
      <c r="F44" s="3">
        <v>40000000</v>
      </c>
      <c r="G44" s="5">
        <v>5000000</v>
      </c>
      <c r="H44" s="1">
        <v>20000000</v>
      </c>
      <c r="Q44" s="1">
        <v>45000000</v>
      </c>
      <c r="R44" s="1">
        <v>24000000</v>
      </c>
      <c r="X44" s="1">
        <v>15200000</v>
      </c>
    </row>
    <row r="45" spans="1:24" x14ac:dyDescent="0.25">
      <c r="A45" s="6" t="s">
        <v>28</v>
      </c>
      <c r="B45" s="1">
        <f>365*90%</f>
        <v>328.5</v>
      </c>
      <c r="C45" s="1">
        <v>328.5</v>
      </c>
      <c r="D45" s="1">
        <v>365</v>
      </c>
      <c r="E45" s="7">
        <v>365</v>
      </c>
      <c r="F45" s="1">
        <v>292</v>
      </c>
      <c r="G45" s="7">
        <v>360</v>
      </c>
      <c r="H45" s="1">
        <v>328.5</v>
      </c>
      <c r="Q45" s="1">
        <v>333</v>
      </c>
      <c r="R45" s="1">
        <f>0.9*365</f>
        <v>328.5</v>
      </c>
    </row>
    <row r="46" spans="1:24" x14ac:dyDescent="0.25">
      <c r="A46" s="6" t="s">
        <v>29</v>
      </c>
      <c r="B46" s="1">
        <v>30</v>
      </c>
      <c r="C46" s="1">
        <v>30</v>
      </c>
      <c r="D46" s="1">
        <v>40</v>
      </c>
      <c r="E46" s="7">
        <v>40</v>
      </c>
      <c r="F46" s="1">
        <v>40</v>
      </c>
      <c r="G46" s="7">
        <v>30</v>
      </c>
      <c r="H46" s="1">
        <v>50</v>
      </c>
      <c r="Q46" s="1">
        <v>40</v>
      </c>
      <c r="R46" s="1">
        <v>40</v>
      </c>
      <c r="X46" s="1">
        <v>20</v>
      </c>
    </row>
    <row r="47" spans="1:24" x14ac:dyDescent="0.25">
      <c r="A47" s="6" t="s">
        <v>30</v>
      </c>
      <c r="B47" s="1">
        <v>437</v>
      </c>
      <c r="C47" s="1">
        <v>80</v>
      </c>
      <c r="D47" s="1">
        <v>477.4</v>
      </c>
      <c r="E47" s="1">
        <v>180</v>
      </c>
      <c r="F47" s="1">
        <v>903</v>
      </c>
      <c r="G47" s="7">
        <v>100</v>
      </c>
      <c r="H47" s="1">
        <v>260</v>
      </c>
      <c r="Q47" s="1">
        <v>100</v>
      </c>
      <c r="R47" s="1">
        <v>600</v>
      </c>
      <c r="X47" s="1">
        <v>150</v>
      </c>
    </row>
    <row r="48" spans="1:24" x14ac:dyDescent="0.25">
      <c r="A48" s="6" t="s">
        <v>40</v>
      </c>
      <c r="B48" s="1">
        <v>0</v>
      </c>
      <c r="C48" s="1">
        <v>0</v>
      </c>
      <c r="D48" s="1">
        <v>1</v>
      </c>
      <c r="E48" s="1">
        <v>1</v>
      </c>
      <c r="F48" s="1">
        <v>1</v>
      </c>
      <c r="G48" s="7">
        <v>1</v>
      </c>
      <c r="H48" s="1">
        <v>1</v>
      </c>
      <c r="R48" s="1">
        <v>1</v>
      </c>
      <c r="X48" s="1">
        <v>1</v>
      </c>
    </row>
    <row r="49" spans="1:24" x14ac:dyDescent="0.25">
      <c r="A49" s="6" t="s">
        <v>31</v>
      </c>
      <c r="D49" s="2">
        <v>31</v>
      </c>
      <c r="E49" s="1">
        <v>22</v>
      </c>
      <c r="F49" s="1">
        <v>105</v>
      </c>
      <c r="G49" s="1">
        <v>4.2699999999999996</v>
      </c>
      <c r="H49" s="1">
        <v>14</v>
      </c>
      <c r="R49" s="1">
        <v>35</v>
      </c>
      <c r="X49" s="1">
        <v>35</v>
      </c>
    </row>
    <row r="50" spans="1:24" x14ac:dyDescent="0.25">
      <c r="A50" s="6" t="s">
        <v>32</v>
      </c>
      <c r="B50" s="1">
        <v>0.5</v>
      </c>
      <c r="C50" s="1">
        <v>0.5</v>
      </c>
      <c r="D50" s="1">
        <v>0.35</v>
      </c>
      <c r="E50" s="1">
        <v>0.45</v>
      </c>
      <c r="F50" s="1">
        <v>0.53</v>
      </c>
      <c r="G50" s="7">
        <v>0.46</v>
      </c>
      <c r="H50" s="1">
        <v>0.51</v>
      </c>
      <c r="R50" s="1">
        <v>0.61</v>
      </c>
      <c r="X50" s="1">
        <v>0.57999999999999996</v>
      </c>
    </row>
    <row r="51" spans="1:24" x14ac:dyDescent="0.25">
      <c r="A51" s="6" t="s">
        <v>45</v>
      </c>
      <c r="F51" s="1">
        <v>40</v>
      </c>
      <c r="Q51" s="1">
        <v>8</v>
      </c>
    </row>
    <row r="52" spans="1:24" x14ac:dyDescent="0.25">
      <c r="A52" s="6" t="s">
        <v>38</v>
      </c>
      <c r="B52" s="1">
        <v>1500</v>
      </c>
      <c r="C52" s="1">
        <v>3600</v>
      </c>
      <c r="D52" s="1">
        <v>50</v>
      </c>
      <c r="E52" s="1">
        <v>50</v>
      </c>
      <c r="F52" s="1">
        <v>10</v>
      </c>
      <c r="G52" s="7">
        <v>50</v>
      </c>
      <c r="H52" s="1" t="s">
        <v>79</v>
      </c>
      <c r="Q52" s="1">
        <v>280</v>
      </c>
      <c r="R52" s="1">
        <v>540</v>
      </c>
      <c r="X52" s="1" t="s">
        <v>116</v>
      </c>
    </row>
    <row r="53" spans="1:24" x14ac:dyDescent="0.25">
      <c r="A53" s="6" t="s">
        <v>39</v>
      </c>
      <c r="B53" s="1">
        <v>0</v>
      </c>
      <c r="C53" s="1">
        <v>0</v>
      </c>
      <c r="D53" s="1">
        <v>10</v>
      </c>
      <c r="R53" s="1">
        <v>62</v>
      </c>
    </row>
    <row r="54" spans="1:24" x14ac:dyDescent="0.25">
      <c r="A54" s="6" t="s">
        <v>46</v>
      </c>
      <c r="B54" s="1">
        <v>0</v>
      </c>
      <c r="C54" s="1">
        <v>0</v>
      </c>
      <c r="D54" s="1">
        <v>240</v>
      </c>
      <c r="E54" s="1">
        <v>0</v>
      </c>
      <c r="F54" s="1">
        <v>0</v>
      </c>
      <c r="G54" s="1">
        <v>0</v>
      </c>
      <c r="H54" s="1">
        <v>160</v>
      </c>
    </row>
    <row r="55" spans="1:24" x14ac:dyDescent="0.25">
      <c r="A55" s="6" t="s">
        <v>50</v>
      </c>
      <c r="B55" s="1">
        <v>0</v>
      </c>
      <c r="C55" s="1">
        <v>0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Q55" s="1">
        <v>1</v>
      </c>
      <c r="R55" s="1">
        <v>1</v>
      </c>
      <c r="X55" s="1">
        <v>0</v>
      </c>
    </row>
    <row r="56" spans="1:24" x14ac:dyDescent="0.25">
      <c r="A56" s="6" t="s">
        <v>51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  <c r="G56" s="1">
        <v>0</v>
      </c>
      <c r="H56" s="1">
        <v>1</v>
      </c>
      <c r="Q56" s="1">
        <v>1</v>
      </c>
      <c r="X56" s="1">
        <v>0</v>
      </c>
    </row>
    <row r="57" spans="1:24" x14ac:dyDescent="0.25">
      <c r="A57" s="6" t="s">
        <v>52</v>
      </c>
      <c r="F57" s="1">
        <v>4</v>
      </c>
      <c r="H57" s="1">
        <v>3.2</v>
      </c>
      <c r="Q57" s="1">
        <v>1.7</v>
      </c>
    </row>
    <row r="58" spans="1:24" x14ac:dyDescent="0.25">
      <c r="A58" s="6" t="s">
        <v>53</v>
      </c>
      <c r="B58" s="1">
        <v>0</v>
      </c>
      <c r="C58" s="1">
        <v>0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X58" s="1">
        <v>0</v>
      </c>
    </row>
    <row r="59" spans="1:24" x14ac:dyDescent="0.25">
      <c r="A59" s="6" t="s">
        <v>54</v>
      </c>
      <c r="D59" s="8">
        <v>1557778</v>
      </c>
    </row>
    <row r="60" spans="1:24" x14ac:dyDescent="0.25">
      <c r="A60" s="6" t="s">
        <v>55</v>
      </c>
      <c r="B60" s="1">
        <v>0</v>
      </c>
      <c r="C60" s="1">
        <v>0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X60" s="1">
        <v>1</v>
      </c>
    </row>
    <row r="62" spans="1:24" x14ac:dyDescent="0.25">
      <c r="A62" s="6" t="s">
        <v>109</v>
      </c>
      <c r="R62" s="1" t="s">
        <v>110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011-51AC-48FD-950E-E3C602EF619D}">
  <dimension ref="A1:X57"/>
  <sheetViews>
    <sheetView topLeftCell="D1" zoomScale="85" zoomScaleNormal="85" workbookViewId="0">
      <pane ySplit="1" topLeftCell="A2" activePane="bottomLeft" state="frozen"/>
      <selection activeCell="C1" sqref="C1"/>
      <selection pane="bottomLeft" activeCell="S2" sqref="S2"/>
    </sheetView>
  </sheetViews>
  <sheetFormatPr defaultRowHeight="15" x14ac:dyDescent="0.25"/>
  <cols>
    <col min="10" max="11" width="13.7109375" customWidth="1"/>
  </cols>
  <sheetData>
    <row r="1" spans="1:24" x14ac:dyDescent="0.25">
      <c r="A1" t="s">
        <v>48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106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69</v>
      </c>
      <c r="Q1" s="1" t="s">
        <v>70</v>
      </c>
      <c r="R1" s="1" t="s">
        <v>71</v>
      </c>
      <c r="S1" s="1" t="s">
        <v>125</v>
      </c>
      <c r="T1" s="1" t="s">
        <v>74</v>
      </c>
      <c r="U1" s="1" t="s">
        <v>76</v>
      </c>
      <c r="V1" s="1" t="s">
        <v>77</v>
      </c>
      <c r="W1" s="1" t="s">
        <v>78</v>
      </c>
      <c r="X1" s="1" t="s">
        <v>124</v>
      </c>
    </row>
    <row r="2" spans="1:24" x14ac:dyDescent="0.25">
      <c r="A2" s="6" t="s">
        <v>1</v>
      </c>
      <c r="B2">
        <v>1175</v>
      </c>
      <c r="J2">
        <v>782</v>
      </c>
      <c r="K2">
        <v>434</v>
      </c>
      <c r="Q2">
        <v>1122</v>
      </c>
    </row>
    <row r="3" spans="1:24" x14ac:dyDescent="0.25">
      <c r="A3" s="6" t="s">
        <v>2</v>
      </c>
      <c r="B3">
        <v>212662</v>
      </c>
      <c r="Q3">
        <v>192723</v>
      </c>
    </row>
    <row r="4" spans="1:24" x14ac:dyDescent="0.25">
      <c r="A4" s="6" t="s">
        <v>3</v>
      </c>
      <c r="B4">
        <v>68861</v>
      </c>
      <c r="Q4">
        <v>87106</v>
      </c>
    </row>
    <row r="5" spans="1:24" x14ac:dyDescent="0.25">
      <c r="A5" s="6" t="s">
        <v>4</v>
      </c>
      <c r="B5">
        <v>11319</v>
      </c>
      <c r="J5">
        <v>8653</v>
      </c>
      <c r="K5">
        <v>4597</v>
      </c>
      <c r="Q5">
        <v>8142</v>
      </c>
    </row>
    <row r="6" spans="1:24" x14ac:dyDescent="0.25">
      <c r="A6" s="6" t="s">
        <v>5</v>
      </c>
      <c r="B6">
        <v>51529</v>
      </c>
      <c r="Q6">
        <v>12847</v>
      </c>
    </row>
    <row r="7" spans="1:24" x14ac:dyDescent="0.25">
      <c r="A7" s="6" t="s">
        <v>6</v>
      </c>
      <c r="B7">
        <v>1875</v>
      </c>
      <c r="J7">
        <v>1720</v>
      </c>
      <c r="K7">
        <v>3156</v>
      </c>
      <c r="Q7">
        <v>7327</v>
      </c>
    </row>
    <row r="8" spans="1:24" x14ac:dyDescent="0.25">
      <c r="A8" s="6" t="s">
        <v>7</v>
      </c>
      <c r="J8">
        <v>8993</v>
      </c>
      <c r="Q8">
        <v>711</v>
      </c>
    </row>
    <row r="9" spans="1:24" x14ac:dyDescent="0.25">
      <c r="A9" s="6" t="s">
        <v>8</v>
      </c>
      <c r="B9">
        <v>1576</v>
      </c>
      <c r="K9">
        <v>796</v>
      </c>
      <c r="Q9">
        <v>572</v>
      </c>
    </row>
    <row r="10" spans="1:24" x14ac:dyDescent="0.25">
      <c r="A10" s="6" t="s">
        <v>9</v>
      </c>
    </row>
    <row r="11" spans="1:24" x14ac:dyDescent="0.25">
      <c r="A11" s="6" t="s">
        <v>10</v>
      </c>
    </row>
    <row r="12" spans="1:24" x14ac:dyDescent="0.25">
      <c r="A12" s="6" t="s">
        <v>11</v>
      </c>
    </row>
    <row r="13" spans="1:24" x14ac:dyDescent="0.25">
      <c r="A13" s="6" t="s">
        <v>12</v>
      </c>
    </row>
    <row r="14" spans="1:24" x14ac:dyDescent="0.25">
      <c r="A14" s="6" t="s">
        <v>13</v>
      </c>
    </row>
    <row r="15" spans="1:24" x14ac:dyDescent="0.25">
      <c r="A15" s="6" t="s">
        <v>14</v>
      </c>
    </row>
    <row r="16" spans="1:24" x14ac:dyDescent="0.25">
      <c r="A16" s="6" t="s">
        <v>16</v>
      </c>
    </row>
    <row r="17" spans="1:2" x14ac:dyDescent="0.25">
      <c r="A17" s="6" t="s">
        <v>15</v>
      </c>
    </row>
    <row r="18" spans="1:2" x14ac:dyDescent="0.25">
      <c r="A18" t="s">
        <v>49</v>
      </c>
    </row>
    <row r="19" spans="1:2" x14ac:dyDescent="0.25">
      <c r="A19" s="6" t="s">
        <v>1</v>
      </c>
      <c r="B19">
        <v>54622</v>
      </c>
    </row>
    <row r="20" spans="1:2" x14ac:dyDescent="0.25">
      <c r="A20" s="6" t="s">
        <v>2</v>
      </c>
      <c r="B20">
        <v>526121</v>
      </c>
    </row>
    <row r="21" spans="1:2" x14ac:dyDescent="0.25">
      <c r="A21" s="6" t="s">
        <v>3</v>
      </c>
      <c r="B21">
        <v>1866</v>
      </c>
    </row>
    <row r="22" spans="1:2" x14ac:dyDescent="0.25">
      <c r="A22" s="6" t="s">
        <v>4</v>
      </c>
      <c r="B22">
        <v>31602</v>
      </c>
    </row>
    <row r="23" spans="1:2" x14ac:dyDescent="0.25">
      <c r="A23" s="6" t="s">
        <v>5</v>
      </c>
      <c r="B23">
        <v>121284</v>
      </c>
    </row>
    <row r="24" spans="1:2" x14ac:dyDescent="0.25">
      <c r="A24" s="6" t="s">
        <v>6</v>
      </c>
      <c r="B24">
        <v>2692</v>
      </c>
    </row>
    <row r="25" spans="1:2" x14ac:dyDescent="0.25">
      <c r="A25" s="6" t="s">
        <v>7</v>
      </c>
    </row>
    <row r="26" spans="1:2" x14ac:dyDescent="0.25">
      <c r="A26" s="6" t="s">
        <v>8</v>
      </c>
      <c r="B26">
        <v>8023</v>
      </c>
    </row>
    <row r="27" spans="1:2" x14ac:dyDescent="0.25">
      <c r="A27" s="6" t="s">
        <v>9</v>
      </c>
    </row>
    <row r="28" spans="1:2" x14ac:dyDescent="0.25">
      <c r="A28" s="6" t="s">
        <v>10</v>
      </c>
    </row>
    <row r="29" spans="1:2" x14ac:dyDescent="0.25">
      <c r="A29" s="6" t="s">
        <v>11</v>
      </c>
    </row>
    <row r="30" spans="1:2" x14ac:dyDescent="0.25">
      <c r="A30" s="6" t="s">
        <v>12</v>
      </c>
    </row>
    <row r="31" spans="1:2" x14ac:dyDescent="0.25">
      <c r="A31" s="6" t="s">
        <v>13</v>
      </c>
    </row>
    <row r="32" spans="1:2" x14ac:dyDescent="0.25">
      <c r="A32" s="6" t="s">
        <v>14</v>
      </c>
    </row>
    <row r="33" spans="1:17" x14ac:dyDescent="0.25">
      <c r="A33" s="6" t="s">
        <v>16</v>
      </c>
    </row>
    <row r="34" spans="1:17" x14ac:dyDescent="0.25">
      <c r="A34" s="6" t="s">
        <v>15</v>
      </c>
    </row>
    <row r="35" spans="1:17" x14ac:dyDescent="0.25">
      <c r="B35" t="s">
        <v>100</v>
      </c>
      <c r="J35" t="s">
        <v>101</v>
      </c>
      <c r="K35" t="s">
        <v>100</v>
      </c>
      <c r="Q35" t="s">
        <v>100</v>
      </c>
    </row>
    <row r="36" spans="1:17" x14ac:dyDescent="0.25">
      <c r="A36" t="s">
        <v>81</v>
      </c>
      <c r="B36" t="s">
        <v>82</v>
      </c>
      <c r="J36" s="11" t="s">
        <v>105</v>
      </c>
      <c r="K36" s="11"/>
      <c r="Q36" t="s">
        <v>115</v>
      </c>
    </row>
    <row r="37" spans="1:17" x14ac:dyDescent="0.25">
      <c r="J37" t="s">
        <v>104</v>
      </c>
    </row>
    <row r="38" spans="1:17" x14ac:dyDescent="0.25">
      <c r="A38" s="6" t="s">
        <v>102</v>
      </c>
      <c r="J38" t="s">
        <v>103</v>
      </c>
      <c r="M38" t="s">
        <v>123</v>
      </c>
      <c r="Q38" s="13" t="s">
        <v>120</v>
      </c>
    </row>
    <row r="39" spans="1:17" x14ac:dyDescent="0.25">
      <c r="A39" t="s">
        <v>83</v>
      </c>
    </row>
    <row r="40" spans="1:17" x14ac:dyDescent="0.25">
      <c r="B40" t="s">
        <v>84</v>
      </c>
      <c r="G40" t="s">
        <v>111</v>
      </c>
      <c r="J40" t="s">
        <v>84</v>
      </c>
      <c r="K40" t="s">
        <v>84</v>
      </c>
      <c r="Q40" t="s">
        <v>84</v>
      </c>
    </row>
    <row r="41" spans="1:17" x14ac:dyDescent="0.25">
      <c r="B41" s="13" t="s">
        <v>85</v>
      </c>
      <c r="G41" t="s">
        <v>112</v>
      </c>
      <c r="Q41" t="s">
        <v>117</v>
      </c>
    </row>
    <row r="42" spans="1:17" x14ac:dyDescent="0.25">
      <c r="B42" t="s">
        <v>99</v>
      </c>
      <c r="G42" t="s">
        <v>113</v>
      </c>
      <c r="J42" t="s">
        <v>97</v>
      </c>
      <c r="K42" t="s">
        <v>86</v>
      </c>
      <c r="Q42" s="13" t="s">
        <v>118</v>
      </c>
    </row>
    <row r="43" spans="1:17" x14ac:dyDescent="0.25">
      <c r="B43" t="s">
        <v>86</v>
      </c>
      <c r="G43" s="13" t="s">
        <v>114</v>
      </c>
      <c r="J43" t="s">
        <v>88</v>
      </c>
      <c r="K43" t="s">
        <v>87</v>
      </c>
      <c r="Q43" t="s">
        <v>88</v>
      </c>
    </row>
    <row r="44" spans="1:17" x14ac:dyDescent="0.25">
      <c r="B44" t="s">
        <v>87</v>
      </c>
      <c r="G44" t="s">
        <v>91</v>
      </c>
      <c r="J44" t="s">
        <v>98</v>
      </c>
      <c r="K44" t="s">
        <v>107</v>
      </c>
      <c r="Q44" t="s">
        <v>86</v>
      </c>
    </row>
    <row r="45" spans="1:17" x14ac:dyDescent="0.25">
      <c r="B45" t="s">
        <v>88</v>
      </c>
      <c r="G45" t="s">
        <v>88</v>
      </c>
      <c r="J45" t="s">
        <v>91</v>
      </c>
      <c r="K45" t="s">
        <v>108</v>
      </c>
      <c r="Q45" t="s">
        <v>119</v>
      </c>
    </row>
    <row r="46" spans="1:17" x14ac:dyDescent="0.25">
      <c r="B46" t="s">
        <v>89</v>
      </c>
      <c r="G46" t="s">
        <v>92</v>
      </c>
      <c r="J46" t="s">
        <v>88</v>
      </c>
      <c r="K46" t="s">
        <v>91</v>
      </c>
      <c r="Q46" t="s">
        <v>87</v>
      </c>
    </row>
    <row r="47" spans="1:17" x14ac:dyDescent="0.25">
      <c r="B47" t="s">
        <v>88</v>
      </c>
      <c r="G47" t="s">
        <v>93</v>
      </c>
      <c r="J47" t="s">
        <v>92</v>
      </c>
      <c r="K47" t="s">
        <v>88</v>
      </c>
      <c r="Q47" t="s">
        <v>107</v>
      </c>
    </row>
    <row r="48" spans="1:17" x14ac:dyDescent="0.25">
      <c r="B48" t="s">
        <v>90</v>
      </c>
      <c r="G48" t="s">
        <v>94</v>
      </c>
      <c r="J48" t="s">
        <v>93</v>
      </c>
      <c r="K48" t="s">
        <v>92</v>
      </c>
      <c r="Q48" t="s">
        <v>88</v>
      </c>
    </row>
    <row r="49" spans="2:17" x14ac:dyDescent="0.25">
      <c r="B49" t="s">
        <v>91</v>
      </c>
      <c r="G49" t="s">
        <v>88</v>
      </c>
      <c r="J49" t="s">
        <v>94</v>
      </c>
      <c r="K49" t="s">
        <v>93</v>
      </c>
      <c r="Q49" t="s">
        <v>108</v>
      </c>
    </row>
    <row r="50" spans="2:17" x14ac:dyDescent="0.25">
      <c r="B50" t="s">
        <v>88</v>
      </c>
      <c r="G50" t="s">
        <v>92</v>
      </c>
      <c r="J50" t="s">
        <v>88</v>
      </c>
      <c r="K50" t="s">
        <v>94</v>
      </c>
      <c r="Q50" t="s">
        <v>94</v>
      </c>
    </row>
    <row r="51" spans="2:17" x14ac:dyDescent="0.25">
      <c r="B51" t="s">
        <v>92</v>
      </c>
      <c r="G51" t="s">
        <v>95</v>
      </c>
      <c r="J51" t="s">
        <v>92</v>
      </c>
      <c r="K51" t="s">
        <v>88</v>
      </c>
      <c r="Q51" t="s">
        <v>88</v>
      </c>
    </row>
    <row r="52" spans="2:17" x14ac:dyDescent="0.25">
      <c r="B52" t="s">
        <v>93</v>
      </c>
      <c r="G52" t="s">
        <v>96</v>
      </c>
      <c r="J52" t="s">
        <v>95</v>
      </c>
      <c r="K52" t="s">
        <v>92</v>
      </c>
      <c r="Q52" t="s">
        <v>92</v>
      </c>
    </row>
    <row r="53" spans="2:17" x14ac:dyDescent="0.25">
      <c r="B53" t="s">
        <v>94</v>
      </c>
      <c r="J53" t="s">
        <v>96</v>
      </c>
      <c r="K53" t="s">
        <v>95</v>
      </c>
      <c r="Q53" t="s">
        <v>95</v>
      </c>
    </row>
    <row r="54" spans="2:17" x14ac:dyDescent="0.25">
      <c r="B54" t="s">
        <v>88</v>
      </c>
      <c r="K54" t="s">
        <v>96</v>
      </c>
      <c r="Q54" t="s">
        <v>96</v>
      </c>
    </row>
    <row r="55" spans="2:17" x14ac:dyDescent="0.25">
      <c r="B55" t="s">
        <v>92</v>
      </c>
    </row>
    <row r="56" spans="2:17" x14ac:dyDescent="0.25">
      <c r="B56" t="s">
        <v>95</v>
      </c>
    </row>
    <row r="57" spans="2:17" x14ac:dyDescent="0.25">
      <c r="B57" t="s">
        <v>96</v>
      </c>
    </row>
  </sheetData>
  <hyperlinks>
    <hyperlink ref="J36" r:id="rId1" xr:uid="{574E9211-9D12-4188-94BA-7AA4E18B9D7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Schenker  Vanessa (IfU, ESD)</dc:creator>
  <cp:lastModifiedBy>Schenker  Vanessa (IfU, ESD)</cp:lastModifiedBy>
  <dcterms:created xsi:type="dcterms:W3CDTF">2023-11-02T08:33:01Z</dcterms:created>
  <dcterms:modified xsi:type="dcterms:W3CDTF">2023-11-14T16:58:26Z</dcterms:modified>
</cp:coreProperties>
</file>