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5" yWindow="109" windowWidth="16411" windowHeight="15487" activeTab="1"/>
  </bookViews>
  <sheets>
    <sheet name="Sex and Mood Data" sheetId="3" r:id="rId1"/>
    <sheet name="Plot" sheetId="2" r:id="rId2"/>
    <sheet name="Deviance Tests" sheetId="4" r:id="rId3"/>
    <sheet name="Pseudo-R2" sheetId="5" r:id="rId4"/>
  </sheets>
  <calcPr calcId="125725"/>
</workbook>
</file>

<file path=xl/calcChain.xml><?xml version="1.0" encoding="utf-8"?>
<calcChain xmlns="http://schemas.openxmlformats.org/spreadsheetml/2006/main">
  <c r="G32" i="4"/>
  <c r="F32"/>
  <c r="H32"/>
  <c r="I18" i="5"/>
  <c r="I19"/>
  <c r="J15"/>
  <c r="I15"/>
  <c r="I23"/>
  <c r="F23"/>
  <c r="E23"/>
  <c r="F22"/>
  <c r="E22"/>
  <c r="G28" i="4"/>
  <c r="F28"/>
  <c r="E19" i="5"/>
  <c r="E18"/>
  <c r="I22"/>
  <c r="F19"/>
  <c r="J19"/>
  <c r="J18"/>
  <c r="F18"/>
  <c r="G24" i="4"/>
  <c r="F24"/>
  <c r="G20"/>
  <c r="F20"/>
  <c r="F15" i="5"/>
  <c r="E15"/>
  <c r="F9"/>
  <c r="E9"/>
  <c r="F10"/>
  <c r="E10"/>
  <c r="J10"/>
  <c r="J9"/>
  <c r="C1"/>
  <c r="I10"/>
  <c r="I9"/>
  <c r="I6"/>
  <c r="F6"/>
  <c r="E6"/>
  <c r="J6"/>
  <c r="G15" i="4"/>
  <c r="F15"/>
  <c r="G11"/>
  <c r="F11"/>
  <c r="G7"/>
  <c r="F7"/>
  <c r="K4" i="3"/>
  <c r="K5"/>
  <c r="K6"/>
  <c r="K7"/>
  <c r="K8"/>
  <c r="K9"/>
  <c r="K10"/>
  <c r="K11"/>
  <c r="K12"/>
  <c r="K13"/>
  <c r="K14"/>
  <c r="N8"/>
  <c r="K15"/>
  <c r="O8"/>
  <c r="M8"/>
  <c r="O7"/>
  <c r="M6"/>
  <c r="O5"/>
  <c r="M5"/>
  <c r="N5"/>
  <c r="N6"/>
  <c r="O6"/>
  <c r="M7"/>
  <c r="N7"/>
  <c r="J23" i="5"/>
  <c r="J22"/>
  <c r="H28" i="4"/>
  <c r="H24"/>
  <c r="H20"/>
  <c r="H15"/>
  <c r="H11"/>
  <c r="H7"/>
</calcChain>
</file>

<file path=xl/comments1.xml><?xml version="1.0" encoding="utf-8"?>
<comments xmlns="http://schemas.openxmlformats.org/spreadsheetml/2006/main">
  <authors>
    <author>Lesa Hoffman</author>
  </authors>
  <commentList>
    <comment ref="H2" authorId="0">
      <text>
        <r>
          <rPr>
            <b/>
            <sz val="9"/>
            <color indexed="81"/>
            <rFont val="Tahoma"/>
            <charset val="1"/>
          </rPr>
          <t>Lesa Hoffman:</t>
        </r>
        <r>
          <rPr>
            <sz val="9"/>
            <color indexed="81"/>
            <rFont val="Tahoma"/>
            <charset val="1"/>
          </rPr>
          <t xml:space="preserve">
Note: values should be chosen based on the actual data. I chose -1, 0, and 1 for mood because mood was distributed like a z-score (it was constructed as a latent trait originally). Your values should reflect +- 1SD in your data.</t>
        </r>
      </text>
    </comment>
  </commentList>
</comments>
</file>

<file path=xl/comments2.xml><?xml version="1.0" encoding="utf-8"?>
<comments xmlns="http://schemas.openxmlformats.org/spreadsheetml/2006/main">
  <authors>
    <author>Lesa Hoffman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 xml:space="preserve">Lesa Hoffman:
</t>
        </r>
        <r>
          <rPr>
            <sz val="9"/>
            <color indexed="81"/>
            <rFont val="Tahoma"/>
            <family val="2"/>
          </rPr>
          <t>because of PMmood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Lesa Hoffman:</t>
        </r>
        <r>
          <rPr>
            <sz val="9"/>
            <color indexed="81"/>
            <rFont val="Tahoma"/>
            <family val="2"/>
          </rPr>
          <t xml:space="preserve">
because of WPmood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Lesa Hoffman:</t>
        </r>
        <r>
          <rPr>
            <sz val="9"/>
            <color indexed="81"/>
            <rFont val="Tahoma"/>
            <family val="2"/>
          </rPr>
          <t xml:space="preserve">
because of sex, 
sex*PM mood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Lesa Hoffman:</t>
        </r>
        <r>
          <rPr>
            <sz val="9"/>
            <color indexed="81"/>
            <rFont val="Tahoma"/>
            <family val="2"/>
          </rPr>
          <t xml:space="preserve">
because of sex*WP mood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Lesa Hoffman:</t>
        </r>
        <r>
          <rPr>
            <sz val="9"/>
            <color indexed="81"/>
            <rFont val="Tahoma"/>
            <family val="2"/>
          </rPr>
          <t xml:space="preserve">
because of implied BP effect by smushed TV mood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Lesa Hoffman:</t>
        </r>
        <r>
          <rPr>
            <sz val="9"/>
            <color indexed="81"/>
            <rFont val="Tahoma"/>
            <family val="2"/>
          </rPr>
          <t xml:space="preserve">
because of WP part of smushed TV mood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Lesa Hoffman:</t>
        </r>
        <r>
          <rPr>
            <sz val="9"/>
            <color indexed="81"/>
            <rFont val="Tahoma"/>
            <family val="2"/>
          </rPr>
          <t xml:space="preserve">
because of unsmushing the level-2 effect of mood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Lesa Hoffman:</t>
        </r>
        <r>
          <rPr>
            <sz val="9"/>
            <color indexed="81"/>
            <rFont val="Tahoma"/>
            <family val="2"/>
          </rPr>
          <t xml:space="preserve">
because no new level-1 information was added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Lesa Hoffman:</t>
        </r>
        <r>
          <rPr>
            <sz val="9"/>
            <color indexed="81"/>
            <rFont val="Tahoma"/>
            <family val="2"/>
          </rPr>
          <t xml:space="preserve">
because of sex, 
sex*PM mood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Lesa Hoffman:</t>
        </r>
        <r>
          <rPr>
            <sz val="9"/>
            <color indexed="81"/>
            <rFont val="Tahoma"/>
            <family val="2"/>
          </rPr>
          <t xml:space="preserve">
because of sex*WP mood</t>
        </r>
      </text>
    </comment>
  </commentList>
</comments>
</file>

<file path=xl/sharedStrings.xml><?xml version="1.0" encoding="utf-8"?>
<sst xmlns="http://schemas.openxmlformats.org/spreadsheetml/2006/main" count="75" uniqueCount="66">
  <si>
    <t>Intercept</t>
  </si>
  <si>
    <t>WP B</t>
  </si>
  <si>
    <t>Predicted</t>
  </si>
  <si>
    <t>Coefficients</t>
  </si>
  <si>
    <t>Values</t>
  </si>
  <si>
    <t>sex B</t>
  </si>
  <si>
    <t>sex*WP B</t>
  </si>
  <si>
    <t>Sex</t>
  </si>
  <si>
    <t>Grumpy Man</t>
  </si>
  <si>
    <t>Happy Man</t>
  </si>
  <si>
    <t>Grumpy Woman</t>
  </si>
  <si>
    <t>Happy Woman</t>
  </si>
  <si>
    <t>Low Grumpy Day</t>
  </si>
  <si>
    <t>High Grumpy Day</t>
  </si>
  <si>
    <t xml:space="preserve">Average
Day
</t>
  </si>
  <si>
    <t>WP mood</t>
  </si>
  <si>
    <t>PM B</t>
  </si>
  <si>
    <t>sex*PM B</t>
  </si>
  <si>
    <t>PM mood</t>
  </si>
  <si>
    <t>Note: It is your job to keep track of whether deviance should go up or down! 
These formulas work with ABSOLUTE VALUES.</t>
  </si>
  <si>
    <t>Model</t>
  </si>
  <si>
    <t>Model 
Deviance 
(-2LL)</t>
  </si>
  <si>
    <t>AIC</t>
  </si>
  <si>
    <t>BIC</t>
  </si>
  <si>
    <t>Model 
DF</t>
  </si>
  <si>
    <t>Abs Value Deviance Diff</t>
  </si>
  <si>
    <t>DF 
Diff</t>
  </si>
  <si>
    <t>Exact p 
Value</t>
  </si>
  <si>
    <t>1a. Empty model</t>
  </si>
  <si>
    <t>Model 1a vs. 2a:</t>
  </si>
  <si>
    <t>Model 2a vs. 2b:</t>
  </si>
  <si>
    <t>Residual Variance</t>
  </si>
  <si>
    <t>Random Intercept Variance</t>
  </si>
  <si>
    <t>1a. Empty</t>
  </si>
  <si>
    <t>2a. With WPnm and PMnm</t>
  </si>
  <si>
    <t>2c. With 3 sex effects</t>
  </si>
  <si>
    <t>% Random Intercept Reduced 
(out of 100%)</t>
  </si>
  <si>
    <t>% Residual Variance Reduced
(out of 100%)</t>
  </si>
  <si>
    <t>Incremental Pseudo-R2 due to sex relative to 2a. mood</t>
  </si>
  <si>
    <t>Total Pseudo-R2 due to mood and sex relative to 1a. Empty</t>
  </si>
  <si>
    <t>2a: Fixed mood effects</t>
  </si>
  <si>
    <t>2b: Random WP mood effect</t>
  </si>
  <si>
    <t>2c: Add fixed sex effects</t>
  </si>
  <si>
    <t>Model 2a vs. 2c:</t>
  </si>
  <si>
    <t>Proportion Variance from Empty Model</t>
  </si>
  <si>
    <t>R with actual outcome
(out of 1)</t>
  </si>
  <si>
    <t>Total Calculated using ICC and Pseudo-R2
(out of 100%)</t>
  </si>
  <si>
    <t>Total % Variance Reduced as R2
(out of 100%)</t>
  </si>
  <si>
    <t>3a. With TVnm0</t>
  </si>
  <si>
    <t>Pseudo-R2 due to BP and WP mood relative to 1a. empty</t>
  </si>
  <si>
    <t>Pseudo-R2 due to smushed mood relative to 1a. empty</t>
  </si>
  <si>
    <t>3a: Fixed TV mood effect</t>
  </si>
  <si>
    <t>Model 1a vs. 3a:</t>
  </si>
  <si>
    <t>3b: Add fixed PM mood effect</t>
  </si>
  <si>
    <t>3b. With TVnm0 + PMnm0</t>
  </si>
  <si>
    <t>Incremental Pseudo-R2 due to PM mood relative to 3a. TV</t>
  </si>
  <si>
    <t>Total Pseudo-R2 due to mood relative to 1a. Empty</t>
  </si>
  <si>
    <t>3c: Add random TV mood effect</t>
  </si>
  <si>
    <t>Model 3a vs. 3b:</t>
  </si>
  <si>
    <t>Model 3b vs. 3c:</t>
  </si>
  <si>
    <t>3d. With 3 sex effects</t>
  </si>
  <si>
    <t>Incremental Pseudo-R2 due to sex relative to 3b. mood</t>
  </si>
  <si>
    <t>3d: Add fixed sex effects</t>
  </si>
  <si>
    <t>PMC Models</t>
  </si>
  <si>
    <t>GMC Models</t>
  </si>
  <si>
    <t>Model 3b vs. 3d:</t>
  </si>
</sst>
</file>

<file path=xl/styles.xml><?xml version="1.0" encoding="utf-8"?>
<styleSheet xmlns="http://schemas.openxmlformats.org/spreadsheetml/2006/main">
  <numFmts count="5">
    <numFmt numFmtId="164" formatCode="0.0000"/>
    <numFmt numFmtId="165" formatCode="0.000"/>
    <numFmt numFmtId="166" formatCode="0.0"/>
    <numFmt numFmtId="167" formatCode="0.00000"/>
    <numFmt numFmtId="168" formatCode="0.0000000"/>
  </numFmts>
  <fonts count="12"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3">
    <xf numFmtId="0" fontId="0" fillId="0" borderId="0" xfId="0"/>
    <xf numFmtId="0" fontId="7" fillId="0" borderId="0" xfId="1"/>
    <xf numFmtId="168" fontId="7" fillId="0" borderId="0" xfId="1" applyNumberFormat="1"/>
    <xf numFmtId="0" fontId="8" fillId="0" borderId="0" xfId="1" applyFont="1" applyAlignment="1">
      <alignment horizontal="center" vertical="center" wrapText="1"/>
    </xf>
    <xf numFmtId="168" fontId="8" fillId="0" borderId="0" xfId="1" applyNumberFormat="1" applyFont="1" applyAlignment="1">
      <alignment horizontal="center" vertical="center" wrapText="1"/>
    </xf>
    <xf numFmtId="0" fontId="8" fillId="0" borderId="0" xfId="1" applyFont="1" applyAlignment="1">
      <alignment horizontal="center"/>
    </xf>
    <xf numFmtId="168" fontId="8" fillId="0" borderId="0" xfId="1" applyNumberFormat="1" applyFont="1" applyAlignment="1">
      <alignment horizontal="center"/>
    </xf>
    <xf numFmtId="166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165" fontId="7" fillId="0" borderId="0" xfId="1" applyNumberFormat="1" applyAlignment="1">
      <alignment horizontal="center"/>
    </xf>
    <xf numFmtId="168" fontId="7" fillId="0" borderId="0" xfId="1" applyNumberFormat="1" applyAlignment="1">
      <alignment horizontal="center"/>
    </xf>
    <xf numFmtId="1" fontId="7" fillId="0" borderId="0" xfId="1" applyNumberFormat="1" applyAlignment="1">
      <alignment horizontal="center"/>
    </xf>
    <xf numFmtId="0" fontId="7" fillId="0" borderId="0" xfId="1" applyAlignment="1">
      <alignment horizontal="left" indent="2"/>
    </xf>
    <xf numFmtId="166" fontId="7" fillId="0" borderId="0" xfId="1" applyNumberFormat="1"/>
    <xf numFmtId="0" fontId="3" fillId="0" borderId="0" xfId="0" applyFont="1" applyAlignment="1">
      <alignment horizontal="center" wrapText="1"/>
    </xf>
    <xf numFmtId="167" fontId="3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167" fontId="0" fillId="0" borderId="0" xfId="0" applyNumberFormat="1" applyAlignment="1">
      <alignment wrapText="1"/>
    </xf>
    <xf numFmtId="0" fontId="4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0" fontId="4" fillId="0" borderId="0" xfId="0" applyFont="1" applyAlignment="1">
      <alignment horizontal="left" wrapText="1" indent="2"/>
    </xf>
    <xf numFmtId="0" fontId="3" fillId="0" borderId="0" xfId="0" applyFont="1" applyAlignment="1">
      <alignment horizontal="left" wrapText="1" indent="2"/>
    </xf>
    <xf numFmtId="167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horizontal="center" wrapText="1"/>
    </xf>
    <xf numFmtId="165" fontId="4" fillId="0" borderId="0" xfId="0" applyNumberFormat="1" applyFont="1" applyAlignment="1">
      <alignment wrapText="1"/>
    </xf>
    <xf numFmtId="0" fontId="3" fillId="0" borderId="0" xfId="0" applyFont="1" applyAlignment="1">
      <alignment horizontal="right" wrapText="1"/>
    </xf>
    <xf numFmtId="164" fontId="3" fillId="0" borderId="0" xfId="0" applyNumberFormat="1" applyFont="1" applyAlignment="1">
      <alignment wrapText="1"/>
    </xf>
    <xf numFmtId="167" fontId="4" fillId="0" borderId="0" xfId="0" applyNumberFormat="1" applyFont="1" applyAlignment="1">
      <alignment wrapText="1"/>
    </xf>
    <xf numFmtId="165" fontId="9" fillId="0" borderId="0" xfId="0" applyNumberFormat="1" applyFont="1" applyAlignment="1">
      <alignment wrapText="1"/>
    </xf>
    <xf numFmtId="167" fontId="9" fillId="0" borderId="0" xfId="0" applyNumberFormat="1" applyFont="1" applyAlignment="1">
      <alignment wrapText="1"/>
    </xf>
    <xf numFmtId="165" fontId="10" fillId="0" borderId="0" xfId="0" applyNumberFormat="1" applyFont="1" applyAlignment="1">
      <alignment wrapText="1"/>
    </xf>
    <xf numFmtId="167" fontId="10" fillId="0" borderId="0" xfId="0" applyNumberFormat="1" applyFont="1" applyAlignment="1">
      <alignment wrapText="1"/>
    </xf>
    <xf numFmtId="0" fontId="8" fillId="0" borderId="0" xfId="1" applyFont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 wrapText="1"/>
    </xf>
    <xf numFmtId="167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 of Glucose by Sex and Mean Negative Mood</a:t>
            </a:r>
          </a:p>
        </c:rich>
      </c:tx>
      <c:layout>
        <c:manualLayout>
          <c:xMode val="edge"/>
          <c:yMode val="edge"/>
          <c:x val="0.28269622502618391"/>
          <c:y val="2.071001202117715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942219919370387E-2"/>
          <c:y val="0.18343195266272194"/>
          <c:w val="0.90099134662628011"/>
          <c:h val="0.65290860221042313"/>
        </c:manualLayout>
      </c:layout>
      <c:lineChart>
        <c:grouping val="standard"/>
        <c:ser>
          <c:idx val="0"/>
          <c:order val="0"/>
          <c:tx>
            <c:strRef>
              <c:f>'Sex and Mood Data'!$L$5</c:f>
              <c:strCache>
                <c:ptCount val="1"/>
                <c:pt idx="0">
                  <c:v>Happy Man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'Sex and Mood Data'!$M$2:$O$4</c:f>
              <c:strCache>
                <c:ptCount val="3"/>
                <c:pt idx="0">
                  <c:v>Low Grumpy Day</c:v>
                </c:pt>
                <c:pt idx="1">
                  <c:v>Average
Day
</c:v>
                </c:pt>
                <c:pt idx="2">
                  <c:v>High Grumpy Day</c:v>
                </c:pt>
              </c:strCache>
            </c:strRef>
          </c:cat>
          <c:val>
            <c:numRef>
              <c:f>'Sex and Mood Data'!$M$5:$O$5</c:f>
              <c:numCache>
                <c:formatCode>0.00</c:formatCode>
                <c:ptCount val="3"/>
                <c:pt idx="0">
                  <c:v>4.7231100000000001</c:v>
                </c:pt>
                <c:pt idx="1">
                  <c:v>4.7542999999999997</c:v>
                </c:pt>
                <c:pt idx="2">
                  <c:v>4.7854899999999994</c:v>
                </c:pt>
              </c:numCache>
            </c:numRef>
          </c:val>
        </c:ser>
        <c:ser>
          <c:idx val="1"/>
          <c:order val="1"/>
          <c:tx>
            <c:strRef>
              <c:f>'Sex and Mood Data'!$L$6</c:f>
              <c:strCache>
                <c:ptCount val="1"/>
                <c:pt idx="0">
                  <c:v>Grumpy Man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'Sex and Mood Data'!$M$2:$O$4</c:f>
              <c:strCache>
                <c:ptCount val="3"/>
                <c:pt idx="0">
                  <c:v>Low Grumpy Day</c:v>
                </c:pt>
                <c:pt idx="1">
                  <c:v>Average
Day
</c:v>
                </c:pt>
                <c:pt idx="2">
                  <c:v>High Grumpy Day</c:v>
                </c:pt>
              </c:strCache>
            </c:strRef>
          </c:cat>
          <c:val>
            <c:numRef>
              <c:f>'Sex and Mood Data'!$M$6:$O$6</c:f>
              <c:numCache>
                <c:formatCode>0.00</c:formatCode>
                <c:ptCount val="3"/>
                <c:pt idx="0">
                  <c:v>5.1223100000000006</c:v>
                </c:pt>
                <c:pt idx="1">
                  <c:v>5.1535000000000002</c:v>
                </c:pt>
                <c:pt idx="2">
                  <c:v>5.1846899999999998</c:v>
                </c:pt>
              </c:numCache>
            </c:numRef>
          </c:val>
        </c:ser>
        <c:ser>
          <c:idx val="2"/>
          <c:order val="2"/>
          <c:tx>
            <c:strRef>
              <c:f>'Sex and Mood Data'!$L$7</c:f>
              <c:strCache>
                <c:ptCount val="1"/>
                <c:pt idx="0">
                  <c:v>Happy Woman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'Sex and Mood Data'!$M$2:$O$4</c:f>
              <c:strCache>
                <c:ptCount val="3"/>
                <c:pt idx="0">
                  <c:v>Low Grumpy Day</c:v>
                </c:pt>
                <c:pt idx="1">
                  <c:v>Average
Day
</c:v>
                </c:pt>
                <c:pt idx="2">
                  <c:v>High Grumpy Day</c:v>
                </c:pt>
              </c:strCache>
            </c:strRef>
          </c:cat>
          <c:val>
            <c:numRef>
              <c:f>'Sex and Mood Data'!$M$7:$O$7</c:f>
              <c:numCache>
                <c:formatCode>0.00</c:formatCode>
                <c:ptCount val="3"/>
                <c:pt idx="0">
                  <c:v>4.90625</c:v>
                </c:pt>
                <c:pt idx="1">
                  <c:v>4.9030099999999992</c:v>
                </c:pt>
                <c:pt idx="2">
                  <c:v>4.8997699999999984</c:v>
                </c:pt>
              </c:numCache>
            </c:numRef>
          </c:val>
        </c:ser>
        <c:ser>
          <c:idx val="3"/>
          <c:order val="3"/>
          <c:tx>
            <c:strRef>
              <c:f>'Sex and Mood Data'!$L$8</c:f>
              <c:strCache>
                <c:ptCount val="1"/>
                <c:pt idx="0">
                  <c:v>Grumpy Woman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'Sex and Mood Data'!$M$2:$O$4</c:f>
              <c:strCache>
                <c:ptCount val="3"/>
                <c:pt idx="0">
                  <c:v>Low Grumpy Day</c:v>
                </c:pt>
                <c:pt idx="1">
                  <c:v>Average
Day
</c:v>
                </c:pt>
                <c:pt idx="2">
                  <c:v>High Grumpy Day</c:v>
                </c:pt>
              </c:strCache>
            </c:strRef>
          </c:cat>
          <c:val>
            <c:numRef>
              <c:f>'Sex and Mood Data'!$M$8:$O$8</c:f>
              <c:numCache>
                <c:formatCode>0.00</c:formatCode>
                <c:ptCount val="3"/>
                <c:pt idx="0">
                  <c:v>4.9356500000000008</c:v>
                </c:pt>
                <c:pt idx="1">
                  <c:v>4.93241</c:v>
                </c:pt>
                <c:pt idx="2">
                  <c:v>4.9291699999999992</c:v>
                </c:pt>
              </c:numCache>
            </c:numRef>
          </c:val>
        </c:ser>
        <c:marker val="1"/>
        <c:axId val="77501184"/>
        <c:axId val="77503872"/>
      </c:lineChart>
      <c:catAx>
        <c:axId val="77501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Daily Negative Mood</a:t>
                </a:r>
              </a:p>
            </c:rich>
          </c:tx>
          <c:layout>
            <c:manualLayout>
              <c:xMode val="edge"/>
              <c:yMode val="edge"/>
              <c:x val="0.45875248506918564"/>
              <c:y val="0.940828390199013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7503872"/>
        <c:crosses val="autoZero"/>
        <c:auto val="1"/>
        <c:lblAlgn val="ctr"/>
        <c:lblOffset val="100"/>
        <c:tickLblSkip val="1"/>
        <c:tickMarkSkip val="1"/>
      </c:catAx>
      <c:valAx>
        <c:axId val="775038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Glucose</a:t>
                </a:r>
              </a:p>
            </c:rich>
          </c:tx>
          <c:layout>
            <c:manualLayout>
              <c:xMode val="edge"/>
              <c:yMode val="edge"/>
              <c:x val="1.0060341064271134E-2"/>
              <c:y val="0.41124267098046713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7501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7364185110664"/>
          <c:y val="0.10059171597633139"/>
          <c:w val="0.81589537223340047"/>
          <c:h val="4.289940828402368E-2"/>
        </c:manualLayout>
      </c:layout>
      <c:spPr>
        <a:solidFill>
          <a:srgbClr val="FFFFFF"/>
        </a:solidFill>
        <a:ln w="3175">
          <a:noFill/>
          <a:prstDash val="solid"/>
        </a:ln>
      </c:spPr>
    </c:legend>
    <c:plotVisOnly val="1"/>
    <c:dispBlanksAs val="gap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75" right="0.75" top="1" bottom="1" header="0.5" footer="0.5"/>
  <pageSetup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4657" cy="58314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107"/>
  <sheetViews>
    <sheetView workbookViewId="0">
      <selection activeCell="E47" sqref="E47"/>
    </sheetView>
  </sheetViews>
  <sheetFormatPr defaultColWidth="9.125" defaultRowHeight="13.6"/>
  <cols>
    <col min="1" max="5" width="8.875" style="37" customWidth="1"/>
    <col min="6" max="6" width="9.25" style="37" customWidth="1"/>
    <col min="7" max="7" width="4.625" style="37" customWidth="1"/>
    <col min="8" max="8" width="9.25" style="37" bestFit="1" customWidth="1"/>
    <col min="9" max="10" width="9.875" style="37" customWidth="1"/>
    <col min="11" max="11" width="9.625" style="37" bestFit="1" customWidth="1"/>
    <col min="12" max="12" width="19.625" style="38" bestFit="1" customWidth="1"/>
    <col min="13" max="16384" width="9.125" style="38"/>
  </cols>
  <sheetData>
    <row r="2" spans="1:15">
      <c r="A2" s="35" t="s">
        <v>3</v>
      </c>
      <c r="B2" s="35"/>
      <c r="C2" s="35"/>
      <c r="D2" s="35"/>
      <c r="E2" s="35"/>
      <c r="F2" s="35"/>
      <c r="G2" s="36"/>
      <c r="H2" s="35" t="s">
        <v>4</v>
      </c>
      <c r="I2" s="35"/>
      <c r="J2" s="35"/>
      <c r="M2" s="39" t="s">
        <v>12</v>
      </c>
      <c r="N2" s="39" t="s">
        <v>14</v>
      </c>
      <c r="O2" s="39" t="s">
        <v>13</v>
      </c>
    </row>
    <row r="3" spans="1:15" ht="12.75" customHeight="1">
      <c r="A3" s="37" t="s">
        <v>0</v>
      </c>
      <c r="B3" s="37" t="s">
        <v>16</v>
      </c>
      <c r="C3" s="37" t="s">
        <v>1</v>
      </c>
      <c r="D3" s="37" t="s">
        <v>5</v>
      </c>
      <c r="E3" s="37" t="s">
        <v>17</v>
      </c>
      <c r="F3" s="37" t="s">
        <v>6</v>
      </c>
      <c r="H3" s="37" t="s">
        <v>18</v>
      </c>
      <c r="I3" s="37" t="s">
        <v>15</v>
      </c>
      <c r="J3" s="37" t="s">
        <v>7</v>
      </c>
      <c r="K3" s="37" t="s">
        <v>2</v>
      </c>
      <c r="M3" s="39"/>
      <c r="N3" s="39"/>
      <c r="O3" s="39"/>
    </row>
    <row r="4" spans="1:15">
      <c r="A4" s="37">
        <v>4.9539</v>
      </c>
      <c r="B4" s="37">
        <v>0.1996</v>
      </c>
      <c r="C4" s="37">
        <v>3.1189999999999999E-2</v>
      </c>
      <c r="D4" s="37">
        <v>-3.619E-2</v>
      </c>
      <c r="E4" s="37">
        <v>-0.18490000000000001</v>
      </c>
      <c r="F4" s="37">
        <v>-3.4430000000000002E-2</v>
      </c>
      <c r="H4" s="37">
        <v>-1</v>
      </c>
      <c r="I4" s="37">
        <v>-1</v>
      </c>
      <c r="J4" s="37">
        <v>0</v>
      </c>
      <c r="K4" s="40">
        <f xml:space="preserve"> A4 + (B4*H4) + (C4*I4) + (D4*J4) + (E4*H4*J4) + (F4*I4*J4)</f>
        <v>4.7231100000000001</v>
      </c>
      <c r="M4" s="39"/>
      <c r="N4" s="39"/>
      <c r="O4" s="39"/>
    </row>
    <row r="5" spans="1:15">
      <c r="A5" s="37">
        <v>4.9539</v>
      </c>
      <c r="B5" s="37">
        <v>0.1996</v>
      </c>
      <c r="C5" s="37">
        <v>3.1189999999999999E-2</v>
      </c>
      <c r="D5" s="37">
        <v>-3.619E-2</v>
      </c>
      <c r="E5" s="37">
        <v>-0.18490000000000001</v>
      </c>
      <c r="F5" s="37">
        <v>-3.4430000000000002E-2</v>
      </c>
      <c r="H5" s="37">
        <v>-1</v>
      </c>
      <c r="I5" s="37">
        <v>0</v>
      </c>
      <c r="J5" s="37">
        <v>0</v>
      </c>
      <c r="K5" s="40">
        <f t="shared" ref="K5:K15" si="0" xml:space="preserve"> A5 + (B5*H5) + (C5*I5) + (D5*J5) + (E5*H5*J5) + (F5*I5*J5)</f>
        <v>4.7542999999999997</v>
      </c>
      <c r="L5" s="38" t="s">
        <v>9</v>
      </c>
      <c r="M5" s="41">
        <f>K4</f>
        <v>4.7231100000000001</v>
      </c>
      <c r="N5" s="41">
        <f>K5</f>
        <v>4.7542999999999997</v>
      </c>
      <c r="O5" s="41">
        <f>K6</f>
        <v>4.7854899999999994</v>
      </c>
    </row>
    <row r="6" spans="1:15">
      <c r="A6" s="37">
        <v>4.9539</v>
      </c>
      <c r="B6" s="37">
        <v>0.1996</v>
      </c>
      <c r="C6" s="37">
        <v>3.1189999999999999E-2</v>
      </c>
      <c r="D6" s="37">
        <v>-3.619E-2</v>
      </c>
      <c r="E6" s="37">
        <v>-0.18490000000000001</v>
      </c>
      <c r="F6" s="37">
        <v>-3.4430000000000002E-2</v>
      </c>
      <c r="H6" s="37">
        <v>-1</v>
      </c>
      <c r="I6" s="37">
        <v>1</v>
      </c>
      <c r="J6" s="37">
        <v>0</v>
      </c>
      <c r="K6" s="40">
        <f t="shared" si="0"/>
        <v>4.7854899999999994</v>
      </c>
      <c r="L6" s="38" t="s">
        <v>8</v>
      </c>
      <c r="M6" s="41">
        <f>K7</f>
        <v>5.1223100000000006</v>
      </c>
      <c r="N6" s="41">
        <f>K8</f>
        <v>5.1535000000000002</v>
      </c>
      <c r="O6" s="41">
        <f>K9</f>
        <v>5.1846899999999998</v>
      </c>
    </row>
    <row r="7" spans="1:15">
      <c r="A7" s="37">
        <v>4.9539</v>
      </c>
      <c r="B7" s="37">
        <v>0.1996</v>
      </c>
      <c r="C7" s="37">
        <v>3.1189999999999999E-2</v>
      </c>
      <c r="D7" s="37">
        <v>-3.619E-2</v>
      </c>
      <c r="E7" s="37">
        <v>-0.18490000000000001</v>
      </c>
      <c r="F7" s="37">
        <v>-3.4430000000000002E-2</v>
      </c>
      <c r="H7" s="37">
        <v>1</v>
      </c>
      <c r="I7" s="37">
        <v>-1</v>
      </c>
      <c r="J7" s="37">
        <v>0</v>
      </c>
      <c r="K7" s="40">
        <f t="shared" si="0"/>
        <v>5.1223100000000006</v>
      </c>
      <c r="L7" s="38" t="s">
        <v>11</v>
      </c>
      <c r="M7" s="41">
        <f>K10</f>
        <v>4.90625</v>
      </c>
      <c r="N7" s="41">
        <f>K11</f>
        <v>4.9030099999999992</v>
      </c>
      <c r="O7" s="41">
        <f>K12</f>
        <v>4.8997699999999984</v>
      </c>
    </row>
    <row r="8" spans="1:15">
      <c r="A8" s="37">
        <v>4.9539</v>
      </c>
      <c r="B8" s="37">
        <v>0.1996</v>
      </c>
      <c r="C8" s="37">
        <v>3.1189999999999999E-2</v>
      </c>
      <c r="D8" s="37">
        <v>-3.619E-2</v>
      </c>
      <c r="E8" s="37">
        <v>-0.18490000000000001</v>
      </c>
      <c r="F8" s="37">
        <v>-3.4430000000000002E-2</v>
      </c>
      <c r="H8" s="37">
        <v>1</v>
      </c>
      <c r="I8" s="37">
        <v>0</v>
      </c>
      <c r="J8" s="37">
        <v>0</v>
      </c>
      <c r="K8" s="40">
        <f t="shared" si="0"/>
        <v>5.1535000000000002</v>
      </c>
      <c r="L8" s="38" t="s">
        <v>10</v>
      </c>
      <c r="M8" s="41">
        <f>K13</f>
        <v>4.9356500000000008</v>
      </c>
      <c r="N8" s="41">
        <f>K14</f>
        <v>4.93241</v>
      </c>
      <c r="O8" s="41">
        <f>K15</f>
        <v>4.9291699999999992</v>
      </c>
    </row>
    <row r="9" spans="1:15">
      <c r="A9" s="37">
        <v>4.9539</v>
      </c>
      <c r="B9" s="37">
        <v>0.1996</v>
      </c>
      <c r="C9" s="37">
        <v>3.1189999999999999E-2</v>
      </c>
      <c r="D9" s="37">
        <v>-3.619E-2</v>
      </c>
      <c r="E9" s="37">
        <v>-0.18490000000000001</v>
      </c>
      <c r="F9" s="37">
        <v>-3.4430000000000002E-2</v>
      </c>
      <c r="H9" s="37">
        <v>1</v>
      </c>
      <c r="I9" s="37">
        <v>1</v>
      </c>
      <c r="J9" s="37">
        <v>0</v>
      </c>
      <c r="K9" s="40">
        <f t="shared" si="0"/>
        <v>5.1846899999999998</v>
      </c>
      <c r="M9" s="42"/>
      <c r="N9" s="42"/>
    </row>
    <row r="10" spans="1:15">
      <c r="A10" s="37">
        <v>4.9539</v>
      </c>
      <c r="B10" s="37">
        <v>0.1996</v>
      </c>
      <c r="C10" s="37">
        <v>3.1189999999999999E-2</v>
      </c>
      <c r="D10" s="37">
        <v>-3.619E-2</v>
      </c>
      <c r="E10" s="37">
        <v>-0.18490000000000001</v>
      </c>
      <c r="F10" s="37">
        <v>-3.4430000000000002E-2</v>
      </c>
      <c r="H10" s="37">
        <v>-1</v>
      </c>
      <c r="I10" s="37">
        <v>-1</v>
      </c>
      <c r="J10" s="37">
        <v>1</v>
      </c>
      <c r="K10" s="40">
        <f t="shared" si="0"/>
        <v>4.90625</v>
      </c>
      <c r="M10" s="42"/>
      <c r="N10" s="42"/>
    </row>
    <row r="11" spans="1:15">
      <c r="A11" s="37">
        <v>4.9539</v>
      </c>
      <c r="B11" s="37">
        <v>0.1996</v>
      </c>
      <c r="C11" s="37">
        <v>3.1189999999999999E-2</v>
      </c>
      <c r="D11" s="37">
        <v>-3.619E-2</v>
      </c>
      <c r="E11" s="37">
        <v>-0.18490000000000001</v>
      </c>
      <c r="F11" s="37">
        <v>-3.4430000000000002E-2</v>
      </c>
      <c r="H11" s="37">
        <v>-1</v>
      </c>
      <c r="I11" s="37">
        <v>0</v>
      </c>
      <c r="J11" s="37">
        <v>1</v>
      </c>
      <c r="K11" s="40">
        <f t="shared" si="0"/>
        <v>4.9030099999999992</v>
      </c>
      <c r="M11" s="42"/>
      <c r="N11" s="42"/>
    </row>
    <row r="12" spans="1:15">
      <c r="A12" s="37">
        <v>4.9539</v>
      </c>
      <c r="B12" s="37">
        <v>0.1996</v>
      </c>
      <c r="C12" s="37">
        <v>3.1189999999999999E-2</v>
      </c>
      <c r="D12" s="37">
        <v>-3.619E-2</v>
      </c>
      <c r="E12" s="37">
        <v>-0.18490000000000001</v>
      </c>
      <c r="F12" s="37">
        <v>-3.4430000000000002E-2</v>
      </c>
      <c r="H12" s="37">
        <v>-1</v>
      </c>
      <c r="I12" s="37">
        <v>1</v>
      </c>
      <c r="J12" s="37">
        <v>1</v>
      </c>
      <c r="K12" s="40">
        <f t="shared" si="0"/>
        <v>4.8997699999999984</v>
      </c>
      <c r="M12" s="42"/>
      <c r="N12" s="42"/>
    </row>
    <row r="13" spans="1:15">
      <c r="A13" s="37">
        <v>4.9539</v>
      </c>
      <c r="B13" s="37">
        <v>0.1996</v>
      </c>
      <c r="C13" s="37">
        <v>3.1189999999999999E-2</v>
      </c>
      <c r="D13" s="37">
        <v>-3.619E-2</v>
      </c>
      <c r="E13" s="37">
        <v>-0.18490000000000001</v>
      </c>
      <c r="F13" s="37">
        <v>-3.4430000000000002E-2</v>
      </c>
      <c r="H13" s="37">
        <v>1</v>
      </c>
      <c r="I13" s="37">
        <v>-1</v>
      </c>
      <c r="J13" s="37">
        <v>1</v>
      </c>
      <c r="K13" s="40">
        <f t="shared" si="0"/>
        <v>4.9356500000000008</v>
      </c>
      <c r="M13" s="42"/>
      <c r="N13" s="42"/>
    </row>
    <row r="14" spans="1:15">
      <c r="A14" s="37">
        <v>4.9539</v>
      </c>
      <c r="B14" s="37">
        <v>0.1996</v>
      </c>
      <c r="C14" s="37">
        <v>3.1189999999999999E-2</v>
      </c>
      <c r="D14" s="37">
        <v>-3.619E-2</v>
      </c>
      <c r="E14" s="37">
        <v>-0.18490000000000001</v>
      </c>
      <c r="F14" s="37">
        <v>-3.4430000000000002E-2</v>
      </c>
      <c r="H14" s="37">
        <v>1</v>
      </c>
      <c r="I14" s="37">
        <v>0</v>
      </c>
      <c r="J14" s="37">
        <v>1</v>
      </c>
      <c r="K14" s="40">
        <f t="shared" si="0"/>
        <v>4.93241</v>
      </c>
      <c r="M14" s="42"/>
      <c r="N14" s="42"/>
    </row>
    <row r="15" spans="1:15">
      <c r="A15" s="37">
        <v>4.9539</v>
      </c>
      <c r="B15" s="37">
        <v>0.1996</v>
      </c>
      <c r="C15" s="37">
        <v>3.1189999999999999E-2</v>
      </c>
      <c r="D15" s="37">
        <v>-3.619E-2</v>
      </c>
      <c r="E15" s="37">
        <v>-0.18490000000000001</v>
      </c>
      <c r="F15" s="37">
        <v>-3.4430000000000002E-2</v>
      </c>
      <c r="H15" s="37">
        <v>1</v>
      </c>
      <c r="I15" s="37">
        <v>1</v>
      </c>
      <c r="J15" s="37">
        <v>1</v>
      </c>
      <c r="K15" s="40">
        <f t="shared" si="0"/>
        <v>4.9291699999999992</v>
      </c>
      <c r="M15" s="42"/>
      <c r="N15" s="42"/>
    </row>
    <row r="16" spans="1:15">
      <c r="K16" s="40"/>
      <c r="M16" s="42"/>
      <c r="N16" s="42"/>
    </row>
    <row r="17" spans="11:14">
      <c r="K17" s="40"/>
      <c r="M17" s="42"/>
      <c r="N17" s="42"/>
    </row>
    <row r="18" spans="11:14">
      <c r="K18" s="40"/>
      <c r="M18" s="42"/>
      <c r="N18" s="42"/>
    </row>
    <row r="19" spans="11:14">
      <c r="K19" s="40"/>
      <c r="M19" s="42"/>
      <c r="N19" s="42"/>
    </row>
    <row r="20" spans="11:14">
      <c r="K20" s="40"/>
      <c r="M20" s="42"/>
      <c r="N20" s="42"/>
    </row>
    <row r="21" spans="11:14">
      <c r="K21" s="40"/>
      <c r="M21" s="42"/>
      <c r="N21" s="42"/>
    </row>
    <row r="22" spans="11:14">
      <c r="K22" s="40"/>
      <c r="M22" s="42"/>
      <c r="N22" s="42"/>
    </row>
    <row r="23" spans="11:14">
      <c r="K23" s="40"/>
      <c r="M23" s="42"/>
      <c r="N23" s="42"/>
    </row>
    <row r="24" spans="11:14">
      <c r="M24" s="42"/>
      <c r="N24" s="42"/>
    </row>
    <row r="25" spans="11:14">
      <c r="M25" s="42"/>
      <c r="N25" s="42"/>
    </row>
    <row r="26" spans="11:14">
      <c r="M26" s="42"/>
      <c r="N26" s="42"/>
    </row>
    <row r="27" spans="11:14">
      <c r="M27" s="42"/>
      <c r="N27" s="42"/>
    </row>
    <row r="28" spans="11:14">
      <c r="M28" s="42"/>
      <c r="N28" s="42"/>
    </row>
    <row r="29" spans="11:14">
      <c r="M29" s="42"/>
      <c r="N29" s="42"/>
    </row>
    <row r="30" spans="11:14">
      <c r="M30" s="42"/>
      <c r="N30" s="42"/>
    </row>
    <row r="31" spans="11:14">
      <c r="M31" s="42"/>
      <c r="N31" s="42"/>
    </row>
    <row r="32" spans="11:14">
      <c r="M32" s="42"/>
      <c r="N32" s="42"/>
    </row>
    <row r="33" spans="13:14">
      <c r="M33" s="42"/>
      <c r="N33" s="42"/>
    </row>
    <row r="34" spans="13:14">
      <c r="M34" s="42"/>
      <c r="N34" s="42"/>
    </row>
    <row r="35" spans="13:14">
      <c r="M35" s="42"/>
      <c r="N35" s="42"/>
    </row>
    <row r="36" spans="13:14">
      <c r="M36" s="42"/>
      <c r="N36" s="42"/>
    </row>
    <row r="37" spans="13:14">
      <c r="M37" s="42"/>
      <c r="N37" s="42"/>
    </row>
    <row r="38" spans="13:14">
      <c r="M38" s="42"/>
      <c r="N38" s="42"/>
    </row>
    <row r="39" spans="13:14">
      <c r="M39" s="42"/>
      <c r="N39" s="42"/>
    </row>
    <row r="40" spans="13:14">
      <c r="M40" s="42"/>
      <c r="N40" s="42"/>
    </row>
    <row r="41" spans="13:14">
      <c r="M41" s="42"/>
      <c r="N41" s="42"/>
    </row>
    <row r="42" spans="13:14">
      <c r="M42" s="42"/>
      <c r="N42" s="42"/>
    </row>
    <row r="43" spans="13:14">
      <c r="M43" s="42"/>
      <c r="N43" s="42"/>
    </row>
    <row r="44" spans="13:14">
      <c r="M44" s="42"/>
      <c r="N44" s="42"/>
    </row>
    <row r="45" spans="13:14">
      <c r="M45" s="42"/>
      <c r="N45" s="42"/>
    </row>
    <row r="46" spans="13:14">
      <c r="M46" s="42"/>
      <c r="N46" s="42"/>
    </row>
    <row r="47" spans="13:14">
      <c r="M47" s="42"/>
      <c r="N47" s="42"/>
    </row>
    <row r="48" spans="13:14">
      <c r="M48" s="42"/>
      <c r="N48" s="42"/>
    </row>
    <row r="49" spans="13:14">
      <c r="M49" s="42"/>
      <c r="N49" s="42"/>
    </row>
    <row r="50" spans="13:14">
      <c r="M50" s="42"/>
      <c r="N50" s="42"/>
    </row>
    <row r="51" spans="13:14">
      <c r="M51" s="42"/>
      <c r="N51" s="42"/>
    </row>
    <row r="52" spans="13:14">
      <c r="M52" s="42"/>
      <c r="N52" s="42"/>
    </row>
    <row r="53" spans="13:14">
      <c r="M53" s="42"/>
      <c r="N53" s="42"/>
    </row>
    <row r="54" spans="13:14">
      <c r="M54" s="42"/>
      <c r="N54" s="42"/>
    </row>
    <row r="55" spans="13:14">
      <c r="M55" s="42"/>
      <c r="N55" s="42"/>
    </row>
    <row r="56" spans="13:14">
      <c r="M56" s="42"/>
      <c r="N56" s="42"/>
    </row>
    <row r="57" spans="13:14">
      <c r="M57" s="42"/>
      <c r="N57" s="42"/>
    </row>
    <row r="58" spans="13:14">
      <c r="M58" s="42"/>
      <c r="N58" s="42"/>
    </row>
    <row r="59" spans="13:14">
      <c r="M59" s="42"/>
      <c r="N59" s="42"/>
    </row>
    <row r="60" spans="13:14">
      <c r="M60" s="42"/>
      <c r="N60" s="42"/>
    </row>
    <row r="61" spans="13:14">
      <c r="M61" s="42"/>
      <c r="N61" s="42"/>
    </row>
    <row r="62" spans="13:14">
      <c r="M62" s="42"/>
      <c r="N62" s="42"/>
    </row>
    <row r="63" spans="13:14">
      <c r="M63" s="42"/>
      <c r="N63" s="42"/>
    </row>
    <row r="64" spans="13:14">
      <c r="M64" s="42"/>
      <c r="N64" s="42"/>
    </row>
    <row r="65" spans="13:14">
      <c r="M65" s="42"/>
      <c r="N65" s="42"/>
    </row>
    <row r="66" spans="13:14">
      <c r="M66" s="42"/>
      <c r="N66" s="42"/>
    </row>
    <row r="67" spans="13:14">
      <c r="M67" s="42"/>
      <c r="N67" s="42"/>
    </row>
    <row r="68" spans="13:14">
      <c r="M68" s="42"/>
      <c r="N68" s="42"/>
    </row>
    <row r="69" spans="13:14">
      <c r="M69" s="42"/>
      <c r="N69" s="42"/>
    </row>
    <row r="70" spans="13:14">
      <c r="M70" s="42"/>
      <c r="N70" s="42"/>
    </row>
    <row r="71" spans="13:14">
      <c r="M71" s="42"/>
      <c r="N71" s="42"/>
    </row>
    <row r="72" spans="13:14">
      <c r="M72" s="42"/>
      <c r="N72" s="42"/>
    </row>
    <row r="73" spans="13:14">
      <c r="M73" s="42"/>
      <c r="N73" s="42"/>
    </row>
    <row r="74" spans="13:14">
      <c r="M74" s="42"/>
      <c r="N74" s="42"/>
    </row>
    <row r="75" spans="13:14">
      <c r="M75" s="42"/>
      <c r="N75" s="42"/>
    </row>
    <row r="76" spans="13:14">
      <c r="M76" s="42"/>
      <c r="N76" s="42"/>
    </row>
    <row r="77" spans="13:14">
      <c r="M77" s="42"/>
      <c r="N77" s="42"/>
    </row>
    <row r="78" spans="13:14">
      <c r="M78" s="42"/>
      <c r="N78" s="42"/>
    </row>
    <row r="79" spans="13:14">
      <c r="M79" s="42"/>
      <c r="N79" s="42"/>
    </row>
    <row r="80" spans="13:14">
      <c r="M80" s="42"/>
      <c r="N80" s="42"/>
    </row>
    <row r="81" spans="13:14">
      <c r="M81" s="42"/>
      <c r="N81" s="42"/>
    </row>
    <row r="82" spans="13:14">
      <c r="M82" s="42"/>
      <c r="N82" s="42"/>
    </row>
    <row r="83" spans="13:14">
      <c r="M83" s="42"/>
      <c r="N83" s="42"/>
    </row>
    <row r="84" spans="13:14">
      <c r="M84" s="42"/>
      <c r="N84" s="42"/>
    </row>
    <row r="85" spans="13:14">
      <c r="M85" s="42"/>
      <c r="N85" s="42"/>
    </row>
    <row r="86" spans="13:14">
      <c r="M86" s="42"/>
      <c r="N86" s="42"/>
    </row>
    <row r="87" spans="13:14">
      <c r="M87" s="42"/>
      <c r="N87" s="42"/>
    </row>
    <row r="88" spans="13:14">
      <c r="M88" s="42"/>
      <c r="N88" s="42"/>
    </row>
    <row r="89" spans="13:14">
      <c r="M89" s="42"/>
      <c r="N89" s="42"/>
    </row>
    <row r="90" spans="13:14">
      <c r="M90" s="42"/>
      <c r="N90" s="42"/>
    </row>
    <row r="91" spans="13:14">
      <c r="M91" s="42"/>
      <c r="N91" s="42"/>
    </row>
    <row r="92" spans="13:14">
      <c r="M92" s="42"/>
      <c r="N92" s="42"/>
    </row>
    <row r="93" spans="13:14">
      <c r="M93" s="42"/>
      <c r="N93" s="42"/>
    </row>
    <row r="94" spans="13:14">
      <c r="M94" s="42"/>
      <c r="N94" s="42"/>
    </row>
    <row r="95" spans="13:14">
      <c r="M95" s="42"/>
      <c r="N95" s="42"/>
    </row>
    <row r="96" spans="13:14">
      <c r="M96" s="42"/>
      <c r="N96" s="42"/>
    </row>
    <row r="97" spans="13:14">
      <c r="M97" s="42"/>
      <c r="N97" s="42"/>
    </row>
    <row r="98" spans="13:14">
      <c r="M98" s="42"/>
      <c r="N98" s="42"/>
    </row>
    <row r="99" spans="13:14">
      <c r="M99" s="42"/>
      <c r="N99" s="42"/>
    </row>
    <row r="100" spans="13:14">
      <c r="M100" s="42"/>
      <c r="N100" s="42"/>
    </row>
    <row r="101" spans="13:14">
      <c r="M101" s="42"/>
      <c r="N101" s="42"/>
    </row>
    <row r="102" spans="13:14">
      <c r="M102" s="42"/>
      <c r="N102" s="42"/>
    </row>
    <row r="103" spans="13:14">
      <c r="M103" s="42"/>
      <c r="N103" s="42"/>
    </row>
    <row r="104" spans="13:14">
      <c r="M104" s="42"/>
      <c r="N104" s="42"/>
    </row>
    <row r="105" spans="13:14">
      <c r="M105" s="42"/>
      <c r="N105" s="42"/>
    </row>
    <row r="106" spans="13:14">
      <c r="M106" s="42"/>
      <c r="N106" s="42"/>
    </row>
    <row r="107" spans="13:14">
      <c r="M107" s="42"/>
      <c r="N107" s="42"/>
    </row>
  </sheetData>
  <mergeCells count="5">
    <mergeCell ref="O2:O4"/>
    <mergeCell ref="H2:J2"/>
    <mergeCell ref="A2:F2"/>
    <mergeCell ref="M2:M4"/>
    <mergeCell ref="N2:N4"/>
  </mergeCells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A37" sqref="A37"/>
    </sheetView>
  </sheetViews>
  <sheetFormatPr defaultRowHeight="14.3"/>
  <cols>
    <col min="1" max="1" width="29.375" style="1" customWidth="1"/>
    <col min="2" max="2" width="13.875" style="1" customWidth="1"/>
    <col min="3" max="3" width="9.875" style="1" customWidth="1"/>
    <col min="4" max="4" width="9.375" style="1" customWidth="1"/>
    <col min="5" max="5" width="9.75" style="1" customWidth="1"/>
    <col min="6" max="6" width="12.125" style="1" bestFit="1" customWidth="1"/>
    <col min="7" max="7" width="7.25" style="1" customWidth="1"/>
    <col min="8" max="8" width="11.875" style="2" bestFit="1" customWidth="1"/>
    <col min="9" max="16384" width="9" style="1"/>
  </cols>
  <sheetData>
    <row r="1" spans="1:9" ht="30.6" customHeight="1">
      <c r="A1" s="34" t="s">
        <v>19</v>
      </c>
      <c r="B1" s="34"/>
      <c r="C1" s="34"/>
      <c r="D1" s="34"/>
      <c r="E1" s="34"/>
      <c r="F1" s="34"/>
      <c r="G1" s="34"/>
      <c r="H1" s="34"/>
    </row>
    <row r="3" spans="1:9" ht="42.8">
      <c r="A3" s="3" t="s">
        <v>20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4" t="s">
        <v>27</v>
      </c>
      <c r="I3" s="5"/>
    </row>
    <row r="4" spans="1:9">
      <c r="A4" s="5" t="s">
        <v>63</v>
      </c>
      <c r="B4" s="5"/>
      <c r="C4" s="5"/>
      <c r="D4" s="5"/>
      <c r="E4" s="5"/>
      <c r="F4" s="5"/>
      <c r="G4" s="5"/>
      <c r="H4" s="6"/>
      <c r="I4" s="5"/>
    </row>
    <row r="5" spans="1:9">
      <c r="A5" s="1" t="s">
        <v>28</v>
      </c>
      <c r="B5" s="7">
        <v>-1941.5</v>
      </c>
      <c r="C5" s="7">
        <v>-1935.5</v>
      </c>
      <c r="D5" s="7">
        <v>-1925.5</v>
      </c>
      <c r="E5" s="8">
        <v>3</v>
      </c>
      <c r="F5" s="9"/>
      <c r="G5" s="8"/>
      <c r="H5" s="10"/>
    </row>
    <row r="6" spans="1:9">
      <c r="A6" s="1" t="s">
        <v>40</v>
      </c>
      <c r="B6" s="7">
        <v>-1956.5</v>
      </c>
      <c r="C6" s="7">
        <v>-1946.5</v>
      </c>
      <c r="D6" s="7">
        <v>-1929.9</v>
      </c>
      <c r="E6" s="11">
        <v>5</v>
      </c>
      <c r="H6" s="1"/>
    </row>
    <row r="7" spans="1:9">
      <c r="A7" s="12" t="s">
        <v>29</v>
      </c>
      <c r="B7" s="7"/>
      <c r="C7" s="7"/>
      <c r="D7" s="7"/>
      <c r="E7" s="11"/>
      <c r="F7" s="7">
        <f>ABS(B5-B6)</f>
        <v>15</v>
      </c>
      <c r="G7" s="8">
        <f>ABS(E5-E6)</f>
        <v>2</v>
      </c>
      <c r="H7" s="10">
        <f>CHIDIST(F7,G7)</f>
        <v>5.5308437017090621E-4</v>
      </c>
    </row>
    <row r="8" spans="1:9">
      <c r="B8" s="7"/>
      <c r="C8" s="7"/>
      <c r="D8" s="7"/>
      <c r="E8" s="11"/>
      <c r="F8" s="7"/>
      <c r="G8" s="8"/>
      <c r="H8" s="10"/>
    </row>
    <row r="9" spans="1:9">
      <c r="A9" s="1" t="s">
        <v>40</v>
      </c>
      <c r="B9" s="7">
        <v>-1956.5</v>
      </c>
      <c r="C9" s="7">
        <v>-1946.5</v>
      </c>
      <c r="D9" s="7">
        <v>-1929.9</v>
      </c>
      <c r="E9" s="11">
        <v>5</v>
      </c>
      <c r="F9" s="13"/>
      <c r="H9" s="1"/>
    </row>
    <row r="10" spans="1:9">
      <c r="A10" s="1" t="s">
        <v>41</v>
      </c>
      <c r="B10" s="7">
        <v>-1959.4</v>
      </c>
      <c r="C10" s="7">
        <v>-1945.4</v>
      </c>
      <c r="D10" s="7">
        <v>-1922.1</v>
      </c>
      <c r="E10" s="8">
        <v>7</v>
      </c>
      <c r="F10" s="13"/>
      <c r="H10" s="1"/>
    </row>
    <row r="11" spans="1:9">
      <c r="A11" s="12" t="s">
        <v>30</v>
      </c>
      <c r="F11" s="7">
        <f>ABS(B9-B10)</f>
        <v>2.9000000000000909</v>
      </c>
      <c r="G11" s="8">
        <f>ABS(E9-E10)</f>
        <v>2</v>
      </c>
      <c r="H11" s="10">
        <f>CHIDIST(F11,G11)</f>
        <v>0.23457028810357231</v>
      </c>
    </row>
    <row r="13" spans="1:9">
      <c r="A13" s="1" t="s">
        <v>40</v>
      </c>
      <c r="B13" s="7">
        <v>-1956.5</v>
      </c>
      <c r="C13" s="7">
        <v>-1946.5</v>
      </c>
      <c r="D13" s="7">
        <v>-1929.9</v>
      </c>
      <c r="E13" s="11">
        <v>5</v>
      </c>
      <c r="F13" s="13"/>
      <c r="H13" s="1"/>
    </row>
    <row r="14" spans="1:9">
      <c r="A14" s="1" t="s">
        <v>42</v>
      </c>
      <c r="B14" s="7">
        <v>-1988.1</v>
      </c>
      <c r="C14" s="7">
        <v>-1972.1</v>
      </c>
      <c r="D14" s="7">
        <v>-1945.4</v>
      </c>
      <c r="E14" s="8">
        <v>8</v>
      </c>
      <c r="F14" s="13"/>
      <c r="H14" s="1"/>
    </row>
    <row r="15" spans="1:9">
      <c r="A15" s="12" t="s">
        <v>43</v>
      </c>
      <c r="F15" s="7">
        <f>ABS(B13-B14)</f>
        <v>31.599999999999909</v>
      </c>
      <c r="G15" s="8">
        <f>ABS(E13-E14)</f>
        <v>3</v>
      </c>
      <c r="H15" s="10">
        <f>CHIDIST(F15,G15)</f>
        <v>6.354397047783478E-7</v>
      </c>
    </row>
    <row r="17" spans="1:8">
      <c r="A17" s="5" t="s">
        <v>64</v>
      </c>
    </row>
    <row r="18" spans="1:8">
      <c r="A18" s="1" t="s">
        <v>28</v>
      </c>
      <c r="B18" s="7">
        <v>-1941.5</v>
      </c>
      <c r="C18" s="7">
        <v>-1935.5</v>
      </c>
      <c r="D18" s="7">
        <v>-1925.5</v>
      </c>
      <c r="E18" s="8">
        <v>3</v>
      </c>
      <c r="F18" s="9"/>
      <c r="G18" s="8"/>
      <c r="H18" s="10"/>
    </row>
    <row r="19" spans="1:8">
      <c r="A19" s="1" t="s">
        <v>51</v>
      </c>
      <c r="B19" s="7">
        <v>-1951.5</v>
      </c>
      <c r="C19" s="7">
        <v>-1943.5</v>
      </c>
      <c r="D19" s="7">
        <v>-1930.2</v>
      </c>
      <c r="E19" s="11">
        <v>4</v>
      </c>
      <c r="H19" s="1"/>
    </row>
    <row r="20" spans="1:8">
      <c r="A20" s="12" t="s">
        <v>52</v>
      </c>
      <c r="B20" s="7"/>
      <c r="C20" s="7"/>
      <c r="D20" s="7"/>
      <c r="E20" s="11"/>
      <c r="F20" s="7">
        <f>ABS(B18-B19)</f>
        <v>10</v>
      </c>
      <c r="G20" s="8">
        <f>ABS(E18-E19)</f>
        <v>1</v>
      </c>
      <c r="H20" s="10">
        <f>CHIDIST(F20,G20)</f>
        <v>1.5654023378513151E-3</v>
      </c>
    </row>
    <row r="22" spans="1:8">
      <c r="A22" s="1" t="s">
        <v>51</v>
      </c>
      <c r="B22" s="7">
        <v>-1951.5</v>
      </c>
      <c r="C22" s="7">
        <v>-1943.5</v>
      </c>
      <c r="D22" s="7">
        <v>-1930.2</v>
      </c>
      <c r="E22" s="11">
        <v>4</v>
      </c>
      <c r="F22" s="9"/>
      <c r="G22" s="8"/>
      <c r="H22" s="10"/>
    </row>
    <row r="23" spans="1:8">
      <c r="A23" s="1" t="s">
        <v>53</v>
      </c>
      <c r="B23" s="7">
        <v>-1956.5</v>
      </c>
      <c r="C23" s="7">
        <v>-1946.5</v>
      </c>
      <c r="D23" s="7">
        <v>-1929.9</v>
      </c>
      <c r="E23" s="11">
        <v>5</v>
      </c>
      <c r="H23" s="1"/>
    </row>
    <row r="24" spans="1:8">
      <c r="A24" s="12" t="s">
        <v>58</v>
      </c>
      <c r="B24" s="7"/>
      <c r="C24" s="7"/>
      <c r="D24" s="7"/>
      <c r="E24" s="11"/>
      <c r="F24" s="7">
        <f>ABS(B22-B23)</f>
        <v>5</v>
      </c>
      <c r="G24" s="8">
        <f>ABS(E22-E23)</f>
        <v>1</v>
      </c>
      <c r="H24" s="10">
        <f>CHIDIST(F24,G24)</f>
        <v>2.5347320288920873E-2</v>
      </c>
    </row>
    <row r="26" spans="1:8">
      <c r="A26" s="1" t="s">
        <v>53</v>
      </c>
      <c r="B26" s="7">
        <v>-1956.5</v>
      </c>
      <c r="C26" s="7">
        <v>-1946.5</v>
      </c>
      <c r="D26" s="7">
        <v>-1929.9</v>
      </c>
      <c r="E26" s="11">
        <v>5</v>
      </c>
      <c r="F26" s="9"/>
      <c r="G26" s="8"/>
      <c r="H26" s="10"/>
    </row>
    <row r="27" spans="1:8">
      <c r="A27" s="1" t="s">
        <v>57</v>
      </c>
      <c r="B27" s="7">
        <v>-1960.4</v>
      </c>
      <c r="C27" s="7">
        <v>-1946.4</v>
      </c>
      <c r="D27" s="7">
        <v>-1923.1</v>
      </c>
      <c r="E27" s="11">
        <v>7</v>
      </c>
      <c r="H27" s="1"/>
    </row>
    <row r="28" spans="1:8">
      <c r="A28" s="12" t="s">
        <v>59</v>
      </c>
      <c r="B28" s="7"/>
      <c r="C28" s="7"/>
      <c r="D28" s="7"/>
      <c r="E28" s="11"/>
      <c r="F28" s="7">
        <f>ABS(B26-B27)</f>
        <v>3.9000000000000909</v>
      </c>
      <c r="G28" s="8">
        <f>ABS(E26-E27)</f>
        <v>2</v>
      </c>
      <c r="H28" s="10">
        <f>CHIDIST(F28,G28)</f>
        <v>0.14227407159244221</v>
      </c>
    </row>
    <row r="30" spans="1:8">
      <c r="A30" s="1" t="s">
        <v>53</v>
      </c>
      <c r="B30" s="7">
        <v>-1956.5</v>
      </c>
      <c r="C30" s="7">
        <v>-1946.5</v>
      </c>
      <c r="D30" s="7">
        <v>-1929.9</v>
      </c>
      <c r="E30" s="11">
        <v>5</v>
      </c>
      <c r="F30" s="13"/>
      <c r="H30" s="1"/>
    </row>
    <row r="31" spans="1:8">
      <c r="A31" s="1" t="s">
        <v>62</v>
      </c>
      <c r="B31" s="7">
        <v>-1988.1</v>
      </c>
      <c r="C31" s="7">
        <v>-1972.1</v>
      </c>
      <c r="D31" s="7">
        <v>-1945.4</v>
      </c>
      <c r="E31" s="8">
        <v>8</v>
      </c>
      <c r="F31" s="13"/>
      <c r="H31" s="1"/>
    </row>
    <row r="32" spans="1:8">
      <c r="A32" s="12" t="s">
        <v>65</v>
      </c>
      <c r="F32" s="7">
        <f>ABS(B30-B31)</f>
        <v>31.599999999999909</v>
      </c>
      <c r="G32" s="8">
        <f>ABS(E30-E31)</f>
        <v>3</v>
      </c>
      <c r="H32" s="10">
        <f>CHIDIST(F32,G32)</f>
        <v>6.354397047783478E-7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30" sqref="B30"/>
    </sheetView>
  </sheetViews>
  <sheetFormatPr defaultRowHeight="12.9"/>
  <cols>
    <col min="1" max="1" width="53.625" style="16" customWidth="1"/>
    <col min="2" max="2" width="8.875" style="17" bestFit="1" customWidth="1"/>
    <col min="3" max="3" width="8.625" style="17" bestFit="1" customWidth="1"/>
    <col min="4" max="4" width="4.125" style="16" customWidth="1"/>
    <col min="5" max="5" width="15.25" style="19" customWidth="1"/>
    <col min="6" max="6" width="13.5" style="19" customWidth="1"/>
    <col min="7" max="7" width="2" style="19" customWidth="1"/>
    <col min="8" max="8" width="9" style="17"/>
    <col min="9" max="9" width="14.875" style="19" customWidth="1"/>
    <col min="10" max="10" width="13.625" style="16" customWidth="1"/>
    <col min="11" max="16384" width="9" style="16"/>
  </cols>
  <sheetData>
    <row r="1" spans="1:10" ht="13.6">
      <c r="A1" s="27" t="s">
        <v>44</v>
      </c>
      <c r="B1" s="28">
        <v>0.68720000000000003</v>
      </c>
      <c r="C1" s="28">
        <f>1-B1</f>
        <v>0.31279999999999997</v>
      </c>
    </row>
    <row r="2" spans="1:10" ht="67.95">
      <c r="A2" s="14" t="s">
        <v>20</v>
      </c>
      <c r="B2" s="15" t="s">
        <v>32</v>
      </c>
      <c r="C2" s="15" t="s">
        <v>31</v>
      </c>
      <c r="D2" s="14"/>
      <c r="E2" s="25" t="s">
        <v>36</v>
      </c>
      <c r="F2" s="25" t="s">
        <v>37</v>
      </c>
      <c r="H2" s="15" t="s">
        <v>45</v>
      </c>
      <c r="I2" s="25" t="s">
        <v>47</v>
      </c>
      <c r="J2" s="14" t="s">
        <v>46</v>
      </c>
    </row>
    <row r="4" spans="1:10">
      <c r="A4" s="18" t="s">
        <v>33</v>
      </c>
      <c r="B4" s="17">
        <v>6.6540000000000002E-2</v>
      </c>
      <c r="C4" s="17">
        <v>3.0290000000000001E-2</v>
      </c>
    </row>
    <row r="5" spans="1:10">
      <c r="A5" s="18" t="s">
        <v>34</v>
      </c>
      <c r="B5" s="17">
        <v>6.4350000000000004E-2</v>
      </c>
      <c r="C5" s="17">
        <v>3.022E-2</v>
      </c>
    </row>
    <row r="6" spans="1:10" ht="13.6">
      <c r="A6" s="20" t="s">
        <v>49</v>
      </c>
      <c r="E6" s="32">
        <f>100*((B4-B5)/B4)</f>
        <v>3.2912533814247031</v>
      </c>
      <c r="F6" s="32">
        <f>100*((C4-C5)/C4)</f>
        <v>0.23109937273027603</v>
      </c>
      <c r="G6" s="32"/>
      <c r="H6" s="33">
        <v>0.15268999999999999</v>
      </c>
      <c r="I6" s="32">
        <f>(100*H6^2)</f>
        <v>2.3314236099999999</v>
      </c>
      <c r="J6" s="32">
        <f>(E6*$B$1)+(F6*$C$1)</f>
        <v>2.3340372075050864</v>
      </c>
    </row>
    <row r="7" spans="1:10" s="23" customFormat="1" ht="13.6">
      <c r="A7" s="21"/>
      <c r="B7" s="22"/>
      <c r="C7" s="22"/>
      <c r="E7" s="24"/>
      <c r="F7" s="24"/>
      <c r="G7" s="24"/>
      <c r="H7" s="22"/>
      <c r="I7" s="24"/>
    </row>
    <row r="8" spans="1:10">
      <c r="A8" s="18" t="s">
        <v>35</v>
      </c>
      <c r="B8" s="17">
        <v>6.0740000000000002E-2</v>
      </c>
      <c r="C8" s="17">
        <v>3.007E-2</v>
      </c>
    </row>
    <row r="9" spans="1:10" s="23" customFormat="1" ht="13.6">
      <c r="A9" s="20" t="s">
        <v>38</v>
      </c>
      <c r="B9" s="22"/>
      <c r="C9" s="22"/>
      <c r="E9" s="26">
        <f>100*((B5-B8)/B5)</f>
        <v>5.6099456099456129</v>
      </c>
      <c r="F9" s="26">
        <f>100*((C5-C8)/C5)</f>
        <v>0.49636002647253746</v>
      </c>
      <c r="G9" s="26"/>
      <c r="H9" s="29"/>
      <c r="I9" s="26">
        <f>I10-I6</f>
        <v>3.8841240000000008</v>
      </c>
      <c r="J9" s="26">
        <f>J10-J6</f>
        <v>3.8831743243823906</v>
      </c>
    </row>
    <row r="10" spans="1:10" ht="13.6">
      <c r="A10" s="20" t="s">
        <v>39</v>
      </c>
      <c r="E10" s="30">
        <f>100*((B4-B8)/B4)</f>
        <v>8.716561466786894</v>
      </c>
      <c r="F10" s="30">
        <f>100*((C4-C8)/C4)</f>
        <v>0.72631231429515164</v>
      </c>
      <c r="G10" s="30"/>
      <c r="H10" s="31">
        <v>0.24931</v>
      </c>
      <c r="I10" s="30">
        <f>(100*H10^2)</f>
        <v>6.2155476100000007</v>
      </c>
      <c r="J10" s="30">
        <f>(E10*$B$1)+(F10*$C$1)</f>
        <v>6.217211531887477</v>
      </c>
    </row>
    <row r="11" spans="1:10">
      <c r="A11" s="20"/>
      <c r="E11" s="26"/>
      <c r="F11" s="26"/>
      <c r="G11" s="26"/>
      <c r="H11" s="29"/>
      <c r="J11" s="19"/>
    </row>
    <row r="12" spans="1:10" ht="13.6">
      <c r="A12" s="21"/>
    </row>
    <row r="13" spans="1:10">
      <c r="A13" s="18" t="s">
        <v>33</v>
      </c>
      <c r="B13" s="17">
        <v>6.6540000000000002E-2</v>
      </c>
      <c r="C13" s="17">
        <v>3.0290000000000001E-2</v>
      </c>
    </row>
    <row r="14" spans="1:10">
      <c r="A14" s="18" t="s">
        <v>48</v>
      </c>
      <c r="B14" s="17">
        <v>6.5949999999999995E-2</v>
      </c>
      <c r="C14" s="17">
        <v>3.022E-2</v>
      </c>
    </row>
    <row r="15" spans="1:10">
      <c r="A15" s="20" t="s">
        <v>50</v>
      </c>
      <c r="E15" s="19">
        <f>100*((B13-B14)/B13)</f>
        <v>0.88668470093178109</v>
      </c>
      <c r="F15" s="19">
        <f>100*((C13-C14)/C13)</f>
        <v>0.23109937273027603</v>
      </c>
      <c r="H15" s="17">
        <v>0.11179</v>
      </c>
      <c r="I15" s="19">
        <f>(100*H15^2)</f>
        <v>1.24970041</v>
      </c>
      <c r="J15" s="19">
        <f>(E15*$B$1)+(F15*$C$1)</f>
        <v>0.68161761027035039</v>
      </c>
    </row>
    <row r="16" spans="1:10">
      <c r="A16" s="20"/>
    </row>
    <row r="17" spans="1:10">
      <c r="A17" s="18" t="s">
        <v>54</v>
      </c>
      <c r="B17" s="17">
        <v>6.4350000000000004E-2</v>
      </c>
      <c r="C17" s="17">
        <v>3.022E-2</v>
      </c>
    </row>
    <row r="18" spans="1:10" s="23" customFormat="1" ht="13.6">
      <c r="A18" s="20" t="s">
        <v>55</v>
      </c>
      <c r="B18" s="22"/>
      <c r="C18" s="22"/>
      <c r="E18" s="26">
        <f>100*((B14-B17)/B14)</f>
        <v>2.4260803639120399</v>
      </c>
      <c r="F18" s="26">
        <f>100*((C14-C17)/C14)</f>
        <v>0</v>
      </c>
      <c r="G18" s="26"/>
      <c r="H18" s="29"/>
      <c r="I18" s="26">
        <f>I19-I15</f>
        <v>1.0817231999999999</v>
      </c>
      <c r="J18" s="26">
        <f>J19-J15</f>
        <v>1.652419597234736</v>
      </c>
    </row>
    <row r="19" spans="1:10" ht="13.6">
      <c r="A19" s="20" t="s">
        <v>56</v>
      </c>
      <c r="E19" s="32">
        <f>100*((B13-B17)/B13)</f>
        <v>3.2912533814247031</v>
      </c>
      <c r="F19" s="32">
        <f>100*((C13-C17)/C13)</f>
        <v>0.23109937273027603</v>
      </c>
      <c r="G19" s="32"/>
      <c r="H19" s="33">
        <v>0.15268999999999999</v>
      </c>
      <c r="I19" s="32">
        <f>(100*H19^2)</f>
        <v>2.3314236099999999</v>
      </c>
      <c r="J19" s="32">
        <f>(E19*$B$1)+(F19*$C$1)</f>
        <v>2.3340372075050864</v>
      </c>
    </row>
    <row r="21" spans="1:10">
      <c r="A21" s="18" t="s">
        <v>60</v>
      </c>
      <c r="B21" s="17">
        <v>6.0740000000000002E-2</v>
      </c>
      <c r="C21" s="17">
        <v>3.007E-2</v>
      </c>
    </row>
    <row r="22" spans="1:10" s="23" customFormat="1" ht="13.6">
      <c r="A22" s="20" t="s">
        <v>61</v>
      </c>
      <c r="B22" s="22"/>
      <c r="C22" s="22"/>
      <c r="E22" s="26">
        <f>100*((B17-B21)/B17)</f>
        <v>5.6099456099456129</v>
      </c>
      <c r="F22" s="26">
        <f>100*((C17-C21)/C17)</f>
        <v>0.49636002647253746</v>
      </c>
      <c r="G22" s="26"/>
      <c r="H22" s="29"/>
      <c r="I22" s="26">
        <f>I23-I19</f>
        <v>3.8841240000000008</v>
      </c>
      <c r="J22" s="26">
        <f>J23-J19</f>
        <v>3.8831743243823906</v>
      </c>
    </row>
    <row r="23" spans="1:10" ht="13.6">
      <c r="A23" s="20" t="s">
        <v>39</v>
      </c>
      <c r="E23" s="30">
        <f>100*((B13-B21)/B13)</f>
        <v>8.716561466786894</v>
      </c>
      <c r="F23" s="30">
        <f>100*((C13-C21)/C13)</f>
        <v>0.72631231429515164</v>
      </c>
      <c r="G23" s="30"/>
      <c r="H23" s="31">
        <v>0.24931</v>
      </c>
      <c r="I23" s="30">
        <f>(100*H23^2)</f>
        <v>6.2155476100000007</v>
      </c>
      <c r="J23" s="30">
        <f>(E23*$B$1)+(F23*$C$1)</f>
        <v>6.217211531887477</v>
      </c>
    </row>
    <row r="24" spans="1:10">
      <c r="A24" s="20"/>
      <c r="E24" s="26"/>
      <c r="F24" s="26"/>
      <c r="G24" s="26"/>
      <c r="H24" s="29"/>
      <c r="J24" s="19"/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Sex and Mood Data</vt:lpstr>
      <vt:lpstr>Deviance Tests</vt:lpstr>
      <vt:lpstr>Pseudo-R2</vt:lpstr>
      <vt:lpstr>Plot</vt:lpstr>
    </vt:vector>
  </TitlesOfParts>
  <Company>Penn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Hoffman</dc:creator>
  <cp:lastModifiedBy>Lesa Hoffman</cp:lastModifiedBy>
  <dcterms:created xsi:type="dcterms:W3CDTF">2006-02-20T00:48:57Z</dcterms:created>
  <dcterms:modified xsi:type="dcterms:W3CDTF">2013-03-12T15:34:17Z</dcterms:modified>
</cp:coreProperties>
</file>