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025" yWindow="-15" windowWidth="13860" windowHeight="13035" activeTab="1"/>
  </bookViews>
  <sheets>
    <sheet name="Sheet1" sheetId="1" r:id="rId1"/>
    <sheet name="BIOMETRIA" sheetId="5" r:id="rId2"/>
    <sheet name="Comparação" sheetId="6" r:id="rId3"/>
    <sheet name="Sheet1 (2)" sheetId="4" r:id="rId4"/>
    <sheet name="Sheet2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AB30" i="5" l="1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B3" i="5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T37" i="6"/>
  <c r="T53" i="6" s="1"/>
  <c r="S37" i="6"/>
  <c r="R37" i="6"/>
  <c r="Q37" i="6"/>
  <c r="Q53" i="6" s="1"/>
  <c r="P37" i="6"/>
  <c r="O37" i="6"/>
  <c r="N37" i="6"/>
  <c r="M37" i="6"/>
  <c r="L37" i="6"/>
  <c r="K37" i="6"/>
  <c r="J37" i="6"/>
  <c r="I37" i="6"/>
  <c r="H37" i="6"/>
  <c r="H53" i="6" s="1"/>
  <c r="G37" i="6"/>
  <c r="F37" i="6"/>
  <c r="T35" i="6"/>
  <c r="S35" i="6"/>
  <c r="S51" i="6" s="1"/>
  <c r="R35" i="6"/>
  <c r="Q35" i="6"/>
  <c r="P35" i="6"/>
  <c r="O35" i="6"/>
  <c r="N35" i="6"/>
  <c r="M35" i="6"/>
  <c r="L35" i="6"/>
  <c r="K35" i="6"/>
  <c r="K51" i="6" s="1"/>
  <c r="J35" i="6"/>
  <c r="I35" i="6"/>
  <c r="H35" i="6"/>
  <c r="G35" i="6"/>
  <c r="F35" i="6"/>
  <c r="T34" i="6"/>
  <c r="S34" i="6"/>
  <c r="R34" i="6"/>
  <c r="Q34" i="6"/>
  <c r="P34" i="6"/>
  <c r="O34" i="6"/>
  <c r="N34" i="6"/>
  <c r="N50" i="6" s="1"/>
  <c r="M34" i="6"/>
  <c r="L34" i="6"/>
  <c r="K34" i="6"/>
  <c r="J34" i="6"/>
  <c r="J50" i="6" s="1"/>
  <c r="I34" i="6"/>
  <c r="H34" i="6"/>
  <c r="G34" i="6"/>
  <c r="F34" i="6"/>
  <c r="F50" i="6" s="1"/>
  <c r="T33" i="6"/>
  <c r="S33" i="6"/>
  <c r="R33" i="6"/>
  <c r="Q33" i="6"/>
  <c r="Q49" i="6" s="1"/>
  <c r="P33" i="6"/>
  <c r="O33" i="6"/>
  <c r="N33" i="6"/>
  <c r="M33" i="6"/>
  <c r="L33" i="6"/>
  <c r="K33" i="6"/>
  <c r="J33" i="6"/>
  <c r="I33" i="6"/>
  <c r="H33" i="6"/>
  <c r="G33" i="6"/>
  <c r="F33" i="6"/>
  <c r="T32" i="6"/>
  <c r="T48" i="6" s="1"/>
  <c r="S32" i="6"/>
  <c r="R32" i="6"/>
  <c r="Q32" i="6"/>
  <c r="P32" i="6"/>
  <c r="O32" i="6"/>
  <c r="N32" i="6"/>
  <c r="M32" i="6"/>
  <c r="L32" i="6"/>
  <c r="K32" i="6"/>
  <c r="J32" i="6"/>
  <c r="I32" i="6"/>
  <c r="H32" i="6"/>
  <c r="H48" i="6" s="1"/>
  <c r="G32" i="6"/>
  <c r="F32" i="6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30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T37" i="5"/>
  <c r="T53" i="5" s="1"/>
  <c r="S37" i="5"/>
  <c r="S53" i="5" s="1"/>
  <c r="R37" i="5"/>
  <c r="Q37" i="5"/>
  <c r="Q53" i="5" s="1"/>
  <c r="P37" i="5"/>
  <c r="O37" i="5"/>
  <c r="N37" i="5"/>
  <c r="N53" i="5" s="1"/>
  <c r="M37" i="5"/>
  <c r="L37" i="5"/>
  <c r="K37" i="5"/>
  <c r="K53" i="5" s="1"/>
  <c r="J37" i="5"/>
  <c r="J53" i="5" s="1"/>
  <c r="I37" i="5"/>
  <c r="H37" i="5"/>
  <c r="H53" i="5" s="1"/>
  <c r="G37" i="5"/>
  <c r="F37" i="5"/>
  <c r="F53" i="5" s="1"/>
  <c r="T35" i="5"/>
  <c r="T51" i="5" s="1"/>
  <c r="S35" i="5"/>
  <c r="S51" i="5" s="1"/>
  <c r="R35" i="5"/>
  <c r="Q35" i="5"/>
  <c r="Q51" i="5" s="1"/>
  <c r="P35" i="5"/>
  <c r="O35" i="5"/>
  <c r="N35" i="5"/>
  <c r="N51" i="5" s="1"/>
  <c r="M35" i="5"/>
  <c r="L35" i="5"/>
  <c r="K35" i="5"/>
  <c r="K51" i="5" s="1"/>
  <c r="J35" i="5"/>
  <c r="J51" i="5" s="1"/>
  <c r="I35" i="5"/>
  <c r="H35" i="5"/>
  <c r="H51" i="5" s="1"/>
  <c r="G35" i="5"/>
  <c r="F35" i="5"/>
  <c r="F51" i="5" s="1"/>
  <c r="T34" i="5"/>
  <c r="T50" i="5" s="1"/>
  <c r="S34" i="5"/>
  <c r="S50" i="5" s="1"/>
  <c r="R34" i="5"/>
  <c r="Q34" i="5"/>
  <c r="Q50" i="5" s="1"/>
  <c r="P34" i="5"/>
  <c r="O34" i="5"/>
  <c r="N34" i="5"/>
  <c r="N50" i="5" s="1"/>
  <c r="M34" i="5"/>
  <c r="L34" i="5"/>
  <c r="K34" i="5"/>
  <c r="K50" i="5" s="1"/>
  <c r="J34" i="5"/>
  <c r="J50" i="5" s="1"/>
  <c r="I34" i="5"/>
  <c r="H34" i="5"/>
  <c r="H50" i="5" s="1"/>
  <c r="G34" i="5"/>
  <c r="F34" i="5"/>
  <c r="F50" i="5" s="1"/>
  <c r="T33" i="5"/>
  <c r="T49" i="5" s="1"/>
  <c r="S33" i="5"/>
  <c r="S49" i="5" s="1"/>
  <c r="R33" i="5"/>
  <c r="Q33" i="5"/>
  <c r="Q49" i="5" s="1"/>
  <c r="P33" i="5"/>
  <c r="O33" i="5"/>
  <c r="N33" i="5"/>
  <c r="N49" i="5" s="1"/>
  <c r="M33" i="5"/>
  <c r="L33" i="5"/>
  <c r="K33" i="5"/>
  <c r="K49" i="5" s="1"/>
  <c r="J33" i="5"/>
  <c r="J49" i="5" s="1"/>
  <c r="I33" i="5"/>
  <c r="H33" i="5"/>
  <c r="H49" i="5" s="1"/>
  <c r="G33" i="5"/>
  <c r="F33" i="5"/>
  <c r="F49" i="5" s="1"/>
  <c r="T32" i="5"/>
  <c r="T48" i="5" s="1"/>
  <c r="S32" i="5"/>
  <c r="S48" i="5" s="1"/>
  <c r="R32" i="5"/>
  <c r="Q32" i="5"/>
  <c r="Q48" i="5" s="1"/>
  <c r="P32" i="5"/>
  <c r="O32" i="5"/>
  <c r="N32" i="5"/>
  <c r="N48" i="5" s="1"/>
  <c r="M32" i="5"/>
  <c r="L32" i="5"/>
  <c r="K32" i="5"/>
  <c r="K48" i="5" s="1"/>
  <c r="J32" i="5"/>
  <c r="J48" i="5" s="1"/>
  <c r="I32" i="5"/>
  <c r="H32" i="5"/>
  <c r="H48" i="5" s="1"/>
  <c r="G32" i="5"/>
  <c r="F32" i="5"/>
  <c r="F48" i="5" s="1"/>
  <c r="J51" i="4"/>
  <c r="T51" i="4"/>
  <c r="T37" i="4"/>
  <c r="T53" i="4" s="1"/>
  <c r="S37" i="4"/>
  <c r="S53" i="4" s="1"/>
  <c r="R37" i="4"/>
  <c r="Q37" i="4"/>
  <c r="Q53" i="4" s="1"/>
  <c r="P37" i="4"/>
  <c r="O37" i="4"/>
  <c r="N37" i="4"/>
  <c r="N53" i="4" s="1"/>
  <c r="M37" i="4"/>
  <c r="L37" i="4"/>
  <c r="K37" i="4"/>
  <c r="K53" i="4" s="1"/>
  <c r="J37" i="4"/>
  <c r="J53" i="4" s="1"/>
  <c r="I37" i="4"/>
  <c r="H37" i="4"/>
  <c r="H53" i="4" s="1"/>
  <c r="G37" i="4"/>
  <c r="F37" i="4"/>
  <c r="F53" i="4" s="1"/>
  <c r="T35" i="4"/>
  <c r="S35" i="4"/>
  <c r="S51" i="4" s="1"/>
  <c r="R35" i="4"/>
  <c r="Q35" i="4"/>
  <c r="Q51" i="4" s="1"/>
  <c r="P35" i="4"/>
  <c r="O35" i="4"/>
  <c r="N35" i="4"/>
  <c r="N51" i="4" s="1"/>
  <c r="M35" i="4"/>
  <c r="L35" i="4"/>
  <c r="K35" i="4"/>
  <c r="K51" i="4" s="1"/>
  <c r="J35" i="4"/>
  <c r="I35" i="4"/>
  <c r="H35" i="4"/>
  <c r="H51" i="4" s="1"/>
  <c r="G35" i="4"/>
  <c r="F35" i="4"/>
  <c r="F51" i="4" s="1"/>
  <c r="T34" i="4"/>
  <c r="T50" i="4" s="1"/>
  <c r="S34" i="4"/>
  <c r="S50" i="4" s="1"/>
  <c r="R34" i="4"/>
  <c r="Q34" i="4"/>
  <c r="Q50" i="4" s="1"/>
  <c r="P34" i="4"/>
  <c r="O34" i="4"/>
  <c r="N34" i="4"/>
  <c r="N50" i="4" s="1"/>
  <c r="M34" i="4"/>
  <c r="L34" i="4"/>
  <c r="K34" i="4"/>
  <c r="K50" i="4" s="1"/>
  <c r="J34" i="4"/>
  <c r="J50" i="4" s="1"/>
  <c r="I34" i="4"/>
  <c r="H34" i="4"/>
  <c r="H50" i="4" s="1"/>
  <c r="G34" i="4"/>
  <c r="F34" i="4"/>
  <c r="F50" i="4" s="1"/>
  <c r="T33" i="4"/>
  <c r="T49" i="4" s="1"/>
  <c r="S33" i="4"/>
  <c r="S49" i="4" s="1"/>
  <c r="R33" i="4"/>
  <c r="Q33" i="4"/>
  <c r="Q49" i="4" s="1"/>
  <c r="P33" i="4"/>
  <c r="O33" i="4"/>
  <c r="N33" i="4"/>
  <c r="N49" i="4" s="1"/>
  <c r="M33" i="4"/>
  <c r="L33" i="4"/>
  <c r="K33" i="4"/>
  <c r="K49" i="4" s="1"/>
  <c r="J33" i="4"/>
  <c r="J49" i="4" s="1"/>
  <c r="I33" i="4"/>
  <c r="H33" i="4"/>
  <c r="H49" i="4" s="1"/>
  <c r="G33" i="4"/>
  <c r="F33" i="4"/>
  <c r="F49" i="4" s="1"/>
  <c r="T32" i="4"/>
  <c r="T48" i="4" s="1"/>
  <c r="S32" i="4"/>
  <c r="S48" i="4" s="1"/>
  <c r="R32" i="4"/>
  <c r="Q32" i="4"/>
  <c r="Q48" i="4" s="1"/>
  <c r="P32" i="4"/>
  <c r="O32" i="4"/>
  <c r="N32" i="4"/>
  <c r="N48" i="4" s="1"/>
  <c r="M32" i="4"/>
  <c r="L32" i="4"/>
  <c r="K32" i="4"/>
  <c r="K48" i="4" s="1"/>
  <c r="J32" i="4"/>
  <c r="J48" i="4" s="1"/>
  <c r="I32" i="4"/>
  <c r="H32" i="4"/>
  <c r="H48" i="4" s="1"/>
  <c r="G32" i="4"/>
  <c r="F32" i="4"/>
  <c r="F48" i="4" s="1"/>
  <c r="Q48" i="6" l="1"/>
  <c r="J48" i="6"/>
  <c r="K49" i="6"/>
  <c r="S49" i="6"/>
  <c r="T50" i="6"/>
  <c r="J49" i="6"/>
  <c r="K50" i="6"/>
  <c r="T51" i="6"/>
  <c r="N53" i="6"/>
  <c r="K48" i="6"/>
  <c r="S48" i="6"/>
  <c r="T49" i="6"/>
  <c r="F51" i="6"/>
  <c r="N51" i="6"/>
  <c r="F49" i="6"/>
  <c r="N49" i="6"/>
  <c r="H51" i="6"/>
  <c r="N48" i="6"/>
  <c r="H50" i="6"/>
  <c r="Q51" i="6"/>
  <c r="J53" i="6"/>
  <c r="H49" i="6"/>
  <c r="Q50" i="6"/>
  <c r="J51" i="6"/>
  <c r="K53" i="6"/>
  <c r="S53" i="6"/>
  <c r="S50" i="6"/>
  <c r="F53" i="6"/>
  <c r="F48" i="6"/>
  <c r="H35" i="1"/>
  <c r="T35" i="1"/>
  <c r="S35" i="1"/>
  <c r="R35" i="1"/>
  <c r="Q35" i="1"/>
  <c r="P35" i="1"/>
  <c r="O35" i="1"/>
  <c r="N35" i="1"/>
  <c r="M35" i="1"/>
  <c r="L35" i="1"/>
  <c r="K35" i="1"/>
  <c r="J35" i="1"/>
  <c r="I35" i="1"/>
  <c r="G35" i="1"/>
  <c r="F35" i="1"/>
  <c r="R32" i="1" l="1"/>
  <c r="P33" i="1"/>
  <c r="N51" i="1"/>
  <c r="T34" i="1"/>
  <c r="T50" i="1" s="1"/>
  <c r="G37" i="1"/>
  <c r="H37" i="1"/>
  <c r="H53" i="1" s="1"/>
  <c r="I37" i="1"/>
  <c r="J37" i="1"/>
  <c r="J53" i="1" s="1"/>
  <c r="K37" i="1"/>
  <c r="K53" i="1" s="1"/>
  <c r="L37" i="1"/>
  <c r="M37" i="1"/>
  <c r="N37" i="1"/>
  <c r="N53" i="1" s="1"/>
  <c r="O37" i="1"/>
  <c r="P37" i="1"/>
  <c r="Q37" i="1"/>
  <c r="Q53" i="1" s="1"/>
  <c r="R37" i="1"/>
  <c r="S37" i="1"/>
  <c r="S53" i="1" s="1"/>
  <c r="T37" i="1"/>
  <c r="T53" i="1" s="1"/>
  <c r="F37" i="1"/>
  <c r="F53" i="1" s="1"/>
  <c r="I34" i="1" l="1"/>
  <c r="Q34" i="1"/>
  <c r="Q50" i="1" s="1"/>
  <c r="F34" i="1"/>
  <c r="F50" i="1" s="1"/>
  <c r="M34" i="1"/>
  <c r="I33" i="1"/>
  <c r="Q33" i="1"/>
  <c r="Q49" i="1" s="1"/>
  <c r="K32" i="1"/>
  <c r="K48" i="1" s="1"/>
  <c r="S32" i="1"/>
  <c r="S48" i="1" s="1"/>
  <c r="F51" i="1"/>
  <c r="N34" i="1"/>
  <c r="N50" i="1" s="1"/>
  <c r="H51" i="1"/>
  <c r="J33" i="1"/>
  <c r="J49" i="1" s="1"/>
  <c r="R33" i="1"/>
  <c r="L32" i="1"/>
  <c r="T32" i="1"/>
  <c r="T48" i="1" s="1"/>
  <c r="F33" i="1"/>
  <c r="F49" i="1" s="1"/>
  <c r="G34" i="1"/>
  <c r="O34" i="1"/>
  <c r="Q51" i="1"/>
  <c r="K33" i="1"/>
  <c r="K49" i="1" s="1"/>
  <c r="S33" i="1"/>
  <c r="S49" i="1" s="1"/>
  <c r="M32" i="1"/>
  <c r="F32" i="1"/>
  <c r="F48" i="1" s="1"/>
  <c r="H34" i="1"/>
  <c r="H50" i="1" s="1"/>
  <c r="P34" i="1"/>
  <c r="J51" i="1"/>
  <c r="L33" i="1"/>
  <c r="T33" i="1"/>
  <c r="T49" i="1" s="1"/>
  <c r="N32" i="1"/>
  <c r="N48" i="1" s="1"/>
  <c r="K51" i="1"/>
  <c r="S51" i="1"/>
  <c r="M33" i="1"/>
  <c r="G32" i="1"/>
  <c r="O32" i="1"/>
  <c r="J34" i="1"/>
  <c r="J50" i="1" s="1"/>
  <c r="R34" i="1"/>
  <c r="T51" i="1"/>
  <c r="N33" i="1"/>
  <c r="N49" i="1" s="1"/>
  <c r="H32" i="1"/>
  <c r="H48" i="1" s="1"/>
  <c r="P32" i="1"/>
  <c r="K34" i="1"/>
  <c r="K50" i="1" s="1"/>
  <c r="S34" i="1"/>
  <c r="S50" i="1" s="1"/>
  <c r="G33" i="1"/>
  <c r="O33" i="1"/>
  <c r="I32" i="1"/>
  <c r="Q32" i="1"/>
  <c r="Q48" i="1" s="1"/>
  <c r="L34" i="1"/>
  <c r="H33" i="1"/>
  <c r="H49" i="1" s="1"/>
  <c r="J32" i="1"/>
  <c r="J48" i="1" s="1"/>
</calcChain>
</file>

<file path=xl/sharedStrings.xml><?xml version="1.0" encoding="utf-8"?>
<sst xmlns="http://schemas.openxmlformats.org/spreadsheetml/2006/main" count="462" uniqueCount="60">
  <si>
    <t>Instituto</t>
  </si>
  <si>
    <t>Data</t>
  </si>
  <si>
    <t>Álvaro Dias</t>
  </si>
  <si>
    <t>Cabo Daciolo</t>
  </si>
  <si>
    <t>Ciro Gomes</t>
  </si>
  <si>
    <t>Eymael</t>
  </si>
  <si>
    <t>Fernando Haddad</t>
  </si>
  <si>
    <t>Geraldo Alckmin</t>
  </si>
  <si>
    <t>Guilherme Boulos</t>
  </si>
  <si>
    <t>Henrique Meirelles</t>
  </si>
  <si>
    <t>Jair Bolsonaro</t>
  </si>
  <si>
    <t>João Amoedo</t>
  </si>
  <si>
    <t>João Goulart Filho</t>
  </si>
  <si>
    <t>Marina Silva</t>
  </si>
  <si>
    <t>Vera Lúcia</t>
  </si>
  <si>
    <t>Brancos e nulos</t>
  </si>
  <si>
    <t>Não sabe/não respondeu</t>
  </si>
  <si>
    <t>Ibope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</si>
  <si>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</si>
  <si>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</si>
  <si>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</si>
  <si>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</si>
  <si>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</si>
  <si>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</si>
  <si>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</si>
  <si>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</si>
  <si>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</si>
  <si>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</si>
  <si>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</si>
  <si>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</si>
  <si>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</si>
  <si>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</si>
  <si>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</si>
  <si>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</si>
  <si>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</si>
  <si>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</si>
  <si>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RN</t>
  </si>
  <si>
    <t>RO</t>
  </si>
  <si>
    <t>RJ</t>
  </si>
  <si>
    <t>RR</t>
  </si>
  <si>
    <t>RS</t>
  </si>
  <si>
    <t>SC</t>
  </si>
  <si>
    <t>SE</t>
  </si>
  <si>
    <t>SP</t>
  </si>
  <si>
    <t>TO</t>
  </si>
  <si>
    <t>ZZ</t>
  </si>
  <si>
    <t>NORDESTE</t>
  </si>
  <si>
    <t>SUL</t>
  </si>
  <si>
    <t>SUDESTE</t>
  </si>
  <si>
    <t>BRASIL</t>
  </si>
  <si>
    <t>CALCULO</t>
  </si>
  <si>
    <t>EFETIVO</t>
  </si>
  <si>
    <t>DIF</t>
  </si>
  <si>
    <t>Região</t>
  </si>
  <si>
    <t>%</t>
  </si>
  <si>
    <t>CO/NO</t>
  </si>
  <si>
    <t>BIOMETRIA</t>
  </si>
  <si>
    <t>REPONDERAÇÂO</t>
  </si>
  <si>
    <t>CALCULO NEW</t>
  </si>
  <si>
    <t>CALCULO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</si>
</sst>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70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3" fontId="0" fillId="8" borderId="0" xfId="0" applyNumberFormat="1" applyFill="1"/>
    <xf numFmtId="9" fontId="0" fillId="8" borderId="0" xfId="1" applyFont="1" applyFill="1"/>
    <xf numFmtId="17" fontId="4" fillId="8" borderId="2" xfId="0" applyNumberFormat="1" applyFont="1" applyFill="1" applyBorder="1" applyAlignment="1">
      <alignment horizontal="center"/>
    </xf>
    <xf numFmtId="14" fontId="4" fillId="8" borderId="2" xfId="0" applyNumberFormat="1" applyFont="1" applyFill="1" applyBorder="1" applyAlignment="1">
      <alignment horizontal="center"/>
    </xf>
    <xf numFmtId="164" fontId="4" fillId="8" borderId="2" xfId="0" applyNumberFormat="1" applyFont="1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1" fontId="4" fillId="8" borderId="3" xfId="0" applyNumberFormat="1" applyFont="1" applyFill="1" applyBorder="1" applyAlignment="1">
      <alignment horizontal="center"/>
    </xf>
    <xf numFmtId="1" fontId="4" fillId="8" borderId="2" xfId="0" applyNumberFormat="1" applyFont="1" applyFill="1" applyBorder="1" applyAlignment="1">
      <alignment horizontal="center"/>
    </xf>
    <xf numFmtId="164" fontId="4" fillId="8" borderId="0" xfId="0" applyNumberFormat="1" applyFont="1" applyFill="1" applyBorder="1" applyAlignment="1">
      <alignment horizontal="center"/>
    </xf>
    <xf numFmtId="1" fontId="4" fillId="8" borderId="0" xfId="0" applyNumberFormat="1" applyFont="1" applyFill="1" applyBorder="1" applyAlignment="1">
      <alignment horizontal="center"/>
    </xf>
    <xf numFmtId="1" fontId="0" fillId="8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9" fontId="4" fillId="8" borderId="2" xfId="1" applyFont="1" applyFill="1" applyBorder="1" applyAlignment="1">
      <alignment horizontal="center"/>
    </xf>
    <xf numFmtId="9" fontId="4" fillId="8" borderId="3" xfId="1" applyFont="1" applyFill="1" applyBorder="1" applyAlignment="1">
      <alignment horizontal="center"/>
    </xf>
    <xf numFmtId="17" fontId="4" fillId="8" borderId="3" xfId="0" applyNumberFormat="1" applyFont="1" applyFill="1" applyBorder="1" applyAlignment="1">
      <alignment horizontal="center"/>
    </xf>
    <xf numFmtId="14" fontId="4" fillId="8" borderId="3" xfId="0" applyNumberFormat="1" applyFont="1" applyFill="1" applyBorder="1" applyAlignment="1">
      <alignment horizontal="center"/>
    </xf>
    <xf numFmtId="1" fontId="4" fillId="9" borderId="3" xfId="0" applyNumberFormat="1" applyFont="1" applyFill="1" applyBorder="1" applyAlignment="1">
      <alignment horizontal="center"/>
    </xf>
    <xf numFmtId="170" fontId="4" fillId="8" borderId="3" xfId="0" applyNumberFormat="1" applyFont="1" applyFill="1" applyBorder="1" applyAlignment="1">
      <alignment horizontal="center"/>
    </xf>
    <xf numFmtId="170" fontId="0" fillId="8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BIOMETRIA!$AA$3:$AA$30</c:f>
              <c:numCache>
                <c:formatCode>0%</c:formatCode>
                <c:ptCount val="28"/>
                <c:pt idx="0">
                  <c:v>3.6327728279324139E-3</c:v>
                </c:pt>
                <c:pt idx="1">
                  <c:v>1.4853577665427308E-2</c:v>
                </c:pt>
                <c:pt idx="2">
                  <c:v>1.6483768823875644E-2</c:v>
                </c:pt>
                <c:pt idx="3">
                  <c:v>3.4765906698967486E-3</c:v>
                </c:pt>
                <c:pt idx="4">
                  <c:v>6.5732376570186185E-2</c:v>
                </c:pt>
                <c:pt idx="5">
                  <c:v>4.1479295541754301E-2</c:v>
                </c:pt>
                <c:pt idx="6">
                  <c:v>1.4150187698625895E-2</c:v>
                </c:pt>
                <c:pt idx="7">
                  <c:v>1.8701180728560914E-2</c:v>
                </c:pt>
                <c:pt idx="8">
                  <c:v>2.8750870564820629E-2</c:v>
                </c:pt>
                <c:pt idx="9">
                  <c:v>2.9364547099541657E-2</c:v>
                </c:pt>
                <c:pt idx="10">
                  <c:v>0.10475708817069369</c:v>
                </c:pt>
                <c:pt idx="11">
                  <c:v>1.2331642459733349E-2</c:v>
                </c:pt>
                <c:pt idx="12">
                  <c:v>1.5662342728161506E-2</c:v>
                </c:pt>
                <c:pt idx="13">
                  <c:v>3.542786487795304E-2</c:v>
                </c:pt>
                <c:pt idx="14">
                  <c:v>1.9467774028897582E-2</c:v>
                </c:pt>
                <c:pt idx="15">
                  <c:v>4.4602626419616626E-2</c:v>
                </c:pt>
                <c:pt idx="16">
                  <c:v>1.5992242405191114E-2</c:v>
                </c:pt>
                <c:pt idx="17">
                  <c:v>5.4113777690604097E-2</c:v>
                </c:pt>
                <c:pt idx="18">
                  <c:v>8.3724634494477229E-2</c:v>
                </c:pt>
                <c:pt idx="19">
                  <c:v>1.5484708096015055E-2</c:v>
                </c:pt>
                <c:pt idx="20">
                  <c:v>7.9817663745869322E-3</c:v>
                </c:pt>
                <c:pt idx="21">
                  <c:v>-2.5063957394789007E-3</c:v>
                </c:pt>
                <c:pt idx="22">
                  <c:v>5.5688898447157908E-2</c:v>
                </c:pt>
                <c:pt idx="23">
                  <c:v>3.3567881062487002E-2</c:v>
                </c:pt>
                <c:pt idx="24">
                  <c:v>1.0706264530444683E-2</c:v>
                </c:pt>
                <c:pt idx="25">
                  <c:v>0.22175641086313372</c:v>
                </c:pt>
                <c:pt idx="26">
                  <c:v>6.7266472864381931E-3</c:v>
                </c:pt>
                <c:pt idx="27">
                  <c:v>3.399314241794515E-3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BIOMETRIA!$AB$3:$AB$30</c:f>
              <c:numCache>
                <c:formatCode>0%</c:formatCode>
                <c:ptCount val="28"/>
                <c:pt idx="0">
                  <c:v>3.7199999999999998E-3</c:v>
                </c:pt>
                <c:pt idx="1">
                  <c:v>1.485E-2</c:v>
                </c:pt>
                <c:pt idx="2">
                  <c:v>1.6479999999999998E-2</c:v>
                </c:pt>
                <c:pt idx="3">
                  <c:v>3.4799999999999996E-3</c:v>
                </c:pt>
                <c:pt idx="4">
                  <c:v>7.0559999999999998E-2</c:v>
                </c:pt>
                <c:pt idx="5">
                  <c:v>4.3070000000000004E-2</c:v>
                </c:pt>
                <c:pt idx="6">
                  <c:v>1.4150000000000001E-2</c:v>
                </c:pt>
                <c:pt idx="7">
                  <c:v>1.8700000000000001E-2</c:v>
                </c:pt>
                <c:pt idx="8">
                  <c:v>3.024E-2</c:v>
                </c:pt>
                <c:pt idx="9">
                  <c:v>3.0800000000000001E-2</c:v>
                </c:pt>
                <c:pt idx="10">
                  <c:v>0.10659</c:v>
                </c:pt>
                <c:pt idx="11">
                  <c:v>1.2749999999999999E-2</c:v>
                </c:pt>
                <c:pt idx="12">
                  <c:v>1.5820000000000001E-2</c:v>
                </c:pt>
                <c:pt idx="13">
                  <c:v>3.7330000000000002E-2</c:v>
                </c:pt>
                <c:pt idx="14">
                  <c:v>1.9470000000000001E-2</c:v>
                </c:pt>
                <c:pt idx="15">
                  <c:v>4.4600000000000001E-2</c:v>
                </c:pt>
                <c:pt idx="16">
                  <c:v>1.61E-2</c:v>
                </c:pt>
                <c:pt idx="17">
                  <c:v>5.4109999999999998E-2</c:v>
                </c:pt>
                <c:pt idx="18">
                  <c:v>8.4220000000000003E-2</c:v>
                </c:pt>
                <c:pt idx="19">
                  <c:v>1.6109999999999999E-2</c:v>
                </c:pt>
                <c:pt idx="20">
                  <c:v>7.980000000000001E-3</c:v>
                </c:pt>
                <c:pt idx="21">
                  <c:v>2.2500000000000003E-3</c:v>
                </c:pt>
                <c:pt idx="22">
                  <c:v>5.672E-2</c:v>
                </c:pt>
                <c:pt idx="23">
                  <c:v>3.4419999999999999E-2</c:v>
                </c:pt>
                <c:pt idx="24">
                  <c:v>1.0709999999999999E-2</c:v>
                </c:pt>
                <c:pt idx="25">
                  <c:v>0.2243</c:v>
                </c:pt>
                <c:pt idx="26">
                  <c:v>7.0599999999999994E-3</c:v>
                </c:pt>
                <c:pt idx="27">
                  <c:v>3.4000000000000002E-3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388864"/>
        <c:axId val="532390656"/>
      </c:lineChart>
      <c:catAx>
        <c:axId val="53238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532390656"/>
        <c:crosses val="autoZero"/>
        <c:auto val="1"/>
        <c:lblAlgn val="ctr"/>
        <c:lblOffset val="100"/>
        <c:noMultiLvlLbl val="0"/>
      </c:catAx>
      <c:valAx>
        <c:axId val="5323906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238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533400</xdr:colOff>
      <xdr:row>13</xdr:row>
      <xdr:rowOff>109537</xdr:rowOff>
    </xdr:from>
    <xdr:to>
      <xdr:col>26</xdr:col>
      <xdr:colOff>19050</xdr:colOff>
      <xdr:row>27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3"/>
  <sheetViews>
    <sheetView workbookViewId="0">
      <pane xSplit="5" ySplit="2" topLeftCell="F3" activePane="bottomRight" state="frozen"/>
      <selection pane="topRight" activeCell="G1" sqref="G1"/>
      <selection pane="bottomLeft" activeCell="A3" sqref="A3"/>
      <selection pane="bottomRight" activeCell="C4" sqref="C4"/>
    </sheetView>
  </sheetViews>
  <sheetFormatPr defaultRowHeight="15" x14ac:dyDescent="0.25"/>
  <cols>
    <col min="1" max="4" width="9.140625" style="7"/>
    <col min="5" max="5" width="10.28515625" style="8" bestFit="1" customWidth="1"/>
    <col min="6" max="23" width="9.140625" style="7"/>
    <col min="24" max="24" width="11.140625" style="7" bestFit="1" customWidth="1"/>
    <col min="25" max="16384" width="9.140625" style="7"/>
  </cols>
  <sheetData>
    <row r="2" spans="2:25" ht="45" x14ac:dyDescent="0.25">
      <c r="B2" s="1" t="s">
        <v>0</v>
      </c>
      <c r="C2" s="1" t="s">
        <v>1</v>
      </c>
      <c r="D2" s="1" t="s">
        <v>54</v>
      </c>
      <c r="E2" s="1" t="s">
        <v>53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</row>
    <row r="3" spans="2:25" x14ac:dyDescent="0.25">
      <c r="B3" s="11" t="s">
        <v>17</v>
      </c>
      <c r="C3" s="12">
        <v>43362</v>
      </c>
      <c r="D3" s="21">
        <v>3.7199999999999998E-3</v>
      </c>
      <c r="E3" s="4" t="s">
        <v>18</v>
      </c>
      <c r="F3" s="13">
        <v>0</v>
      </c>
      <c r="G3" s="13">
        <v>1</v>
      </c>
      <c r="H3" s="13">
        <v>8</v>
      </c>
      <c r="I3" s="13">
        <v>0</v>
      </c>
      <c r="J3" s="13">
        <v>7</v>
      </c>
      <c r="K3" s="13">
        <v>8</v>
      </c>
      <c r="L3" s="13">
        <v>0</v>
      </c>
      <c r="M3" s="13">
        <v>2</v>
      </c>
      <c r="N3" s="13">
        <v>53</v>
      </c>
      <c r="O3" s="13">
        <v>0</v>
      </c>
      <c r="P3" s="13">
        <v>0</v>
      </c>
      <c r="Q3" s="13">
        <v>11</v>
      </c>
      <c r="R3" s="13">
        <v>0</v>
      </c>
      <c r="S3" s="13">
        <v>5</v>
      </c>
      <c r="T3" s="13">
        <v>5</v>
      </c>
      <c r="W3" s="7" t="s">
        <v>18</v>
      </c>
      <c r="X3" s="9">
        <v>547680</v>
      </c>
      <c r="Y3" s="7">
        <v>0.372</v>
      </c>
    </row>
    <row r="4" spans="2:25" x14ac:dyDescent="0.25">
      <c r="B4" s="11" t="s">
        <v>17</v>
      </c>
      <c r="C4" s="12">
        <v>43331</v>
      </c>
      <c r="D4" s="21">
        <v>1.485E-2</v>
      </c>
      <c r="E4" s="3" t="s">
        <v>19</v>
      </c>
      <c r="F4" s="13">
        <v>1</v>
      </c>
      <c r="G4" s="13">
        <v>1</v>
      </c>
      <c r="H4" s="13">
        <v>8</v>
      </c>
      <c r="I4" s="13">
        <v>1</v>
      </c>
      <c r="J4" s="13">
        <v>28</v>
      </c>
      <c r="K4" s="13">
        <v>7</v>
      </c>
      <c r="L4" s="13">
        <v>1</v>
      </c>
      <c r="M4" s="13">
        <v>2</v>
      </c>
      <c r="N4" s="13">
        <v>22</v>
      </c>
      <c r="O4" s="13">
        <v>1</v>
      </c>
      <c r="P4" s="13">
        <v>0</v>
      </c>
      <c r="Q4" s="13">
        <v>7</v>
      </c>
      <c r="R4" s="13">
        <v>1</v>
      </c>
      <c r="S4" s="13">
        <v>11</v>
      </c>
      <c r="T4" s="13">
        <v>10</v>
      </c>
      <c r="W4" s="7" t="s">
        <v>19</v>
      </c>
      <c r="X4" s="9">
        <v>2187967</v>
      </c>
      <c r="Y4" s="7">
        <v>1.4850000000000001</v>
      </c>
    </row>
    <row r="5" spans="2:25" x14ac:dyDescent="0.25">
      <c r="B5" s="11" t="s">
        <v>17</v>
      </c>
      <c r="C5" s="12">
        <v>43359</v>
      </c>
      <c r="D5" s="21">
        <v>1.6479999999999998E-2</v>
      </c>
      <c r="E5" s="4" t="s">
        <v>20</v>
      </c>
      <c r="F5" s="13">
        <v>2</v>
      </c>
      <c r="G5" s="13">
        <v>0</v>
      </c>
      <c r="H5" s="13">
        <v>12</v>
      </c>
      <c r="I5" s="13">
        <v>0</v>
      </c>
      <c r="J5" s="13">
        <v>17</v>
      </c>
      <c r="K5" s="13">
        <v>5</v>
      </c>
      <c r="L5" s="13">
        <v>1</v>
      </c>
      <c r="M5" s="13">
        <v>4</v>
      </c>
      <c r="N5" s="13">
        <v>33</v>
      </c>
      <c r="O5" s="13">
        <v>1</v>
      </c>
      <c r="P5" s="13">
        <v>0</v>
      </c>
      <c r="Q5" s="13">
        <v>10</v>
      </c>
      <c r="R5" s="13">
        <v>0</v>
      </c>
      <c r="S5" s="13">
        <v>10</v>
      </c>
      <c r="T5" s="13">
        <v>5</v>
      </c>
      <c r="W5" s="7" t="s">
        <v>20</v>
      </c>
      <c r="X5" s="9">
        <v>2428098</v>
      </c>
      <c r="Y5" s="7">
        <v>1.6479999999999999</v>
      </c>
    </row>
    <row r="6" spans="2:25" x14ac:dyDescent="0.25">
      <c r="B6" s="11" t="s">
        <v>17</v>
      </c>
      <c r="C6" s="12">
        <v>43359</v>
      </c>
      <c r="D6" s="21">
        <v>3.4799999999999996E-3</v>
      </c>
      <c r="E6" s="4" t="s">
        <v>21</v>
      </c>
      <c r="F6" s="13">
        <v>1</v>
      </c>
      <c r="G6" s="13">
        <v>0</v>
      </c>
      <c r="H6" s="13">
        <v>13</v>
      </c>
      <c r="I6" s="13">
        <v>0</v>
      </c>
      <c r="J6" s="13">
        <v>17</v>
      </c>
      <c r="K6" s="13">
        <v>8</v>
      </c>
      <c r="L6" s="13">
        <v>1</v>
      </c>
      <c r="M6" s="13">
        <v>3</v>
      </c>
      <c r="N6" s="13">
        <v>28</v>
      </c>
      <c r="O6" s="13">
        <v>2</v>
      </c>
      <c r="P6" s="13">
        <v>0</v>
      </c>
      <c r="Q6" s="13">
        <v>14</v>
      </c>
      <c r="R6" s="13">
        <v>0</v>
      </c>
      <c r="S6" s="13">
        <v>8</v>
      </c>
      <c r="T6" s="13">
        <v>4</v>
      </c>
      <c r="W6" s="7" t="s">
        <v>21</v>
      </c>
      <c r="X6" s="9">
        <v>512110</v>
      </c>
      <c r="Y6" s="7">
        <v>0.34799999999999998</v>
      </c>
    </row>
    <row r="7" spans="2:25" x14ac:dyDescent="0.25">
      <c r="B7" s="11" t="s">
        <v>17</v>
      </c>
      <c r="C7" s="12">
        <v>43360</v>
      </c>
      <c r="D7" s="21">
        <v>7.0559999999999998E-2</v>
      </c>
      <c r="E7" s="3" t="s">
        <v>22</v>
      </c>
      <c r="F7" s="13">
        <v>1</v>
      </c>
      <c r="G7" s="13">
        <v>0</v>
      </c>
      <c r="H7" s="13">
        <v>9</v>
      </c>
      <c r="I7" s="13">
        <v>0</v>
      </c>
      <c r="J7" s="13">
        <v>33</v>
      </c>
      <c r="K7" s="13">
        <v>6</v>
      </c>
      <c r="L7" s="13">
        <v>0</v>
      </c>
      <c r="M7" s="13">
        <v>1</v>
      </c>
      <c r="N7" s="13">
        <v>14</v>
      </c>
      <c r="O7" s="13">
        <v>1</v>
      </c>
      <c r="P7" s="13">
        <v>0</v>
      </c>
      <c r="Q7" s="13">
        <v>6</v>
      </c>
      <c r="R7" s="13">
        <v>0</v>
      </c>
      <c r="S7" s="13">
        <v>17</v>
      </c>
      <c r="T7" s="13">
        <v>12</v>
      </c>
      <c r="W7" s="7" t="s">
        <v>22</v>
      </c>
      <c r="X7" s="9">
        <v>10393170</v>
      </c>
      <c r="Y7" s="7">
        <v>7.056</v>
      </c>
    </row>
    <row r="8" spans="2:25" x14ac:dyDescent="0.25">
      <c r="B8" s="11" t="s">
        <v>17</v>
      </c>
      <c r="C8" s="12">
        <v>43366</v>
      </c>
      <c r="D8" s="21">
        <v>4.3070000000000004E-2</v>
      </c>
      <c r="E8" s="3" t="s">
        <v>23</v>
      </c>
      <c r="F8" s="13">
        <v>1</v>
      </c>
      <c r="G8" s="13">
        <v>1</v>
      </c>
      <c r="H8" s="13">
        <v>39</v>
      </c>
      <c r="I8" s="13">
        <v>0</v>
      </c>
      <c r="J8" s="13">
        <v>21</v>
      </c>
      <c r="K8" s="13">
        <v>3</v>
      </c>
      <c r="L8" s="13">
        <v>0</v>
      </c>
      <c r="M8" s="13">
        <v>1</v>
      </c>
      <c r="N8" s="13">
        <v>15</v>
      </c>
      <c r="O8" s="13">
        <v>0</v>
      </c>
      <c r="P8" s="13">
        <v>0</v>
      </c>
      <c r="Q8" s="13">
        <v>3</v>
      </c>
      <c r="R8" s="13">
        <v>0</v>
      </c>
      <c r="S8" s="13">
        <v>9</v>
      </c>
      <c r="T8" s="13">
        <v>7</v>
      </c>
      <c r="W8" s="7" t="s">
        <v>23</v>
      </c>
      <c r="X8" s="9">
        <v>6344483</v>
      </c>
      <c r="Y8" s="7">
        <v>4.3070000000000004</v>
      </c>
    </row>
    <row r="9" spans="2:25" x14ac:dyDescent="0.25">
      <c r="B9" s="11" t="s">
        <v>17</v>
      </c>
      <c r="C9" s="12">
        <v>43359</v>
      </c>
      <c r="D9" s="21">
        <v>1.4150000000000001E-2</v>
      </c>
      <c r="E9" s="4" t="s">
        <v>24</v>
      </c>
      <c r="F9" s="13">
        <v>1</v>
      </c>
      <c r="G9" s="13">
        <v>1</v>
      </c>
      <c r="H9" s="13">
        <v>12</v>
      </c>
      <c r="I9" s="13">
        <v>0</v>
      </c>
      <c r="J9" s="13">
        <v>11</v>
      </c>
      <c r="K9" s="13">
        <v>4</v>
      </c>
      <c r="L9" s="13">
        <v>0</v>
      </c>
      <c r="M9" s="13">
        <v>2</v>
      </c>
      <c r="N9" s="13">
        <v>39</v>
      </c>
      <c r="O9" s="13">
        <v>2</v>
      </c>
      <c r="P9" s="13">
        <v>1</v>
      </c>
      <c r="Q9" s="13">
        <v>9</v>
      </c>
      <c r="R9" s="13">
        <v>0</v>
      </c>
      <c r="S9" s="13">
        <v>9</v>
      </c>
      <c r="T9" s="13">
        <v>8</v>
      </c>
      <c r="W9" s="7" t="s">
        <v>24</v>
      </c>
      <c r="X9" s="9">
        <v>2084356</v>
      </c>
      <c r="Y9" s="7">
        <v>1.415</v>
      </c>
    </row>
    <row r="10" spans="2:25" x14ac:dyDescent="0.25">
      <c r="B10" s="11" t="s">
        <v>17</v>
      </c>
      <c r="C10" s="12">
        <v>43350</v>
      </c>
      <c r="D10" s="21">
        <v>1.8700000000000001E-2</v>
      </c>
      <c r="E10" s="6" t="s">
        <v>25</v>
      </c>
      <c r="F10" s="13">
        <v>1</v>
      </c>
      <c r="G10" s="13">
        <v>0</v>
      </c>
      <c r="H10" s="13">
        <v>13</v>
      </c>
      <c r="I10" s="13">
        <v>0</v>
      </c>
      <c r="J10" s="13">
        <v>5</v>
      </c>
      <c r="K10" s="13">
        <v>9</v>
      </c>
      <c r="L10" s="13">
        <v>1</v>
      </c>
      <c r="M10" s="13">
        <v>2</v>
      </c>
      <c r="N10" s="13">
        <v>24</v>
      </c>
      <c r="O10" s="13">
        <v>2</v>
      </c>
      <c r="P10" s="13">
        <v>0</v>
      </c>
      <c r="Q10" s="13">
        <v>15</v>
      </c>
      <c r="R10" s="13">
        <v>1</v>
      </c>
      <c r="S10" s="13">
        <v>15</v>
      </c>
      <c r="T10" s="13">
        <v>11</v>
      </c>
      <c r="W10" s="7" t="s">
        <v>25</v>
      </c>
      <c r="X10" s="9">
        <v>2754728</v>
      </c>
      <c r="Y10" s="7">
        <v>1.87</v>
      </c>
    </row>
    <row r="11" spans="2:25" x14ac:dyDescent="0.25">
      <c r="B11" s="11" t="s">
        <v>17</v>
      </c>
      <c r="C11" s="12">
        <v>43363</v>
      </c>
      <c r="D11" s="21">
        <v>3.024E-2</v>
      </c>
      <c r="E11" s="4" t="s">
        <v>26</v>
      </c>
      <c r="F11" s="13">
        <v>1</v>
      </c>
      <c r="G11" s="13">
        <v>1</v>
      </c>
      <c r="H11" s="13">
        <v>9</v>
      </c>
      <c r="I11" s="13">
        <v>0</v>
      </c>
      <c r="J11" s="13">
        <v>15</v>
      </c>
      <c r="K11" s="13">
        <v>6</v>
      </c>
      <c r="L11" s="13">
        <v>0</v>
      </c>
      <c r="M11" s="13">
        <v>6</v>
      </c>
      <c r="N11" s="13">
        <v>35</v>
      </c>
      <c r="O11" s="13">
        <v>2</v>
      </c>
      <c r="P11" s="13">
        <v>0</v>
      </c>
      <c r="Q11" s="13">
        <v>6</v>
      </c>
      <c r="R11" s="13">
        <v>0</v>
      </c>
      <c r="S11" s="13">
        <v>10</v>
      </c>
      <c r="T11" s="13">
        <v>8</v>
      </c>
      <c r="W11" s="7" t="s">
        <v>26</v>
      </c>
      <c r="X11" s="9">
        <v>4454497</v>
      </c>
      <c r="Y11" s="7">
        <v>3.024</v>
      </c>
    </row>
    <row r="12" spans="2:25" x14ac:dyDescent="0.25">
      <c r="B12" s="11" t="s">
        <v>17</v>
      </c>
      <c r="C12" s="12">
        <v>43361</v>
      </c>
      <c r="D12" s="21">
        <v>3.0800000000000001E-2</v>
      </c>
      <c r="E12" s="3" t="s">
        <v>27</v>
      </c>
      <c r="F12" s="13">
        <v>1</v>
      </c>
      <c r="G12" s="13">
        <v>0</v>
      </c>
      <c r="H12" s="13">
        <v>13</v>
      </c>
      <c r="I12" s="13">
        <v>0</v>
      </c>
      <c r="J12" s="13">
        <v>36</v>
      </c>
      <c r="K12" s="13">
        <v>5</v>
      </c>
      <c r="L12" s="13">
        <v>0</v>
      </c>
      <c r="M12" s="13">
        <v>1</v>
      </c>
      <c r="N12" s="13">
        <v>18</v>
      </c>
      <c r="O12" s="13">
        <v>0</v>
      </c>
      <c r="P12" s="13">
        <v>1</v>
      </c>
      <c r="Q12" s="13">
        <v>6</v>
      </c>
      <c r="R12" s="13">
        <v>1</v>
      </c>
      <c r="S12" s="13">
        <v>8</v>
      </c>
      <c r="T12" s="13">
        <v>10</v>
      </c>
      <c r="W12" s="7" t="s">
        <v>27</v>
      </c>
      <c r="X12" s="9">
        <v>4537237</v>
      </c>
      <c r="Y12" s="7">
        <v>3.08</v>
      </c>
    </row>
    <row r="13" spans="2:25" x14ac:dyDescent="0.25">
      <c r="B13" s="11" t="s">
        <v>17</v>
      </c>
      <c r="C13" s="12">
        <v>43359</v>
      </c>
      <c r="D13" s="21">
        <v>0.10659</v>
      </c>
      <c r="E13" s="6" t="s">
        <v>28</v>
      </c>
      <c r="F13" s="13">
        <v>2</v>
      </c>
      <c r="G13" s="13">
        <v>1</v>
      </c>
      <c r="H13" s="13">
        <v>11</v>
      </c>
      <c r="I13" s="13">
        <v>0</v>
      </c>
      <c r="J13" s="13">
        <v>16</v>
      </c>
      <c r="K13" s="13">
        <v>7</v>
      </c>
      <c r="L13" s="13">
        <v>1</v>
      </c>
      <c r="M13" s="13">
        <v>3</v>
      </c>
      <c r="N13" s="13">
        <v>29</v>
      </c>
      <c r="O13" s="13">
        <v>3</v>
      </c>
      <c r="P13" s="13">
        <v>1</v>
      </c>
      <c r="Q13" s="13">
        <v>6</v>
      </c>
      <c r="R13" s="13">
        <v>0</v>
      </c>
      <c r="S13" s="13">
        <v>12</v>
      </c>
      <c r="T13" s="13">
        <v>9</v>
      </c>
      <c r="W13" s="7" t="s">
        <v>28</v>
      </c>
      <c r="X13" s="9">
        <v>15700966</v>
      </c>
      <c r="Y13" s="7">
        <v>10.659000000000001</v>
      </c>
    </row>
    <row r="14" spans="2:25" x14ac:dyDescent="0.25">
      <c r="B14" s="11" t="s">
        <v>17</v>
      </c>
      <c r="C14" s="12">
        <v>43366</v>
      </c>
      <c r="D14" s="21">
        <v>1.2749999999999999E-2</v>
      </c>
      <c r="E14" s="4" t="s">
        <v>29</v>
      </c>
      <c r="F14" s="13">
        <v>3</v>
      </c>
      <c r="G14" s="13">
        <v>1</v>
      </c>
      <c r="H14" s="13">
        <v>9</v>
      </c>
      <c r="I14" s="13">
        <v>0</v>
      </c>
      <c r="J14" s="13">
        <v>15</v>
      </c>
      <c r="K14" s="13">
        <v>8</v>
      </c>
      <c r="L14" s="13">
        <v>0</v>
      </c>
      <c r="M14" s="13">
        <v>2</v>
      </c>
      <c r="N14" s="13">
        <v>35</v>
      </c>
      <c r="O14" s="13">
        <v>1</v>
      </c>
      <c r="P14" s="13">
        <v>0</v>
      </c>
      <c r="Q14" s="13">
        <v>6</v>
      </c>
      <c r="R14" s="13">
        <v>0</v>
      </c>
      <c r="S14" s="13">
        <v>10</v>
      </c>
      <c r="T14" s="13">
        <v>9</v>
      </c>
      <c r="W14" s="7" t="s">
        <v>29</v>
      </c>
      <c r="X14" s="9">
        <v>1877982</v>
      </c>
      <c r="Y14" s="7">
        <v>1.2749999999999999</v>
      </c>
    </row>
    <row r="15" spans="2:25" x14ac:dyDescent="0.25">
      <c r="B15" s="11" t="s">
        <v>17</v>
      </c>
      <c r="C15" s="12">
        <v>43362</v>
      </c>
      <c r="D15" s="21">
        <v>1.5820000000000001E-2</v>
      </c>
      <c r="E15" s="4" t="s">
        <v>30</v>
      </c>
      <c r="F15" s="13">
        <v>2</v>
      </c>
      <c r="G15" s="13">
        <v>1</v>
      </c>
      <c r="H15" s="13">
        <v>8</v>
      </c>
      <c r="I15" s="13">
        <v>1</v>
      </c>
      <c r="J15" s="13">
        <v>14</v>
      </c>
      <c r="K15" s="13">
        <v>7</v>
      </c>
      <c r="L15" s="13">
        <v>1</v>
      </c>
      <c r="M15" s="13">
        <v>2</v>
      </c>
      <c r="N15" s="13">
        <v>39</v>
      </c>
      <c r="O15" s="13">
        <v>1</v>
      </c>
      <c r="P15" s="13">
        <v>0</v>
      </c>
      <c r="Q15" s="13">
        <v>4</v>
      </c>
      <c r="R15" s="13">
        <v>0</v>
      </c>
      <c r="S15" s="13">
        <v>8</v>
      </c>
      <c r="T15" s="13">
        <v>11</v>
      </c>
      <c r="W15" s="7" t="s">
        <v>30</v>
      </c>
      <c r="X15" s="9">
        <v>2330281</v>
      </c>
      <c r="Y15" s="7">
        <v>1.5820000000000001</v>
      </c>
    </row>
    <row r="16" spans="2:25" x14ac:dyDescent="0.25">
      <c r="B16" s="11" t="s">
        <v>17</v>
      </c>
      <c r="C16" s="12">
        <v>43359</v>
      </c>
      <c r="D16" s="21">
        <v>3.7330000000000002E-2</v>
      </c>
      <c r="E16" s="4" t="s">
        <v>31</v>
      </c>
      <c r="F16" s="13">
        <v>1</v>
      </c>
      <c r="G16" s="13">
        <v>0</v>
      </c>
      <c r="H16" s="13">
        <v>16</v>
      </c>
      <c r="I16" s="13">
        <v>0</v>
      </c>
      <c r="J16" s="13">
        <v>14</v>
      </c>
      <c r="K16" s="13">
        <v>12</v>
      </c>
      <c r="L16" s="13">
        <v>0</v>
      </c>
      <c r="M16" s="13">
        <v>3</v>
      </c>
      <c r="N16" s="13">
        <v>26</v>
      </c>
      <c r="O16" s="13">
        <v>1</v>
      </c>
      <c r="P16" s="13">
        <v>1</v>
      </c>
      <c r="Q16" s="13">
        <v>10</v>
      </c>
      <c r="R16" s="13">
        <v>0</v>
      </c>
      <c r="S16" s="13">
        <v>10</v>
      </c>
      <c r="T16" s="13">
        <v>7</v>
      </c>
      <c r="W16" s="7" t="s">
        <v>31</v>
      </c>
      <c r="X16" s="9">
        <v>5499283</v>
      </c>
      <c r="Y16" s="7">
        <v>3.7330000000000001</v>
      </c>
    </row>
    <row r="17" spans="2:25" x14ac:dyDescent="0.25">
      <c r="B17" s="11" t="s">
        <v>17</v>
      </c>
      <c r="C17" s="12">
        <v>43361</v>
      </c>
      <c r="D17" s="21">
        <v>1.9470000000000001E-2</v>
      </c>
      <c r="E17" s="3" t="s">
        <v>32</v>
      </c>
      <c r="F17" s="13">
        <v>1</v>
      </c>
      <c r="G17" s="13">
        <v>1</v>
      </c>
      <c r="H17" s="13">
        <v>16</v>
      </c>
      <c r="I17" s="13">
        <v>1</v>
      </c>
      <c r="J17" s="13">
        <v>26</v>
      </c>
      <c r="K17" s="13">
        <v>5</v>
      </c>
      <c r="L17" s="13">
        <v>0</v>
      </c>
      <c r="M17" s="13">
        <v>1</v>
      </c>
      <c r="N17" s="13">
        <v>19</v>
      </c>
      <c r="O17" s="13">
        <v>1</v>
      </c>
      <c r="P17" s="13">
        <v>0</v>
      </c>
      <c r="Q17" s="13">
        <v>7</v>
      </c>
      <c r="R17" s="13">
        <v>0</v>
      </c>
      <c r="S17" s="13">
        <v>15</v>
      </c>
      <c r="T17" s="13">
        <v>7</v>
      </c>
      <c r="W17" s="7" t="s">
        <v>32</v>
      </c>
      <c r="X17" s="9">
        <v>2867649</v>
      </c>
      <c r="Y17" s="7">
        <v>1.9470000000000001</v>
      </c>
    </row>
    <row r="18" spans="2:25" x14ac:dyDescent="0.25">
      <c r="B18" s="11" t="s">
        <v>17</v>
      </c>
      <c r="C18" s="12">
        <v>43359</v>
      </c>
      <c r="D18" s="21">
        <v>4.4600000000000001E-2</v>
      </c>
      <c r="E18" s="3" t="s">
        <v>33</v>
      </c>
      <c r="F18" s="13">
        <v>1</v>
      </c>
      <c r="G18" s="13">
        <v>0</v>
      </c>
      <c r="H18" s="13">
        <v>12</v>
      </c>
      <c r="I18" s="13">
        <v>0</v>
      </c>
      <c r="J18" s="13">
        <v>26</v>
      </c>
      <c r="K18" s="13">
        <v>5</v>
      </c>
      <c r="L18" s="13">
        <v>0</v>
      </c>
      <c r="M18" s="13">
        <v>2</v>
      </c>
      <c r="N18" s="13">
        <v>17</v>
      </c>
      <c r="O18" s="13">
        <v>1</v>
      </c>
      <c r="P18" s="13">
        <v>1</v>
      </c>
      <c r="Q18" s="13">
        <v>8</v>
      </c>
      <c r="R18" s="13">
        <v>0</v>
      </c>
      <c r="S18" s="13">
        <v>17</v>
      </c>
      <c r="T18" s="13">
        <v>10</v>
      </c>
      <c r="W18" s="7" t="s">
        <v>33</v>
      </c>
      <c r="X18" s="9">
        <v>6570072</v>
      </c>
      <c r="Y18" s="7">
        <v>4.46</v>
      </c>
    </row>
    <row r="19" spans="2:25" x14ac:dyDescent="0.25">
      <c r="B19" s="11" t="s">
        <v>17</v>
      </c>
      <c r="C19" s="12">
        <v>43362</v>
      </c>
      <c r="D19" s="21">
        <v>1.61E-2</v>
      </c>
      <c r="E19" s="3" t="s">
        <v>34</v>
      </c>
      <c r="F19" s="13">
        <v>1</v>
      </c>
      <c r="G19" s="13">
        <v>1</v>
      </c>
      <c r="H19" s="13">
        <v>15</v>
      </c>
      <c r="I19" s="13">
        <v>0</v>
      </c>
      <c r="J19" s="13">
        <v>38</v>
      </c>
      <c r="K19" s="13">
        <v>7</v>
      </c>
      <c r="L19" s="13">
        <v>1</v>
      </c>
      <c r="M19" s="13">
        <v>1</v>
      </c>
      <c r="N19" s="13">
        <v>14</v>
      </c>
      <c r="O19" s="13">
        <v>1</v>
      </c>
      <c r="P19" s="13">
        <v>0</v>
      </c>
      <c r="Q19" s="13">
        <v>6</v>
      </c>
      <c r="R19" s="13">
        <v>0</v>
      </c>
      <c r="S19" s="13">
        <v>7</v>
      </c>
      <c r="T19" s="13">
        <v>7</v>
      </c>
      <c r="W19" s="7" t="s">
        <v>34</v>
      </c>
      <c r="X19" s="9">
        <v>2370894</v>
      </c>
      <c r="Y19" s="7">
        <v>1.61</v>
      </c>
    </row>
    <row r="20" spans="2:25" x14ac:dyDescent="0.25">
      <c r="B20" s="11" t="s">
        <v>17</v>
      </c>
      <c r="C20" s="12">
        <v>43347</v>
      </c>
      <c r="D20" s="21">
        <v>5.4109999999999998E-2</v>
      </c>
      <c r="E20" s="5" t="s">
        <v>35</v>
      </c>
      <c r="F20" s="13">
        <v>23</v>
      </c>
      <c r="G20" s="13">
        <v>1</v>
      </c>
      <c r="H20" s="13">
        <v>8</v>
      </c>
      <c r="I20" s="13">
        <v>0</v>
      </c>
      <c r="J20" s="13">
        <v>4</v>
      </c>
      <c r="K20" s="13">
        <v>4</v>
      </c>
      <c r="L20" s="13">
        <v>1</v>
      </c>
      <c r="M20" s="13">
        <v>1</v>
      </c>
      <c r="N20" s="13">
        <v>23</v>
      </c>
      <c r="O20" s="13">
        <v>4</v>
      </c>
      <c r="P20" s="13">
        <v>0</v>
      </c>
      <c r="Q20" s="13">
        <v>5</v>
      </c>
      <c r="R20" s="13">
        <v>0</v>
      </c>
      <c r="S20" s="13">
        <v>14</v>
      </c>
      <c r="T20" s="13">
        <v>11</v>
      </c>
      <c r="W20" s="7" t="s">
        <v>35</v>
      </c>
      <c r="X20" s="9">
        <v>7971087</v>
      </c>
      <c r="Y20" s="7">
        <v>5.4109999999999996</v>
      </c>
    </row>
    <row r="21" spans="2:25" x14ac:dyDescent="0.25">
      <c r="B21" s="11" t="s">
        <v>17</v>
      </c>
      <c r="C21" s="12">
        <v>43367</v>
      </c>
      <c r="D21" s="21">
        <v>8.4220000000000003E-2</v>
      </c>
      <c r="E21" s="6" t="s">
        <v>38</v>
      </c>
      <c r="F21" s="13">
        <v>1</v>
      </c>
      <c r="G21" s="13">
        <v>1</v>
      </c>
      <c r="H21" s="13">
        <v>11</v>
      </c>
      <c r="I21" s="13">
        <v>0</v>
      </c>
      <c r="J21" s="13">
        <v>14</v>
      </c>
      <c r="K21" s="13">
        <v>6</v>
      </c>
      <c r="L21" s="13">
        <v>1</v>
      </c>
      <c r="M21" s="13">
        <v>2</v>
      </c>
      <c r="N21" s="13">
        <v>35</v>
      </c>
      <c r="O21" s="13">
        <v>2</v>
      </c>
      <c r="P21" s="13">
        <v>1</v>
      </c>
      <c r="Q21" s="13">
        <v>8</v>
      </c>
      <c r="R21" s="13">
        <v>0</v>
      </c>
      <c r="S21" s="13">
        <v>13</v>
      </c>
      <c r="T21" s="13">
        <v>5</v>
      </c>
      <c r="W21" s="7" t="s">
        <v>38</v>
      </c>
      <c r="X21" s="9">
        <v>12406396</v>
      </c>
      <c r="Y21" s="7">
        <v>8.4220000000000006</v>
      </c>
    </row>
    <row r="22" spans="2:25" x14ac:dyDescent="0.25">
      <c r="B22" s="11" t="s">
        <v>17</v>
      </c>
      <c r="C22" s="12">
        <v>43363</v>
      </c>
      <c r="D22" s="21">
        <v>1.6109999999999999E-2</v>
      </c>
      <c r="E22" s="3" t="s">
        <v>36</v>
      </c>
      <c r="F22" s="13">
        <v>1</v>
      </c>
      <c r="G22" s="13">
        <v>1</v>
      </c>
      <c r="H22" s="13">
        <v>18</v>
      </c>
      <c r="I22" s="13">
        <v>0</v>
      </c>
      <c r="J22" s="13">
        <v>29</v>
      </c>
      <c r="K22" s="13">
        <v>5</v>
      </c>
      <c r="L22" s="13">
        <v>0</v>
      </c>
      <c r="M22" s="13">
        <v>2</v>
      </c>
      <c r="N22" s="13">
        <v>22</v>
      </c>
      <c r="O22" s="13">
        <v>1</v>
      </c>
      <c r="P22" s="13">
        <v>0</v>
      </c>
      <c r="Q22" s="13">
        <v>4</v>
      </c>
      <c r="R22" s="13">
        <v>0</v>
      </c>
      <c r="S22" s="13">
        <v>11</v>
      </c>
      <c r="T22" s="13">
        <v>5</v>
      </c>
      <c r="W22" s="7" t="s">
        <v>36</v>
      </c>
      <c r="X22" s="9">
        <v>2373619</v>
      </c>
      <c r="Y22" s="7">
        <v>1.611</v>
      </c>
    </row>
    <row r="23" spans="2:25" x14ac:dyDescent="0.25">
      <c r="B23" s="11" t="s">
        <v>17</v>
      </c>
      <c r="C23" s="12">
        <v>43359</v>
      </c>
      <c r="D23" s="21">
        <v>7.980000000000001E-3</v>
      </c>
      <c r="E23" s="4" t="s">
        <v>37</v>
      </c>
      <c r="F23" s="13">
        <v>3</v>
      </c>
      <c r="G23" s="13">
        <v>1</v>
      </c>
      <c r="H23" s="13">
        <v>8</v>
      </c>
      <c r="I23" s="13">
        <v>1</v>
      </c>
      <c r="J23" s="13">
        <v>15</v>
      </c>
      <c r="K23" s="13">
        <v>6</v>
      </c>
      <c r="L23" s="13">
        <v>0</v>
      </c>
      <c r="M23" s="13">
        <v>2</v>
      </c>
      <c r="N23" s="13">
        <v>35</v>
      </c>
      <c r="O23" s="13">
        <v>2</v>
      </c>
      <c r="P23" s="13">
        <v>0</v>
      </c>
      <c r="Q23" s="13">
        <v>6</v>
      </c>
      <c r="R23" s="13">
        <v>0</v>
      </c>
      <c r="S23" s="13">
        <v>11</v>
      </c>
      <c r="T23" s="13">
        <v>9</v>
      </c>
      <c r="W23" s="7" t="s">
        <v>37</v>
      </c>
      <c r="X23" s="9">
        <v>1175733</v>
      </c>
      <c r="Y23" s="7">
        <v>0.79800000000000004</v>
      </c>
    </row>
    <row r="24" spans="2:25" x14ac:dyDescent="0.25">
      <c r="B24" s="11" t="s">
        <v>17</v>
      </c>
      <c r="C24" s="12">
        <v>43359</v>
      </c>
      <c r="D24" s="21">
        <v>2.2500000000000003E-3</v>
      </c>
      <c r="E24" s="4" t="s">
        <v>39</v>
      </c>
      <c r="F24" s="13">
        <v>1</v>
      </c>
      <c r="G24" s="13">
        <v>2</v>
      </c>
      <c r="H24" s="13">
        <v>9</v>
      </c>
      <c r="I24" s="13">
        <v>0</v>
      </c>
      <c r="J24" s="13">
        <v>8</v>
      </c>
      <c r="K24" s="13">
        <v>5</v>
      </c>
      <c r="L24" s="13">
        <v>1</v>
      </c>
      <c r="M24" s="13">
        <v>2</v>
      </c>
      <c r="N24" s="13">
        <v>52</v>
      </c>
      <c r="O24" s="13">
        <v>0</v>
      </c>
      <c r="P24" s="13">
        <v>0</v>
      </c>
      <c r="Q24" s="13">
        <v>7</v>
      </c>
      <c r="R24" s="13">
        <v>0</v>
      </c>
      <c r="S24" s="13">
        <v>7</v>
      </c>
      <c r="T24" s="13">
        <v>6</v>
      </c>
      <c r="W24" s="7" t="s">
        <v>39</v>
      </c>
      <c r="X24" s="9">
        <v>331490</v>
      </c>
      <c r="Y24" s="7">
        <v>0.22500000000000001</v>
      </c>
    </row>
    <row r="25" spans="2:25" x14ac:dyDescent="0.25">
      <c r="B25" s="11" t="s">
        <v>17</v>
      </c>
      <c r="C25" s="12">
        <v>43363</v>
      </c>
      <c r="D25" s="21">
        <v>5.672E-2</v>
      </c>
      <c r="E25" s="5" t="s">
        <v>40</v>
      </c>
      <c r="F25" s="13">
        <v>1</v>
      </c>
      <c r="G25" s="13">
        <v>0</v>
      </c>
      <c r="H25" s="13">
        <v>7</v>
      </c>
      <c r="I25" s="13">
        <v>0</v>
      </c>
      <c r="J25" s="13">
        <v>18</v>
      </c>
      <c r="K25" s="13">
        <v>7</v>
      </c>
      <c r="L25" s="13">
        <v>1</v>
      </c>
      <c r="M25" s="13">
        <v>1</v>
      </c>
      <c r="N25" s="13">
        <v>35</v>
      </c>
      <c r="O25" s="13">
        <v>2</v>
      </c>
      <c r="P25" s="13">
        <v>1</v>
      </c>
      <c r="Q25" s="13">
        <v>5</v>
      </c>
      <c r="R25" s="13">
        <v>0</v>
      </c>
      <c r="S25" s="13">
        <v>12</v>
      </c>
      <c r="T25" s="13">
        <v>9</v>
      </c>
      <c r="W25" s="7" t="s">
        <v>40</v>
      </c>
      <c r="X25" s="9">
        <v>8354732</v>
      </c>
      <c r="Y25" s="7">
        <v>5.6719999999999997</v>
      </c>
    </row>
    <row r="26" spans="2:25" x14ac:dyDescent="0.25">
      <c r="B26" s="11" t="s">
        <v>17</v>
      </c>
      <c r="C26" s="12">
        <v>43363</v>
      </c>
      <c r="D26" s="21">
        <v>3.4419999999999999E-2</v>
      </c>
      <c r="E26" s="5" t="s">
        <v>41</v>
      </c>
      <c r="F26" s="13">
        <v>3</v>
      </c>
      <c r="G26" s="13">
        <v>1</v>
      </c>
      <c r="H26" s="13">
        <v>6</v>
      </c>
      <c r="I26" s="13">
        <v>0</v>
      </c>
      <c r="J26" s="13">
        <v>12</v>
      </c>
      <c r="K26" s="13">
        <v>6</v>
      </c>
      <c r="L26" s="13">
        <v>0</v>
      </c>
      <c r="M26" s="13">
        <v>2</v>
      </c>
      <c r="N26" s="13">
        <v>40</v>
      </c>
      <c r="O26" s="13">
        <v>4</v>
      </c>
      <c r="P26" s="13">
        <v>0</v>
      </c>
      <c r="Q26" s="13">
        <v>5</v>
      </c>
      <c r="R26" s="13">
        <v>0</v>
      </c>
      <c r="S26" s="13">
        <v>11</v>
      </c>
      <c r="T26" s="13">
        <v>9</v>
      </c>
      <c r="W26" s="7" t="s">
        <v>41</v>
      </c>
      <c r="X26" s="9">
        <v>5070212</v>
      </c>
      <c r="Y26" s="7">
        <v>3.4420000000000002</v>
      </c>
    </row>
    <row r="27" spans="2:25" x14ac:dyDescent="0.25">
      <c r="B27" s="11" t="s">
        <v>17</v>
      </c>
      <c r="C27" s="12">
        <v>43331</v>
      </c>
      <c r="D27" s="21">
        <v>1.0709999999999999E-2</v>
      </c>
      <c r="E27" s="3" t="s">
        <v>42</v>
      </c>
      <c r="F27" s="13">
        <v>1</v>
      </c>
      <c r="G27" s="13">
        <v>1</v>
      </c>
      <c r="H27" s="13">
        <v>7</v>
      </c>
      <c r="I27" s="13">
        <v>0</v>
      </c>
      <c r="J27" s="13">
        <v>33</v>
      </c>
      <c r="K27" s="13">
        <v>5</v>
      </c>
      <c r="L27" s="13">
        <v>1</v>
      </c>
      <c r="M27" s="13">
        <v>1</v>
      </c>
      <c r="N27" s="13">
        <v>16</v>
      </c>
      <c r="O27" s="13">
        <v>1</v>
      </c>
      <c r="P27" s="13">
        <v>0</v>
      </c>
      <c r="Q27" s="13">
        <v>6</v>
      </c>
      <c r="R27" s="13">
        <v>2</v>
      </c>
      <c r="S27" s="13">
        <v>18</v>
      </c>
      <c r="T27" s="13">
        <v>8</v>
      </c>
      <c r="W27" s="7" t="s">
        <v>42</v>
      </c>
      <c r="X27" s="9">
        <v>1577058</v>
      </c>
      <c r="Y27" s="7">
        <v>1.071</v>
      </c>
    </row>
    <row r="28" spans="2:25" x14ac:dyDescent="0.25">
      <c r="B28" s="11" t="s">
        <v>17</v>
      </c>
      <c r="C28" s="12">
        <v>43367</v>
      </c>
      <c r="D28" s="21">
        <v>0.2243</v>
      </c>
      <c r="E28" s="6" t="s">
        <v>43</v>
      </c>
      <c r="F28" s="13">
        <v>2</v>
      </c>
      <c r="G28" s="13">
        <v>0</v>
      </c>
      <c r="H28" s="13">
        <v>10</v>
      </c>
      <c r="I28" s="13">
        <v>0</v>
      </c>
      <c r="J28" s="13">
        <v>12</v>
      </c>
      <c r="K28" s="13">
        <v>14</v>
      </c>
      <c r="L28" s="13">
        <v>1</v>
      </c>
      <c r="M28" s="13">
        <v>2</v>
      </c>
      <c r="N28" s="13">
        <v>33</v>
      </c>
      <c r="O28" s="13">
        <v>4</v>
      </c>
      <c r="P28" s="13">
        <v>0</v>
      </c>
      <c r="Q28" s="13">
        <v>4</v>
      </c>
      <c r="R28" s="13">
        <v>1</v>
      </c>
      <c r="S28" s="13">
        <v>12</v>
      </c>
      <c r="T28" s="13">
        <v>4</v>
      </c>
      <c r="W28" s="7" t="s">
        <v>43</v>
      </c>
      <c r="X28" s="9">
        <v>33040411</v>
      </c>
      <c r="Y28" s="7">
        <v>22.43</v>
      </c>
    </row>
    <row r="29" spans="2:25" x14ac:dyDescent="0.25">
      <c r="B29" s="11" t="s">
        <v>17</v>
      </c>
      <c r="C29" s="12">
        <v>43363</v>
      </c>
      <c r="D29" s="21">
        <v>7.0599999999999994E-3</v>
      </c>
      <c r="E29" s="4" t="s">
        <v>44</v>
      </c>
      <c r="F29" s="13">
        <v>1</v>
      </c>
      <c r="G29" s="13">
        <v>0</v>
      </c>
      <c r="H29" s="13">
        <v>11</v>
      </c>
      <c r="I29" s="13">
        <v>0</v>
      </c>
      <c r="J29" s="13">
        <v>27</v>
      </c>
      <c r="K29" s="13">
        <v>5</v>
      </c>
      <c r="L29" s="13">
        <v>0</v>
      </c>
      <c r="M29" s="13">
        <v>2</v>
      </c>
      <c r="N29" s="13">
        <v>32</v>
      </c>
      <c r="O29" s="13">
        <v>0</v>
      </c>
      <c r="P29" s="13">
        <v>0</v>
      </c>
      <c r="Q29" s="13">
        <v>6</v>
      </c>
      <c r="R29" s="13">
        <v>0</v>
      </c>
      <c r="S29" s="13">
        <v>7</v>
      </c>
      <c r="T29" s="13">
        <v>8</v>
      </c>
      <c r="W29" s="7" t="s">
        <v>44</v>
      </c>
      <c r="X29" s="9">
        <v>1039439</v>
      </c>
      <c r="Y29" s="7">
        <v>0.70599999999999996</v>
      </c>
    </row>
    <row r="30" spans="2:25" x14ac:dyDescent="0.25">
      <c r="E30" s="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W30" s="7" t="s">
        <v>45</v>
      </c>
      <c r="X30" s="9">
        <v>500727</v>
      </c>
      <c r="Y30" s="7">
        <v>0.34</v>
      </c>
    </row>
    <row r="31" spans="2:25" x14ac:dyDescent="0.25">
      <c r="E31" s="20" t="s">
        <v>50</v>
      </c>
      <c r="X31" s="9">
        <v>147302357</v>
      </c>
    </row>
    <row r="32" spans="2:25" x14ac:dyDescent="0.25">
      <c r="B32" s="23" t="s">
        <v>17</v>
      </c>
      <c r="C32" s="23"/>
      <c r="D32" s="22">
        <v>0.43381000000000003</v>
      </c>
      <c r="E32" s="6" t="s">
        <v>48</v>
      </c>
      <c r="F32" s="15">
        <f>(F10*$D10+F13*$D13+F21*$D21+F28*$D28)/$D32</f>
        <v>1.7627532790853135</v>
      </c>
      <c r="G32" s="15">
        <f>(G10*$D10+G13*$D13+G21*$D21+G28*$D28)/$D32</f>
        <v>0.43984693759940985</v>
      </c>
      <c r="H32" s="15">
        <f>(H10*$D10+H13*$D13+H21*$D21+H28*$D28)/$D32</f>
        <v>10.569166224844979</v>
      </c>
      <c r="I32" s="15">
        <f>(I10*$D10+I13*$D13+I21*$D21+I28*$D28)/$D32</f>
        <v>0</v>
      </c>
      <c r="J32" s="15">
        <f>(J10*$D10+J13*$D13+J21*$D21+J28*$D28)/$D32</f>
        <v>13.069362163158987</v>
      </c>
      <c r="K32" s="15">
        <f>(K10*$D10+K13*$D13+K21*$D21+K28*$D28)/$D32</f>
        <v>10.511398999562021</v>
      </c>
      <c r="L32" s="15">
        <f>(L10*$D10+L13*$D13+L21*$D21+L28*$D28)/$D32</f>
        <v>1</v>
      </c>
      <c r="M32" s="15">
        <f>(M10*$D10+M13*$D13+M21*$D21+M28*$D28)/$D32</f>
        <v>2.2457066457665795</v>
      </c>
      <c r="N32" s="15">
        <f>(N10*$D10+N13*$D13+N21*$D21+N28*$D28)/$D32</f>
        <v>32.01749613886264</v>
      </c>
      <c r="O32" s="15">
        <f>(O10*$D10+O13*$D13+O21*$D21+O28*$D28)/$D32</f>
        <v>3.279799912404048</v>
      </c>
      <c r="P32" s="15">
        <f>(P10*$D10+P13*$D13+P21*$D21+P28*$D28)/$D32</f>
        <v>0.43984693759940985</v>
      </c>
      <c r="Q32" s="15">
        <f>(Q10*$D10+Q13*$D13+Q21*$D21+Q28*$D28)/$D32</f>
        <v>5.7421451787648961</v>
      </c>
      <c r="R32" s="15">
        <f>(R10*$D10+R13*$D13+R21*$D21+R28*$D28)/$D32</f>
        <v>0.56015306240059004</v>
      </c>
      <c r="S32" s="15">
        <f>(S10*$D10+S13*$D13+S21*$D21+S28*$D28)/$D32</f>
        <v>12.323459579078399</v>
      </c>
      <c r="T32" s="15">
        <f>(T10*$D10+T13*$D13+T21*$D21+T28*$D28)/$D32</f>
        <v>5.7244185242387227</v>
      </c>
      <c r="X32" s="9">
        <v>147302357</v>
      </c>
    </row>
    <row r="33" spans="2:20" x14ac:dyDescent="0.25">
      <c r="B33" s="23" t="s">
        <v>17</v>
      </c>
      <c r="C33" s="23"/>
      <c r="D33" s="22">
        <v>0.14524999999999999</v>
      </c>
      <c r="E33" s="5" t="s">
        <v>47</v>
      </c>
      <c r="F33" s="16">
        <f>($D20*F20+$D25*F25+$D26*F26)/$D33</f>
        <v>9.6696041308089509</v>
      </c>
      <c r="G33" s="16">
        <f>($D20*G20+$D25*G25+$D26*G26)/$D33</f>
        <v>0.60950086058519792</v>
      </c>
      <c r="H33" s="16">
        <f>($D20*H20+$D25*H25+$D26*H26)/$D33</f>
        <v>7.1355593803786581</v>
      </c>
      <c r="I33" s="16">
        <f>($D20*I20+$D25*I25+$D26*I26)/$D33</f>
        <v>0</v>
      </c>
      <c r="J33" s="16">
        <f>($D20*J20+$D25*J25+$D26*J26)/$D33</f>
        <v>11.362753872633393</v>
      </c>
      <c r="K33" s="16">
        <f>($D20*K20+$D25*K25+$D26*K26)/$D33</f>
        <v>5.6454388984509478</v>
      </c>
      <c r="L33" s="16">
        <f>($D20*L20+$D25*L25+$D26*L26)/$D33</f>
        <v>0.76302925989672976</v>
      </c>
      <c r="M33" s="16">
        <f>($D20*M20+$D25*M25+$D26*M26)/$D33</f>
        <v>1.2369707401032703</v>
      </c>
      <c r="N33" s="16">
        <f>($D20*N20+$D25*N25+$D26*N26)/$D33</f>
        <v>31.714492254733223</v>
      </c>
      <c r="O33" s="16">
        <f>($D20*O20+$D25*O25+$D26*O26)/$D33</f>
        <v>3.2190017211703958</v>
      </c>
      <c r="P33" s="16">
        <f>($D20*P20+$D25*P25+$D26*P26)/$D33</f>
        <v>0.39049913941480208</v>
      </c>
      <c r="Q33" s="16">
        <f>($D20*Q20+$D25*Q25+$D26*Q26)/$D33</f>
        <v>5.0000000000000009</v>
      </c>
      <c r="R33" s="16">
        <f>($D20*R20+$D25*R25+$D26*R26)/$D33</f>
        <v>0</v>
      </c>
      <c r="S33" s="16">
        <f>($D20*S20+$D25*S25+$D26*S26)/$D33</f>
        <v>12.508089500860585</v>
      </c>
      <c r="T33" s="16">
        <f>($D20*T20+$D25*T25+$D26*T26)/$D33</f>
        <v>9.7450602409638556</v>
      </c>
    </row>
    <row r="34" spans="2:20" x14ac:dyDescent="0.25">
      <c r="B34" s="23" t="s">
        <v>17</v>
      </c>
      <c r="C34" s="23"/>
      <c r="D34" s="22">
        <v>0.26627000000000001</v>
      </c>
      <c r="E34" s="3" t="s">
        <v>46</v>
      </c>
      <c r="F34" s="16">
        <f>(F4*$D4+F7*$D7+F8*$D8+F12*$D12+F17*$D17+F18*$D18+F19*$D19+F22*$D22+F27*$D27)/$D34</f>
        <v>1</v>
      </c>
      <c r="G34" s="16">
        <f>(G4*$D4+G7*$D7+G8*$D8+G12*$D12+G17*$D17+G18*$D18+G19*$D19+G22*$D22+G27*$D27)/$D34</f>
        <v>0.45183460397341046</v>
      </c>
      <c r="H34" s="16">
        <f>(H4*$D4+H7*$D7+H8*$D8+H12*$D12+H17*$D17+H18*$D18+H19*$D19+H22*$D22+H27*$D27)/$D34</f>
        <v>16.100724828181921</v>
      </c>
      <c r="I34" s="16">
        <f>(I4*$D4+I7*$D7+I8*$D8+I12*$D12+I17*$D17+I18*$D18+I19*$D19+I22*$D22+I27*$D27)/$D34</f>
        <v>0.12889172644308411</v>
      </c>
      <c r="J34" s="16">
        <f>(J4*$D4+J7*$D7+J8*$D8+J12*$D12+J17*$D17+J18*$D18+J19*$D19+J22*$D22+J27*$D27)/$D34</f>
        <v>29.503098358808728</v>
      </c>
      <c r="K34" s="16">
        <f>(K4*$D4+K7*$D7+K8*$D8+K12*$D12+K17*$D17+K18*$D18+K19*$D19+K22*$D22+K27*$D27)/$D34</f>
        <v>5.173958763660945</v>
      </c>
      <c r="L34" s="16">
        <f>(L4*$D4+L7*$D7+L8*$D8+L12*$D12+L17*$D17+L18*$D18+L19*$D19+L22*$D22+L27*$D27)/$D34</f>
        <v>0.15645773087467607</v>
      </c>
      <c r="M34" s="16">
        <f>(M4*$D4+M7*$D7+M8*$D8+M12*$D12+M17*$D17+M18*$D18+M19*$D19+M22*$D22+M27*$D27)/$D34</f>
        <v>1.2837721110151348</v>
      </c>
      <c r="N34" s="16">
        <f>(N4*$D4+N7*$D7+N8*$D8+N12*$D12+N17*$D17+N18*$D18+N19*$D19+N22*$D22+N27*$D27)/$D34</f>
        <v>16.503173470537426</v>
      </c>
      <c r="O34" s="16">
        <f>(O4*$D4+O7*$D7+O8*$D8+O12*$D12+O17*$D17+O18*$D18+O19*$D19+O22*$D22+O27*$D27)/$D34</f>
        <v>0.7225748300597139</v>
      </c>
      <c r="P34" s="16">
        <f>(P4*$D4+P7*$D7+P8*$D8+P12*$D12+P17*$D17+P18*$D18+P19*$D19+P22*$D22+P27*$D27)/$D34</f>
        <v>0.28317121718556348</v>
      </c>
      <c r="Q34" s="16">
        <f>(Q4*$D4+Q7*$D7+Q8*$D8+Q12*$D12+Q17*$D17+Q18*$D18+Q19*$D19+Q22*$D22+Q27*$D27)/$D34</f>
        <v>5.8576257182559059</v>
      </c>
      <c r="R34" s="16">
        <f>(R4*$D4+R7*$D7+R8*$D8+R12*$D12+R17*$D17+R18*$D18+R19*$D19+R22*$D22+R27*$D27)/$D34</f>
        <v>0.25188718218349798</v>
      </c>
      <c r="S34" s="16">
        <f>(S4*$D4+S7*$D7+S8*$D8+S12*$D12+S17*$D17+S18*$D18+S19*$D19+S22*$D22+S27*$D27)/$D34</f>
        <v>13.256619221091373</v>
      </c>
      <c r="T34" s="16">
        <f>(T4*$D4+T7*$D7+T8*$D8+T12*$D12+T17*$D17+T18*$D18+T19*$D19+T22*$D22+T27*$D27)/$D34</f>
        <v>9.2610132572201156</v>
      </c>
    </row>
    <row r="35" spans="2:20" x14ac:dyDescent="0.25">
      <c r="B35" s="23" t="s">
        <v>17</v>
      </c>
      <c r="C35" s="23"/>
      <c r="D35" s="22">
        <v>0.15126000000000001</v>
      </c>
      <c r="E35" s="4" t="s">
        <v>55</v>
      </c>
      <c r="F35" s="16">
        <f>(F9*$D9+F11*$D11+F14*$D14+F15*$D15+F3*$D3+F5*$D5+F6*$D6+F16*$D16+F23*$D23+F24*$D24+F29*$D29)/$D35</f>
        <v>1.4630437657014412</v>
      </c>
      <c r="G35" s="16">
        <f t="shared" ref="G35:T35" si="0">(G9*$D9+G11*$D11+G14*$D14+G15*$D15+G3*$D3+G5*$D5+G6*$D6+G16*$D16+G23*$D23+G24*$D24+G29*$D29)/$D35</f>
        <v>0.58944863149543836</v>
      </c>
      <c r="H35" s="16">
        <f>(H9*$D9+H11*$D11+H14*$D14+H15*$D15+H3*$D3+H5*$D5+H6*$D6+H16*$D16+H23*$D23+H24*$D24+H29*$D29)/$D35</f>
        <v>11.338490017188947</v>
      </c>
      <c r="I35" s="16">
        <f t="shared" si="0"/>
        <v>0.15734496892767422</v>
      </c>
      <c r="J35" s="16">
        <f t="shared" si="0"/>
        <v>14.797567103001454</v>
      </c>
      <c r="K35" s="16">
        <f t="shared" si="0"/>
        <v>7.4915377495702744</v>
      </c>
      <c r="L35" s="16">
        <f t="shared" si="0"/>
        <v>0.25142139362686761</v>
      </c>
      <c r="M35" s="16">
        <f t="shared" si="0"/>
        <v>3.2873859579531932</v>
      </c>
      <c r="N35" s="16">
        <f t="shared" si="0"/>
        <v>33.747983604389802</v>
      </c>
      <c r="O35" s="16">
        <f t="shared" si="0"/>
        <v>1.2830887214068492</v>
      </c>
      <c r="P35" s="16">
        <f t="shared" si="0"/>
        <v>0.34034113447044828</v>
      </c>
      <c r="Q35" s="16">
        <f t="shared" si="0"/>
        <v>7.8163427211424032</v>
      </c>
      <c r="R35" s="16">
        <f t="shared" si="0"/>
        <v>0</v>
      </c>
      <c r="S35" s="16">
        <f t="shared" si="0"/>
        <v>9.3964035435673665</v>
      </c>
      <c r="T35" s="16">
        <f t="shared" si="0"/>
        <v>7.6816078275816491</v>
      </c>
    </row>
    <row r="36" spans="2:20" x14ac:dyDescent="0.25"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spans="2:20" x14ac:dyDescent="0.25">
      <c r="B37" s="23" t="s">
        <v>17</v>
      </c>
      <c r="C37" s="23"/>
      <c r="D37" s="22">
        <v>1</v>
      </c>
      <c r="E37" s="2" t="s">
        <v>49</v>
      </c>
      <c r="F37" s="15">
        <f>SUMPRODUCT(F3:F29,$D$3:$D$29)</f>
        <v>2.6567799999999999</v>
      </c>
      <c r="G37" s="15">
        <f>SUMPRODUCT(G3:G29,$D$3:$D$29)</f>
        <v>0.48881000000000002</v>
      </c>
      <c r="H37" s="15">
        <f>SUMPRODUCT(H3:H29,$D$3:$D$29)</f>
        <v>11.623650000000001</v>
      </c>
      <c r="I37" s="15">
        <f>SUMPRODUCT(I3:I29,$D$3:$D$29)</f>
        <v>5.8120000000000005E-2</v>
      </c>
      <c r="J37" s="15">
        <f>SUMPRODUCT(J3:J29,$D$3:$D$29)</f>
        <v>17.414130000000004</v>
      </c>
      <c r="K37" s="15">
        <f>SUMPRODUCT(K3:K29,$D$3:$D$29)</f>
        <v>7.8907900000000009</v>
      </c>
      <c r="L37" s="15">
        <f>SUMPRODUCT(L3:L29,$D$3:$D$29)</f>
        <v>0.62432999999999994</v>
      </c>
      <c r="M37" s="15">
        <f>SUMPRODUCT(M3:M29,$D$3:$D$29)</f>
        <v>1.9929599999999998</v>
      </c>
      <c r="N37" s="15">
        <f>SUMPRODUCT(N3:N29,$D$3:$D$29)</f>
        <v>27.995059999999999</v>
      </c>
      <c r="O37" s="15">
        <f>SUMPRODUCT(O3:O29,$D$3:$D$29)</f>
        <v>2.2768499999999996</v>
      </c>
      <c r="P37" s="15">
        <f>SUMPRODUCT(P3:P29,$D$3:$D$29)</f>
        <v>0.37441000000000002</v>
      </c>
      <c r="Q37" s="15">
        <f>SUMPRODUCT(Q3:Q29,$D$3:$D$29)</f>
        <v>5.9592600000000004</v>
      </c>
      <c r="R37" s="15">
        <f>SUMPRODUCT(R3:R29,$D$3:$D$29)</f>
        <v>0.31007000000000001</v>
      </c>
      <c r="S37" s="15">
        <f>SUMPRODUCT(S3:S29,$D$3:$D$29)</f>
        <v>12.113980000000003</v>
      </c>
      <c r="T37" s="15">
        <f>SUMPRODUCT(T3:T29,$D$3:$D$29)</f>
        <v>7.5266299999999982</v>
      </c>
    </row>
    <row r="38" spans="2:20" x14ac:dyDescent="0.25">
      <c r="E38" s="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2:20" x14ac:dyDescent="0.25">
      <c r="E39" s="20" t="s">
        <v>51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2:20" x14ac:dyDescent="0.25">
      <c r="B40" s="23" t="s">
        <v>17</v>
      </c>
      <c r="C40" s="24">
        <v>43367</v>
      </c>
      <c r="D40" s="22">
        <v>0.44</v>
      </c>
      <c r="E40" s="6" t="s">
        <v>48</v>
      </c>
      <c r="F40" s="15">
        <v>2</v>
      </c>
      <c r="G40" s="15"/>
      <c r="H40" s="15">
        <v>11</v>
      </c>
      <c r="I40" s="15"/>
      <c r="J40" s="15">
        <v>16</v>
      </c>
      <c r="K40" s="15">
        <v>10</v>
      </c>
      <c r="L40" s="15"/>
      <c r="M40" s="15"/>
      <c r="N40" s="15">
        <v>29</v>
      </c>
      <c r="O40" s="15"/>
      <c r="P40" s="15"/>
      <c r="Q40" s="15">
        <v>7</v>
      </c>
      <c r="R40" s="15"/>
      <c r="S40" s="15">
        <v>11</v>
      </c>
      <c r="T40" s="15">
        <v>6</v>
      </c>
    </row>
    <row r="41" spans="2:20" x14ac:dyDescent="0.25">
      <c r="B41" s="23" t="s">
        <v>17</v>
      </c>
      <c r="C41" s="24">
        <v>43367</v>
      </c>
      <c r="D41" s="22">
        <v>0.14524999999999999</v>
      </c>
      <c r="E41" s="5" t="s">
        <v>47</v>
      </c>
      <c r="F41" s="15">
        <v>6</v>
      </c>
      <c r="G41" s="15"/>
      <c r="H41" s="15">
        <v>8</v>
      </c>
      <c r="I41" s="15"/>
      <c r="J41" s="15">
        <v>15</v>
      </c>
      <c r="K41" s="15">
        <v>7</v>
      </c>
      <c r="L41" s="15"/>
      <c r="M41" s="15"/>
      <c r="N41" s="15">
        <v>36</v>
      </c>
      <c r="O41" s="15"/>
      <c r="P41" s="15"/>
      <c r="Q41" s="15">
        <v>2</v>
      </c>
      <c r="R41" s="15"/>
      <c r="S41" s="15">
        <v>11</v>
      </c>
      <c r="T41" s="15">
        <v>7</v>
      </c>
    </row>
    <row r="42" spans="2:20" x14ac:dyDescent="0.25">
      <c r="B42" s="23" t="s">
        <v>17</v>
      </c>
      <c r="C42" s="24">
        <v>43367</v>
      </c>
      <c r="D42" s="22">
        <v>0.26</v>
      </c>
      <c r="E42" s="3" t="s">
        <v>46</v>
      </c>
      <c r="F42" s="15">
        <v>1</v>
      </c>
      <c r="G42" s="15"/>
      <c r="H42" s="15">
        <v>17</v>
      </c>
      <c r="I42" s="15"/>
      <c r="J42" s="15">
        <v>30</v>
      </c>
      <c r="K42" s="15">
        <v>4</v>
      </c>
      <c r="L42" s="15"/>
      <c r="M42" s="15"/>
      <c r="N42" s="15">
        <v>15</v>
      </c>
      <c r="O42" s="15"/>
      <c r="P42" s="15"/>
      <c r="Q42" s="15">
        <v>6</v>
      </c>
      <c r="R42" s="15"/>
      <c r="S42" s="15">
        <v>13</v>
      </c>
      <c r="T42" s="15">
        <v>8</v>
      </c>
    </row>
    <row r="43" spans="2:20" x14ac:dyDescent="0.25">
      <c r="B43" s="23" t="s">
        <v>17</v>
      </c>
      <c r="C43" s="24">
        <v>43367</v>
      </c>
      <c r="D43" s="22">
        <v>0.15</v>
      </c>
      <c r="E43" s="4" t="s">
        <v>55</v>
      </c>
      <c r="F43" s="15">
        <v>1</v>
      </c>
      <c r="G43" s="15"/>
      <c r="H43" s="15">
        <v>10</v>
      </c>
      <c r="I43" s="15"/>
      <c r="J43" s="15">
        <v>23</v>
      </c>
      <c r="K43" s="15">
        <v>5</v>
      </c>
      <c r="L43" s="15"/>
      <c r="M43" s="15"/>
      <c r="N43" s="15">
        <v>28</v>
      </c>
      <c r="O43" s="15"/>
      <c r="P43" s="15"/>
      <c r="Q43" s="15">
        <v>5</v>
      </c>
      <c r="R43" s="15"/>
      <c r="S43" s="15">
        <v>10</v>
      </c>
      <c r="T43" s="15">
        <v>10</v>
      </c>
    </row>
    <row r="44" spans="2:20" x14ac:dyDescent="0.25"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2:20" x14ac:dyDescent="0.25">
      <c r="B45" s="23" t="s">
        <v>17</v>
      </c>
      <c r="C45" s="24">
        <v>43367</v>
      </c>
      <c r="D45" s="22">
        <v>1</v>
      </c>
      <c r="E45" s="2" t="s">
        <v>49</v>
      </c>
      <c r="F45" s="15">
        <v>2</v>
      </c>
      <c r="G45" s="15"/>
      <c r="H45" s="15">
        <v>12</v>
      </c>
      <c r="I45" s="15"/>
      <c r="J45" s="15">
        <v>21</v>
      </c>
      <c r="K45" s="15">
        <v>8</v>
      </c>
      <c r="L45" s="15"/>
      <c r="M45" s="15"/>
      <c r="N45" s="15">
        <v>27</v>
      </c>
      <c r="O45" s="15"/>
      <c r="P45" s="15"/>
      <c r="Q45" s="15">
        <v>6</v>
      </c>
      <c r="R45" s="15"/>
      <c r="S45" s="15">
        <v>11</v>
      </c>
      <c r="T45" s="15">
        <v>7</v>
      </c>
    </row>
    <row r="46" spans="2:20" x14ac:dyDescent="0.25">
      <c r="E46" s="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 spans="2:20" x14ac:dyDescent="0.25">
      <c r="E47" s="20" t="s">
        <v>52</v>
      </c>
    </row>
    <row r="48" spans="2:20" x14ac:dyDescent="0.25">
      <c r="E48" s="6" t="s">
        <v>48</v>
      </c>
      <c r="F48" s="15">
        <f>F32-F40</f>
        <v>-0.23724672091468646</v>
      </c>
      <c r="G48" s="15"/>
      <c r="H48" s="15">
        <f>H32-H40</f>
        <v>-0.43083377515502086</v>
      </c>
      <c r="I48" s="15"/>
      <c r="J48" s="15">
        <f>J32-J40</f>
        <v>-2.9306378368410133</v>
      </c>
      <c r="K48" s="15">
        <f>K32-K40</f>
        <v>0.51139899956202051</v>
      </c>
      <c r="L48" s="15"/>
      <c r="M48" s="15"/>
      <c r="N48" s="15">
        <f>N32-N40</f>
        <v>3.01749613886264</v>
      </c>
      <c r="O48" s="15"/>
      <c r="P48" s="15"/>
      <c r="Q48" s="15">
        <f>Q32-Q40</f>
        <v>-1.2578548212351039</v>
      </c>
      <c r="R48" s="15"/>
      <c r="S48" s="15">
        <f>S32-S40</f>
        <v>1.3234595790783992</v>
      </c>
      <c r="T48" s="15">
        <f>T32-T40</f>
        <v>-0.27558147576127734</v>
      </c>
    </row>
    <row r="49" spans="5:20" x14ac:dyDescent="0.25">
      <c r="E49" s="5" t="s">
        <v>47</v>
      </c>
      <c r="F49" s="15">
        <f>F33-F41</f>
        <v>3.6696041308089509</v>
      </c>
      <c r="G49" s="15"/>
      <c r="H49" s="15">
        <f>H33-H41</f>
        <v>-0.86444061962134189</v>
      </c>
      <c r="I49" s="15"/>
      <c r="J49" s="15">
        <f>J33-J41</f>
        <v>-3.6372461273666072</v>
      </c>
      <c r="K49" s="15">
        <f>K33-K41</f>
        <v>-1.3545611015490522</v>
      </c>
      <c r="L49" s="15"/>
      <c r="M49" s="15"/>
      <c r="N49" s="15">
        <f>N33-N41</f>
        <v>-4.2855077452667771</v>
      </c>
      <c r="O49" s="15"/>
      <c r="P49" s="15"/>
      <c r="Q49" s="15">
        <f>Q33-Q41</f>
        <v>3.0000000000000009</v>
      </c>
      <c r="R49" s="15"/>
      <c r="S49" s="15">
        <f>S33-S41</f>
        <v>1.508089500860585</v>
      </c>
      <c r="T49" s="15">
        <f>T33-T41</f>
        <v>2.7450602409638556</v>
      </c>
    </row>
    <row r="50" spans="5:20" x14ac:dyDescent="0.25">
      <c r="E50" s="3" t="s">
        <v>46</v>
      </c>
      <c r="F50" s="15">
        <f>F34-F42</f>
        <v>0</v>
      </c>
      <c r="G50" s="15"/>
      <c r="H50" s="15">
        <f>H34-H42</f>
        <v>-0.89927517181807914</v>
      </c>
      <c r="I50" s="15"/>
      <c r="J50" s="15">
        <f>J34-J42</f>
        <v>-0.49690164119127189</v>
      </c>
      <c r="K50" s="15">
        <f>K34-K42</f>
        <v>1.173958763660945</v>
      </c>
      <c r="L50" s="15"/>
      <c r="M50" s="15"/>
      <c r="N50" s="15">
        <f>N34-N42</f>
        <v>1.5031734705374262</v>
      </c>
      <c r="O50" s="15"/>
      <c r="P50" s="15"/>
      <c r="Q50" s="15">
        <f>Q34-Q42</f>
        <v>-0.14237428174409406</v>
      </c>
      <c r="R50" s="15"/>
      <c r="S50" s="15">
        <f>S34-S42</f>
        <v>0.25661922109137336</v>
      </c>
      <c r="T50" s="15">
        <f>T34-T42</f>
        <v>1.2610132572201156</v>
      </c>
    </row>
    <row r="51" spans="5:20" x14ac:dyDescent="0.25">
      <c r="E51" s="4" t="s">
        <v>55</v>
      </c>
      <c r="F51" s="15">
        <f>F35-F43</f>
        <v>0.46304376570144123</v>
      </c>
      <c r="G51" s="15"/>
      <c r="H51" s="15">
        <f>H35-H43</f>
        <v>1.3384900171889473</v>
      </c>
      <c r="I51" s="15"/>
      <c r="J51" s="15">
        <f>J35-J43</f>
        <v>-8.2024328969985465</v>
      </c>
      <c r="K51" s="15">
        <f>K35-K43</f>
        <v>2.4915377495702744</v>
      </c>
      <c r="L51" s="15"/>
      <c r="M51" s="15"/>
      <c r="N51" s="15">
        <f>N35-N43</f>
        <v>5.7479836043898018</v>
      </c>
      <c r="O51" s="15"/>
      <c r="P51" s="15"/>
      <c r="Q51" s="15">
        <f>Q35-Q43</f>
        <v>2.8163427211424032</v>
      </c>
      <c r="R51" s="15"/>
      <c r="S51" s="15">
        <f>S35-S43</f>
        <v>-0.60359645643263349</v>
      </c>
      <c r="T51" s="15">
        <f>T35-T43</f>
        <v>-2.3183921724183509</v>
      </c>
    </row>
    <row r="52" spans="5:20" x14ac:dyDescent="0.2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5:20" x14ac:dyDescent="0.25">
      <c r="E53" s="2" t="s">
        <v>49</v>
      </c>
      <c r="F53" s="15">
        <f>F37-F45</f>
        <v>0.65677999999999992</v>
      </c>
      <c r="G53" s="15"/>
      <c r="H53" s="15">
        <f>H37-H45</f>
        <v>-0.37634999999999863</v>
      </c>
      <c r="I53" s="15"/>
      <c r="J53" s="15">
        <f>J37-J45</f>
        <v>-3.5858699999999963</v>
      </c>
      <c r="K53" s="15">
        <f>K37-K45</f>
        <v>-0.10920999999999914</v>
      </c>
      <c r="L53" s="15"/>
      <c r="M53" s="15"/>
      <c r="N53" s="15">
        <f>N37-N45</f>
        <v>0.99505999999999872</v>
      </c>
      <c r="O53" s="15"/>
      <c r="P53" s="15"/>
      <c r="Q53" s="15">
        <f>Q37-Q45</f>
        <v>-4.0739999999999554E-2</v>
      </c>
      <c r="R53" s="15"/>
      <c r="S53" s="15">
        <f>S37-S45</f>
        <v>1.1139800000000033</v>
      </c>
      <c r="T53" s="15">
        <f>T37-T45</f>
        <v>0.52662999999999816</v>
      </c>
    </row>
  </sheetData>
  <conditionalFormatting sqref="F48:T5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53"/>
  <sheetViews>
    <sheetView tabSelected="1" workbookViewId="0">
      <pane xSplit="5" ySplit="2" topLeftCell="L3" activePane="bottomRight" state="frozen"/>
      <selection pane="topRight" activeCell="G1" sqref="G1"/>
      <selection pane="bottomLeft" activeCell="A3" sqref="A3"/>
      <selection pane="bottomRight" activeCell="AA3" sqref="AA3:AB30"/>
    </sheetView>
  </sheetViews>
  <sheetFormatPr defaultRowHeight="15" x14ac:dyDescent="0.25"/>
  <cols>
    <col min="1" max="4" width="9.140625" style="7"/>
    <col min="5" max="5" width="10.28515625" style="8" bestFit="1" customWidth="1"/>
    <col min="6" max="21" width="9.140625" style="7"/>
    <col min="22" max="22" width="4" style="7" bestFit="1" customWidth="1"/>
    <col min="23" max="23" width="11.140625" style="7" bestFit="1" customWidth="1"/>
    <col min="24" max="24" width="7" style="7" bestFit="1" customWidth="1"/>
    <col min="25" max="25" width="10.85546875" style="7" bestFit="1" customWidth="1"/>
    <col min="26" max="26" width="15.85546875" style="7" bestFit="1" customWidth="1"/>
    <col min="27" max="16384" width="9.140625" style="7"/>
  </cols>
  <sheetData>
    <row r="2" spans="2:28" ht="45" x14ac:dyDescent="0.25">
      <c r="B2" s="1" t="s">
        <v>0</v>
      </c>
      <c r="C2" s="1" t="s">
        <v>1</v>
      </c>
      <c r="D2" s="1" t="s">
        <v>54</v>
      </c>
      <c r="E2" s="1" t="s">
        <v>53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Y2" s="7" t="s">
        <v>56</v>
      </c>
      <c r="Z2" s="7" t="s">
        <v>57</v>
      </c>
    </row>
    <row r="3" spans="2:28" x14ac:dyDescent="0.25">
      <c r="B3" s="11" t="s">
        <v>17</v>
      </c>
      <c r="C3" s="12">
        <v>43362</v>
      </c>
      <c r="D3" s="21">
        <v>3.6327728279324139E-3</v>
      </c>
      <c r="E3" s="4" t="s">
        <v>18</v>
      </c>
      <c r="F3" s="13">
        <v>0</v>
      </c>
      <c r="G3" s="13">
        <v>1</v>
      </c>
      <c r="H3" s="13">
        <v>8</v>
      </c>
      <c r="I3" s="13">
        <v>0</v>
      </c>
      <c r="J3" s="13">
        <v>7</v>
      </c>
      <c r="K3" s="13">
        <v>8</v>
      </c>
      <c r="L3" s="13">
        <v>0</v>
      </c>
      <c r="M3" s="13">
        <v>2</v>
      </c>
      <c r="N3" s="13">
        <v>53</v>
      </c>
      <c r="O3" s="13">
        <v>0</v>
      </c>
      <c r="P3" s="13">
        <v>0</v>
      </c>
      <c r="Q3" s="13">
        <v>11</v>
      </c>
      <c r="R3" s="13">
        <v>0</v>
      </c>
      <c r="S3" s="13">
        <v>5</v>
      </c>
      <c r="T3" s="13">
        <v>5</v>
      </c>
      <c r="V3" s="7" t="s">
        <v>18</v>
      </c>
      <c r="W3" s="9">
        <v>547680</v>
      </c>
      <c r="X3" s="7">
        <v>0.372</v>
      </c>
      <c r="Y3" s="7">
        <v>12564</v>
      </c>
      <c r="Z3" s="9">
        <f>W3-Y3</f>
        <v>535116</v>
      </c>
      <c r="AA3" s="10">
        <f t="shared" ref="AA3:AA29" si="0">Z3/$W$31</f>
        <v>3.6327728279324139E-3</v>
      </c>
      <c r="AB3" s="10">
        <f>X3/100</f>
        <v>3.7199999999999998E-3</v>
      </c>
    </row>
    <row r="4" spans="2:28" x14ac:dyDescent="0.25">
      <c r="B4" s="11" t="s">
        <v>17</v>
      </c>
      <c r="C4" s="12">
        <v>43331</v>
      </c>
      <c r="D4" s="21">
        <v>1.4853577665427308E-2</v>
      </c>
      <c r="E4" s="3" t="s">
        <v>19</v>
      </c>
      <c r="F4" s="13">
        <v>1</v>
      </c>
      <c r="G4" s="13">
        <v>1</v>
      </c>
      <c r="H4" s="13">
        <v>8</v>
      </c>
      <c r="I4" s="13">
        <v>1</v>
      </c>
      <c r="J4" s="13">
        <v>28</v>
      </c>
      <c r="K4" s="13">
        <v>7</v>
      </c>
      <c r="L4" s="13">
        <v>1</v>
      </c>
      <c r="M4" s="13">
        <v>2</v>
      </c>
      <c r="N4" s="13">
        <v>22</v>
      </c>
      <c r="O4" s="13">
        <v>1</v>
      </c>
      <c r="P4" s="13">
        <v>0</v>
      </c>
      <c r="Q4" s="13">
        <v>7</v>
      </c>
      <c r="R4" s="13">
        <v>1</v>
      </c>
      <c r="S4" s="13">
        <v>11</v>
      </c>
      <c r="T4" s="13">
        <v>10</v>
      </c>
      <c r="V4" s="7" t="s">
        <v>19</v>
      </c>
      <c r="W4" s="9">
        <v>2187967</v>
      </c>
      <c r="X4" s="7">
        <v>1.4850000000000001</v>
      </c>
      <c r="Z4" s="9">
        <f t="shared" ref="Z4:Z30" si="1">W4-Y4</f>
        <v>2187967</v>
      </c>
      <c r="AA4" s="10">
        <f t="shared" si="0"/>
        <v>1.4853577665427308E-2</v>
      </c>
      <c r="AB4" s="10">
        <f t="shared" ref="AB4:AB30" si="2">X4/100</f>
        <v>1.485E-2</v>
      </c>
    </row>
    <row r="5" spans="2:28" x14ac:dyDescent="0.25">
      <c r="B5" s="11" t="s">
        <v>17</v>
      </c>
      <c r="C5" s="12">
        <v>43359</v>
      </c>
      <c r="D5" s="21">
        <v>1.6483768823875644E-2</v>
      </c>
      <c r="E5" s="4" t="s">
        <v>20</v>
      </c>
      <c r="F5" s="13">
        <v>2</v>
      </c>
      <c r="G5" s="13">
        <v>0</v>
      </c>
      <c r="H5" s="13">
        <v>12</v>
      </c>
      <c r="I5" s="13">
        <v>0</v>
      </c>
      <c r="J5" s="13">
        <v>17</v>
      </c>
      <c r="K5" s="13">
        <v>5</v>
      </c>
      <c r="L5" s="13">
        <v>1</v>
      </c>
      <c r="M5" s="13">
        <v>4</v>
      </c>
      <c r="N5" s="13">
        <v>33</v>
      </c>
      <c r="O5" s="13">
        <v>1</v>
      </c>
      <c r="P5" s="13">
        <v>0</v>
      </c>
      <c r="Q5" s="13">
        <v>10</v>
      </c>
      <c r="R5" s="13">
        <v>0</v>
      </c>
      <c r="S5" s="13">
        <v>10</v>
      </c>
      <c r="T5" s="13">
        <v>5</v>
      </c>
      <c r="V5" s="7" t="s">
        <v>20</v>
      </c>
      <c r="W5" s="9">
        <v>2428098</v>
      </c>
      <c r="X5" s="7">
        <v>1.6479999999999999</v>
      </c>
      <c r="Z5" s="9">
        <f t="shared" si="1"/>
        <v>2428098</v>
      </c>
      <c r="AA5" s="10">
        <f t="shared" si="0"/>
        <v>1.6483768823875644E-2</v>
      </c>
      <c r="AB5" s="10">
        <f t="shared" si="2"/>
        <v>1.6479999999999998E-2</v>
      </c>
    </row>
    <row r="6" spans="2:28" x14ac:dyDescent="0.25">
      <c r="B6" s="11" t="s">
        <v>17</v>
      </c>
      <c r="C6" s="12">
        <v>43359</v>
      </c>
      <c r="D6" s="21">
        <v>3.4765906698967486E-3</v>
      </c>
      <c r="E6" s="4" t="s">
        <v>21</v>
      </c>
      <c r="F6" s="13">
        <v>1</v>
      </c>
      <c r="G6" s="13">
        <v>0</v>
      </c>
      <c r="H6" s="13">
        <v>13</v>
      </c>
      <c r="I6" s="13">
        <v>0</v>
      </c>
      <c r="J6" s="13">
        <v>17</v>
      </c>
      <c r="K6" s="13">
        <v>8</v>
      </c>
      <c r="L6" s="13">
        <v>1</v>
      </c>
      <c r="M6" s="13">
        <v>3</v>
      </c>
      <c r="N6" s="13">
        <v>28</v>
      </c>
      <c r="O6" s="13">
        <v>2</v>
      </c>
      <c r="P6" s="13">
        <v>0</v>
      </c>
      <c r="Q6" s="13">
        <v>14</v>
      </c>
      <c r="R6" s="13">
        <v>0</v>
      </c>
      <c r="S6" s="13">
        <v>8</v>
      </c>
      <c r="T6" s="13">
        <v>4</v>
      </c>
      <c r="V6" s="7" t="s">
        <v>21</v>
      </c>
      <c r="W6" s="9">
        <v>512110</v>
      </c>
      <c r="X6" s="7">
        <v>0.34799999999999998</v>
      </c>
      <c r="Z6" s="9">
        <f t="shared" si="1"/>
        <v>512110</v>
      </c>
      <c r="AA6" s="10">
        <f t="shared" si="0"/>
        <v>3.4765906698967486E-3</v>
      </c>
      <c r="AB6" s="10">
        <f t="shared" si="2"/>
        <v>3.4799999999999996E-3</v>
      </c>
    </row>
    <row r="7" spans="2:28" x14ac:dyDescent="0.25">
      <c r="B7" s="11" t="s">
        <v>17</v>
      </c>
      <c r="C7" s="12">
        <v>43360</v>
      </c>
      <c r="D7" s="21">
        <v>6.5732376570186185E-2</v>
      </c>
      <c r="E7" s="3" t="s">
        <v>22</v>
      </c>
      <c r="F7" s="13">
        <v>1</v>
      </c>
      <c r="G7" s="13">
        <v>0</v>
      </c>
      <c r="H7" s="13">
        <v>9</v>
      </c>
      <c r="I7" s="13">
        <v>0</v>
      </c>
      <c r="J7" s="13">
        <v>33</v>
      </c>
      <c r="K7" s="13">
        <v>6</v>
      </c>
      <c r="L7" s="13">
        <v>0</v>
      </c>
      <c r="M7" s="13">
        <v>1</v>
      </c>
      <c r="N7" s="13">
        <v>14</v>
      </c>
      <c r="O7" s="13">
        <v>1</v>
      </c>
      <c r="P7" s="13">
        <v>0</v>
      </c>
      <c r="Q7" s="13">
        <v>6</v>
      </c>
      <c r="R7" s="13">
        <v>0</v>
      </c>
      <c r="S7" s="13">
        <v>17</v>
      </c>
      <c r="T7" s="13">
        <v>12</v>
      </c>
      <c r="V7" s="7" t="s">
        <v>22</v>
      </c>
      <c r="W7" s="9">
        <v>10393170</v>
      </c>
      <c r="X7" s="7">
        <v>7.056</v>
      </c>
      <c r="Y7" s="7">
        <v>710636</v>
      </c>
      <c r="Z7" s="9">
        <f t="shared" si="1"/>
        <v>9682534</v>
      </c>
      <c r="AA7" s="10">
        <f t="shared" si="0"/>
        <v>6.5732376570186185E-2</v>
      </c>
      <c r="AB7" s="10">
        <f t="shared" si="2"/>
        <v>7.0559999999999998E-2</v>
      </c>
    </row>
    <row r="8" spans="2:28" x14ac:dyDescent="0.25">
      <c r="B8" s="11" t="s">
        <v>17</v>
      </c>
      <c r="C8" s="12">
        <v>43366</v>
      </c>
      <c r="D8" s="21">
        <v>4.1479295541754301E-2</v>
      </c>
      <c r="E8" s="3" t="s">
        <v>23</v>
      </c>
      <c r="F8" s="13">
        <v>1</v>
      </c>
      <c r="G8" s="13">
        <v>1</v>
      </c>
      <c r="H8" s="13">
        <v>39</v>
      </c>
      <c r="I8" s="13">
        <v>0</v>
      </c>
      <c r="J8" s="13">
        <v>21</v>
      </c>
      <c r="K8" s="13">
        <v>3</v>
      </c>
      <c r="L8" s="13">
        <v>0</v>
      </c>
      <c r="M8" s="13">
        <v>1</v>
      </c>
      <c r="N8" s="13">
        <v>15</v>
      </c>
      <c r="O8" s="13">
        <v>0</v>
      </c>
      <c r="P8" s="13">
        <v>0</v>
      </c>
      <c r="Q8" s="13">
        <v>3</v>
      </c>
      <c r="R8" s="13">
        <v>0</v>
      </c>
      <c r="S8" s="13">
        <v>9</v>
      </c>
      <c r="T8" s="13">
        <v>7</v>
      </c>
      <c r="V8" s="7" t="s">
        <v>23</v>
      </c>
      <c r="W8" s="9">
        <v>6344483</v>
      </c>
      <c r="X8" s="7">
        <v>4.3070000000000004</v>
      </c>
      <c r="Y8" s="7">
        <v>234485</v>
      </c>
      <c r="Z8" s="9">
        <f t="shared" si="1"/>
        <v>6109998</v>
      </c>
      <c r="AA8" s="10">
        <f t="shared" si="0"/>
        <v>4.1479295541754301E-2</v>
      </c>
      <c r="AB8" s="10">
        <f t="shared" si="2"/>
        <v>4.3070000000000004E-2</v>
      </c>
    </row>
    <row r="9" spans="2:28" x14ac:dyDescent="0.25">
      <c r="B9" s="11" t="s">
        <v>17</v>
      </c>
      <c r="C9" s="12">
        <v>43359</v>
      </c>
      <c r="D9" s="21">
        <v>1.4150187698625895E-2</v>
      </c>
      <c r="E9" s="4" t="s">
        <v>24</v>
      </c>
      <c r="F9" s="13">
        <v>1</v>
      </c>
      <c r="G9" s="13">
        <v>1</v>
      </c>
      <c r="H9" s="13">
        <v>12</v>
      </c>
      <c r="I9" s="13">
        <v>0</v>
      </c>
      <c r="J9" s="13">
        <v>11</v>
      </c>
      <c r="K9" s="13">
        <v>4</v>
      </c>
      <c r="L9" s="13">
        <v>0</v>
      </c>
      <c r="M9" s="13">
        <v>2</v>
      </c>
      <c r="N9" s="13">
        <v>39</v>
      </c>
      <c r="O9" s="13">
        <v>2</v>
      </c>
      <c r="P9" s="13">
        <v>1</v>
      </c>
      <c r="Q9" s="13">
        <v>9</v>
      </c>
      <c r="R9" s="13">
        <v>0</v>
      </c>
      <c r="S9" s="13">
        <v>9</v>
      </c>
      <c r="T9" s="13">
        <v>8</v>
      </c>
      <c r="V9" s="7" t="s">
        <v>24</v>
      </c>
      <c r="W9" s="9">
        <v>2084356</v>
      </c>
      <c r="X9" s="7">
        <v>1.415</v>
      </c>
      <c r="Z9" s="9">
        <f t="shared" si="1"/>
        <v>2084356</v>
      </c>
      <c r="AA9" s="10">
        <f t="shared" si="0"/>
        <v>1.4150187698625895E-2</v>
      </c>
      <c r="AB9" s="10">
        <f t="shared" si="2"/>
        <v>1.4150000000000001E-2</v>
      </c>
    </row>
    <row r="10" spans="2:28" x14ac:dyDescent="0.25">
      <c r="B10" s="11" t="s">
        <v>17</v>
      </c>
      <c r="C10" s="12">
        <v>43350</v>
      </c>
      <c r="D10" s="21">
        <v>1.8701180728560914E-2</v>
      </c>
      <c r="E10" s="6" t="s">
        <v>25</v>
      </c>
      <c r="F10" s="13">
        <v>1</v>
      </c>
      <c r="G10" s="13">
        <v>0</v>
      </c>
      <c r="H10" s="13">
        <v>13</v>
      </c>
      <c r="I10" s="13">
        <v>0</v>
      </c>
      <c r="J10" s="13">
        <v>5</v>
      </c>
      <c r="K10" s="13">
        <v>9</v>
      </c>
      <c r="L10" s="13">
        <v>1</v>
      </c>
      <c r="M10" s="13">
        <v>2</v>
      </c>
      <c r="N10" s="13">
        <v>24</v>
      </c>
      <c r="O10" s="13">
        <v>2</v>
      </c>
      <c r="P10" s="13">
        <v>0</v>
      </c>
      <c r="Q10" s="13">
        <v>15</v>
      </c>
      <c r="R10" s="13">
        <v>1</v>
      </c>
      <c r="S10" s="13">
        <v>15</v>
      </c>
      <c r="T10" s="13">
        <v>11</v>
      </c>
      <c r="V10" s="7" t="s">
        <v>25</v>
      </c>
      <c r="W10" s="9">
        <v>2754728</v>
      </c>
      <c r="X10" s="7">
        <v>1.87</v>
      </c>
      <c r="Z10" s="9">
        <f t="shared" si="1"/>
        <v>2754728</v>
      </c>
      <c r="AA10" s="10">
        <f t="shared" si="0"/>
        <v>1.8701180728560914E-2</v>
      </c>
      <c r="AB10" s="10">
        <f t="shared" si="2"/>
        <v>1.8700000000000001E-2</v>
      </c>
    </row>
    <row r="11" spans="2:28" x14ac:dyDescent="0.25">
      <c r="B11" s="11" t="s">
        <v>17</v>
      </c>
      <c r="C11" s="12">
        <v>43363</v>
      </c>
      <c r="D11" s="21">
        <v>2.8750870564820629E-2</v>
      </c>
      <c r="E11" s="4" t="s">
        <v>26</v>
      </c>
      <c r="F11" s="13">
        <v>1</v>
      </c>
      <c r="G11" s="13">
        <v>1</v>
      </c>
      <c r="H11" s="13">
        <v>9</v>
      </c>
      <c r="I11" s="13">
        <v>0</v>
      </c>
      <c r="J11" s="13">
        <v>15</v>
      </c>
      <c r="K11" s="13">
        <v>6</v>
      </c>
      <c r="L11" s="13">
        <v>0</v>
      </c>
      <c r="M11" s="13">
        <v>6</v>
      </c>
      <c r="N11" s="13">
        <v>35</v>
      </c>
      <c r="O11" s="13">
        <v>2</v>
      </c>
      <c r="P11" s="13">
        <v>0</v>
      </c>
      <c r="Q11" s="13">
        <v>6</v>
      </c>
      <c r="R11" s="13">
        <v>0</v>
      </c>
      <c r="S11" s="13">
        <v>10</v>
      </c>
      <c r="T11" s="13">
        <v>8</v>
      </c>
      <c r="V11" s="7" t="s">
        <v>26</v>
      </c>
      <c r="W11" s="9">
        <v>4454497</v>
      </c>
      <c r="X11" s="7">
        <v>3.024</v>
      </c>
      <c r="Y11" s="7">
        <v>219426</v>
      </c>
      <c r="Z11" s="9">
        <f t="shared" si="1"/>
        <v>4235071</v>
      </c>
      <c r="AA11" s="10">
        <f t="shared" si="0"/>
        <v>2.8750870564820629E-2</v>
      </c>
      <c r="AB11" s="10">
        <f t="shared" si="2"/>
        <v>3.024E-2</v>
      </c>
    </row>
    <row r="12" spans="2:28" x14ac:dyDescent="0.25">
      <c r="B12" s="11" t="s">
        <v>17</v>
      </c>
      <c r="C12" s="12">
        <v>43361</v>
      </c>
      <c r="D12" s="21">
        <v>2.9364547099541657E-2</v>
      </c>
      <c r="E12" s="3" t="s">
        <v>27</v>
      </c>
      <c r="F12" s="13">
        <v>1</v>
      </c>
      <c r="G12" s="13">
        <v>0</v>
      </c>
      <c r="H12" s="13">
        <v>13</v>
      </c>
      <c r="I12" s="13">
        <v>0</v>
      </c>
      <c r="J12" s="13">
        <v>36</v>
      </c>
      <c r="K12" s="13">
        <v>5</v>
      </c>
      <c r="L12" s="13">
        <v>0</v>
      </c>
      <c r="M12" s="13">
        <v>1</v>
      </c>
      <c r="N12" s="13">
        <v>18</v>
      </c>
      <c r="O12" s="13">
        <v>0</v>
      </c>
      <c r="P12" s="13">
        <v>1</v>
      </c>
      <c r="Q12" s="13">
        <v>6</v>
      </c>
      <c r="R12" s="13">
        <v>1</v>
      </c>
      <c r="S12" s="13">
        <v>8</v>
      </c>
      <c r="T12" s="13">
        <v>10</v>
      </c>
      <c r="V12" s="7" t="s">
        <v>27</v>
      </c>
      <c r="W12" s="9">
        <v>4537237</v>
      </c>
      <c r="X12" s="7">
        <v>3.08</v>
      </c>
      <c r="Y12" s="7">
        <v>211770</v>
      </c>
      <c r="Z12" s="9">
        <f t="shared" si="1"/>
        <v>4325467</v>
      </c>
      <c r="AA12" s="10">
        <f t="shared" si="0"/>
        <v>2.9364547099541657E-2</v>
      </c>
      <c r="AB12" s="10">
        <f t="shared" si="2"/>
        <v>3.0800000000000001E-2</v>
      </c>
    </row>
    <row r="13" spans="2:28" x14ac:dyDescent="0.25">
      <c r="B13" s="11" t="s">
        <v>17</v>
      </c>
      <c r="C13" s="12">
        <v>43359</v>
      </c>
      <c r="D13" s="21">
        <v>0.10475708817069369</v>
      </c>
      <c r="E13" s="6" t="s">
        <v>28</v>
      </c>
      <c r="F13" s="13">
        <v>2</v>
      </c>
      <c r="G13" s="13">
        <v>1</v>
      </c>
      <c r="H13" s="13">
        <v>11</v>
      </c>
      <c r="I13" s="13">
        <v>0</v>
      </c>
      <c r="J13" s="13">
        <v>16</v>
      </c>
      <c r="K13" s="13">
        <v>7</v>
      </c>
      <c r="L13" s="13">
        <v>1</v>
      </c>
      <c r="M13" s="13">
        <v>3</v>
      </c>
      <c r="N13" s="13">
        <v>29</v>
      </c>
      <c r="O13" s="13">
        <v>3</v>
      </c>
      <c r="P13" s="13">
        <v>1</v>
      </c>
      <c r="Q13" s="13">
        <v>6</v>
      </c>
      <c r="R13" s="13">
        <v>0</v>
      </c>
      <c r="S13" s="13">
        <v>12</v>
      </c>
      <c r="T13" s="13">
        <v>9</v>
      </c>
      <c r="V13" s="7" t="s">
        <v>28</v>
      </c>
      <c r="W13" s="9">
        <v>15700966</v>
      </c>
      <c r="X13" s="7">
        <v>10.659000000000001</v>
      </c>
      <c r="Y13" s="7">
        <v>270000</v>
      </c>
      <c r="Z13" s="9">
        <f t="shared" si="1"/>
        <v>15430966</v>
      </c>
      <c r="AA13" s="10">
        <f t="shared" si="0"/>
        <v>0.10475708817069369</v>
      </c>
      <c r="AB13" s="10">
        <f t="shared" si="2"/>
        <v>0.10659</v>
      </c>
    </row>
    <row r="14" spans="2:28" x14ac:dyDescent="0.25">
      <c r="B14" s="11" t="s">
        <v>17</v>
      </c>
      <c r="C14" s="12">
        <v>43366</v>
      </c>
      <c r="D14" s="21">
        <v>1.2331642459733349E-2</v>
      </c>
      <c r="E14" s="4" t="s">
        <v>29</v>
      </c>
      <c r="F14" s="13">
        <v>3</v>
      </c>
      <c r="G14" s="13">
        <v>1</v>
      </c>
      <c r="H14" s="13">
        <v>9</v>
      </c>
      <c r="I14" s="13">
        <v>0</v>
      </c>
      <c r="J14" s="13">
        <v>15</v>
      </c>
      <c r="K14" s="13">
        <v>8</v>
      </c>
      <c r="L14" s="13">
        <v>0</v>
      </c>
      <c r="M14" s="13">
        <v>2</v>
      </c>
      <c r="N14" s="13">
        <v>35</v>
      </c>
      <c r="O14" s="13">
        <v>1</v>
      </c>
      <c r="P14" s="13">
        <v>0</v>
      </c>
      <c r="Q14" s="13">
        <v>6</v>
      </c>
      <c r="R14" s="13">
        <v>0</v>
      </c>
      <c r="S14" s="13">
        <v>10</v>
      </c>
      <c r="T14" s="13">
        <v>9</v>
      </c>
      <c r="V14" s="7" t="s">
        <v>29</v>
      </c>
      <c r="W14" s="9">
        <v>1877982</v>
      </c>
      <c r="X14" s="7">
        <v>1.2749999999999999</v>
      </c>
      <c r="Y14" s="7">
        <v>61502</v>
      </c>
      <c r="Z14" s="9">
        <f t="shared" si="1"/>
        <v>1816480</v>
      </c>
      <c r="AA14" s="10">
        <f t="shared" si="0"/>
        <v>1.2331642459733349E-2</v>
      </c>
      <c r="AB14" s="10">
        <f t="shared" si="2"/>
        <v>1.2749999999999999E-2</v>
      </c>
    </row>
    <row r="15" spans="2:28" x14ac:dyDescent="0.25">
      <c r="B15" s="11" t="s">
        <v>17</v>
      </c>
      <c r="C15" s="12">
        <v>43362</v>
      </c>
      <c r="D15" s="21">
        <v>1.5662342728161506E-2</v>
      </c>
      <c r="E15" s="4" t="s">
        <v>30</v>
      </c>
      <c r="F15" s="13">
        <v>2</v>
      </c>
      <c r="G15" s="13">
        <v>1</v>
      </c>
      <c r="H15" s="13">
        <v>8</v>
      </c>
      <c r="I15" s="13">
        <v>1</v>
      </c>
      <c r="J15" s="13">
        <v>14</v>
      </c>
      <c r="K15" s="13">
        <v>7</v>
      </c>
      <c r="L15" s="13">
        <v>1</v>
      </c>
      <c r="M15" s="13">
        <v>2</v>
      </c>
      <c r="N15" s="13">
        <v>39</v>
      </c>
      <c r="O15" s="13">
        <v>1</v>
      </c>
      <c r="P15" s="13">
        <v>0</v>
      </c>
      <c r="Q15" s="13">
        <v>4</v>
      </c>
      <c r="R15" s="13">
        <v>0</v>
      </c>
      <c r="S15" s="13">
        <v>8</v>
      </c>
      <c r="T15" s="13">
        <v>11</v>
      </c>
      <c r="V15" s="7" t="s">
        <v>30</v>
      </c>
      <c r="W15" s="9">
        <v>2330281</v>
      </c>
      <c r="X15" s="7">
        <v>1.5820000000000001</v>
      </c>
      <c r="Y15" s="7">
        <v>23181</v>
      </c>
      <c r="Z15" s="9">
        <f t="shared" si="1"/>
        <v>2307100</v>
      </c>
      <c r="AA15" s="10">
        <f t="shared" si="0"/>
        <v>1.5662342728161506E-2</v>
      </c>
      <c r="AB15" s="10">
        <f t="shared" si="2"/>
        <v>1.5820000000000001E-2</v>
      </c>
    </row>
    <row r="16" spans="2:28" x14ac:dyDescent="0.25">
      <c r="B16" s="11" t="s">
        <v>17</v>
      </c>
      <c r="C16" s="12">
        <v>43359</v>
      </c>
      <c r="D16" s="21">
        <v>3.542786487795304E-2</v>
      </c>
      <c r="E16" s="4" t="s">
        <v>31</v>
      </c>
      <c r="F16" s="13">
        <v>1</v>
      </c>
      <c r="G16" s="13">
        <v>0</v>
      </c>
      <c r="H16" s="13">
        <v>16</v>
      </c>
      <c r="I16" s="13">
        <v>0</v>
      </c>
      <c r="J16" s="13">
        <v>14</v>
      </c>
      <c r="K16" s="13">
        <v>12</v>
      </c>
      <c r="L16" s="13">
        <v>0</v>
      </c>
      <c r="M16" s="13">
        <v>3</v>
      </c>
      <c r="N16" s="13">
        <v>26</v>
      </c>
      <c r="O16" s="13">
        <v>1</v>
      </c>
      <c r="P16" s="13">
        <v>1</v>
      </c>
      <c r="Q16" s="13">
        <v>10</v>
      </c>
      <c r="R16" s="13">
        <v>0</v>
      </c>
      <c r="S16" s="13">
        <v>10</v>
      </c>
      <c r="T16" s="13">
        <v>7</v>
      </c>
      <c r="V16" s="7" t="s">
        <v>31</v>
      </c>
      <c r="W16" s="9">
        <v>5499283</v>
      </c>
      <c r="X16" s="7">
        <v>3.7330000000000001</v>
      </c>
      <c r="Y16" s="7">
        <v>280675</v>
      </c>
      <c r="Z16" s="9">
        <f t="shared" si="1"/>
        <v>5218608</v>
      </c>
      <c r="AA16" s="10">
        <f t="shared" si="0"/>
        <v>3.542786487795304E-2</v>
      </c>
      <c r="AB16" s="10">
        <f t="shared" si="2"/>
        <v>3.7330000000000002E-2</v>
      </c>
    </row>
    <row r="17" spans="2:28" x14ac:dyDescent="0.25">
      <c r="B17" s="11" t="s">
        <v>17</v>
      </c>
      <c r="C17" s="12">
        <v>43361</v>
      </c>
      <c r="D17" s="21">
        <v>1.9467774028897582E-2</v>
      </c>
      <c r="E17" s="3" t="s">
        <v>32</v>
      </c>
      <c r="F17" s="13">
        <v>1</v>
      </c>
      <c r="G17" s="13">
        <v>1</v>
      </c>
      <c r="H17" s="13">
        <v>16</v>
      </c>
      <c r="I17" s="13">
        <v>1</v>
      </c>
      <c r="J17" s="13">
        <v>26</v>
      </c>
      <c r="K17" s="13">
        <v>5</v>
      </c>
      <c r="L17" s="13">
        <v>0</v>
      </c>
      <c r="M17" s="13">
        <v>1</v>
      </c>
      <c r="N17" s="13">
        <v>19</v>
      </c>
      <c r="O17" s="13">
        <v>1</v>
      </c>
      <c r="P17" s="13">
        <v>0</v>
      </c>
      <c r="Q17" s="13">
        <v>7</v>
      </c>
      <c r="R17" s="13">
        <v>0</v>
      </c>
      <c r="S17" s="13">
        <v>15</v>
      </c>
      <c r="T17" s="13">
        <v>7</v>
      </c>
      <c r="V17" s="7" t="s">
        <v>32</v>
      </c>
      <c r="W17" s="9">
        <v>2867649</v>
      </c>
      <c r="X17" s="7">
        <v>1.9470000000000001</v>
      </c>
      <c r="Z17" s="9">
        <f t="shared" si="1"/>
        <v>2867649</v>
      </c>
      <c r="AA17" s="10">
        <f t="shared" si="0"/>
        <v>1.9467774028897582E-2</v>
      </c>
      <c r="AB17" s="10">
        <f t="shared" si="2"/>
        <v>1.9470000000000001E-2</v>
      </c>
    </row>
    <row r="18" spans="2:28" x14ac:dyDescent="0.25">
      <c r="B18" s="11" t="s">
        <v>17</v>
      </c>
      <c r="C18" s="12">
        <v>43359</v>
      </c>
      <c r="D18" s="21">
        <v>4.4602626419616626E-2</v>
      </c>
      <c r="E18" s="3" t="s">
        <v>33</v>
      </c>
      <c r="F18" s="13">
        <v>1</v>
      </c>
      <c r="G18" s="13">
        <v>0</v>
      </c>
      <c r="H18" s="13">
        <v>12</v>
      </c>
      <c r="I18" s="13">
        <v>0</v>
      </c>
      <c r="J18" s="13">
        <v>26</v>
      </c>
      <c r="K18" s="13">
        <v>5</v>
      </c>
      <c r="L18" s="13">
        <v>0</v>
      </c>
      <c r="M18" s="13">
        <v>2</v>
      </c>
      <c r="N18" s="13">
        <v>17</v>
      </c>
      <c r="O18" s="13">
        <v>1</v>
      </c>
      <c r="P18" s="13">
        <v>1</v>
      </c>
      <c r="Q18" s="13">
        <v>8</v>
      </c>
      <c r="R18" s="13">
        <v>0</v>
      </c>
      <c r="S18" s="13">
        <v>17</v>
      </c>
      <c r="T18" s="13">
        <v>10</v>
      </c>
      <c r="V18" s="7" t="s">
        <v>33</v>
      </c>
      <c r="W18" s="9">
        <v>6570072</v>
      </c>
      <c r="X18" s="7">
        <v>4.46</v>
      </c>
      <c r="Z18" s="9">
        <f t="shared" si="1"/>
        <v>6570072</v>
      </c>
      <c r="AA18" s="10">
        <f t="shared" si="0"/>
        <v>4.4602626419616626E-2</v>
      </c>
      <c r="AB18" s="10">
        <f t="shared" si="2"/>
        <v>4.4600000000000001E-2</v>
      </c>
    </row>
    <row r="19" spans="2:28" x14ac:dyDescent="0.25">
      <c r="B19" s="11" t="s">
        <v>17</v>
      </c>
      <c r="C19" s="12">
        <v>43362</v>
      </c>
      <c r="D19" s="21">
        <v>1.5992242405191114E-2</v>
      </c>
      <c r="E19" s="3" t="s">
        <v>34</v>
      </c>
      <c r="F19" s="13">
        <v>1</v>
      </c>
      <c r="G19" s="13">
        <v>1</v>
      </c>
      <c r="H19" s="13">
        <v>15</v>
      </c>
      <c r="I19" s="13">
        <v>0</v>
      </c>
      <c r="J19" s="13">
        <v>38</v>
      </c>
      <c r="K19" s="13">
        <v>7</v>
      </c>
      <c r="L19" s="13">
        <v>1</v>
      </c>
      <c r="M19" s="13">
        <v>1</v>
      </c>
      <c r="N19" s="13">
        <v>14</v>
      </c>
      <c r="O19" s="13">
        <v>1</v>
      </c>
      <c r="P19" s="13">
        <v>0</v>
      </c>
      <c r="Q19" s="13">
        <v>6</v>
      </c>
      <c r="R19" s="13">
        <v>0</v>
      </c>
      <c r="S19" s="13">
        <v>7</v>
      </c>
      <c r="T19" s="13">
        <v>7</v>
      </c>
      <c r="V19" s="7" t="s">
        <v>34</v>
      </c>
      <c r="W19" s="9">
        <v>2370894</v>
      </c>
      <c r="X19" s="7">
        <v>1.61</v>
      </c>
      <c r="Y19" s="7">
        <v>15199</v>
      </c>
      <c r="Z19" s="9">
        <f t="shared" si="1"/>
        <v>2355695</v>
      </c>
      <c r="AA19" s="10">
        <f t="shared" si="0"/>
        <v>1.5992242405191114E-2</v>
      </c>
      <c r="AB19" s="10">
        <f t="shared" si="2"/>
        <v>1.61E-2</v>
      </c>
    </row>
    <row r="20" spans="2:28" x14ac:dyDescent="0.25">
      <c r="B20" s="11" t="s">
        <v>17</v>
      </c>
      <c r="C20" s="12">
        <v>43347</v>
      </c>
      <c r="D20" s="21">
        <v>5.4113777690604097E-2</v>
      </c>
      <c r="E20" s="5" t="s">
        <v>35</v>
      </c>
      <c r="F20" s="13">
        <v>23</v>
      </c>
      <c r="G20" s="13">
        <v>1</v>
      </c>
      <c r="H20" s="13">
        <v>8</v>
      </c>
      <c r="I20" s="13">
        <v>0</v>
      </c>
      <c r="J20" s="13">
        <v>4</v>
      </c>
      <c r="K20" s="13">
        <v>4</v>
      </c>
      <c r="L20" s="13">
        <v>1</v>
      </c>
      <c r="M20" s="13">
        <v>1</v>
      </c>
      <c r="N20" s="13">
        <v>23</v>
      </c>
      <c r="O20" s="13">
        <v>4</v>
      </c>
      <c r="P20" s="13">
        <v>0</v>
      </c>
      <c r="Q20" s="13">
        <v>5</v>
      </c>
      <c r="R20" s="13">
        <v>0</v>
      </c>
      <c r="S20" s="13">
        <v>14</v>
      </c>
      <c r="T20" s="13">
        <v>11</v>
      </c>
      <c r="V20" s="7" t="s">
        <v>35</v>
      </c>
      <c r="W20" s="9">
        <v>7971087</v>
      </c>
      <c r="X20" s="7">
        <v>5.4109999999999996</v>
      </c>
      <c r="Z20" s="9">
        <f t="shared" si="1"/>
        <v>7971087</v>
      </c>
      <c r="AA20" s="10">
        <f t="shared" si="0"/>
        <v>5.4113777690604097E-2</v>
      </c>
      <c r="AB20" s="10">
        <f t="shared" si="2"/>
        <v>5.4109999999999998E-2</v>
      </c>
    </row>
    <row r="21" spans="2:28" x14ac:dyDescent="0.25">
      <c r="B21" s="11" t="s">
        <v>17</v>
      </c>
      <c r="C21" s="12">
        <v>43367</v>
      </c>
      <c r="D21" s="21">
        <v>8.3724634494477229E-2</v>
      </c>
      <c r="E21" s="6" t="s">
        <v>38</v>
      </c>
      <c r="F21" s="13">
        <v>1</v>
      </c>
      <c r="G21" s="13">
        <v>1</v>
      </c>
      <c r="H21" s="13">
        <v>11</v>
      </c>
      <c r="I21" s="13">
        <v>0</v>
      </c>
      <c r="J21" s="13">
        <v>14</v>
      </c>
      <c r="K21" s="13">
        <v>6</v>
      </c>
      <c r="L21" s="13">
        <v>1</v>
      </c>
      <c r="M21" s="13">
        <v>2</v>
      </c>
      <c r="N21" s="13">
        <v>35</v>
      </c>
      <c r="O21" s="13">
        <v>2</v>
      </c>
      <c r="P21" s="13">
        <v>1</v>
      </c>
      <c r="Q21" s="13">
        <v>8</v>
      </c>
      <c r="R21" s="13">
        <v>0</v>
      </c>
      <c r="S21" s="13">
        <v>13</v>
      </c>
      <c r="T21" s="13">
        <v>5</v>
      </c>
      <c r="V21" s="7" t="s">
        <v>38</v>
      </c>
      <c r="W21" s="9">
        <v>12406396</v>
      </c>
      <c r="X21" s="7">
        <v>8.4220000000000006</v>
      </c>
      <c r="Y21" s="7">
        <v>73560</v>
      </c>
      <c r="Z21" s="9">
        <f t="shared" si="1"/>
        <v>12332836</v>
      </c>
      <c r="AA21" s="10">
        <f t="shared" si="0"/>
        <v>8.3724634494477229E-2</v>
      </c>
      <c r="AB21" s="10">
        <f t="shared" si="2"/>
        <v>8.4220000000000003E-2</v>
      </c>
    </row>
    <row r="22" spans="2:28" x14ac:dyDescent="0.25">
      <c r="B22" s="11" t="s">
        <v>17</v>
      </c>
      <c r="C22" s="12">
        <v>43363</v>
      </c>
      <c r="D22" s="21">
        <v>1.5484708096015055E-2</v>
      </c>
      <c r="E22" s="3" t="s">
        <v>36</v>
      </c>
      <c r="F22" s="13">
        <v>1</v>
      </c>
      <c r="G22" s="13">
        <v>1</v>
      </c>
      <c r="H22" s="13">
        <v>18</v>
      </c>
      <c r="I22" s="13">
        <v>0</v>
      </c>
      <c r="J22" s="13">
        <v>29</v>
      </c>
      <c r="K22" s="13">
        <v>5</v>
      </c>
      <c r="L22" s="13">
        <v>0</v>
      </c>
      <c r="M22" s="13">
        <v>2</v>
      </c>
      <c r="N22" s="13">
        <v>22</v>
      </c>
      <c r="O22" s="13">
        <v>1</v>
      </c>
      <c r="P22" s="13">
        <v>0</v>
      </c>
      <c r="Q22" s="13">
        <v>4</v>
      </c>
      <c r="R22" s="13">
        <v>0</v>
      </c>
      <c r="S22" s="13">
        <v>11</v>
      </c>
      <c r="T22" s="13">
        <v>5</v>
      </c>
      <c r="V22" s="7" t="s">
        <v>36</v>
      </c>
      <c r="W22" s="9">
        <v>2373619</v>
      </c>
      <c r="X22" s="7">
        <v>1.611</v>
      </c>
      <c r="Y22" s="7">
        <v>92685</v>
      </c>
      <c r="Z22" s="9">
        <f t="shared" si="1"/>
        <v>2280934</v>
      </c>
      <c r="AA22" s="10">
        <f t="shared" si="0"/>
        <v>1.5484708096015055E-2</v>
      </c>
      <c r="AB22" s="10">
        <f t="shared" si="2"/>
        <v>1.6109999999999999E-2</v>
      </c>
    </row>
    <row r="23" spans="2:28" x14ac:dyDescent="0.25">
      <c r="B23" s="11" t="s">
        <v>17</v>
      </c>
      <c r="C23" s="12">
        <v>43359</v>
      </c>
      <c r="D23" s="21">
        <v>7.9817663745869322E-3</v>
      </c>
      <c r="E23" s="4" t="s">
        <v>37</v>
      </c>
      <c r="F23" s="13">
        <v>3</v>
      </c>
      <c r="G23" s="13">
        <v>1</v>
      </c>
      <c r="H23" s="13">
        <v>8</v>
      </c>
      <c r="I23" s="13">
        <v>1</v>
      </c>
      <c r="J23" s="13">
        <v>15</v>
      </c>
      <c r="K23" s="13">
        <v>6</v>
      </c>
      <c r="L23" s="13">
        <v>0</v>
      </c>
      <c r="M23" s="13">
        <v>2</v>
      </c>
      <c r="N23" s="13">
        <v>35</v>
      </c>
      <c r="O23" s="13">
        <v>2</v>
      </c>
      <c r="P23" s="13">
        <v>0</v>
      </c>
      <c r="Q23" s="13">
        <v>6</v>
      </c>
      <c r="R23" s="13">
        <v>0</v>
      </c>
      <c r="S23" s="13">
        <v>11</v>
      </c>
      <c r="T23" s="13">
        <v>9</v>
      </c>
      <c r="V23" s="7" t="s">
        <v>37</v>
      </c>
      <c r="W23" s="9">
        <v>1175733</v>
      </c>
      <c r="X23" s="7">
        <v>0.79800000000000004</v>
      </c>
      <c r="Z23" s="9">
        <f t="shared" si="1"/>
        <v>1175733</v>
      </c>
      <c r="AA23" s="10">
        <f t="shared" si="0"/>
        <v>7.9817663745869322E-3</v>
      </c>
      <c r="AB23" s="10">
        <f t="shared" si="2"/>
        <v>7.980000000000001E-3</v>
      </c>
    </row>
    <row r="24" spans="2:28" x14ac:dyDescent="0.25">
      <c r="B24" s="11" t="s">
        <v>17</v>
      </c>
      <c r="C24" s="12">
        <v>43359</v>
      </c>
      <c r="D24" s="21">
        <v>-2.5063957394789007E-3</v>
      </c>
      <c r="E24" s="4" t="s">
        <v>39</v>
      </c>
      <c r="F24" s="13">
        <v>1</v>
      </c>
      <c r="G24" s="13">
        <v>2</v>
      </c>
      <c r="H24" s="13">
        <v>9</v>
      </c>
      <c r="I24" s="13">
        <v>0</v>
      </c>
      <c r="J24" s="13">
        <v>8</v>
      </c>
      <c r="K24" s="13">
        <v>5</v>
      </c>
      <c r="L24" s="13">
        <v>1</v>
      </c>
      <c r="M24" s="13">
        <v>2</v>
      </c>
      <c r="N24" s="13">
        <v>52</v>
      </c>
      <c r="O24" s="13">
        <v>0</v>
      </c>
      <c r="P24" s="13">
        <v>0</v>
      </c>
      <c r="Q24" s="13">
        <v>7</v>
      </c>
      <c r="R24" s="13">
        <v>0</v>
      </c>
      <c r="S24" s="13">
        <v>7</v>
      </c>
      <c r="T24" s="13">
        <v>6</v>
      </c>
      <c r="V24" s="7" t="s">
        <v>39</v>
      </c>
      <c r="W24" s="9">
        <v>331490</v>
      </c>
      <c r="X24" s="7">
        <v>0.22500000000000001</v>
      </c>
      <c r="Y24" s="7">
        <v>700688</v>
      </c>
      <c r="Z24" s="9">
        <f t="shared" si="1"/>
        <v>-369198</v>
      </c>
      <c r="AA24" s="10">
        <f t="shared" si="0"/>
        <v>-2.5063957394789007E-3</v>
      </c>
      <c r="AB24" s="10">
        <f t="shared" si="2"/>
        <v>2.2500000000000003E-3</v>
      </c>
    </row>
    <row r="25" spans="2:28" x14ac:dyDescent="0.25">
      <c r="B25" s="11" t="s">
        <v>17</v>
      </c>
      <c r="C25" s="12">
        <v>43363</v>
      </c>
      <c r="D25" s="21">
        <v>5.5688898447157908E-2</v>
      </c>
      <c r="E25" s="5" t="s">
        <v>40</v>
      </c>
      <c r="F25" s="13">
        <v>1</v>
      </c>
      <c r="G25" s="13">
        <v>0</v>
      </c>
      <c r="H25" s="13">
        <v>7</v>
      </c>
      <c r="I25" s="13">
        <v>0</v>
      </c>
      <c r="J25" s="13">
        <v>18</v>
      </c>
      <c r="K25" s="13">
        <v>7</v>
      </c>
      <c r="L25" s="13">
        <v>1</v>
      </c>
      <c r="M25" s="13">
        <v>1</v>
      </c>
      <c r="N25" s="13">
        <v>35</v>
      </c>
      <c r="O25" s="13">
        <v>2</v>
      </c>
      <c r="P25" s="13">
        <v>1</v>
      </c>
      <c r="Q25" s="13">
        <v>5</v>
      </c>
      <c r="R25" s="13">
        <v>0</v>
      </c>
      <c r="S25" s="13">
        <v>12</v>
      </c>
      <c r="T25" s="13">
        <v>9</v>
      </c>
      <c r="V25" s="7" t="s">
        <v>40</v>
      </c>
      <c r="W25" s="9">
        <v>8354732</v>
      </c>
      <c r="X25" s="7">
        <v>5.6719999999999997</v>
      </c>
      <c r="Y25" s="7">
        <v>151626</v>
      </c>
      <c r="Z25" s="9">
        <f t="shared" si="1"/>
        <v>8203106</v>
      </c>
      <c r="AA25" s="10">
        <f t="shared" si="0"/>
        <v>5.5688898447157908E-2</v>
      </c>
      <c r="AB25" s="10">
        <f t="shared" si="2"/>
        <v>5.672E-2</v>
      </c>
    </row>
    <row r="26" spans="2:28" x14ac:dyDescent="0.25">
      <c r="B26" s="11" t="s">
        <v>17</v>
      </c>
      <c r="C26" s="12">
        <v>43363</v>
      </c>
      <c r="D26" s="21">
        <v>3.3567881062487002E-2</v>
      </c>
      <c r="E26" s="5" t="s">
        <v>41</v>
      </c>
      <c r="F26" s="13">
        <v>3</v>
      </c>
      <c r="G26" s="13">
        <v>1</v>
      </c>
      <c r="H26" s="13">
        <v>6</v>
      </c>
      <c r="I26" s="13">
        <v>0</v>
      </c>
      <c r="J26" s="13">
        <v>12</v>
      </c>
      <c r="K26" s="13">
        <v>6</v>
      </c>
      <c r="L26" s="13">
        <v>0</v>
      </c>
      <c r="M26" s="13">
        <v>2</v>
      </c>
      <c r="N26" s="13">
        <v>40</v>
      </c>
      <c r="O26" s="13">
        <v>4</v>
      </c>
      <c r="P26" s="13">
        <v>0</v>
      </c>
      <c r="Q26" s="13">
        <v>5</v>
      </c>
      <c r="R26" s="13">
        <v>0</v>
      </c>
      <c r="S26" s="13">
        <v>11</v>
      </c>
      <c r="T26" s="13">
        <v>9</v>
      </c>
      <c r="V26" s="7" t="s">
        <v>41</v>
      </c>
      <c r="W26" s="9">
        <v>5070212</v>
      </c>
      <c r="X26" s="7">
        <v>3.4420000000000002</v>
      </c>
      <c r="Y26" s="7">
        <v>125584</v>
      </c>
      <c r="Z26" s="9">
        <f t="shared" si="1"/>
        <v>4944628</v>
      </c>
      <c r="AA26" s="10">
        <f t="shared" si="0"/>
        <v>3.3567881062487002E-2</v>
      </c>
      <c r="AB26" s="10">
        <f t="shared" si="2"/>
        <v>3.4419999999999999E-2</v>
      </c>
    </row>
    <row r="27" spans="2:28" x14ac:dyDescent="0.25">
      <c r="B27" s="11" t="s">
        <v>17</v>
      </c>
      <c r="C27" s="12">
        <v>43331</v>
      </c>
      <c r="D27" s="21">
        <v>1.0706264530444683E-2</v>
      </c>
      <c r="E27" s="3" t="s">
        <v>42</v>
      </c>
      <c r="F27" s="13">
        <v>1</v>
      </c>
      <c r="G27" s="13">
        <v>1</v>
      </c>
      <c r="H27" s="13">
        <v>7</v>
      </c>
      <c r="I27" s="13">
        <v>0</v>
      </c>
      <c r="J27" s="13">
        <v>33</v>
      </c>
      <c r="K27" s="13">
        <v>5</v>
      </c>
      <c r="L27" s="13">
        <v>1</v>
      </c>
      <c r="M27" s="13">
        <v>1</v>
      </c>
      <c r="N27" s="13">
        <v>16</v>
      </c>
      <c r="O27" s="13">
        <v>1</v>
      </c>
      <c r="P27" s="13">
        <v>0</v>
      </c>
      <c r="Q27" s="13">
        <v>6</v>
      </c>
      <c r="R27" s="13">
        <v>2</v>
      </c>
      <c r="S27" s="13">
        <v>18</v>
      </c>
      <c r="T27" s="13">
        <v>8</v>
      </c>
      <c r="V27" s="7" t="s">
        <v>42</v>
      </c>
      <c r="W27" s="9">
        <v>1577058</v>
      </c>
      <c r="X27" s="7">
        <v>1.071</v>
      </c>
      <c r="Z27" s="9">
        <f t="shared" si="1"/>
        <v>1577058</v>
      </c>
      <c r="AA27" s="10">
        <f t="shared" si="0"/>
        <v>1.0706264530444683E-2</v>
      </c>
      <c r="AB27" s="10">
        <f t="shared" si="2"/>
        <v>1.0709999999999999E-2</v>
      </c>
    </row>
    <row r="28" spans="2:28" x14ac:dyDescent="0.25">
      <c r="B28" s="11" t="s">
        <v>17</v>
      </c>
      <c r="C28" s="12">
        <v>43367</v>
      </c>
      <c r="D28" s="21">
        <v>0.22175641086313372</v>
      </c>
      <c r="E28" s="6" t="s">
        <v>43</v>
      </c>
      <c r="F28" s="13">
        <v>2</v>
      </c>
      <c r="G28" s="13">
        <v>0</v>
      </c>
      <c r="H28" s="13">
        <v>10</v>
      </c>
      <c r="I28" s="13">
        <v>0</v>
      </c>
      <c r="J28" s="13">
        <v>12</v>
      </c>
      <c r="K28" s="13">
        <v>14</v>
      </c>
      <c r="L28" s="13">
        <v>1</v>
      </c>
      <c r="M28" s="13">
        <v>2</v>
      </c>
      <c r="N28" s="13">
        <v>33</v>
      </c>
      <c r="O28" s="13">
        <v>4</v>
      </c>
      <c r="P28" s="13">
        <v>0</v>
      </c>
      <c r="Q28" s="13">
        <v>4</v>
      </c>
      <c r="R28" s="13">
        <v>1</v>
      </c>
      <c r="S28" s="13">
        <v>12</v>
      </c>
      <c r="T28" s="13">
        <v>4</v>
      </c>
      <c r="V28" s="7" t="s">
        <v>43</v>
      </c>
      <c r="W28" s="9">
        <v>33040411</v>
      </c>
      <c r="X28" s="7">
        <v>22.43</v>
      </c>
      <c r="Y28" s="7">
        <v>375169</v>
      </c>
      <c r="Z28" s="9">
        <f t="shared" si="1"/>
        <v>32665242</v>
      </c>
      <c r="AA28" s="10">
        <f t="shared" si="0"/>
        <v>0.22175641086313372</v>
      </c>
      <c r="AB28" s="10">
        <f t="shared" si="2"/>
        <v>0.2243</v>
      </c>
    </row>
    <row r="29" spans="2:28" x14ac:dyDescent="0.25">
      <c r="B29" s="11" t="s">
        <v>17</v>
      </c>
      <c r="C29" s="12">
        <v>43363</v>
      </c>
      <c r="D29" s="21">
        <v>6.7266472864381931E-3</v>
      </c>
      <c r="E29" s="4" t="s">
        <v>44</v>
      </c>
      <c r="F29" s="13">
        <v>1</v>
      </c>
      <c r="G29" s="13">
        <v>0</v>
      </c>
      <c r="H29" s="13">
        <v>11</v>
      </c>
      <c r="I29" s="13">
        <v>0</v>
      </c>
      <c r="J29" s="13">
        <v>27</v>
      </c>
      <c r="K29" s="13">
        <v>5</v>
      </c>
      <c r="L29" s="13">
        <v>0</v>
      </c>
      <c r="M29" s="13">
        <v>2</v>
      </c>
      <c r="N29" s="13">
        <v>32</v>
      </c>
      <c r="O29" s="13">
        <v>0</v>
      </c>
      <c r="P29" s="13">
        <v>0</v>
      </c>
      <c r="Q29" s="13">
        <v>6</v>
      </c>
      <c r="R29" s="13">
        <v>0</v>
      </c>
      <c r="S29" s="13">
        <v>7</v>
      </c>
      <c r="T29" s="13">
        <v>8</v>
      </c>
      <c r="V29" s="7" t="s">
        <v>44</v>
      </c>
      <c r="W29" s="9">
        <v>1039439</v>
      </c>
      <c r="X29" s="7">
        <v>0.70599999999999996</v>
      </c>
      <c r="Y29" s="7">
        <v>48588</v>
      </c>
      <c r="Z29" s="9">
        <f t="shared" si="1"/>
        <v>990851</v>
      </c>
      <c r="AA29" s="10">
        <f t="shared" si="0"/>
        <v>6.7266472864381931E-3</v>
      </c>
      <c r="AB29" s="10">
        <f t="shared" si="2"/>
        <v>7.0599999999999994E-3</v>
      </c>
    </row>
    <row r="30" spans="2:28" x14ac:dyDescent="0.25">
      <c r="E30" s="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V30" s="7" t="s">
        <v>45</v>
      </c>
      <c r="W30" s="9">
        <v>500727</v>
      </c>
      <c r="X30" s="7">
        <v>0.34</v>
      </c>
      <c r="Z30" s="9">
        <f t="shared" si="1"/>
        <v>500727</v>
      </c>
      <c r="AA30" s="10">
        <f>Z30/$W$31</f>
        <v>3.399314241794515E-3</v>
      </c>
      <c r="AB30" s="10">
        <f t="shared" si="2"/>
        <v>3.4000000000000002E-3</v>
      </c>
    </row>
    <row r="31" spans="2:28" x14ac:dyDescent="0.25">
      <c r="E31" s="20" t="s">
        <v>50</v>
      </c>
      <c r="W31" s="9">
        <v>147302357</v>
      </c>
    </row>
    <row r="32" spans="2:28" x14ac:dyDescent="0.25">
      <c r="B32" s="23" t="s">
        <v>17</v>
      </c>
      <c r="C32" s="23"/>
      <c r="D32" s="22">
        <v>0.43381000000000003</v>
      </c>
      <c r="E32" s="6" t="s">
        <v>48</v>
      </c>
      <c r="F32" s="15">
        <f>(F10*$D10+F13*$D13+F21*$D21+F28*$D28)/$D32</f>
        <v>1.7414370652836333</v>
      </c>
      <c r="G32" s="15">
        <f>(G10*$D10+G13*$D13+G21*$D21+G28*$D28)/$D32</f>
        <v>0.43447989365199263</v>
      </c>
      <c r="H32" s="15">
        <f>(H10*$D10+H13*$D13+H21*$D21+H28*$D28)/$D32</f>
        <v>10.451530410593367</v>
      </c>
      <c r="I32" s="15">
        <f>(I10*$D10+I13*$D13+I21*$D21+I28*$D28)/$D32</f>
        <v>0</v>
      </c>
      <c r="J32" s="15">
        <f>(J10*$D10+J13*$D13+J21*$D21+J28*$D28)/$D32</f>
        <v>12.915426402466952</v>
      </c>
      <c r="K32" s="15">
        <f>(K10*$D10+K13*$D13+K21*$D21+K28*$D28)/$D32</f>
        <v>10.392908883618725</v>
      </c>
      <c r="L32" s="15">
        <f>(L10*$D10+L13*$D13+L21*$D21+L28*$D28)/$D32</f>
        <v>0.98877230644029779</v>
      </c>
      <c r="M32" s="15">
        <f>(M10*$D10+M13*$D13+M21*$D21+M28*$D28)/$D32</f>
        <v>2.2190261097817587</v>
      </c>
      <c r="N32" s="15">
        <f>(N10*$D10+N13*$D13+N21*$D21+N28*$D28)/$D32</f>
        <v>31.661574560811633</v>
      </c>
      <c r="O32" s="15">
        <f>(O10*$D10+O13*$D13+O21*$D21+O28*$D28)/$D32</f>
        <v>3.2413926336661034</v>
      </c>
      <c r="P32" s="15">
        <f>(P10*$D10+P13*$D13+P21*$D21+P28*$D28)/$D32</f>
        <v>0.43447989365199263</v>
      </c>
      <c r="Q32" s="15">
        <f>(Q10*$D10+Q13*$D13+Q21*$D21+Q28*$D28)/$D32</f>
        <v>5.6842464658742964</v>
      </c>
      <c r="R32" s="15">
        <f>(R10*$D10+R13*$D13+R21*$D21+R28*$D28)/$D32</f>
        <v>0.5542924127883051</v>
      </c>
      <c r="S32" s="15">
        <f>(S10*$D10+S13*$D13+S21*$D21+S28*$D28)/$D32</f>
        <v>12.187593526572801</v>
      </c>
      <c r="T32" s="15">
        <f>(T10*$D10+T13*$D13+T21*$D21+T28*$D28)/$D32</f>
        <v>5.6572591629407674</v>
      </c>
      <c r="W32" s="9">
        <v>147302357</v>
      </c>
    </row>
    <row r="33" spans="2:20" x14ac:dyDescent="0.25">
      <c r="B33" s="23" t="s">
        <v>17</v>
      </c>
      <c r="C33" s="23"/>
      <c r="D33" s="22">
        <v>0.14524999999999999</v>
      </c>
      <c r="E33" s="5" t="s">
        <v>47</v>
      </c>
      <c r="F33" s="16">
        <f>($D20*F20+$D25*F25+$D26*F26)/$D33</f>
        <v>9.645503810798715</v>
      </c>
      <c r="G33" s="16">
        <f>($D20*G20+$D25*G25+$D26*G26)/$D33</f>
        <v>0.60366030122610059</v>
      </c>
      <c r="H33" s="16">
        <f>($D20*H20+$D25*H25+$D26*H26)/$D33</f>
        <v>7.0508763995171106</v>
      </c>
      <c r="I33" s="16">
        <f>($D20*I20+$D25*I25+$D26*I26)/$D33</f>
        <v>0</v>
      </c>
      <c r="J33" s="16">
        <f>($D20*J20+$D25*J25+$D26*J26)/$D33</f>
        <v>11.16468058906095</v>
      </c>
      <c r="K33" s="16">
        <f>($D20*K20+$D25*K25+$D26*K26)/$D33</f>
        <v>5.5606518848016782</v>
      </c>
      <c r="L33" s="16">
        <f>($D20*L20+$D25*L25+$D26*L26)/$D33</f>
        <v>0.75595646222211377</v>
      </c>
      <c r="M33" s="16">
        <f>($D20*M20+$D25*M25+$D26*M26)/$D33</f>
        <v>1.2181648073165992</v>
      </c>
      <c r="N33" s="16">
        <f>($D20*N20+$D25*N25+$D26*N26)/$D33</f>
        <v>31.231969535517397</v>
      </c>
      <c r="O33" s="16">
        <f>($D20*O20+$D25*O25+$D26*O26)/$D33</f>
        <v>3.1814418719909141</v>
      </c>
      <c r="P33" s="16">
        <f>($D20*P20+$D25*P25+$D26*P26)/$D33</f>
        <v>0.38340033354325587</v>
      </c>
      <c r="Q33" s="16">
        <f>($D20*Q20+$D25*Q25+$D26*Q26)/$D33</f>
        <v>4.9353031738467816</v>
      </c>
      <c r="R33" s="16">
        <f>($D20*R20+$D25*R25+$D26*R26)/$D33</f>
        <v>0</v>
      </c>
      <c r="S33" s="16">
        <f>($D20*S20+$D25*S25+$D26*S26)/$D33</f>
        <v>12.35873570204275</v>
      </c>
      <c r="T33" s="16">
        <f>($D20*T20+$D25*T25+$D26*T26)/$D33</f>
        <v>9.6286579702819228</v>
      </c>
    </row>
    <row r="34" spans="2:20" x14ac:dyDescent="0.25">
      <c r="B34" s="23" t="s">
        <v>17</v>
      </c>
      <c r="C34" s="23"/>
      <c r="D34" s="22">
        <v>0.26627000000000001</v>
      </c>
      <c r="E34" s="3" t="s">
        <v>46</v>
      </c>
      <c r="F34" s="16">
        <f>(F4*$D4+F7*$D7+F8*$D8+F12*$D12+F17*$D17+F18*$D18+F19*$D19+F22*$D22+F27*$D27)/$D34</f>
        <v>0.96775232792682042</v>
      </c>
      <c r="G34" s="16">
        <f>(G4*$D4+G7*$D7+G8*$D8+G12*$D12+G17*$D17+G18*$D18+G19*$D19+G22*$D22+G27*$D27)/$D34</f>
        <v>0.44309859266057022</v>
      </c>
      <c r="H34" s="16">
        <f>(H4*$D4+H7*$D7+H8*$D8+H12*$D12+H17*$D17+H18*$D18+H19*$D19+H22*$D22+H27*$D27)/$D34</f>
        <v>15.586133563279995</v>
      </c>
      <c r="I34" s="16">
        <f>(I4*$D4+I7*$D7+I8*$D8+I12*$D12+I17*$D17+I18*$D18+I19*$D19+I22*$D22+I27*$D27)/$D34</f>
        <v>0.12889680284795466</v>
      </c>
      <c r="J34" s="16">
        <f>(J4*$D4+J7*$D7+J8*$D8+J12*$D12+J17*$D17+J18*$D18+J19*$D19+J22*$D22+J27*$D27)/$D34</f>
        <v>28.501732792865106</v>
      </c>
      <c r="K34" s="16">
        <f>(K4*$D4+K7*$D7+K8*$D8+K12*$D12+K17*$D17+K18*$D18+K19*$D19+K22*$D22+K27*$D27)/$D34</f>
        <v>5.0057553889408757</v>
      </c>
      <c r="L34" s="16">
        <f>(L4*$D4+L7*$D7+L8*$D8+L12*$D12+L17*$D17+L18*$D18+L19*$D19+L22*$D22+L27*$D27)/$D34</f>
        <v>0.15605244526632028</v>
      </c>
      <c r="M34" s="16">
        <f>(M4*$D4+M7*$D7+M8*$D8+M12*$D12+M17*$D17+M18*$D18+M19*$D19+M22*$D22+M27*$D27)/$D34</f>
        <v>1.2491994011271772</v>
      </c>
      <c r="N34" s="16">
        <f>(N4*$D4+N7*$D7+N8*$D8+N12*$D12+N17*$D17+N18*$D18+N19*$D19+N22*$D22+N27*$D27)/$D34</f>
        <v>16.005448685524957</v>
      </c>
      <c r="O34" s="16">
        <f>(O4*$D4+O7*$D7+O8*$D8+O12*$D12+O17*$D17+O18*$D18+O19*$D19+O22*$D22+O27*$D27)/$D34</f>
        <v>0.70169215351251935</v>
      </c>
      <c r="P34" s="16">
        <f>(P4*$D4+P7*$D7+P8*$D8+P12*$D12+P17*$D17+P18*$D18+P19*$D19+P22*$D22+P27*$D27)/$D34</f>
        <v>0.27779011349066091</v>
      </c>
      <c r="Q34" s="16">
        <f>(Q4*$D4+Q7*$D7+Q8*$D8+Q12*$D12+Q17*$D17+Q18*$D18+Q19*$D19+Q22*$D22+Q27*$D27)/$D34</f>
        <v>5.6867832495538817</v>
      </c>
      <c r="R34" s="16">
        <f>(R4*$D4+R7*$D7+R8*$D8+R12*$D12+R17*$D17+R18*$D18+R19*$D19+R22*$D22+R27*$D27)/$D34</f>
        <v>0.24648159321687887</v>
      </c>
      <c r="S34" s="16">
        <f>(S4*$D4+S7*$D7+S8*$D8+S12*$D12+S17*$D17+S18*$D18+S19*$D19+S22*$D22+S27*$D27)/$D34</f>
        <v>12.822778757248063</v>
      </c>
      <c r="T34" s="16">
        <f>(T4*$D4+T7*$D7+T8*$D8+T12*$D12+T17*$D17+T18*$D18+T19*$D19+T22*$D22+T27*$D27)/$D34</f>
        <v>8.9332064116972401</v>
      </c>
    </row>
    <row r="35" spans="2:20" x14ac:dyDescent="0.25">
      <c r="B35" s="23" t="s">
        <v>17</v>
      </c>
      <c r="C35" s="23"/>
      <c r="D35" s="22">
        <v>0.15126000000000001</v>
      </c>
      <c r="E35" s="4" t="s">
        <v>55</v>
      </c>
      <c r="F35" s="16">
        <f>(F9*$D9+F11*$D11+F14*$D14+F15*$D15+F3*$D3+F5*$D5+F6*$D6+F16*$D16+F23*$D23+F24*$D24+F29*$D29)/$D35</f>
        <v>1.3966561877911594</v>
      </c>
      <c r="G35" s="16">
        <f t="shared" ref="G35:T35" si="3">(G9*$D9+G11*$D11+G14*$D14+G15*$D15+G3*$D3+G5*$D5+G6*$D6+G16*$D16+G23*$D23+G24*$D24+G29*$D29)/$D35</f>
        <v>0.51234160501720816</v>
      </c>
      <c r="H35" s="16">
        <f>(H9*$D9+H11*$D11+H14*$D14+H15*$D15+H3*$D3+H5*$D5+H6*$D6+H16*$D16+H23*$D23+H24*$D24+H29*$D29)/$D35</f>
        <v>10.703703729921111</v>
      </c>
      <c r="I35" s="16">
        <f t="shared" si="3"/>
        <v>0.15631435344934838</v>
      </c>
      <c r="J35" s="16">
        <f t="shared" si="3"/>
        <v>14.10288902661153</v>
      </c>
      <c r="K35" s="16">
        <f t="shared" si="3"/>
        <v>7.0793038448908545</v>
      </c>
      <c r="L35" s="16">
        <f t="shared" si="3"/>
        <v>0.21893631153282425</v>
      </c>
      <c r="M35" s="16">
        <f t="shared" si="3"/>
        <v>3.114581466349164</v>
      </c>
      <c r="N35" s="16">
        <f t="shared" si="3"/>
        <v>31.203417671426433</v>
      </c>
      <c r="O35" s="16">
        <f t="shared" si="3"/>
        <v>1.2470213506914185</v>
      </c>
      <c r="P35" s="16">
        <f t="shared" si="3"/>
        <v>0.32776710681329457</v>
      </c>
      <c r="Q35" s="16">
        <f t="shared" si="3"/>
        <v>7.3710892347051384</v>
      </c>
      <c r="R35" s="16">
        <f t="shared" si="3"/>
        <v>0</v>
      </c>
      <c r="S35" s="16">
        <f t="shared" si="3"/>
        <v>8.8979880921906602</v>
      </c>
      <c r="T35" s="16">
        <f t="shared" si="3"/>
        <v>7.2694290927222127</v>
      </c>
    </row>
    <row r="36" spans="2:20" x14ac:dyDescent="0.25"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spans="2:20" x14ac:dyDescent="0.25">
      <c r="B37" s="23" t="s">
        <v>17</v>
      </c>
      <c r="C37" s="23"/>
      <c r="D37" s="22">
        <v>1</v>
      </c>
      <c r="E37" s="2" t="s">
        <v>49</v>
      </c>
      <c r="F37" s="15">
        <f>SUMPRODUCT(F3:F29,$D$3:$D$29)</f>
        <v>2.6254038691315715</v>
      </c>
      <c r="G37" s="15">
        <f>SUMPRODUCT(G3:G29,$D$3:$D$29)</f>
        <v>0.47164403486089496</v>
      </c>
      <c r="H37" s="15">
        <f>SUMPRODUCT(H3:H29,$D$3:$D$29)</f>
        <v>11.327280214531804</v>
      </c>
      <c r="I37" s="15">
        <f>SUMPRODUCT(I3:I29,$D$3:$D$29)</f>
        <v>5.7965460797073334E-2</v>
      </c>
      <c r="J37" s="15">
        <f>SUMPRODUCT(J3:J29,$D$3:$D$29)</f>
        <v>16.946870368136747</v>
      </c>
      <c r="K37" s="15">
        <f>SUMPRODUCT(K3:K29,$D$3:$D$29)</f>
        <v>7.7199304760615615</v>
      </c>
      <c r="L37" s="15">
        <f>SUMPRODUCT(L3:L29,$D$3:$D$29)</f>
        <v>0.61341038147814575</v>
      </c>
      <c r="M37" s="15">
        <f>SUMPRODUCT(M3:M29,$D$3:$D$29)</f>
        <v>1.943310072085269</v>
      </c>
      <c r="N37" s="15">
        <f>SUMPRODUCT(N3:N29,$D$3:$D$29)</f>
        <v>27.253151013734289</v>
      </c>
      <c r="O37" s="15">
        <f>SUMPRODUCT(O3:O29,$D$3:$D$29)</f>
        <v>2.243716989538735</v>
      </c>
      <c r="P37" s="15">
        <f>SUMPRODUCT(P3:P29,$D$3:$D$29)</f>
        <v>0.36771584720806605</v>
      </c>
      <c r="Q37" s="15">
        <f>SUMPRODUCT(Q3:Q29,$D$3:$D$29)</f>
        <v>5.8119064788623849</v>
      </c>
      <c r="R37" s="15">
        <f>SUMPRODUCT(R3:R29,$D$3:$D$29)</f>
        <v>0.30608824541755297</v>
      </c>
      <c r="S37" s="15">
        <f>SUMPRODUCT(S3:S29,$D$3:$D$29)</f>
        <v>11.842437287001456</v>
      </c>
      <c r="T37" s="15">
        <f>SUMPRODUCT(T3:T29,$D$3:$D$29)</f>
        <v>7.3309568834665706</v>
      </c>
    </row>
    <row r="38" spans="2:20" x14ac:dyDescent="0.25">
      <c r="E38" s="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2:20" x14ac:dyDescent="0.25">
      <c r="E39" s="20" t="s">
        <v>51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2:20" x14ac:dyDescent="0.25">
      <c r="B40" s="23" t="s">
        <v>17</v>
      </c>
      <c r="C40" s="24">
        <v>43367</v>
      </c>
      <c r="D40" s="22">
        <v>0.44</v>
      </c>
      <c r="E40" s="6" t="s">
        <v>48</v>
      </c>
      <c r="F40" s="15">
        <v>2</v>
      </c>
      <c r="G40" s="15"/>
      <c r="H40" s="15">
        <v>11</v>
      </c>
      <c r="I40" s="15"/>
      <c r="J40" s="15">
        <v>16</v>
      </c>
      <c r="K40" s="15">
        <v>10</v>
      </c>
      <c r="L40" s="15"/>
      <c r="M40" s="15"/>
      <c r="N40" s="15">
        <v>29</v>
      </c>
      <c r="O40" s="15"/>
      <c r="P40" s="15"/>
      <c r="Q40" s="15">
        <v>7</v>
      </c>
      <c r="R40" s="15"/>
      <c r="S40" s="15">
        <v>11</v>
      </c>
      <c r="T40" s="15">
        <v>6</v>
      </c>
    </row>
    <row r="41" spans="2:20" x14ac:dyDescent="0.25">
      <c r="B41" s="23" t="s">
        <v>17</v>
      </c>
      <c r="C41" s="24">
        <v>43367</v>
      </c>
      <c r="D41" s="22">
        <v>0.14524999999999999</v>
      </c>
      <c r="E41" s="5" t="s">
        <v>47</v>
      </c>
      <c r="F41" s="15">
        <v>6</v>
      </c>
      <c r="G41" s="15"/>
      <c r="H41" s="15">
        <v>8</v>
      </c>
      <c r="I41" s="15"/>
      <c r="J41" s="15">
        <v>15</v>
      </c>
      <c r="K41" s="15">
        <v>7</v>
      </c>
      <c r="L41" s="15"/>
      <c r="M41" s="15"/>
      <c r="N41" s="15">
        <v>36</v>
      </c>
      <c r="O41" s="15"/>
      <c r="P41" s="15"/>
      <c r="Q41" s="15">
        <v>2</v>
      </c>
      <c r="R41" s="15"/>
      <c r="S41" s="15">
        <v>11</v>
      </c>
      <c r="T41" s="15">
        <v>7</v>
      </c>
    </row>
    <row r="42" spans="2:20" x14ac:dyDescent="0.25">
      <c r="B42" s="23" t="s">
        <v>17</v>
      </c>
      <c r="C42" s="24">
        <v>43367</v>
      </c>
      <c r="D42" s="22">
        <v>0.26</v>
      </c>
      <c r="E42" s="3" t="s">
        <v>46</v>
      </c>
      <c r="F42" s="15">
        <v>1</v>
      </c>
      <c r="G42" s="15"/>
      <c r="H42" s="15">
        <v>17</v>
      </c>
      <c r="I42" s="15"/>
      <c r="J42" s="15">
        <v>30</v>
      </c>
      <c r="K42" s="15">
        <v>4</v>
      </c>
      <c r="L42" s="15"/>
      <c r="M42" s="15"/>
      <c r="N42" s="15">
        <v>15</v>
      </c>
      <c r="O42" s="15"/>
      <c r="P42" s="15"/>
      <c r="Q42" s="15">
        <v>6</v>
      </c>
      <c r="R42" s="15"/>
      <c r="S42" s="15">
        <v>13</v>
      </c>
      <c r="T42" s="15">
        <v>8</v>
      </c>
    </row>
    <row r="43" spans="2:20" x14ac:dyDescent="0.25">
      <c r="B43" s="23" t="s">
        <v>17</v>
      </c>
      <c r="C43" s="24">
        <v>43367</v>
      </c>
      <c r="D43" s="22">
        <v>0.15</v>
      </c>
      <c r="E43" s="4" t="s">
        <v>55</v>
      </c>
      <c r="F43" s="15">
        <v>1</v>
      </c>
      <c r="G43" s="15"/>
      <c r="H43" s="15">
        <v>10</v>
      </c>
      <c r="I43" s="15"/>
      <c r="J43" s="15">
        <v>23</v>
      </c>
      <c r="K43" s="15">
        <v>5</v>
      </c>
      <c r="L43" s="15"/>
      <c r="M43" s="15"/>
      <c r="N43" s="15">
        <v>28</v>
      </c>
      <c r="O43" s="15"/>
      <c r="P43" s="15"/>
      <c r="Q43" s="15">
        <v>5</v>
      </c>
      <c r="R43" s="15"/>
      <c r="S43" s="15">
        <v>10</v>
      </c>
      <c r="T43" s="15">
        <v>10</v>
      </c>
    </row>
    <row r="44" spans="2:20" x14ac:dyDescent="0.25"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2:20" x14ac:dyDescent="0.25">
      <c r="B45" s="23" t="s">
        <v>17</v>
      </c>
      <c r="C45" s="24">
        <v>43367</v>
      </c>
      <c r="D45" s="22">
        <v>1</v>
      </c>
      <c r="E45" s="2" t="s">
        <v>49</v>
      </c>
      <c r="F45" s="15">
        <v>2</v>
      </c>
      <c r="G45" s="15"/>
      <c r="H45" s="15">
        <v>12</v>
      </c>
      <c r="I45" s="15"/>
      <c r="J45" s="15">
        <v>21</v>
      </c>
      <c r="K45" s="15">
        <v>8</v>
      </c>
      <c r="L45" s="15"/>
      <c r="M45" s="15"/>
      <c r="N45" s="15">
        <v>27</v>
      </c>
      <c r="O45" s="15"/>
      <c r="P45" s="15"/>
      <c r="Q45" s="15">
        <v>6</v>
      </c>
      <c r="R45" s="15"/>
      <c r="S45" s="15">
        <v>11</v>
      </c>
      <c r="T45" s="15">
        <v>7</v>
      </c>
    </row>
    <row r="46" spans="2:20" x14ac:dyDescent="0.25">
      <c r="E46" s="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 spans="2:20" x14ac:dyDescent="0.25">
      <c r="E47" s="20" t="s">
        <v>52</v>
      </c>
    </row>
    <row r="48" spans="2:20" x14ac:dyDescent="0.25">
      <c r="E48" s="6" t="s">
        <v>48</v>
      </c>
      <c r="F48" s="15">
        <f>F32-F40</f>
        <v>-0.25856293471636671</v>
      </c>
      <c r="G48" s="15"/>
      <c r="H48" s="15">
        <f>H32-H40</f>
        <v>-0.54846958940663271</v>
      </c>
      <c r="I48" s="15"/>
      <c r="J48" s="15">
        <f>J32-J40</f>
        <v>-3.0845735975330477</v>
      </c>
      <c r="K48" s="15">
        <f>K32-K40</f>
        <v>0.39290888361872511</v>
      </c>
      <c r="L48" s="15"/>
      <c r="M48" s="15"/>
      <c r="N48" s="15">
        <f>N32-N40</f>
        <v>2.6615745608116335</v>
      </c>
      <c r="O48" s="15"/>
      <c r="P48" s="15"/>
      <c r="Q48" s="15">
        <f>Q32-Q40</f>
        <v>-1.3157535341257036</v>
      </c>
      <c r="R48" s="15"/>
      <c r="S48" s="15">
        <f>S32-S40</f>
        <v>1.187593526572801</v>
      </c>
      <c r="T48" s="15">
        <f>T32-T40</f>
        <v>-0.34274083705923264</v>
      </c>
    </row>
    <row r="49" spans="5:20" x14ac:dyDescent="0.25">
      <c r="E49" s="5" t="s">
        <v>47</v>
      </c>
      <c r="F49" s="15">
        <f>F33-F41</f>
        <v>3.645503810798715</v>
      </c>
      <c r="G49" s="15"/>
      <c r="H49" s="15">
        <f>H33-H41</f>
        <v>-0.94912360048288935</v>
      </c>
      <c r="I49" s="15"/>
      <c r="J49" s="15">
        <f>J33-J41</f>
        <v>-3.83531941093905</v>
      </c>
      <c r="K49" s="15">
        <f>K33-K41</f>
        <v>-1.4393481151983218</v>
      </c>
      <c r="L49" s="15"/>
      <c r="M49" s="15"/>
      <c r="N49" s="15">
        <f>N33-N41</f>
        <v>-4.768030464482603</v>
      </c>
      <c r="O49" s="15"/>
      <c r="P49" s="15"/>
      <c r="Q49" s="15">
        <f>Q33-Q41</f>
        <v>2.9353031738467816</v>
      </c>
      <c r="R49" s="15"/>
      <c r="S49" s="15">
        <f>S33-S41</f>
        <v>1.3587357020427504</v>
      </c>
      <c r="T49" s="15">
        <f>T33-T41</f>
        <v>2.6286579702819228</v>
      </c>
    </row>
    <row r="50" spans="5:20" x14ac:dyDescent="0.25">
      <c r="E50" s="3" t="s">
        <v>46</v>
      </c>
      <c r="F50" s="15">
        <f>F34-F42</f>
        <v>-3.2247672073179579E-2</v>
      </c>
      <c r="G50" s="15"/>
      <c r="H50" s="15">
        <f>H34-H42</f>
        <v>-1.4138664367200047</v>
      </c>
      <c r="I50" s="15"/>
      <c r="J50" s="15">
        <f>J34-J42</f>
        <v>-1.4982672071348944</v>
      </c>
      <c r="K50" s="15">
        <f>K34-K42</f>
        <v>1.0057553889408757</v>
      </c>
      <c r="L50" s="15"/>
      <c r="M50" s="15"/>
      <c r="N50" s="15">
        <f>N34-N42</f>
        <v>1.0054486855249571</v>
      </c>
      <c r="O50" s="15"/>
      <c r="P50" s="15"/>
      <c r="Q50" s="15">
        <f>Q34-Q42</f>
        <v>-0.3132167504461183</v>
      </c>
      <c r="R50" s="15"/>
      <c r="S50" s="15">
        <f>S34-S42</f>
        <v>-0.17722124275193707</v>
      </c>
      <c r="T50" s="15">
        <f>T34-T42</f>
        <v>0.93320641169724006</v>
      </c>
    </row>
    <row r="51" spans="5:20" x14ac:dyDescent="0.25">
      <c r="E51" s="4" t="s">
        <v>55</v>
      </c>
      <c r="F51" s="15">
        <f>F35-F43</f>
        <v>0.39665618779115941</v>
      </c>
      <c r="G51" s="15"/>
      <c r="H51" s="15">
        <f>H35-H43</f>
        <v>0.70370372992111108</v>
      </c>
      <c r="I51" s="15"/>
      <c r="J51" s="15">
        <f>J35-J43</f>
        <v>-8.8971109733884699</v>
      </c>
      <c r="K51" s="15">
        <f>K35-K43</f>
        <v>2.0793038448908545</v>
      </c>
      <c r="L51" s="15"/>
      <c r="M51" s="15"/>
      <c r="N51" s="15">
        <f>N35-N43</f>
        <v>3.2034176714264326</v>
      </c>
      <c r="O51" s="15"/>
      <c r="P51" s="15"/>
      <c r="Q51" s="15">
        <f>Q35-Q43</f>
        <v>2.3710892347051384</v>
      </c>
      <c r="R51" s="15"/>
      <c r="S51" s="15">
        <f>S35-S43</f>
        <v>-1.1020119078093398</v>
      </c>
      <c r="T51" s="15">
        <f>T35-T43</f>
        <v>-2.7305709072777873</v>
      </c>
    </row>
    <row r="52" spans="5:20" x14ac:dyDescent="0.2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5:20" x14ac:dyDescent="0.25">
      <c r="E53" s="2" t="s">
        <v>49</v>
      </c>
      <c r="F53" s="15">
        <f>F37-F45</f>
        <v>0.62540386913157153</v>
      </c>
      <c r="G53" s="15"/>
      <c r="H53" s="15">
        <f>H37-H45</f>
        <v>-0.67271978546819611</v>
      </c>
      <c r="I53" s="15"/>
      <c r="J53" s="15">
        <f>J37-J45</f>
        <v>-4.0531296318632535</v>
      </c>
      <c r="K53" s="15">
        <f>K37-K45</f>
        <v>-0.28006952393843854</v>
      </c>
      <c r="L53" s="15"/>
      <c r="M53" s="15"/>
      <c r="N53" s="15">
        <f>N37-N45</f>
        <v>0.25315101373428917</v>
      </c>
      <c r="O53" s="15"/>
      <c r="P53" s="15"/>
      <c r="Q53" s="15">
        <f>Q37-Q45</f>
        <v>-0.18809352113761513</v>
      </c>
      <c r="R53" s="15"/>
      <c r="S53" s="15">
        <f>S37-S45</f>
        <v>0.84243728700145581</v>
      </c>
      <c r="T53" s="15">
        <f>T37-T45</f>
        <v>0.33095688346657059</v>
      </c>
    </row>
  </sheetData>
  <conditionalFormatting sqref="F48:T5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3"/>
  <sheetViews>
    <sheetView workbookViewId="0">
      <pane xSplit="5" ySplit="2" topLeftCell="F3" activePane="bottomRight" state="frozen"/>
      <selection pane="topRight" activeCell="G1" sqref="G1"/>
      <selection pane="bottomLeft" activeCell="A3" sqref="A3"/>
      <selection pane="bottomRight" activeCell="Y34" sqref="Y34"/>
    </sheetView>
  </sheetViews>
  <sheetFormatPr defaultRowHeight="15" x14ac:dyDescent="0.25"/>
  <cols>
    <col min="1" max="4" width="9.140625" style="7"/>
    <col min="5" max="5" width="10.28515625" style="8" bestFit="1" customWidth="1"/>
    <col min="6" max="21" width="9.140625" style="7"/>
    <col min="22" max="22" width="4" style="7" bestFit="1" customWidth="1"/>
    <col min="23" max="23" width="11.140625" style="7" bestFit="1" customWidth="1"/>
    <col min="24" max="24" width="7" style="7" bestFit="1" customWidth="1"/>
    <col min="25" max="25" width="10.85546875" style="7" bestFit="1" customWidth="1"/>
    <col min="26" max="26" width="15.85546875" style="7" bestFit="1" customWidth="1"/>
    <col min="27" max="16384" width="9.140625" style="7"/>
  </cols>
  <sheetData>
    <row r="2" spans="2:26" ht="45" x14ac:dyDescent="0.25">
      <c r="B2" s="1" t="s">
        <v>0</v>
      </c>
      <c r="C2" s="1" t="s">
        <v>1</v>
      </c>
      <c r="D2" s="1" t="s">
        <v>54</v>
      </c>
      <c r="E2" s="1" t="s">
        <v>53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</row>
    <row r="3" spans="2:26" hidden="1" x14ac:dyDescent="0.25">
      <c r="B3" s="11" t="s">
        <v>17</v>
      </c>
      <c r="C3" s="12">
        <v>43362</v>
      </c>
      <c r="D3" s="21">
        <v>3.6327728279324139E-3</v>
      </c>
      <c r="E3" s="4" t="s">
        <v>18</v>
      </c>
      <c r="F3" s="13">
        <v>0</v>
      </c>
      <c r="G3" s="13">
        <v>1</v>
      </c>
      <c r="H3" s="13">
        <v>8</v>
      </c>
      <c r="I3" s="13">
        <v>0</v>
      </c>
      <c r="J3" s="13">
        <v>7</v>
      </c>
      <c r="K3" s="13">
        <v>8</v>
      </c>
      <c r="L3" s="13">
        <v>0</v>
      </c>
      <c r="M3" s="13">
        <v>2</v>
      </c>
      <c r="N3" s="13">
        <v>53</v>
      </c>
      <c r="O3" s="13">
        <v>0</v>
      </c>
      <c r="P3" s="13">
        <v>0</v>
      </c>
      <c r="Q3" s="13">
        <v>11</v>
      </c>
      <c r="R3" s="13">
        <v>0</v>
      </c>
      <c r="S3" s="13">
        <v>5</v>
      </c>
      <c r="T3" s="13">
        <v>5</v>
      </c>
      <c r="W3" s="9"/>
      <c r="Z3" s="9"/>
    </row>
    <row r="4" spans="2:26" hidden="1" x14ac:dyDescent="0.25">
      <c r="B4" s="11" t="s">
        <v>17</v>
      </c>
      <c r="C4" s="12">
        <v>43331</v>
      </c>
      <c r="D4" s="21">
        <v>1.4853577665427308E-2</v>
      </c>
      <c r="E4" s="3" t="s">
        <v>19</v>
      </c>
      <c r="F4" s="13">
        <v>1</v>
      </c>
      <c r="G4" s="13">
        <v>1</v>
      </c>
      <c r="H4" s="13">
        <v>8</v>
      </c>
      <c r="I4" s="13">
        <v>1</v>
      </c>
      <c r="J4" s="13">
        <v>28</v>
      </c>
      <c r="K4" s="13">
        <v>7</v>
      </c>
      <c r="L4" s="13">
        <v>1</v>
      </c>
      <c r="M4" s="13">
        <v>2</v>
      </c>
      <c r="N4" s="13">
        <v>22</v>
      </c>
      <c r="O4" s="13">
        <v>1</v>
      </c>
      <c r="P4" s="13">
        <v>0</v>
      </c>
      <c r="Q4" s="13">
        <v>7</v>
      </c>
      <c r="R4" s="13">
        <v>1</v>
      </c>
      <c r="S4" s="13">
        <v>11</v>
      </c>
      <c r="T4" s="13">
        <v>10</v>
      </c>
      <c r="W4" s="9"/>
      <c r="Z4" s="9"/>
    </row>
    <row r="5" spans="2:26" hidden="1" x14ac:dyDescent="0.25">
      <c r="B5" s="11" t="s">
        <v>17</v>
      </c>
      <c r="C5" s="12">
        <v>43359</v>
      </c>
      <c r="D5" s="21">
        <v>1.6483768823875644E-2</v>
      </c>
      <c r="E5" s="4" t="s">
        <v>20</v>
      </c>
      <c r="F5" s="13">
        <v>2</v>
      </c>
      <c r="G5" s="13">
        <v>0</v>
      </c>
      <c r="H5" s="13">
        <v>12</v>
      </c>
      <c r="I5" s="13">
        <v>0</v>
      </c>
      <c r="J5" s="13">
        <v>17</v>
      </c>
      <c r="K5" s="13">
        <v>5</v>
      </c>
      <c r="L5" s="13">
        <v>1</v>
      </c>
      <c r="M5" s="13">
        <v>4</v>
      </c>
      <c r="N5" s="13">
        <v>33</v>
      </c>
      <c r="O5" s="13">
        <v>1</v>
      </c>
      <c r="P5" s="13">
        <v>0</v>
      </c>
      <c r="Q5" s="13">
        <v>10</v>
      </c>
      <c r="R5" s="13">
        <v>0</v>
      </c>
      <c r="S5" s="13">
        <v>10</v>
      </c>
      <c r="T5" s="13">
        <v>5</v>
      </c>
      <c r="W5" s="9"/>
      <c r="Z5" s="9"/>
    </row>
    <row r="6" spans="2:26" hidden="1" x14ac:dyDescent="0.25">
      <c r="B6" s="11" t="s">
        <v>17</v>
      </c>
      <c r="C6" s="12">
        <v>43359</v>
      </c>
      <c r="D6" s="21">
        <v>3.4765906698967486E-3</v>
      </c>
      <c r="E6" s="4" t="s">
        <v>21</v>
      </c>
      <c r="F6" s="13">
        <v>1</v>
      </c>
      <c r="G6" s="13">
        <v>0</v>
      </c>
      <c r="H6" s="13">
        <v>13</v>
      </c>
      <c r="I6" s="13">
        <v>0</v>
      </c>
      <c r="J6" s="13">
        <v>17</v>
      </c>
      <c r="K6" s="13">
        <v>8</v>
      </c>
      <c r="L6" s="13">
        <v>1</v>
      </c>
      <c r="M6" s="13">
        <v>3</v>
      </c>
      <c r="N6" s="13">
        <v>28</v>
      </c>
      <c r="O6" s="13">
        <v>2</v>
      </c>
      <c r="P6" s="13">
        <v>0</v>
      </c>
      <c r="Q6" s="13">
        <v>14</v>
      </c>
      <c r="R6" s="13">
        <v>0</v>
      </c>
      <c r="S6" s="13">
        <v>8</v>
      </c>
      <c r="T6" s="13">
        <v>4</v>
      </c>
      <c r="W6" s="9"/>
      <c r="Z6" s="9"/>
    </row>
    <row r="7" spans="2:26" hidden="1" x14ac:dyDescent="0.25">
      <c r="B7" s="11" t="s">
        <v>17</v>
      </c>
      <c r="C7" s="12">
        <v>43360</v>
      </c>
      <c r="D7" s="21">
        <v>6.5732376570186185E-2</v>
      </c>
      <c r="E7" s="3" t="s">
        <v>22</v>
      </c>
      <c r="F7" s="13">
        <v>1</v>
      </c>
      <c r="G7" s="13">
        <v>0</v>
      </c>
      <c r="H7" s="13">
        <v>9</v>
      </c>
      <c r="I7" s="13">
        <v>0</v>
      </c>
      <c r="J7" s="13">
        <v>33</v>
      </c>
      <c r="K7" s="13">
        <v>6</v>
      </c>
      <c r="L7" s="13">
        <v>0</v>
      </c>
      <c r="M7" s="13">
        <v>1</v>
      </c>
      <c r="N7" s="13">
        <v>14</v>
      </c>
      <c r="O7" s="13">
        <v>1</v>
      </c>
      <c r="P7" s="13">
        <v>0</v>
      </c>
      <c r="Q7" s="13">
        <v>6</v>
      </c>
      <c r="R7" s="13">
        <v>0</v>
      </c>
      <c r="S7" s="13">
        <v>17</v>
      </c>
      <c r="T7" s="13">
        <v>12</v>
      </c>
      <c r="W7" s="9"/>
      <c r="Z7" s="9"/>
    </row>
    <row r="8" spans="2:26" hidden="1" x14ac:dyDescent="0.25">
      <c r="B8" s="11" t="s">
        <v>17</v>
      </c>
      <c r="C8" s="12">
        <v>43366</v>
      </c>
      <c r="D8" s="21">
        <v>4.1479295541754301E-2</v>
      </c>
      <c r="E8" s="3" t="s">
        <v>23</v>
      </c>
      <c r="F8" s="13">
        <v>1</v>
      </c>
      <c r="G8" s="13">
        <v>1</v>
      </c>
      <c r="H8" s="13">
        <v>39</v>
      </c>
      <c r="I8" s="13">
        <v>0</v>
      </c>
      <c r="J8" s="13">
        <v>21</v>
      </c>
      <c r="K8" s="13">
        <v>3</v>
      </c>
      <c r="L8" s="13">
        <v>0</v>
      </c>
      <c r="M8" s="13">
        <v>1</v>
      </c>
      <c r="N8" s="13">
        <v>15</v>
      </c>
      <c r="O8" s="13">
        <v>0</v>
      </c>
      <c r="P8" s="13">
        <v>0</v>
      </c>
      <c r="Q8" s="13">
        <v>3</v>
      </c>
      <c r="R8" s="13">
        <v>0</v>
      </c>
      <c r="S8" s="13">
        <v>9</v>
      </c>
      <c r="T8" s="13">
        <v>7</v>
      </c>
      <c r="W8" s="9"/>
      <c r="Z8" s="9"/>
    </row>
    <row r="9" spans="2:26" hidden="1" x14ac:dyDescent="0.25">
      <c r="B9" s="11" t="s">
        <v>17</v>
      </c>
      <c r="C9" s="12">
        <v>43359</v>
      </c>
      <c r="D9" s="21">
        <v>1.4150187698625895E-2</v>
      </c>
      <c r="E9" s="4" t="s">
        <v>24</v>
      </c>
      <c r="F9" s="13">
        <v>1</v>
      </c>
      <c r="G9" s="13">
        <v>1</v>
      </c>
      <c r="H9" s="13">
        <v>12</v>
      </c>
      <c r="I9" s="13">
        <v>0</v>
      </c>
      <c r="J9" s="13">
        <v>11</v>
      </c>
      <c r="K9" s="13">
        <v>4</v>
      </c>
      <c r="L9" s="13">
        <v>0</v>
      </c>
      <c r="M9" s="13">
        <v>2</v>
      </c>
      <c r="N9" s="13">
        <v>39</v>
      </c>
      <c r="O9" s="13">
        <v>2</v>
      </c>
      <c r="P9" s="13">
        <v>1</v>
      </c>
      <c r="Q9" s="13">
        <v>9</v>
      </c>
      <c r="R9" s="13">
        <v>0</v>
      </c>
      <c r="S9" s="13">
        <v>9</v>
      </c>
      <c r="T9" s="13">
        <v>8</v>
      </c>
      <c r="W9" s="9"/>
      <c r="Z9" s="9"/>
    </row>
    <row r="10" spans="2:26" hidden="1" x14ac:dyDescent="0.25">
      <c r="B10" s="11" t="s">
        <v>17</v>
      </c>
      <c r="C10" s="12">
        <v>43350</v>
      </c>
      <c r="D10" s="21">
        <v>1.8701180728560914E-2</v>
      </c>
      <c r="E10" s="6" t="s">
        <v>25</v>
      </c>
      <c r="F10" s="13">
        <v>1</v>
      </c>
      <c r="G10" s="13">
        <v>0</v>
      </c>
      <c r="H10" s="13">
        <v>13</v>
      </c>
      <c r="I10" s="13">
        <v>0</v>
      </c>
      <c r="J10" s="13">
        <v>5</v>
      </c>
      <c r="K10" s="13">
        <v>9</v>
      </c>
      <c r="L10" s="13">
        <v>1</v>
      </c>
      <c r="M10" s="13">
        <v>2</v>
      </c>
      <c r="N10" s="13">
        <v>24</v>
      </c>
      <c r="O10" s="13">
        <v>2</v>
      </c>
      <c r="P10" s="13">
        <v>0</v>
      </c>
      <c r="Q10" s="13">
        <v>15</v>
      </c>
      <c r="R10" s="13">
        <v>1</v>
      </c>
      <c r="S10" s="13">
        <v>15</v>
      </c>
      <c r="T10" s="13">
        <v>11</v>
      </c>
      <c r="W10" s="9"/>
      <c r="Z10" s="9"/>
    </row>
    <row r="11" spans="2:26" hidden="1" x14ac:dyDescent="0.25">
      <c r="B11" s="11" t="s">
        <v>17</v>
      </c>
      <c r="C11" s="12">
        <v>43363</v>
      </c>
      <c r="D11" s="21">
        <v>2.8750870564820629E-2</v>
      </c>
      <c r="E11" s="4" t="s">
        <v>26</v>
      </c>
      <c r="F11" s="13">
        <v>1</v>
      </c>
      <c r="G11" s="13">
        <v>1</v>
      </c>
      <c r="H11" s="13">
        <v>9</v>
      </c>
      <c r="I11" s="13">
        <v>0</v>
      </c>
      <c r="J11" s="13">
        <v>15</v>
      </c>
      <c r="K11" s="13">
        <v>6</v>
      </c>
      <c r="L11" s="13">
        <v>0</v>
      </c>
      <c r="M11" s="13">
        <v>6</v>
      </c>
      <c r="N11" s="13">
        <v>35</v>
      </c>
      <c r="O11" s="13">
        <v>2</v>
      </c>
      <c r="P11" s="13">
        <v>0</v>
      </c>
      <c r="Q11" s="13">
        <v>6</v>
      </c>
      <c r="R11" s="13">
        <v>0</v>
      </c>
      <c r="S11" s="13">
        <v>10</v>
      </c>
      <c r="T11" s="13">
        <v>8</v>
      </c>
      <c r="W11" s="9"/>
      <c r="Z11" s="9"/>
    </row>
    <row r="12" spans="2:26" hidden="1" x14ac:dyDescent="0.25">
      <c r="B12" s="11" t="s">
        <v>17</v>
      </c>
      <c r="C12" s="12">
        <v>43361</v>
      </c>
      <c r="D12" s="21">
        <v>2.9364547099541657E-2</v>
      </c>
      <c r="E12" s="3" t="s">
        <v>27</v>
      </c>
      <c r="F12" s="13">
        <v>1</v>
      </c>
      <c r="G12" s="13">
        <v>0</v>
      </c>
      <c r="H12" s="13">
        <v>13</v>
      </c>
      <c r="I12" s="13">
        <v>0</v>
      </c>
      <c r="J12" s="13">
        <v>36</v>
      </c>
      <c r="K12" s="13">
        <v>5</v>
      </c>
      <c r="L12" s="13">
        <v>0</v>
      </c>
      <c r="M12" s="13">
        <v>1</v>
      </c>
      <c r="N12" s="13">
        <v>18</v>
      </c>
      <c r="O12" s="13">
        <v>0</v>
      </c>
      <c r="P12" s="13">
        <v>1</v>
      </c>
      <c r="Q12" s="13">
        <v>6</v>
      </c>
      <c r="R12" s="13">
        <v>1</v>
      </c>
      <c r="S12" s="13">
        <v>8</v>
      </c>
      <c r="T12" s="13">
        <v>10</v>
      </c>
      <c r="W12" s="9"/>
      <c r="Z12" s="9"/>
    </row>
    <row r="13" spans="2:26" hidden="1" x14ac:dyDescent="0.25">
      <c r="B13" s="11" t="s">
        <v>17</v>
      </c>
      <c r="C13" s="12">
        <v>43359</v>
      </c>
      <c r="D13" s="21">
        <v>0.10475708817069369</v>
      </c>
      <c r="E13" s="6" t="s">
        <v>28</v>
      </c>
      <c r="F13" s="13">
        <v>2</v>
      </c>
      <c r="G13" s="13">
        <v>1</v>
      </c>
      <c r="H13" s="13">
        <v>11</v>
      </c>
      <c r="I13" s="13">
        <v>0</v>
      </c>
      <c r="J13" s="13">
        <v>16</v>
      </c>
      <c r="K13" s="13">
        <v>7</v>
      </c>
      <c r="L13" s="13">
        <v>1</v>
      </c>
      <c r="M13" s="13">
        <v>3</v>
      </c>
      <c r="N13" s="13">
        <v>29</v>
      </c>
      <c r="O13" s="13">
        <v>3</v>
      </c>
      <c r="P13" s="13">
        <v>1</v>
      </c>
      <c r="Q13" s="13">
        <v>6</v>
      </c>
      <c r="R13" s="13">
        <v>0</v>
      </c>
      <c r="S13" s="13">
        <v>12</v>
      </c>
      <c r="T13" s="13">
        <v>9</v>
      </c>
      <c r="W13" s="9"/>
      <c r="Z13" s="9"/>
    </row>
    <row r="14" spans="2:26" hidden="1" x14ac:dyDescent="0.25">
      <c r="B14" s="11" t="s">
        <v>17</v>
      </c>
      <c r="C14" s="12">
        <v>43366</v>
      </c>
      <c r="D14" s="21">
        <v>1.2331642459733349E-2</v>
      </c>
      <c r="E14" s="4" t="s">
        <v>29</v>
      </c>
      <c r="F14" s="13">
        <v>3</v>
      </c>
      <c r="G14" s="13">
        <v>1</v>
      </c>
      <c r="H14" s="13">
        <v>9</v>
      </c>
      <c r="I14" s="13">
        <v>0</v>
      </c>
      <c r="J14" s="13">
        <v>15</v>
      </c>
      <c r="K14" s="13">
        <v>8</v>
      </c>
      <c r="L14" s="13">
        <v>0</v>
      </c>
      <c r="M14" s="13">
        <v>2</v>
      </c>
      <c r="N14" s="13">
        <v>35</v>
      </c>
      <c r="O14" s="13">
        <v>1</v>
      </c>
      <c r="P14" s="13">
        <v>0</v>
      </c>
      <c r="Q14" s="13">
        <v>6</v>
      </c>
      <c r="R14" s="13">
        <v>0</v>
      </c>
      <c r="S14" s="13">
        <v>10</v>
      </c>
      <c r="T14" s="13">
        <v>9</v>
      </c>
      <c r="W14" s="9"/>
      <c r="Z14" s="9"/>
    </row>
    <row r="15" spans="2:26" hidden="1" x14ac:dyDescent="0.25">
      <c r="B15" s="11" t="s">
        <v>17</v>
      </c>
      <c r="C15" s="12">
        <v>43362</v>
      </c>
      <c r="D15" s="21">
        <v>1.5662342728161506E-2</v>
      </c>
      <c r="E15" s="4" t="s">
        <v>30</v>
      </c>
      <c r="F15" s="13">
        <v>2</v>
      </c>
      <c r="G15" s="13">
        <v>1</v>
      </c>
      <c r="H15" s="13">
        <v>8</v>
      </c>
      <c r="I15" s="13">
        <v>1</v>
      </c>
      <c r="J15" s="13">
        <v>14</v>
      </c>
      <c r="K15" s="13">
        <v>7</v>
      </c>
      <c r="L15" s="13">
        <v>1</v>
      </c>
      <c r="M15" s="13">
        <v>2</v>
      </c>
      <c r="N15" s="13">
        <v>39</v>
      </c>
      <c r="O15" s="13">
        <v>1</v>
      </c>
      <c r="P15" s="13">
        <v>0</v>
      </c>
      <c r="Q15" s="13">
        <v>4</v>
      </c>
      <c r="R15" s="13">
        <v>0</v>
      </c>
      <c r="S15" s="13">
        <v>8</v>
      </c>
      <c r="T15" s="13">
        <v>11</v>
      </c>
      <c r="W15" s="9"/>
      <c r="Z15" s="9"/>
    </row>
    <row r="16" spans="2:26" hidden="1" x14ac:dyDescent="0.25">
      <c r="B16" s="11" t="s">
        <v>17</v>
      </c>
      <c r="C16" s="12">
        <v>43359</v>
      </c>
      <c r="D16" s="21">
        <v>3.542786487795304E-2</v>
      </c>
      <c r="E16" s="4" t="s">
        <v>31</v>
      </c>
      <c r="F16" s="13">
        <v>1</v>
      </c>
      <c r="G16" s="13">
        <v>0</v>
      </c>
      <c r="H16" s="13">
        <v>16</v>
      </c>
      <c r="I16" s="13">
        <v>0</v>
      </c>
      <c r="J16" s="13">
        <v>14</v>
      </c>
      <c r="K16" s="13">
        <v>12</v>
      </c>
      <c r="L16" s="13">
        <v>0</v>
      </c>
      <c r="M16" s="13">
        <v>3</v>
      </c>
      <c r="N16" s="13">
        <v>26</v>
      </c>
      <c r="O16" s="13">
        <v>1</v>
      </c>
      <c r="P16" s="13">
        <v>1</v>
      </c>
      <c r="Q16" s="13">
        <v>10</v>
      </c>
      <c r="R16" s="13">
        <v>0</v>
      </c>
      <c r="S16" s="13">
        <v>10</v>
      </c>
      <c r="T16" s="13">
        <v>7</v>
      </c>
      <c r="W16" s="9"/>
      <c r="Z16" s="9"/>
    </row>
    <row r="17" spans="2:26" hidden="1" x14ac:dyDescent="0.25">
      <c r="B17" s="11" t="s">
        <v>17</v>
      </c>
      <c r="C17" s="12">
        <v>43361</v>
      </c>
      <c r="D17" s="21">
        <v>1.9467774028897582E-2</v>
      </c>
      <c r="E17" s="3" t="s">
        <v>32</v>
      </c>
      <c r="F17" s="13">
        <v>1</v>
      </c>
      <c r="G17" s="13">
        <v>1</v>
      </c>
      <c r="H17" s="13">
        <v>16</v>
      </c>
      <c r="I17" s="13">
        <v>1</v>
      </c>
      <c r="J17" s="13">
        <v>26</v>
      </c>
      <c r="K17" s="13">
        <v>5</v>
      </c>
      <c r="L17" s="13">
        <v>0</v>
      </c>
      <c r="M17" s="13">
        <v>1</v>
      </c>
      <c r="N17" s="13">
        <v>19</v>
      </c>
      <c r="O17" s="13">
        <v>1</v>
      </c>
      <c r="P17" s="13">
        <v>0</v>
      </c>
      <c r="Q17" s="13">
        <v>7</v>
      </c>
      <c r="R17" s="13">
        <v>0</v>
      </c>
      <c r="S17" s="13">
        <v>15</v>
      </c>
      <c r="T17" s="13">
        <v>7</v>
      </c>
      <c r="W17" s="9"/>
      <c r="Z17" s="9"/>
    </row>
    <row r="18" spans="2:26" hidden="1" x14ac:dyDescent="0.25">
      <c r="B18" s="11" t="s">
        <v>17</v>
      </c>
      <c r="C18" s="12">
        <v>43359</v>
      </c>
      <c r="D18" s="21">
        <v>4.4602626419616626E-2</v>
      </c>
      <c r="E18" s="3" t="s">
        <v>33</v>
      </c>
      <c r="F18" s="13">
        <v>1</v>
      </c>
      <c r="G18" s="13">
        <v>0</v>
      </c>
      <c r="H18" s="13">
        <v>12</v>
      </c>
      <c r="I18" s="13">
        <v>0</v>
      </c>
      <c r="J18" s="13">
        <v>26</v>
      </c>
      <c r="K18" s="13">
        <v>5</v>
      </c>
      <c r="L18" s="13">
        <v>0</v>
      </c>
      <c r="M18" s="13">
        <v>2</v>
      </c>
      <c r="N18" s="13">
        <v>17</v>
      </c>
      <c r="O18" s="13">
        <v>1</v>
      </c>
      <c r="P18" s="13">
        <v>1</v>
      </c>
      <c r="Q18" s="13">
        <v>8</v>
      </c>
      <c r="R18" s="13">
        <v>0</v>
      </c>
      <c r="S18" s="13">
        <v>17</v>
      </c>
      <c r="T18" s="13">
        <v>10</v>
      </c>
      <c r="W18" s="9"/>
      <c r="Z18" s="9"/>
    </row>
    <row r="19" spans="2:26" hidden="1" x14ac:dyDescent="0.25">
      <c r="B19" s="11" t="s">
        <v>17</v>
      </c>
      <c r="C19" s="12">
        <v>43362</v>
      </c>
      <c r="D19" s="21">
        <v>1.5992242405191114E-2</v>
      </c>
      <c r="E19" s="3" t="s">
        <v>34</v>
      </c>
      <c r="F19" s="13">
        <v>1</v>
      </c>
      <c r="G19" s="13">
        <v>1</v>
      </c>
      <c r="H19" s="13">
        <v>15</v>
      </c>
      <c r="I19" s="13">
        <v>0</v>
      </c>
      <c r="J19" s="13">
        <v>38</v>
      </c>
      <c r="K19" s="13">
        <v>7</v>
      </c>
      <c r="L19" s="13">
        <v>1</v>
      </c>
      <c r="M19" s="13">
        <v>1</v>
      </c>
      <c r="N19" s="13">
        <v>14</v>
      </c>
      <c r="O19" s="13">
        <v>1</v>
      </c>
      <c r="P19" s="13">
        <v>0</v>
      </c>
      <c r="Q19" s="13">
        <v>6</v>
      </c>
      <c r="R19" s="13">
        <v>0</v>
      </c>
      <c r="S19" s="13">
        <v>7</v>
      </c>
      <c r="T19" s="13">
        <v>7</v>
      </c>
      <c r="W19" s="9"/>
      <c r="Z19" s="9"/>
    </row>
    <row r="20" spans="2:26" hidden="1" x14ac:dyDescent="0.25">
      <c r="B20" s="11" t="s">
        <v>17</v>
      </c>
      <c r="C20" s="12">
        <v>43347</v>
      </c>
      <c r="D20" s="21">
        <v>5.4113777690604097E-2</v>
      </c>
      <c r="E20" s="5" t="s">
        <v>35</v>
      </c>
      <c r="F20" s="13">
        <v>23</v>
      </c>
      <c r="G20" s="13">
        <v>1</v>
      </c>
      <c r="H20" s="13">
        <v>8</v>
      </c>
      <c r="I20" s="13">
        <v>0</v>
      </c>
      <c r="J20" s="13">
        <v>4</v>
      </c>
      <c r="K20" s="13">
        <v>4</v>
      </c>
      <c r="L20" s="13">
        <v>1</v>
      </c>
      <c r="M20" s="13">
        <v>1</v>
      </c>
      <c r="N20" s="13">
        <v>23</v>
      </c>
      <c r="O20" s="13">
        <v>4</v>
      </c>
      <c r="P20" s="13">
        <v>0</v>
      </c>
      <c r="Q20" s="13">
        <v>5</v>
      </c>
      <c r="R20" s="13">
        <v>0</v>
      </c>
      <c r="S20" s="13">
        <v>14</v>
      </c>
      <c r="T20" s="13">
        <v>11</v>
      </c>
      <c r="W20" s="9"/>
      <c r="Z20" s="9"/>
    </row>
    <row r="21" spans="2:26" hidden="1" x14ac:dyDescent="0.25">
      <c r="B21" s="11" t="s">
        <v>17</v>
      </c>
      <c r="C21" s="12">
        <v>43367</v>
      </c>
      <c r="D21" s="21">
        <v>8.3724634494477229E-2</v>
      </c>
      <c r="E21" s="6" t="s">
        <v>38</v>
      </c>
      <c r="F21" s="13">
        <v>1</v>
      </c>
      <c r="G21" s="13">
        <v>1</v>
      </c>
      <c r="H21" s="13">
        <v>11</v>
      </c>
      <c r="I21" s="13">
        <v>0</v>
      </c>
      <c r="J21" s="13">
        <v>14</v>
      </c>
      <c r="K21" s="13">
        <v>6</v>
      </c>
      <c r="L21" s="13">
        <v>1</v>
      </c>
      <c r="M21" s="13">
        <v>2</v>
      </c>
      <c r="N21" s="13">
        <v>35</v>
      </c>
      <c r="O21" s="13">
        <v>2</v>
      </c>
      <c r="P21" s="13">
        <v>1</v>
      </c>
      <c r="Q21" s="13">
        <v>8</v>
      </c>
      <c r="R21" s="13">
        <v>0</v>
      </c>
      <c r="S21" s="13">
        <v>13</v>
      </c>
      <c r="T21" s="13">
        <v>5</v>
      </c>
      <c r="W21" s="9"/>
      <c r="Z21" s="9"/>
    </row>
    <row r="22" spans="2:26" hidden="1" x14ac:dyDescent="0.25">
      <c r="B22" s="11" t="s">
        <v>17</v>
      </c>
      <c r="C22" s="12">
        <v>43363</v>
      </c>
      <c r="D22" s="21">
        <v>1.5484708096015055E-2</v>
      </c>
      <c r="E22" s="3" t="s">
        <v>36</v>
      </c>
      <c r="F22" s="13">
        <v>1</v>
      </c>
      <c r="G22" s="13">
        <v>1</v>
      </c>
      <c r="H22" s="13">
        <v>18</v>
      </c>
      <c r="I22" s="13">
        <v>0</v>
      </c>
      <c r="J22" s="13">
        <v>29</v>
      </c>
      <c r="K22" s="13">
        <v>5</v>
      </c>
      <c r="L22" s="13">
        <v>0</v>
      </c>
      <c r="M22" s="13">
        <v>2</v>
      </c>
      <c r="N22" s="13">
        <v>22</v>
      </c>
      <c r="O22" s="13">
        <v>1</v>
      </c>
      <c r="P22" s="13">
        <v>0</v>
      </c>
      <c r="Q22" s="13">
        <v>4</v>
      </c>
      <c r="R22" s="13">
        <v>0</v>
      </c>
      <c r="S22" s="13">
        <v>11</v>
      </c>
      <c r="T22" s="13">
        <v>5</v>
      </c>
      <c r="W22" s="9"/>
      <c r="Z22" s="9"/>
    </row>
    <row r="23" spans="2:26" hidden="1" x14ac:dyDescent="0.25">
      <c r="B23" s="11" t="s">
        <v>17</v>
      </c>
      <c r="C23" s="12">
        <v>43359</v>
      </c>
      <c r="D23" s="21">
        <v>7.9817663745869322E-3</v>
      </c>
      <c r="E23" s="4" t="s">
        <v>37</v>
      </c>
      <c r="F23" s="13">
        <v>3</v>
      </c>
      <c r="G23" s="13">
        <v>1</v>
      </c>
      <c r="H23" s="13">
        <v>8</v>
      </c>
      <c r="I23" s="13">
        <v>1</v>
      </c>
      <c r="J23" s="13">
        <v>15</v>
      </c>
      <c r="K23" s="13">
        <v>6</v>
      </c>
      <c r="L23" s="13">
        <v>0</v>
      </c>
      <c r="M23" s="13">
        <v>2</v>
      </c>
      <c r="N23" s="13">
        <v>35</v>
      </c>
      <c r="O23" s="13">
        <v>2</v>
      </c>
      <c r="P23" s="13">
        <v>0</v>
      </c>
      <c r="Q23" s="13">
        <v>6</v>
      </c>
      <c r="R23" s="13">
        <v>0</v>
      </c>
      <c r="S23" s="13">
        <v>11</v>
      </c>
      <c r="T23" s="13">
        <v>9</v>
      </c>
      <c r="W23" s="9"/>
      <c r="Z23" s="9"/>
    </row>
    <row r="24" spans="2:26" hidden="1" x14ac:dyDescent="0.25">
      <c r="B24" s="11" t="s">
        <v>17</v>
      </c>
      <c r="C24" s="12">
        <v>43359</v>
      </c>
      <c r="D24" s="21">
        <v>-2.5063957394789007E-3</v>
      </c>
      <c r="E24" s="4" t="s">
        <v>39</v>
      </c>
      <c r="F24" s="13">
        <v>1</v>
      </c>
      <c r="G24" s="13">
        <v>2</v>
      </c>
      <c r="H24" s="13">
        <v>9</v>
      </c>
      <c r="I24" s="13">
        <v>0</v>
      </c>
      <c r="J24" s="13">
        <v>8</v>
      </c>
      <c r="K24" s="13">
        <v>5</v>
      </c>
      <c r="L24" s="13">
        <v>1</v>
      </c>
      <c r="M24" s="13">
        <v>2</v>
      </c>
      <c r="N24" s="13">
        <v>52</v>
      </c>
      <c r="O24" s="13">
        <v>0</v>
      </c>
      <c r="P24" s="13">
        <v>0</v>
      </c>
      <c r="Q24" s="13">
        <v>7</v>
      </c>
      <c r="R24" s="13">
        <v>0</v>
      </c>
      <c r="S24" s="13">
        <v>7</v>
      </c>
      <c r="T24" s="13">
        <v>6</v>
      </c>
      <c r="W24" s="9"/>
      <c r="Z24" s="9"/>
    </row>
    <row r="25" spans="2:26" hidden="1" x14ac:dyDescent="0.25">
      <c r="B25" s="11" t="s">
        <v>17</v>
      </c>
      <c r="C25" s="12">
        <v>43363</v>
      </c>
      <c r="D25" s="21">
        <v>5.5688898447157908E-2</v>
      </c>
      <c r="E25" s="5" t="s">
        <v>40</v>
      </c>
      <c r="F25" s="13">
        <v>1</v>
      </c>
      <c r="G25" s="13">
        <v>0</v>
      </c>
      <c r="H25" s="13">
        <v>7</v>
      </c>
      <c r="I25" s="13">
        <v>0</v>
      </c>
      <c r="J25" s="13">
        <v>18</v>
      </c>
      <c r="K25" s="13">
        <v>7</v>
      </c>
      <c r="L25" s="13">
        <v>1</v>
      </c>
      <c r="M25" s="13">
        <v>1</v>
      </c>
      <c r="N25" s="13">
        <v>35</v>
      </c>
      <c r="O25" s="13">
        <v>2</v>
      </c>
      <c r="P25" s="13">
        <v>1</v>
      </c>
      <c r="Q25" s="13">
        <v>5</v>
      </c>
      <c r="R25" s="13">
        <v>0</v>
      </c>
      <c r="S25" s="13">
        <v>12</v>
      </c>
      <c r="T25" s="13">
        <v>9</v>
      </c>
      <c r="W25" s="9"/>
      <c r="Z25" s="9"/>
    </row>
    <row r="26" spans="2:26" hidden="1" x14ac:dyDescent="0.25">
      <c r="B26" s="11" t="s">
        <v>17</v>
      </c>
      <c r="C26" s="12">
        <v>43363</v>
      </c>
      <c r="D26" s="21">
        <v>3.3567881062487002E-2</v>
      </c>
      <c r="E26" s="5" t="s">
        <v>41</v>
      </c>
      <c r="F26" s="13">
        <v>3</v>
      </c>
      <c r="G26" s="13">
        <v>1</v>
      </c>
      <c r="H26" s="13">
        <v>6</v>
      </c>
      <c r="I26" s="13">
        <v>0</v>
      </c>
      <c r="J26" s="13">
        <v>12</v>
      </c>
      <c r="K26" s="13">
        <v>6</v>
      </c>
      <c r="L26" s="13">
        <v>0</v>
      </c>
      <c r="M26" s="13">
        <v>2</v>
      </c>
      <c r="N26" s="13">
        <v>40</v>
      </c>
      <c r="O26" s="13">
        <v>4</v>
      </c>
      <c r="P26" s="13">
        <v>0</v>
      </c>
      <c r="Q26" s="13">
        <v>5</v>
      </c>
      <c r="R26" s="13">
        <v>0</v>
      </c>
      <c r="S26" s="13">
        <v>11</v>
      </c>
      <c r="T26" s="13">
        <v>9</v>
      </c>
      <c r="W26" s="9"/>
      <c r="Z26" s="9"/>
    </row>
    <row r="27" spans="2:26" hidden="1" x14ac:dyDescent="0.25">
      <c r="B27" s="11" t="s">
        <v>17</v>
      </c>
      <c r="C27" s="12">
        <v>43331</v>
      </c>
      <c r="D27" s="21">
        <v>1.0706264530444683E-2</v>
      </c>
      <c r="E27" s="3" t="s">
        <v>42</v>
      </c>
      <c r="F27" s="13">
        <v>1</v>
      </c>
      <c r="G27" s="13">
        <v>1</v>
      </c>
      <c r="H27" s="13">
        <v>7</v>
      </c>
      <c r="I27" s="13">
        <v>0</v>
      </c>
      <c r="J27" s="13">
        <v>33</v>
      </c>
      <c r="K27" s="13">
        <v>5</v>
      </c>
      <c r="L27" s="13">
        <v>1</v>
      </c>
      <c r="M27" s="13">
        <v>1</v>
      </c>
      <c r="N27" s="13">
        <v>16</v>
      </c>
      <c r="O27" s="13">
        <v>1</v>
      </c>
      <c r="P27" s="13">
        <v>0</v>
      </c>
      <c r="Q27" s="13">
        <v>6</v>
      </c>
      <c r="R27" s="13">
        <v>2</v>
      </c>
      <c r="S27" s="13">
        <v>18</v>
      </c>
      <c r="T27" s="13">
        <v>8</v>
      </c>
      <c r="W27" s="9"/>
      <c r="Z27" s="9"/>
    </row>
    <row r="28" spans="2:26" hidden="1" x14ac:dyDescent="0.25">
      <c r="B28" s="11" t="s">
        <v>17</v>
      </c>
      <c r="C28" s="12">
        <v>43367</v>
      </c>
      <c r="D28" s="21">
        <v>0.22175641086313372</v>
      </c>
      <c r="E28" s="6" t="s">
        <v>43</v>
      </c>
      <c r="F28" s="13">
        <v>2</v>
      </c>
      <c r="G28" s="13">
        <v>0</v>
      </c>
      <c r="H28" s="13">
        <v>10</v>
      </c>
      <c r="I28" s="13">
        <v>0</v>
      </c>
      <c r="J28" s="13">
        <v>12</v>
      </c>
      <c r="K28" s="13">
        <v>14</v>
      </c>
      <c r="L28" s="13">
        <v>1</v>
      </c>
      <c r="M28" s="13">
        <v>2</v>
      </c>
      <c r="N28" s="13">
        <v>33</v>
      </c>
      <c r="O28" s="13">
        <v>4</v>
      </c>
      <c r="P28" s="13">
        <v>0</v>
      </c>
      <c r="Q28" s="13">
        <v>4</v>
      </c>
      <c r="R28" s="13">
        <v>1</v>
      </c>
      <c r="S28" s="13">
        <v>12</v>
      </c>
      <c r="T28" s="13">
        <v>4</v>
      </c>
      <c r="W28" s="9"/>
      <c r="Z28" s="9"/>
    </row>
    <row r="29" spans="2:26" hidden="1" x14ac:dyDescent="0.25">
      <c r="B29" s="11" t="s">
        <v>17</v>
      </c>
      <c r="C29" s="12">
        <v>43363</v>
      </c>
      <c r="D29" s="21">
        <v>6.7266472864381931E-3</v>
      </c>
      <c r="E29" s="4" t="s">
        <v>44</v>
      </c>
      <c r="F29" s="13">
        <v>1</v>
      </c>
      <c r="G29" s="13">
        <v>0</v>
      </c>
      <c r="H29" s="13">
        <v>11</v>
      </c>
      <c r="I29" s="13">
        <v>0</v>
      </c>
      <c r="J29" s="13">
        <v>27</v>
      </c>
      <c r="K29" s="13">
        <v>5</v>
      </c>
      <c r="L29" s="13">
        <v>0</v>
      </c>
      <c r="M29" s="13">
        <v>2</v>
      </c>
      <c r="N29" s="13">
        <v>32</v>
      </c>
      <c r="O29" s="13">
        <v>0</v>
      </c>
      <c r="P29" s="13">
        <v>0</v>
      </c>
      <c r="Q29" s="13">
        <v>6</v>
      </c>
      <c r="R29" s="13">
        <v>0</v>
      </c>
      <c r="S29" s="13">
        <v>7</v>
      </c>
      <c r="T29" s="13">
        <v>8</v>
      </c>
      <c r="W29" s="9"/>
      <c r="Z29" s="9"/>
    </row>
    <row r="30" spans="2:26" hidden="1" x14ac:dyDescent="0.25">
      <c r="E30" s="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W30" s="9"/>
      <c r="Z30" s="9"/>
    </row>
    <row r="31" spans="2:26" x14ac:dyDescent="0.25">
      <c r="E31" s="20" t="s">
        <v>58</v>
      </c>
      <c r="W31" s="9"/>
    </row>
    <row r="32" spans="2:26" x14ac:dyDescent="0.25">
      <c r="B32" s="23" t="s">
        <v>17</v>
      </c>
      <c r="C32" s="23"/>
      <c r="D32" s="22">
        <v>0.43381000000000003</v>
      </c>
      <c r="E32" s="6" t="s">
        <v>48</v>
      </c>
      <c r="F32" s="15">
        <f>(F10*$D10+F13*$D13+F21*$D21+F28*$D28)/$D32</f>
        <v>1.7414370652836333</v>
      </c>
      <c r="G32" s="15">
        <f>(G10*$D10+G13*$D13+G21*$D21+G28*$D28)/$D32</f>
        <v>0.43447989365199263</v>
      </c>
      <c r="H32" s="15">
        <f>(H10*$D10+H13*$D13+H21*$D21+H28*$D28)/$D32</f>
        <v>10.451530410593367</v>
      </c>
      <c r="I32" s="15">
        <f>(I10*$D10+I13*$D13+I21*$D21+I28*$D28)/$D32</f>
        <v>0</v>
      </c>
      <c r="J32" s="15">
        <f>(J10*$D10+J13*$D13+J21*$D21+J28*$D28)/$D32</f>
        <v>12.915426402466952</v>
      </c>
      <c r="K32" s="15">
        <f>(K10*$D10+K13*$D13+K21*$D21+K28*$D28)/$D32</f>
        <v>10.392908883618725</v>
      </c>
      <c r="L32" s="15">
        <f>(L10*$D10+L13*$D13+L21*$D21+L28*$D28)/$D32</f>
        <v>0.98877230644029779</v>
      </c>
      <c r="M32" s="15">
        <f>(M10*$D10+M13*$D13+M21*$D21+M28*$D28)/$D32</f>
        <v>2.2190261097817587</v>
      </c>
      <c r="N32" s="15">
        <f>(N10*$D10+N13*$D13+N21*$D21+N28*$D28)/$D32</f>
        <v>31.661574560811633</v>
      </c>
      <c r="O32" s="15">
        <f>(O10*$D10+O13*$D13+O21*$D21+O28*$D28)/$D32</f>
        <v>3.2413926336661034</v>
      </c>
      <c r="P32" s="15">
        <f>(P10*$D10+P13*$D13+P21*$D21+P28*$D28)/$D32</f>
        <v>0.43447989365199263</v>
      </c>
      <c r="Q32" s="15">
        <f>(Q10*$D10+Q13*$D13+Q21*$D21+Q28*$D28)/$D32</f>
        <v>5.6842464658742964</v>
      </c>
      <c r="R32" s="15">
        <f>(R10*$D10+R13*$D13+R21*$D21+R28*$D28)/$D32</f>
        <v>0.5542924127883051</v>
      </c>
      <c r="S32" s="15">
        <f>(S10*$D10+S13*$D13+S21*$D21+S28*$D28)/$D32</f>
        <v>12.187593526572801</v>
      </c>
      <c r="T32" s="15">
        <f>(T10*$D10+T13*$D13+T21*$D21+T28*$D28)/$D32</f>
        <v>5.6572591629407674</v>
      </c>
      <c r="W32" s="9"/>
    </row>
    <row r="33" spans="2:20" x14ac:dyDescent="0.25">
      <c r="B33" s="23" t="s">
        <v>17</v>
      </c>
      <c r="C33" s="23"/>
      <c r="D33" s="22">
        <v>0.14524999999999999</v>
      </c>
      <c r="E33" s="5" t="s">
        <v>47</v>
      </c>
      <c r="F33" s="16">
        <f>($D20*F20+$D25*F25+$D26*F26)/$D33</f>
        <v>9.645503810798715</v>
      </c>
      <c r="G33" s="16">
        <f>($D20*G20+$D25*G25+$D26*G26)/$D33</f>
        <v>0.60366030122610059</v>
      </c>
      <c r="H33" s="16">
        <f>($D20*H20+$D25*H25+$D26*H26)/$D33</f>
        <v>7.0508763995171106</v>
      </c>
      <c r="I33" s="16">
        <f>($D20*I20+$D25*I25+$D26*I26)/$D33</f>
        <v>0</v>
      </c>
      <c r="J33" s="16">
        <f>($D20*J20+$D25*J25+$D26*J26)/$D33</f>
        <v>11.16468058906095</v>
      </c>
      <c r="K33" s="16">
        <f>($D20*K20+$D25*K25+$D26*K26)/$D33</f>
        <v>5.5606518848016782</v>
      </c>
      <c r="L33" s="16">
        <f>($D20*L20+$D25*L25+$D26*L26)/$D33</f>
        <v>0.75595646222211377</v>
      </c>
      <c r="M33" s="16">
        <f>($D20*M20+$D25*M25+$D26*M26)/$D33</f>
        <v>1.2181648073165992</v>
      </c>
      <c r="N33" s="16">
        <f>($D20*N20+$D25*N25+$D26*N26)/$D33</f>
        <v>31.231969535517397</v>
      </c>
      <c r="O33" s="16">
        <f>($D20*O20+$D25*O25+$D26*O26)/$D33</f>
        <v>3.1814418719909141</v>
      </c>
      <c r="P33" s="16">
        <f>($D20*P20+$D25*P25+$D26*P26)/$D33</f>
        <v>0.38340033354325587</v>
      </c>
      <c r="Q33" s="16">
        <f>($D20*Q20+$D25*Q25+$D26*Q26)/$D33</f>
        <v>4.9353031738467816</v>
      </c>
      <c r="R33" s="16">
        <f>($D20*R20+$D25*R25+$D26*R26)/$D33</f>
        <v>0</v>
      </c>
      <c r="S33" s="16">
        <f>($D20*S20+$D25*S25+$D26*S26)/$D33</f>
        <v>12.35873570204275</v>
      </c>
      <c r="T33" s="16">
        <f>($D20*T20+$D25*T25+$D26*T26)/$D33</f>
        <v>9.6286579702819228</v>
      </c>
    </row>
    <row r="34" spans="2:20" x14ac:dyDescent="0.25">
      <c r="B34" s="23" t="s">
        <v>17</v>
      </c>
      <c r="C34" s="23"/>
      <c r="D34" s="22">
        <v>0.26627000000000001</v>
      </c>
      <c r="E34" s="3" t="s">
        <v>46</v>
      </c>
      <c r="F34" s="16">
        <f>(F4*$D4+F7*$D7+F8*$D8+F12*$D12+F17*$D17+F18*$D18+F19*$D19+F22*$D22+F27*$D27)/$D34</f>
        <v>0.96775232792682042</v>
      </c>
      <c r="G34" s="16">
        <f>(G4*$D4+G7*$D7+G8*$D8+G12*$D12+G17*$D17+G18*$D18+G19*$D19+G22*$D22+G27*$D27)/$D34</f>
        <v>0.44309859266057022</v>
      </c>
      <c r="H34" s="16">
        <f>(H4*$D4+H7*$D7+H8*$D8+H12*$D12+H17*$D17+H18*$D18+H19*$D19+H22*$D22+H27*$D27)/$D34</f>
        <v>15.586133563279995</v>
      </c>
      <c r="I34" s="16">
        <f>(I4*$D4+I7*$D7+I8*$D8+I12*$D12+I17*$D17+I18*$D18+I19*$D19+I22*$D22+I27*$D27)/$D34</f>
        <v>0.12889680284795466</v>
      </c>
      <c r="J34" s="16">
        <f>(J4*$D4+J7*$D7+J8*$D8+J12*$D12+J17*$D17+J18*$D18+J19*$D19+J22*$D22+J27*$D27)/$D34</f>
        <v>28.501732792865106</v>
      </c>
      <c r="K34" s="16">
        <f>(K4*$D4+K7*$D7+K8*$D8+K12*$D12+K17*$D17+K18*$D18+K19*$D19+K22*$D22+K27*$D27)/$D34</f>
        <v>5.0057553889408757</v>
      </c>
      <c r="L34" s="16">
        <f>(L4*$D4+L7*$D7+L8*$D8+L12*$D12+L17*$D17+L18*$D18+L19*$D19+L22*$D22+L27*$D27)/$D34</f>
        <v>0.15605244526632028</v>
      </c>
      <c r="M34" s="16">
        <f>(M4*$D4+M7*$D7+M8*$D8+M12*$D12+M17*$D17+M18*$D18+M19*$D19+M22*$D22+M27*$D27)/$D34</f>
        <v>1.2491994011271772</v>
      </c>
      <c r="N34" s="16">
        <f>(N4*$D4+N7*$D7+N8*$D8+N12*$D12+N17*$D17+N18*$D18+N19*$D19+N22*$D22+N27*$D27)/$D34</f>
        <v>16.005448685524957</v>
      </c>
      <c r="O34" s="16">
        <f>(O4*$D4+O7*$D7+O8*$D8+O12*$D12+O17*$D17+O18*$D18+O19*$D19+O22*$D22+O27*$D27)/$D34</f>
        <v>0.70169215351251935</v>
      </c>
      <c r="P34" s="16">
        <f>(P4*$D4+P7*$D7+P8*$D8+P12*$D12+P17*$D17+P18*$D18+P19*$D19+P22*$D22+P27*$D27)/$D34</f>
        <v>0.27779011349066091</v>
      </c>
      <c r="Q34" s="16">
        <f>(Q4*$D4+Q7*$D7+Q8*$D8+Q12*$D12+Q17*$D17+Q18*$D18+Q19*$D19+Q22*$D22+Q27*$D27)/$D34</f>
        <v>5.6867832495538817</v>
      </c>
      <c r="R34" s="16">
        <f>(R4*$D4+R7*$D7+R8*$D8+R12*$D12+R17*$D17+R18*$D18+R19*$D19+R22*$D22+R27*$D27)/$D34</f>
        <v>0.24648159321687887</v>
      </c>
      <c r="S34" s="16">
        <f>(S4*$D4+S7*$D7+S8*$D8+S12*$D12+S17*$D17+S18*$D18+S19*$D19+S22*$D22+S27*$D27)/$D34</f>
        <v>12.822778757248063</v>
      </c>
      <c r="T34" s="16">
        <f>(T4*$D4+T7*$D7+T8*$D8+T12*$D12+T17*$D17+T18*$D18+T19*$D19+T22*$D22+T27*$D27)/$D34</f>
        <v>8.9332064116972401</v>
      </c>
    </row>
    <row r="35" spans="2:20" x14ac:dyDescent="0.25">
      <c r="B35" s="23" t="s">
        <v>17</v>
      </c>
      <c r="C35" s="23"/>
      <c r="D35" s="22">
        <v>0.15126000000000001</v>
      </c>
      <c r="E35" s="4" t="s">
        <v>55</v>
      </c>
      <c r="F35" s="16">
        <f>(F9*$D9+F11*$D11+F14*$D14+F15*$D15+F3*$D3+F5*$D5+F6*$D6+F16*$D16+F23*$D23+F24*$D24+F29*$D29)/$D35</f>
        <v>1.3966561877911594</v>
      </c>
      <c r="G35" s="16">
        <f>(G9*$D9+G11*$D11+G14*$D14+G15*$D15+G3*$D3+G5*$D5+G6*$D6+G16*$D16+G23*$D23+G24*$D24+G29*$D29)/$D35</f>
        <v>0.51234160501720816</v>
      </c>
      <c r="H35" s="16">
        <f>(H9*$D9+H11*$D11+H14*$D14+H15*$D15+H3*$D3+H5*$D5+H6*$D6+H16*$D16+H23*$D23+H24*$D24+H29*$D29)/$D35</f>
        <v>10.703703729921111</v>
      </c>
      <c r="I35" s="16">
        <f>(I9*$D9+I11*$D11+I14*$D14+I15*$D15+I3*$D3+I5*$D5+I6*$D6+I16*$D16+I23*$D23+I24*$D24+I29*$D29)/$D35</f>
        <v>0.15631435344934838</v>
      </c>
      <c r="J35" s="16">
        <f>(J9*$D9+J11*$D11+J14*$D14+J15*$D15+J3*$D3+J5*$D5+J6*$D6+J16*$D16+J23*$D23+J24*$D24+J29*$D29)/$D35</f>
        <v>14.10288902661153</v>
      </c>
      <c r="K35" s="16">
        <f>(K9*$D9+K11*$D11+K14*$D14+K15*$D15+K3*$D3+K5*$D5+K6*$D6+K16*$D16+K23*$D23+K24*$D24+K29*$D29)/$D35</f>
        <v>7.0793038448908545</v>
      </c>
      <c r="L35" s="16">
        <f>(L9*$D9+L11*$D11+L14*$D14+L15*$D15+L3*$D3+L5*$D5+L6*$D6+L16*$D16+L23*$D23+L24*$D24+L29*$D29)/$D35</f>
        <v>0.21893631153282425</v>
      </c>
      <c r="M35" s="16">
        <f>(M9*$D9+M11*$D11+M14*$D14+M15*$D15+M3*$D3+M5*$D5+M6*$D6+M16*$D16+M23*$D23+M24*$D24+M29*$D29)/$D35</f>
        <v>3.114581466349164</v>
      </c>
      <c r="N35" s="16">
        <f>(N9*$D9+N11*$D11+N14*$D14+N15*$D15+N3*$D3+N5*$D5+N6*$D6+N16*$D16+N23*$D23+N24*$D24+N29*$D29)/$D35</f>
        <v>31.203417671426433</v>
      </c>
      <c r="O35" s="16">
        <f>(O9*$D9+O11*$D11+O14*$D14+O15*$D15+O3*$D3+O5*$D5+O6*$D6+O16*$D16+O23*$D23+O24*$D24+O29*$D29)/$D35</f>
        <v>1.2470213506914185</v>
      </c>
      <c r="P35" s="16">
        <f>(P9*$D9+P11*$D11+P14*$D14+P15*$D15+P3*$D3+P5*$D5+P6*$D6+P16*$D16+P23*$D23+P24*$D24+P29*$D29)/$D35</f>
        <v>0.32776710681329457</v>
      </c>
      <c r="Q35" s="16">
        <f>(Q9*$D9+Q11*$D11+Q14*$D14+Q15*$D15+Q3*$D3+Q5*$D5+Q6*$D6+Q16*$D16+Q23*$D23+Q24*$D24+Q29*$D29)/$D35</f>
        <v>7.3710892347051384</v>
      </c>
      <c r="R35" s="16">
        <f>(R9*$D9+R11*$D11+R14*$D14+R15*$D15+R3*$D3+R5*$D5+R6*$D6+R16*$D16+R23*$D23+R24*$D24+R29*$D29)/$D35</f>
        <v>0</v>
      </c>
      <c r="S35" s="16">
        <f>(S9*$D9+S11*$D11+S14*$D14+S15*$D15+S3*$D3+S5*$D5+S6*$D6+S16*$D16+S23*$D23+S24*$D24+S29*$D29)/$D35</f>
        <v>8.8979880921906602</v>
      </c>
      <c r="T35" s="16">
        <f>(T9*$D9+T11*$D11+T14*$D14+T15*$D15+T3*$D3+T5*$D5+T6*$D6+T16*$D16+T23*$D23+T24*$D24+T29*$D29)/$D35</f>
        <v>7.2694290927222127</v>
      </c>
    </row>
    <row r="36" spans="2:20" x14ac:dyDescent="0.25"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spans="2:20" x14ac:dyDescent="0.25">
      <c r="B37" s="23" t="s">
        <v>17</v>
      </c>
      <c r="C37" s="23"/>
      <c r="D37" s="22">
        <v>1</v>
      </c>
      <c r="E37" s="2" t="s">
        <v>49</v>
      </c>
      <c r="F37" s="15">
        <f>SUMPRODUCT(F3:F29,$D$3:$D$29)</f>
        <v>2.6254038691315715</v>
      </c>
      <c r="G37" s="15">
        <f>SUMPRODUCT(G3:G29,$D$3:$D$29)</f>
        <v>0.47164403486089496</v>
      </c>
      <c r="H37" s="15">
        <f>SUMPRODUCT(H3:H29,$D$3:$D$29)</f>
        <v>11.327280214531804</v>
      </c>
      <c r="I37" s="15">
        <f>SUMPRODUCT(I3:I29,$D$3:$D$29)</f>
        <v>5.7965460797073334E-2</v>
      </c>
      <c r="J37" s="15">
        <f>SUMPRODUCT(J3:J29,$D$3:$D$29)</f>
        <v>16.946870368136747</v>
      </c>
      <c r="K37" s="15">
        <f>SUMPRODUCT(K3:K29,$D$3:$D$29)</f>
        <v>7.7199304760615615</v>
      </c>
      <c r="L37" s="15">
        <f>SUMPRODUCT(L3:L29,$D$3:$D$29)</f>
        <v>0.61341038147814575</v>
      </c>
      <c r="M37" s="15">
        <f>SUMPRODUCT(M3:M29,$D$3:$D$29)</f>
        <v>1.943310072085269</v>
      </c>
      <c r="N37" s="15">
        <f>SUMPRODUCT(N3:N29,$D$3:$D$29)</f>
        <v>27.253151013734289</v>
      </c>
      <c r="O37" s="15">
        <f>SUMPRODUCT(O3:O29,$D$3:$D$29)</f>
        <v>2.243716989538735</v>
      </c>
      <c r="P37" s="15">
        <f>SUMPRODUCT(P3:P29,$D$3:$D$29)</f>
        <v>0.36771584720806605</v>
      </c>
      <c r="Q37" s="15">
        <f>SUMPRODUCT(Q3:Q29,$D$3:$D$29)</f>
        <v>5.8119064788623849</v>
      </c>
      <c r="R37" s="15">
        <f>SUMPRODUCT(R3:R29,$D$3:$D$29)</f>
        <v>0.30608824541755297</v>
      </c>
      <c r="S37" s="15">
        <f>SUMPRODUCT(S3:S29,$D$3:$D$29)</f>
        <v>11.842437287001456</v>
      </c>
      <c r="T37" s="15">
        <f>SUMPRODUCT(T3:T29,$D$3:$D$29)</f>
        <v>7.3309568834665706</v>
      </c>
    </row>
    <row r="38" spans="2:20" x14ac:dyDescent="0.25">
      <c r="E38" s="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2:20" x14ac:dyDescent="0.25">
      <c r="E39" s="20" t="s">
        <v>59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2:20" x14ac:dyDescent="0.25">
      <c r="B40" s="23" t="s">
        <v>17</v>
      </c>
      <c r="C40" s="24">
        <v>43367</v>
      </c>
      <c r="D40" s="22">
        <v>0.44</v>
      </c>
      <c r="E40" s="6" t="s">
        <v>48</v>
      </c>
      <c r="F40" s="15">
        <f>BIOMETRIA!F32</f>
        <v>1.7414370652836333</v>
      </c>
      <c r="G40" s="15">
        <f>BIOMETRIA!G32</f>
        <v>0.43447989365199263</v>
      </c>
      <c r="H40" s="15">
        <f>BIOMETRIA!H32</f>
        <v>10.451530410593367</v>
      </c>
      <c r="I40" s="15">
        <f>BIOMETRIA!I32</f>
        <v>0</v>
      </c>
      <c r="J40" s="15">
        <f>BIOMETRIA!J32</f>
        <v>12.915426402466952</v>
      </c>
      <c r="K40" s="15">
        <f>BIOMETRIA!K32</f>
        <v>10.392908883618725</v>
      </c>
      <c r="L40" s="15">
        <f>BIOMETRIA!L32</f>
        <v>0.98877230644029779</v>
      </c>
      <c r="M40" s="15">
        <f>BIOMETRIA!M32</f>
        <v>2.2190261097817587</v>
      </c>
      <c r="N40" s="15">
        <f>BIOMETRIA!N32</f>
        <v>31.661574560811633</v>
      </c>
      <c r="O40" s="15">
        <f>BIOMETRIA!O32</f>
        <v>3.2413926336661034</v>
      </c>
      <c r="P40" s="15">
        <f>BIOMETRIA!P32</f>
        <v>0.43447989365199263</v>
      </c>
      <c r="Q40" s="15">
        <f>BIOMETRIA!Q32</f>
        <v>5.6842464658742964</v>
      </c>
      <c r="R40" s="15">
        <f>BIOMETRIA!R32</f>
        <v>0.5542924127883051</v>
      </c>
      <c r="S40" s="15">
        <f>BIOMETRIA!S32</f>
        <v>12.187593526572801</v>
      </c>
      <c r="T40" s="15">
        <f>BIOMETRIA!T32</f>
        <v>5.6572591629407674</v>
      </c>
    </row>
    <row r="41" spans="2:20" x14ac:dyDescent="0.25">
      <c r="B41" s="23" t="s">
        <v>17</v>
      </c>
      <c r="C41" s="24">
        <v>43367</v>
      </c>
      <c r="D41" s="22">
        <v>0.14524999999999999</v>
      </c>
      <c r="E41" s="5" t="s">
        <v>47</v>
      </c>
      <c r="F41" s="15">
        <f>BIOMETRIA!F33</f>
        <v>9.645503810798715</v>
      </c>
      <c r="G41" s="15">
        <f>BIOMETRIA!G33</f>
        <v>0.60366030122610059</v>
      </c>
      <c r="H41" s="15">
        <f>BIOMETRIA!H33</f>
        <v>7.0508763995171106</v>
      </c>
      <c r="I41" s="15">
        <f>BIOMETRIA!I33</f>
        <v>0</v>
      </c>
      <c r="J41" s="15">
        <f>BIOMETRIA!J33</f>
        <v>11.16468058906095</v>
      </c>
      <c r="K41" s="15">
        <f>BIOMETRIA!K33</f>
        <v>5.5606518848016782</v>
      </c>
      <c r="L41" s="15">
        <f>BIOMETRIA!L33</f>
        <v>0.75595646222211377</v>
      </c>
      <c r="M41" s="15">
        <f>BIOMETRIA!M33</f>
        <v>1.2181648073165992</v>
      </c>
      <c r="N41" s="15">
        <f>BIOMETRIA!N33</f>
        <v>31.231969535517397</v>
      </c>
      <c r="O41" s="15">
        <f>BIOMETRIA!O33</f>
        <v>3.1814418719909141</v>
      </c>
      <c r="P41" s="15">
        <f>BIOMETRIA!P33</f>
        <v>0.38340033354325587</v>
      </c>
      <c r="Q41" s="15">
        <f>BIOMETRIA!Q33</f>
        <v>4.9353031738467816</v>
      </c>
      <c r="R41" s="15">
        <f>BIOMETRIA!R33</f>
        <v>0</v>
      </c>
      <c r="S41" s="15">
        <f>BIOMETRIA!S33</f>
        <v>12.35873570204275</v>
      </c>
      <c r="T41" s="15">
        <f>BIOMETRIA!T33</f>
        <v>9.6286579702819228</v>
      </c>
    </row>
    <row r="42" spans="2:20" x14ac:dyDescent="0.25">
      <c r="B42" s="23" t="s">
        <v>17</v>
      </c>
      <c r="C42" s="24">
        <v>43367</v>
      </c>
      <c r="D42" s="22">
        <v>0.26</v>
      </c>
      <c r="E42" s="3" t="s">
        <v>46</v>
      </c>
      <c r="F42" s="15">
        <f>BIOMETRIA!F34</f>
        <v>0.96775232792682042</v>
      </c>
      <c r="G42" s="15">
        <f>BIOMETRIA!G34</f>
        <v>0.44309859266057022</v>
      </c>
      <c r="H42" s="15">
        <f>BIOMETRIA!H34</f>
        <v>15.586133563279995</v>
      </c>
      <c r="I42" s="15">
        <f>BIOMETRIA!I34</f>
        <v>0.12889680284795466</v>
      </c>
      <c r="J42" s="15">
        <f>BIOMETRIA!J34</f>
        <v>28.501732792865106</v>
      </c>
      <c r="K42" s="15">
        <f>BIOMETRIA!K34</f>
        <v>5.0057553889408757</v>
      </c>
      <c r="L42" s="15">
        <f>BIOMETRIA!L34</f>
        <v>0.15605244526632028</v>
      </c>
      <c r="M42" s="15">
        <f>BIOMETRIA!M34</f>
        <v>1.2491994011271772</v>
      </c>
      <c r="N42" s="15">
        <f>BIOMETRIA!N34</f>
        <v>16.005448685524957</v>
      </c>
      <c r="O42" s="15">
        <f>BIOMETRIA!O34</f>
        <v>0.70169215351251935</v>
      </c>
      <c r="P42" s="15">
        <f>BIOMETRIA!P34</f>
        <v>0.27779011349066091</v>
      </c>
      <c r="Q42" s="15">
        <f>BIOMETRIA!Q34</f>
        <v>5.6867832495538817</v>
      </c>
      <c r="R42" s="15">
        <f>BIOMETRIA!R34</f>
        <v>0.24648159321687887</v>
      </c>
      <c r="S42" s="15">
        <f>BIOMETRIA!S34</f>
        <v>12.822778757248063</v>
      </c>
      <c r="T42" s="15">
        <f>BIOMETRIA!T34</f>
        <v>8.9332064116972401</v>
      </c>
    </row>
    <row r="43" spans="2:20" x14ac:dyDescent="0.25">
      <c r="B43" s="23" t="s">
        <v>17</v>
      </c>
      <c r="C43" s="24">
        <v>43367</v>
      </c>
      <c r="D43" s="22">
        <v>0.15</v>
      </c>
      <c r="E43" s="4" t="s">
        <v>55</v>
      </c>
      <c r="F43" s="15">
        <f>BIOMETRIA!F35</f>
        <v>1.3966561877911594</v>
      </c>
      <c r="G43" s="15">
        <f>BIOMETRIA!G35</f>
        <v>0.51234160501720816</v>
      </c>
      <c r="H43" s="15">
        <f>BIOMETRIA!H35</f>
        <v>10.703703729921111</v>
      </c>
      <c r="I43" s="15">
        <f>BIOMETRIA!I35</f>
        <v>0.15631435344934838</v>
      </c>
      <c r="J43" s="15">
        <f>BIOMETRIA!J35</f>
        <v>14.10288902661153</v>
      </c>
      <c r="K43" s="15">
        <f>BIOMETRIA!K35</f>
        <v>7.0793038448908545</v>
      </c>
      <c r="L43" s="15">
        <f>BIOMETRIA!L35</f>
        <v>0.21893631153282425</v>
      </c>
      <c r="M43" s="15">
        <f>BIOMETRIA!M35</f>
        <v>3.114581466349164</v>
      </c>
      <c r="N43" s="15">
        <f>BIOMETRIA!N35</f>
        <v>31.203417671426433</v>
      </c>
      <c r="O43" s="15">
        <f>BIOMETRIA!O35</f>
        <v>1.2470213506914185</v>
      </c>
      <c r="P43" s="15">
        <f>BIOMETRIA!P35</f>
        <v>0.32776710681329457</v>
      </c>
      <c r="Q43" s="15">
        <f>BIOMETRIA!Q35</f>
        <v>7.3710892347051384</v>
      </c>
      <c r="R43" s="15">
        <f>BIOMETRIA!R35</f>
        <v>0</v>
      </c>
      <c r="S43" s="15">
        <f>BIOMETRIA!S35</f>
        <v>8.8979880921906602</v>
      </c>
      <c r="T43" s="15">
        <f>BIOMETRIA!T35</f>
        <v>7.2694290927222127</v>
      </c>
    </row>
    <row r="44" spans="2:20" x14ac:dyDescent="0.25"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2:20" x14ac:dyDescent="0.25">
      <c r="B45" s="23" t="s">
        <v>17</v>
      </c>
      <c r="C45" s="24">
        <v>43367</v>
      </c>
      <c r="D45" s="22">
        <v>1</v>
      </c>
      <c r="E45" s="2" t="s">
        <v>49</v>
      </c>
      <c r="F45" s="15">
        <f>BIOMETRIA!F37</f>
        <v>2.6254038691315715</v>
      </c>
      <c r="G45" s="15">
        <f>BIOMETRIA!G37</f>
        <v>0.47164403486089496</v>
      </c>
      <c r="H45" s="15">
        <f>BIOMETRIA!H37</f>
        <v>11.327280214531804</v>
      </c>
      <c r="I45" s="15">
        <f>BIOMETRIA!I37</f>
        <v>5.7965460797073334E-2</v>
      </c>
      <c r="J45" s="15">
        <f>BIOMETRIA!J37</f>
        <v>16.946870368136747</v>
      </c>
      <c r="K45" s="15">
        <f>BIOMETRIA!K37</f>
        <v>7.7199304760615615</v>
      </c>
      <c r="L45" s="15">
        <f>BIOMETRIA!L37</f>
        <v>0.61341038147814575</v>
      </c>
      <c r="M45" s="15">
        <f>BIOMETRIA!M37</f>
        <v>1.943310072085269</v>
      </c>
      <c r="N45" s="15">
        <f>BIOMETRIA!N37</f>
        <v>27.253151013734289</v>
      </c>
      <c r="O45" s="15">
        <f>BIOMETRIA!O37</f>
        <v>2.243716989538735</v>
      </c>
      <c r="P45" s="15">
        <f>BIOMETRIA!P37</f>
        <v>0.36771584720806605</v>
      </c>
      <c r="Q45" s="15">
        <f>BIOMETRIA!Q37</f>
        <v>5.8119064788623849</v>
      </c>
      <c r="R45" s="15">
        <f>BIOMETRIA!R37</f>
        <v>0.30608824541755297</v>
      </c>
      <c r="S45" s="15">
        <f>BIOMETRIA!S37</f>
        <v>11.842437287001456</v>
      </c>
      <c r="T45" s="15">
        <f>BIOMETRIA!T37</f>
        <v>7.3309568834665706</v>
      </c>
    </row>
    <row r="46" spans="2:20" x14ac:dyDescent="0.25">
      <c r="E46" s="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 spans="2:20" x14ac:dyDescent="0.25">
      <c r="E47" s="20" t="s">
        <v>52</v>
      </c>
    </row>
    <row r="48" spans="2:20" x14ac:dyDescent="0.25">
      <c r="E48" s="6" t="s">
        <v>48</v>
      </c>
      <c r="F48" s="26">
        <f>F32-F40</f>
        <v>0</v>
      </c>
      <c r="G48" s="26"/>
      <c r="H48" s="26">
        <f>H32-H40</f>
        <v>0</v>
      </c>
      <c r="I48" s="26"/>
      <c r="J48" s="26">
        <f>J32-J40</f>
        <v>0</v>
      </c>
      <c r="K48" s="26">
        <f>K32-K40</f>
        <v>0</v>
      </c>
      <c r="L48" s="26"/>
      <c r="M48" s="26"/>
      <c r="N48" s="26">
        <f>N32-N40</f>
        <v>0</v>
      </c>
      <c r="O48" s="26"/>
      <c r="P48" s="26"/>
      <c r="Q48" s="26">
        <f>Q32-Q40</f>
        <v>0</v>
      </c>
      <c r="R48" s="26"/>
      <c r="S48" s="26">
        <f>S32-S40</f>
        <v>0</v>
      </c>
      <c r="T48" s="26">
        <f>T32-T40</f>
        <v>0</v>
      </c>
    </row>
    <row r="49" spans="5:20" x14ac:dyDescent="0.25">
      <c r="E49" s="5" t="s">
        <v>47</v>
      </c>
      <c r="F49" s="26">
        <f>F33-F41</f>
        <v>0</v>
      </c>
      <c r="G49" s="26"/>
      <c r="H49" s="26">
        <f>H33-H41</f>
        <v>0</v>
      </c>
      <c r="I49" s="26"/>
      <c r="J49" s="26">
        <f>J33-J41</f>
        <v>0</v>
      </c>
      <c r="K49" s="26">
        <f>K33-K41</f>
        <v>0</v>
      </c>
      <c r="L49" s="26"/>
      <c r="M49" s="26"/>
      <c r="N49" s="26">
        <f>N33-N41</f>
        <v>0</v>
      </c>
      <c r="O49" s="26"/>
      <c r="P49" s="26"/>
      <c r="Q49" s="26">
        <f>Q33-Q41</f>
        <v>0</v>
      </c>
      <c r="R49" s="26"/>
      <c r="S49" s="26">
        <f>S33-S41</f>
        <v>0</v>
      </c>
      <c r="T49" s="26">
        <f>T33-T41</f>
        <v>0</v>
      </c>
    </row>
    <row r="50" spans="5:20" x14ac:dyDescent="0.25">
      <c r="E50" s="3" t="s">
        <v>46</v>
      </c>
      <c r="F50" s="26">
        <f>F34-F42</f>
        <v>0</v>
      </c>
      <c r="G50" s="26"/>
      <c r="H50" s="26">
        <f>H34-H42</f>
        <v>0</v>
      </c>
      <c r="I50" s="26"/>
      <c r="J50" s="26">
        <f>J34-J42</f>
        <v>0</v>
      </c>
      <c r="K50" s="26">
        <f>K34-K42</f>
        <v>0</v>
      </c>
      <c r="L50" s="26"/>
      <c r="M50" s="26"/>
      <c r="N50" s="26">
        <f>N34-N42</f>
        <v>0</v>
      </c>
      <c r="O50" s="26"/>
      <c r="P50" s="26"/>
      <c r="Q50" s="26">
        <f>Q34-Q42</f>
        <v>0</v>
      </c>
      <c r="R50" s="26"/>
      <c r="S50" s="26">
        <f>S34-S42</f>
        <v>0</v>
      </c>
      <c r="T50" s="26">
        <f>T34-T42</f>
        <v>0</v>
      </c>
    </row>
    <row r="51" spans="5:20" x14ac:dyDescent="0.25">
      <c r="E51" s="4" t="s">
        <v>55</v>
      </c>
      <c r="F51" s="26">
        <f>F35-F43</f>
        <v>0</v>
      </c>
      <c r="G51" s="26"/>
      <c r="H51" s="26">
        <f>H35-H43</f>
        <v>0</v>
      </c>
      <c r="I51" s="26"/>
      <c r="J51" s="26">
        <f>J35-J43</f>
        <v>0</v>
      </c>
      <c r="K51" s="26">
        <f>K35-K43</f>
        <v>0</v>
      </c>
      <c r="L51" s="26"/>
      <c r="M51" s="26"/>
      <c r="N51" s="26">
        <f>N35-N43</f>
        <v>0</v>
      </c>
      <c r="O51" s="26"/>
      <c r="P51" s="26"/>
      <c r="Q51" s="26">
        <f>Q35-Q43</f>
        <v>0</v>
      </c>
      <c r="R51" s="26"/>
      <c r="S51" s="26">
        <f>S35-S43</f>
        <v>0</v>
      </c>
      <c r="T51" s="26">
        <f>T35-T43</f>
        <v>0</v>
      </c>
    </row>
    <row r="52" spans="5:20" x14ac:dyDescent="0.25"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</row>
    <row r="53" spans="5:20" x14ac:dyDescent="0.25">
      <c r="E53" s="2" t="s">
        <v>49</v>
      </c>
      <c r="F53" s="26">
        <f>F37-F45</f>
        <v>0</v>
      </c>
      <c r="G53" s="26"/>
      <c r="H53" s="26">
        <f>H37-H45</f>
        <v>0</v>
      </c>
      <c r="I53" s="26"/>
      <c r="J53" s="26">
        <f>J37-J45</f>
        <v>0</v>
      </c>
      <c r="K53" s="26">
        <f>K37-K45</f>
        <v>0</v>
      </c>
      <c r="L53" s="26"/>
      <c r="M53" s="26"/>
      <c r="N53" s="26">
        <f>N37-N45</f>
        <v>0</v>
      </c>
      <c r="O53" s="26"/>
      <c r="P53" s="26"/>
      <c r="Q53" s="26">
        <f>Q37-Q45</f>
        <v>0</v>
      </c>
      <c r="R53" s="26"/>
      <c r="S53" s="26">
        <f>S37-S45</f>
        <v>0</v>
      </c>
      <c r="T53" s="26">
        <f>T37-T45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3"/>
  <sheetViews>
    <sheetView workbookViewId="0">
      <pane xSplit="5" ySplit="2" topLeftCell="F3" activePane="bottomRight" state="frozen"/>
      <selection pane="topRight" activeCell="G1" sqref="G1"/>
      <selection pane="bottomLeft" activeCell="A3" sqref="A3"/>
      <selection pane="bottomRight" activeCell="C2" sqref="C2:C5"/>
    </sheetView>
  </sheetViews>
  <sheetFormatPr defaultRowHeight="15" x14ac:dyDescent="0.25"/>
  <cols>
    <col min="1" max="4" width="9.140625" style="7"/>
    <col min="5" max="5" width="10.28515625" style="8" bestFit="1" customWidth="1"/>
    <col min="6" max="23" width="9.140625" style="7"/>
    <col min="24" max="24" width="11.140625" style="7" bestFit="1" customWidth="1"/>
    <col min="25" max="16384" width="9.140625" style="7"/>
  </cols>
  <sheetData>
    <row r="2" spans="2:20" ht="45" x14ac:dyDescent="0.25">
      <c r="B2" s="1" t="s">
        <v>0</v>
      </c>
      <c r="C2" s="1" t="s">
        <v>1</v>
      </c>
      <c r="D2" s="1" t="s">
        <v>54</v>
      </c>
      <c r="E2" s="1" t="s">
        <v>53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</row>
    <row r="3" spans="2:20" x14ac:dyDescent="0.25">
      <c r="B3" s="11" t="s">
        <v>17</v>
      </c>
      <c r="C3" s="12">
        <v>43362</v>
      </c>
      <c r="D3" s="21">
        <v>3.7199999999999998E-3</v>
      </c>
      <c r="E3" s="4" t="s">
        <v>18</v>
      </c>
      <c r="F3" s="13">
        <v>0</v>
      </c>
      <c r="G3" s="13">
        <v>1</v>
      </c>
      <c r="H3" s="13">
        <v>8</v>
      </c>
      <c r="I3" s="13">
        <v>0</v>
      </c>
      <c r="J3" s="13">
        <v>7</v>
      </c>
      <c r="K3" s="13">
        <v>8</v>
      </c>
      <c r="L3" s="13">
        <v>0</v>
      </c>
      <c r="M3" s="13">
        <v>2</v>
      </c>
      <c r="N3" s="13">
        <v>53</v>
      </c>
      <c r="O3" s="13">
        <v>0</v>
      </c>
      <c r="P3" s="13">
        <v>0</v>
      </c>
      <c r="Q3" s="13">
        <v>11</v>
      </c>
      <c r="R3" s="13">
        <v>0</v>
      </c>
      <c r="S3" s="13">
        <v>5</v>
      </c>
      <c r="T3" s="13">
        <v>5</v>
      </c>
    </row>
    <row r="4" spans="2:20" x14ac:dyDescent="0.25">
      <c r="B4" s="11" t="s">
        <v>17</v>
      </c>
      <c r="C4" s="12">
        <v>43331</v>
      </c>
      <c r="D4" s="21">
        <v>1.485E-2</v>
      </c>
      <c r="E4" s="3" t="s">
        <v>19</v>
      </c>
      <c r="F4" s="25">
        <v>1</v>
      </c>
      <c r="G4" s="25"/>
      <c r="H4" s="25">
        <v>17</v>
      </c>
      <c r="I4" s="25"/>
      <c r="J4" s="25">
        <v>30</v>
      </c>
      <c r="K4" s="25">
        <v>4</v>
      </c>
      <c r="L4" s="25"/>
      <c r="M4" s="25"/>
      <c r="N4" s="25">
        <v>15</v>
      </c>
      <c r="O4" s="25"/>
      <c r="P4" s="25"/>
      <c r="Q4" s="25">
        <v>6</v>
      </c>
      <c r="R4" s="25"/>
      <c r="S4" s="25">
        <v>13</v>
      </c>
      <c r="T4" s="25">
        <v>8</v>
      </c>
    </row>
    <row r="5" spans="2:20" x14ac:dyDescent="0.25">
      <c r="B5" s="11" t="s">
        <v>17</v>
      </c>
      <c r="C5" s="12">
        <v>43359</v>
      </c>
      <c r="D5" s="21">
        <v>1.6479999999999998E-2</v>
      </c>
      <c r="E5" s="4" t="s">
        <v>20</v>
      </c>
      <c r="F5" s="13">
        <v>2</v>
      </c>
      <c r="G5" s="13">
        <v>0</v>
      </c>
      <c r="H5" s="13">
        <v>12</v>
      </c>
      <c r="I5" s="13">
        <v>0</v>
      </c>
      <c r="J5" s="13">
        <v>17</v>
      </c>
      <c r="K5" s="13">
        <v>5</v>
      </c>
      <c r="L5" s="13">
        <v>1</v>
      </c>
      <c r="M5" s="13">
        <v>4</v>
      </c>
      <c r="N5" s="13">
        <v>33</v>
      </c>
      <c r="O5" s="13">
        <v>1</v>
      </c>
      <c r="P5" s="13">
        <v>0</v>
      </c>
      <c r="Q5" s="13">
        <v>10</v>
      </c>
      <c r="R5" s="13">
        <v>0</v>
      </c>
      <c r="S5" s="13">
        <v>10</v>
      </c>
      <c r="T5" s="13">
        <v>5</v>
      </c>
    </row>
    <row r="6" spans="2:20" x14ac:dyDescent="0.25">
      <c r="B6" s="11" t="s">
        <v>17</v>
      </c>
      <c r="C6" s="12">
        <v>43359</v>
      </c>
      <c r="D6" s="21">
        <v>3.4799999999999996E-3</v>
      </c>
      <c r="E6" s="4" t="s">
        <v>21</v>
      </c>
      <c r="F6" s="13">
        <v>1</v>
      </c>
      <c r="G6" s="13">
        <v>0</v>
      </c>
      <c r="H6" s="13">
        <v>13</v>
      </c>
      <c r="I6" s="13">
        <v>0</v>
      </c>
      <c r="J6" s="13">
        <v>17</v>
      </c>
      <c r="K6" s="13">
        <v>8</v>
      </c>
      <c r="L6" s="13">
        <v>1</v>
      </c>
      <c r="M6" s="13">
        <v>3</v>
      </c>
      <c r="N6" s="13">
        <v>28</v>
      </c>
      <c r="O6" s="13">
        <v>2</v>
      </c>
      <c r="P6" s="13">
        <v>0</v>
      </c>
      <c r="Q6" s="13">
        <v>14</v>
      </c>
      <c r="R6" s="13">
        <v>0</v>
      </c>
      <c r="S6" s="13">
        <v>8</v>
      </c>
      <c r="T6" s="13">
        <v>4</v>
      </c>
    </row>
    <row r="7" spans="2:20" x14ac:dyDescent="0.25">
      <c r="B7" s="11" t="s">
        <v>17</v>
      </c>
      <c r="C7" s="12">
        <v>43360</v>
      </c>
      <c r="D7" s="21">
        <v>7.0559999999999998E-2</v>
      </c>
      <c r="E7" s="3" t="s">
        <v>22</v>
      </c>
      <c r="F7" s="13">
        <v>1</v>
      </c>
      <c r="G7" s="13">
        <v>0</v>
      </c>
      <c r="H7" s="13">
        <v>9</v>
      </c>
      <c r="I7" s="13">
        <v>0</v>
      </c>
      <c r="J7" s="13">
        <v>33</v>
      </c>
      <c r="K7" s="13">
        <v>6</v>
      </c>
      <c r="L7" s="13">
        <v>0</v>
      </c>
      <c r="M7" s="13">
        <v>1</v>
      </c>
      <c r="N7" s="13">
        <v>14</v>
      </c>
      <c r="O7" s="13">
        <v>1</v>
      </c>
      <c r="P7" s="13">
        <v>0</v>
      </c>
      <c r="Q7" s="13">
        <v>6</v>
      </c>
      <c r="R7" s="13">
        <v>0</v>
      </c>
      <c r="S7" s="13">
        <v>17</v>
      </c>
      <c r="T7" s="13">
        <v>12</v>
      </c>
    </row>
    <row r="8" spans="2:20" x14ac:dyDescent="0.25">
      <c r="B8" s="11" t="s">
        <v>17</v>
      </c>
      <c r="C8" s="12">
        <v>43366</v>
      </c>
      <c r="D8" s="21">
        <v>4.3070000000000004E-2</v>
      </c>
      <c r="E8" s="3" t="s">
        <v>23</v>
      </c>
      <c r="F8" s="13">
        <v>1</v>
      </c>
      <c r="G8" s="13">
        <v>1</v>
      </c>
      <c r="H8" s="13">
        <v>39</v>
      </c>
      <c r="I8" s="13">
        <v>0</v>
      </c>
      <c r="J8" s="13">
        <v>21</v>
      </c>
      <c r="K8" s="13">
        <v>3</v>
      </c>
      <c r="L8" s="13">
        <v>0</v>
      </c>
      <c r="M8" s="13">
        <v>1</v>
      </c>
      <c r="N8" s="13">
        <v>15</v>
      </c>
      <c r="O8" s="13">
        <v>0</v>
      </c>
      <c r="P8" s="13">
        <v>0</v>
      </c>
      <c r="Q8" s="13">
        <v>3</v>
      </c>
      <c r="R8" s="13">
        <v>0</v>
      </c>
      <c r="S8" s="13">
        <v>9</v>
      </c>
      <c r="T8" s="13">
        <v>7</v>
      </c>
    </row>
    <row r="9" spans="2:20" x14ac:dyDescent="0.25">
      <c r="B9" s="11" t="s">
        <v>17</v>
      </c>
      <c r="C9" s="12">
        <v>43359</v>
      </c>
      <c r="D9" s="21">
        <v>1.4150000000000001E-2</v>
      </c>
      <c r="E9" s="4" t="s">
        <v>24</v>
      </c>
      <c r="F9" s="13">
        <v>1</v>
      </c>
      <c r="G9" s="13">
        <v>1</v>
      </c>
      <c r="H9" s="13">
        <v>12</v>
      </c>
      <c r="I9" s="13">
        <v>0</v>
      </c>
      <c r="J9" s="13">
        <v>11</v>
      </c>
      <c r="K9" s="13">
        <v>4</v>
      </c>
      <c r="L9" s="13">
        <v>0</v>
      </c>
      <c r="M9" s="13">
        <v>2</v>
      </c>
      <c r="N9" s="13">
        <v>39</v>
      </c>
      <c r="O9" s="13">
        <v>2</v>
      </c>
      <c r="P9" s="13">
        <v>1</v>
      </c>
      <c r="Q9" s="13">
        <v>9</v>
      </c>
      <c r="R9" s="13">
        <v>0</v>
      </c>
      <c r="S9" s="13">
        <v>9</v>
      </c>
      <c r="T9" s="13">
        <v>8</v>
      </c>
    </row>
    <row r="10" spans="2:20" x14ac:dyDescent="0.25">
      <c r="B10" s="11" t="s">
        <v>17</v>
      </c>
      <c r="C10" s="12">
        <v>43350</v>
      </c>
      <c r="D10" s="21">
        <v>1.8700000000000001E-2</v>
      </c>
      <c r="E10" s="6" t="s">
        <v>25</v>
      </c>
      <c r="F10" s="25">
        <v>2</v>
      </c>
      <c r="G10" s="25"/>
      <c r="H10" s="25">
        <v>11</v>
      </c>
      <c r="I10" s="25"/>
      <c r="J10" s="25">
        <v>16</v>
      </c>
      <c r="K10" s="25">
        <v>10</v>
      </c>
      <c r="L10" s="25"/>
      <c r="M10" s="25"/>
      <c r="N10" s="25">
        <v>29</v>
      </c>
      <c r="O10" s="25"/>
      <c r="P10" s="25"/>
      <c r="Q10" s="25">
        <v>7</v>
      </c>
      <c r="R10" s="25"/>
      <c r="S10" s="25">
        <v>11</v>
      </c>
      <c r="T10" s="25">
        <v>6</v>
      </c>
    </row>
    <row r="11" spans="2:20" x14ac:dyDescent="0.25">
      <c r="B11" s="11" t="s">
        <v>17</v>
      </c>
      <c r="C11" s="12">
        <v>43363</v>
      </c>
      <c r="D11" s="21">
        <v>3.024E-2</v>
      </c>
      <c r="E11" s="4" t="s">
        <v>26</v>
      </c>
      <c r="F11" s="13">
        <v>1</v>
      </c>
      <c r="G11" s="13">
        <v>1</v>
      </c>
      <c r="H11" s="13">
        <v>9</v>
      </c>
      <c r="I11" s="13">
        <v>0</v>
      </c>
      <c r="J11" s="13">
        <v>15</v>
      </c>
      <c r="K11" s="13">
        <v>6</v>
      </c>
      <c r="L11" s="13">
        <v>0</v>
      </c>
      <c r="M11" s="13">
        <v>6</v>
      </c>
      <c r="N11" s="13">
        <v>35</v>
      </c>
      <c r="O11" s="13">
        <v>2</v>
      </c>
      <c r="P11" s="13">
        <v>0</v>
      </c>
      <c r="Q11" s="13">
        <v>6</v>
      </c>
      <c r="R11" s="13">
        <v>0</v>
      </c>
      <c r="S11" s="13">
        <v>10</v>
      </c>
      <c r="T11" s="13">
        <v>8</v>
      </c>
    </row>
    <row r="12" spans="2:20" x14ac:dyDescent="0.25">
      <c r="B12" s="11" t="s">
        <v>17</v>
      </c>
      <c r="C12" s="12">
        <v>43361</v>
      </c>
      <c r="D12" s="21">
        <v>3.0800000000000001E-2</v>
      </c>
      <c r="E12" s="3" t="s">
        <v>27</v>
      </c>
      <c r="F12" s="13">
        <v>1</v>
      </c>
      <c r="G12" s="13">
        <v>0</v>
      </c>
      <c r="H12" s="13">
        <v>13</v>
      </c>
      <c r="I12" s="13">
        <v>0</v>
      </c>
      <c r="J12" s="13">
        <v>36</v>
      </c>
      <c r="K12" s="13">
        <v>5</v>
      </c>
      <c r="L12" s="13">
        <v>0</v>
      </c>
      <c r="M12" s="13">
        <v>1</v>
      </c>
      <c r="N12" s="13">
        <v>18</v>
      </c>
      <c r="O12" s="13">
        <v>0</v>
      </c>
      <c r="P12" s="13">
        <v>1</v>
      </c>
      <c r="Q12" s="13">
        <v>6</v>
      </c>
      <c r="R12" s="13">
        <v>1</v>
      </c>
      <c r="S12" s="13">
        <v>8</v>
      </c>
      <c r="T12" s="13">
        <v>10</v>
      </c>
    </row>
    <row r="13" spans="2:20" x14ac:dyDescent="0.25">
      <c r="B13" s="11" t="s">
        <v>17</v>
      </c>
      <c r="C13" s="12">
        <v>43359</v>
      </c>
      <c r="D13" s="21">
        <v>0.10659</v>
      </c>
      <c r="E13" s="6" t="s">
        <v>28</v>
      </c>
      <c r="F13" s="13">
        <v>2</v>
      </c>
      <c r="G13" s="13">
        <v>1</v>
      </c>
      <c r="H13" s="13">
        <v>11</v>
      </c>
      <c r="I13" s="13">
        <v>0</v>
      </c>
      <c r="J13" s="13">
        <v>16</v>
      </c>
      <c r="K13" s="13">
        <v>7</v>
      </c>
      <c r="L13" s="13">
        <v>1</v>
      </c>
      <c r="M13" s="13">
        <v>3</v>
      </c>
      <c r="N13" s="13">
        <v>29</v>
      </c>
      <c r="O13" s="13">
        <v>3</v>
      </c>
      <c r="P13" s="13">
        <v>1</v>
      </c>
      <c r="Q13" s="13">
        <v>6</v>
      </c>
      <c r="R13" s="13">
        <v>0</v>
      </c>
      <c r="S13" s="13">
        <v>12</v>
      </c>
      <c r="T13" s="13">
        <v>9</v>
      </c>
    </row>
    <row r="14" spans="2:20" x14ac:dyDescent="0.25">
      <c r="B14" s="11" t="s">
        <v>17</v>
      </c>
      <c r="C14" s="12">
        <v>43366</v>
      </c>
      <c r="D14" s="21">
        <v>1.2749999999999999E-2</v>
      </c>
      <c r="E14" s="4" t="s">
        <v>29</v>
      </c>
      <c r="F14" s="13">
        <v>3</v>
      </c>
      <c r="G14" s="13">
        <v>1</v>
      </c>
      <c r="H14" s="13">
        <v>9</v>
      </c>
      <c r="I14" s="13">
        <v>0</v>
      </c>
      <c r="J14" s="13">
        <v>15</v>
      </c>
      <c r="K14" s="13">
        <v>8</v>
      </c>
      <c r="L14" s="13">
        <v>0</v>
      </c>
      <c r="M14" s="13">
        <v>2</v>
      </c>
      <c r="N14" s="13">
        <v>35</v>
      </c>
      <c r="O14" s="13">
        <v>1</v>
      </c>
      <c r="P14" s="13">
        <v>0</v>
      </c>
      <c r="Q14" s="13">
        <v>6</v>
      </c>
      <c r="R14" s="13">
        <v>0</v>
      </c>
      <c r="S14" s="13">
        <v>10</v>
      </c>
      <c r="T14" s="13">
        <v>9</v>
      </c>
    </row>
    <row r="15" spans="2:20" x14ac:dyDescent="0.25">
      <c r="B15" s="11" t="s">
        <v>17</v>
      </c>
      <c r="C15" s="12">
        <v>43362</v>
      </c>
      <c r="D15" s="21">
        <v>1.5820000000000001E-2</v>
      </c>
      <c r="E15" s="4" t="s">
        <v>30</v>
      </c>
      <c r="F15" s="13">
        <v>2</v>
      </c>
      <c r="G15" s="13">
        <v>1</v>
      </c>
      <c r="H15" s="13">
        <v>8</v>
      </c>
      <c r="I15" s="13">
        <v>1</v>
      </c>
      <c r="J15" s="13">
        <v>14</v>
      </c>
      <c r="K15" s="13">
        <v>7</v>
      </c>
      <c r="L15" s="13">
        <v>1</v>
      </c>
      <c r="M15" s="13">
        <v>2</v>
      </c>
      <c r="N15" s="13">
        <v>39</v>
      </c>
      <c r="O15" s="13">
        <v>1</v>
      </c>
      <c r="P15" s="13">
        <v>0</v>
      </c>
      <c r="Q15" s="13">
        <v>4</v>
      </c>
      <c r="R15" s="13">
        <v>0</v>
      </c>
      <c r="S15" s="13">
        <v>8</v>
      </c>
      <c r="T15" s="13">
        <v>11</v>
      </c>
    </row>
    <row r="16" spans="2:20" x14ac:dyDescent="0.25">
      <c r="B16" s="11" t="s">
        <v>17</v>
      </c>
      <c r="C16" s="12">
        <v>43359</v>
      </c>
      <c r="D16" s="21">
        <v>3.7330000000000002E-2</v>
      </c>
      <c r="E16" s="4" t="s">
        <v>31</v>
      </c>
      <c r="F16" s="13">
        <v>1</v>
      </c>
      <c r="G16" s="13">
        <v>0</v>
      </c>
      <c r="H16" s="13">
        <v>16</v>
      </c>
      <c r="I16" s="13">
        <v>0</v>
      </c>
      <c r="J16" s="13">
        <v>14</v>
      </c>
      <c r="K16" s="13">
        <v>12</v>
      </c>
      <c r="L16" s="13">
        <v>0</v>
      </c>
      <c r="M16" s="13">
        <v>3</v>
      </c>
      <c r="N16" s="13">
        <v>26</v>
      </c>
      <c r="O16" s="13">
        <v>1</v>
      </c>
      <c r="P16" s="13">
        <v>1</v>
      </c>
      <c r="Q16" s="13">
        <v>10</v>
      </c>
      <c r="R16" s="13">
        <v>0</v>
      </c>
      <c r="S16" s="13">
        <v>10</v>
      </c>
      <c r="T16" s="13">
        <v>7</v>
      </c>
    </row>
    <row r="17" spans="2:24" x14ac:dyDescent="0.25">
      <c r="B17" s="11" t="s">
        <v>17</v>
      </c>
      <c r="C17" s="12">
        <v>43361</v>
      </c>
      <c r="D17" s="21">
        <v>1.9470000000000001E-2</v>
      </c>
      <c r="E17" s="3" t="s">
        <v>32</v>
      </c>
      <c r="F17" s="13">
        <v>1</v>
      </c>
      <c r="G17" s="13">
        <v>1</v>
      </c>
      <c r="H17" s="13">
        <v>16</v>
      </c>
      <c r="I17" s="13">
        <v>1</v>
      </c>
      <c r="J17" s="13">
        <v>26</v>
      </c>
      <c r="K17" s="13">
        <v>5</v>
      </c>
      <c r="L17" s="13">
        <v>0</v>
      </c>
      <c r="M17" s="13">
        <v>1</v>
      </c>
      <c r="N17" s="13">
        <v>19</v>
      </c>
      <c r="O17" s="13">
        <v>1</v>
      </c>
      <c r="P17" s="13">
        <v>0</v>
      </c>
      <c r="Q17" s="13">
        <v>7</v>
      </c>
      <c r="R17" s="13">
        <v>0</v>
      </c>
      <c r="S17" s="13">
        <v>15</v>
      </c>
      <c r="T17" s="13">
        <v>7</v>
      </c>
    </row>
    <row r="18" spans="2:24" x14ac:dyDescent="0.25">
      <c r="B18" s="11" t="s">
        <v>17</v>
      </c>
      <c r="C18" s="12">
        <v>43359</v>
      </c>
      <c r="D18" s="21">
        <v>4.4600000000000001E-2</v>
      </c>
      <c r="E18" s="3" t="s">
        <v>33</v>
      </c>
      <c r="F18" s="13">
        <v>1</v>
      </c>
      <c r="G18" s="13">
        <v>0</v>
      </c>
      <c r="H18" s="13">
        <v>12</v>
      </c>
      <c r="I18" s="13">
        <v>0</v>
      </c>
      <c r="J18" s="13">
        <v>26</v>
      </c>
      <c r="K18" s="13">
        <v>5</v>
      </c>
      <c r="L18" s="13">
        <v>0</v>
      </c>
      <c r="M18" s="13">
        <v>2</v>
      </c>
      <c r="N18" s="13">
        <v>17</v>
      </c>
      <c r="O18" s="13">
        <v>1</v>
      </c>
      <c r="P18" s="13">
        <v>1</v>
      </c>
      <c r="Q18" s="13">
        <v>8</v>
      </c>
      <c r="R18" s="13">
        <v>0</v>
      </c>
      <c r="S18" s="13">
        <v>17</v>
      </c>
      <c r="T18" s="13">
        <v>10</v>
      </c>
    </row>
    <row r="19" spans="2:24" x14ac:dyDescent="0.25">
      <c r="B19" s="11" t="s">
        <v>17</v>
      </c>
      <c r="C19" s="12">
        <v>43362</v>
      </c>
      <c r="D19" s="21">
        <v>1.61E-2</v>
      </c>
      <c r="E19" s="3" t="s">
        <v>34</v>
      </c>
      <c r="F19" s="13">
        <v>1</v>
      </c>
      <c r="G19" s="13">
        <v>1</v>
      </c>
      <c r="H19" s="13">
        <v>15</v>
      </c>
      <c r="I19" s="13">
        <v>0</v>
      </c>
      <c r="J19" s="13">
        <v>38</v>
      </c>
      <c r="K19" s="13">
        <v>7</v>
      </c>
      <c r="L19" s="13">
        <v>1</v>
      </c>
      <c r="M19" s="13">
        <v>1</v>
      </c>
      <c r="N19" s="13">
        <v>14</v>
      </c>
      <c r="O19" s="13">
        <v>1</v>
      </c>
      <c r="P19" s="13">
        <v>0</v>
      </c>
      <c r="Q19" s="13">
        <v>6</v>
      </c>
      <c r="R19" s="13">
        <v>0</v>
      </c>
      <c r="S19" s="13">
        <v>7</v>
      </c>
      <c r="T19" s="13">
        <v>7</v>
      </c>
    </row>
    <row r="20" spans="2:24" x14ac:dyDescent="0.25">
      <c r="B20" s="11" t="s">
        <v>17</v>
      </c>
      <c r="C20" s="12">
        <v>43347</v>
      </c>
      <c r="D20" s="21">
        <v>5.4109999999999998E-2</v>
      </c>
      <c r="E20" s="5" t="s">
        <v>35</v>
      </c>
      <c r="F20" s="25">
        <v>6</v>
      </c>
      <c r="G20" s="25"/>
      <c r="H20" s="25">
        <v>8</v>
      </c>
      <c r="I20" s="25"/>
      <c r="J20" s="25">
        <v>15</v>
      </c>
      <c r="K20" s="25">
        <v>7</v>
      </c>
      <c r="L20" s="25"/>
      <c r="M20" s="25"/>
      <c r="N20" s="25">
        <v>36</v>
      </c>
      <c r="O20" s="25"/>
      <c r="P20" s="25"/>
      <c r="Q20" s="25">
        <v>2</v>
      </c>
      <c r="R20" s="25"/>
      <c r="S20" s="25">
        <v>11</v>
      </c>
      <c r="T20" s="25">
        <v>7</v>
      </c>
    </row>
    <row r="21" spans="2:24" x14ac:dyDescent="0.25">
      <c r="B21" s="11" t="s">
        <v>17</v>
      </c>
      <c r="C21" s="12">
        <v>43367</v>
      </c>
      <c r="D21" s="21">
        <v>8.4220000000000003E-2</v>
      </c>
      <c r="E21" s="6" t="s">
        <v>38</v>
      </c>
      <c r="F21" s="13">
        <v>1</v>
      </c>
      <c r="G21" s="13">
        <v>1</v>
      </c>
      <c r="H21" s="13">
        <v>11</v>
      </c>
      <c r="I21" s="13">
        <v>0</v>
      </c>
      <c r="J21" s="13">
        <v>14</v>
      </c>
      <c r="K21" s="13">
        <v>6</v>
      </c>
      <c r="L21" s="13">
        <v>1</v>
      </c>
      <c r="M21" s="13">
        <v>2</v>
      </c>
      <c r="N21" s="13">
        <v>35</v>
      </c>
      <c r="O21" s="13">
        <v>2</v>
      </c>
      <c r="P21" s="13">
        <v>1</v>
      </c>
      <c r="Q21" s="13">
        <v>8</v>
      </c>
      <c r="R21" s="13">
        <v>0</v>
      </c>
      <c r="S21" s="13">
        <v>13</v>
      </c>
      <c r="T21" s="13">
        <v>5</v>
      </c>
    </row>
    <row r="22" spans="2:24" x14ac:dyDescent="0.25">
      <c r="B22" s="11" t="s">
        <v>17</v>
      </c>
      <c r="C22" s="12">
        <v>43363</v>
      </c>
      <c r="D22" s="21">
        <v>1.6109999999999999E-2</v>
      </c>
      <c r="E22" s="3" t="s">
        <v>36</v>
      </c>
      <c r="F22" s="13">
        <v>1</v>
      </c>
      <c r="G22" s="13">
        <v>1</v>
      </c>
      <c r="H22" s="13">
        <v>18</v>
      </c>
      <c r="I22" s="13">
        <v>0</v>
      </c>
      <c r="J22" s="13">
        <v>29</v>
      </c>
      <c r="K22" s="13">
        <v>5</v>
      </c>
      <c r="L22" s="13">
        <v>0</v>
      </c>
      <c r="M22" s="13">
        <v>2</v>
      </c>
      <c r="N22" s="13">
        <v>22</v>
      </c>
      <c r="O22" s="13">
        <v>1</v>
      </c>
      <c r="P22" s="13">
        <v>0</v>
      </c>
      <c r="Q22" s="13">
        <v>4</v>
      </c>
      <c r="R22" s="13">
        <v>0</v>
      </c>
      <c r="S22" s="13">
        <v>11</v>
      </c>
      <c r="T22" s="13">
        <v>5</v>
      </c>
    </row>
    <row r="23" spans="2:24" x14ac:dyDescent="0.25">
      <c r="B23" s="11" t="s">
        <v>17</v>
      </c>
      <c r="C23" s="12">
        <v>43359</v>
      </c>
      <c r="D23" s="21">
        <v>7.980000000000001E-3</v>
      </c>
      <c r="E23" s="4" t="s">
        <v>37</v>
      </c>
      <c r="F23" s="13">
        <v>3</v>
      </c>
      <c r="G23" s="13">
        <v>1</v>
      </c>
      <c r="H23" s="13">
        <v>8</v>
      </c>
      <c r="I23" s="13">
        <v>1</v>
      </c>
      <c r="J23" s="13">
        <v>15</v>
      </c>
      <c r="K23" s="13">
        <v>6</v>
      </c>
      <c r="L23" s="13">
        <v>0</v>
      </c>
      <c r="M23" s="13">
        <v>2</v>
      </c>
      <c r="N23" s="13">
        <v>35</v>
      </c>
      <c r="O23" s="13">
        <v>2</v>
      </c>
      <c r="P23" s="13">
        <v>0</v>
      </c>
      <c r="Q23" s="13">
        <v>6</v>
      </c>
      <c r="R23" s="13">
        <v>0</v>
      </c>
      <c r="S23" s="13">
        <v>11</v>
      </c>
      <c r="T23" s="13">
        <v>9</v>
      </c>
    </row>
    <row r="24" spans="2:24" x14ac:dyDescent="0.25">
      <c r="B24" s="11" t="s">
        <v>17</v>
      </c>
      <c r="C24" s="12">
        <v>43359</v>
      </c>
      <c r="D24" s="21">
        <v>2.2500000000000003E-3</v>
      </c>
      <c r="E24" s="4" t="s">
        <v>39</v>
      </c>
      <c r="F24" s="13">
        <v>1</v>
      </c>
      <c r="G24" s="13">
        <v>2</v>
      </c>
      <c r="H24" s="13">
        <v>9</v>
      </c>
      <c r="I24" s="13">
        <v>0</v>
      </c>
      <c r="J24" s="13">
        <v>8</v>
      </c>
      <c r="K24" s="13">
        <v>5</v>
      </c>
      <c r="L24" s="13">
        <v>1</v>
      </c>
      <c r="M24" s="13">
        <v>2</v>
      </c>
      <c r="N24" s="13">
        <v>52</v>
      </c>
      <c r="O24" s="13">
        <v>0</v>
      </c>
      <c r="P24" s="13">
        <v>0</v>
      </c>
      <c r="Q24" s="13">
        <v>7</v>
      </c>
      <c r="R24" s="13">
        <v>0</v>
      </c>
      <c r="S24" s="13">
        <v>7</v>
      </c>
      <c r="T24" s="13">
        <v>6</v>
      </c>
    </row>
    <row r="25" spans="2:24" x14ac:dyDescent="0.25">
      <c r="B25" s="11" t="s">
        <v>17</v>
      </c>
      <c r="C25" s="12">
        <v>43363</v>
      </c>
      <c r="D25" s="21">
        <v>5.672E-2</v>
      </c>
      <c r="E25" s="5" t="s">
        <v>40</v>
      </c>
      <c r="F25" s="13">
        <v>1</v>
      </c>
      <c r="G25" s="13">
        <v>0</v>
      </c>
      <c r="H25" s="13">
        <v>7</v>
      </c>
      <c r="I25" s="13">
        <v>0</v>
      </c>
      <c r="J25" s="13">
        <v>18</v>
      </c>
      <c r="K25" s="13">
        <v>7</v>
      </c>
      <c r="L25" s="13">
        <v>1</v>
      </c>
      <c r="M25" s="13">
        <v>1</v>
      </c>
      <c r="N25" s="13">
        <v>35</v>
      </c>
      <c r="O25" s="13">
        <v>2</v>
      </c>
      <c r="P25" s="13">
        <v>1</v>
      </c>
      <c r="Q25" s="13">
        <v>5</v>
      </c>
      <c r="R25" s="13">
        <v>0</v>
      </c>
      <c r="S25" s="13">
        <v>12</v>
      </c>
      <c r="T25" s="13">
        <v>9</v>
      </c>
    </row>
    <row r="26" spans="2:24" x14ac:dyDescent="0.25">
      <c r="B26" s="11" t="s">
        <v>17</v>
      </c>
      <c r="C26" s="12">
        <v>43363</v>
      </c>
      <c r="D26" s="21">
        <v>3.4419999999999999E-2</v>
      </c>
      <c r="E26" s="5" t="s">
        <v>41</v>
      </c>
      <c r="F26" s="13">
        <v>3</v>
      </c>
      <c r="G26" s="13">
        <v>1</v>
      </c>
      <c r="H26" s="13">
        <v>6</v>
      </c>
      <c r="I26" s="13">
        <v>0</v>
      </c>
      <c r="J26" s="13">
        <v>12</v>
      </c>
      <c r="K26" s="13">
        <v>6</v>
      </c>
      <c r="L26" s="13">
        <v>0</v>
      </c>
      <c r="M26" s="13">
        <v>2</v>
      </c>
      <c r="N26" s="13">
        <v>40</v>
      </c>
      <c r="O26" s="13">
        <v>4</v>
      </c>
      <c r="P26" s="13">
        <v>0</v>
      </c>
      <c r="Q26" s="13">
        <v>5</v>
      </c>
      <c r="R26" s="13">
        <v>0</v>
      </c>
      <c r="S26" s="13">
        <v>11</v>
      </c>
      <c r="T26" s="13">
        <v>9</v>
      </c>
    </row>
    <row r="27" spans="2:24" x14ac:dyDescent="0.25">
      <c r="B27" s="11" t="s">
        <v>17</v>
      </c>
      <c r="C27" s="12">
        <v>43331</v>
      </c>
      <c r="D27" s="21">
        <v>1.0709999999999999E-2</v>
      </c>
      <c r="E27" s="3" t="s">
        <v>42</v>
      </c>
      <c r="F27" s="25">
        <v>1</v>
      </c>
      <c r="G27" s="25"/>
      <c r="H27" s="25">
        <v>17</v>
      </c>
      <c r="I27" s="25"/>
      <c r="J27" s="25">
        <v>30</v>
      </c>
      <c r="K27" s="25">
        <v>4</v>
      </c>
      <c r="L27" s="25"/>
      <c r="M27" s="25"/>
      <c r="N27" s="25">
        <v>15</v>
      </c>
      <c r="O27" s="25"/>
      <c r="P27" s="25"/>
      <c r="Q27" s="25">
        <v>6</v>
      </c>
      <c r="R27" s="25"/>
      <c r="S27" s="25">
        <v>13</v>
      </c>
      <c r="T27" s="25">
        <v>8</v>
      </c>
    </row>
    <row r="28" spans="2:24" x14ac:dyDescent="0.25">
      <c r="B28" s="11" t="s">
        <v>17</v>
      </c>
      <c r="C28" s="12">
        <v>43367</v>
      </c>
      <c r="D28" s="21">
        <v>0.2243</v>
      </c>
      <c r="E28" s="6" t="s">
        <v>43</v>
      </c>
      <c r="F28" s="13">
        <v>2</v>
      </c>
      <c r="G28" s="13">
        <v>0</v>
      </c>
      <c r="H28" s="13">
        <v>10</v>
      </c>
      <c r="I28" s="13">
        <v>0</v>
      </c>
      <c r="J28" s="13">
        <v>12</v>
      </c>
      <c r="K28" s="13">
        <v>14</v>
      </c>
      <c r="L28" s="13">
        <v>1</v>
      </c>
      <c r="M28" s="13">
        <v>2</v>
      </c>
      <c r="N28" s="13">
        <v>33</v>
      </c>
      <c r="O28" s="13">
        <v>4</v>
      </c>
      <c r="P28" s="13">
        <v>0</v>
      </c>
      <c r="Q28" s="13">
        <v>4</v>
      </c>
      <c r="R28" s="13">
        <v>1</v>
      </c>
      <c r="S28" s="13">
        <v>12</v>
      </c>
      <c r="T28" s="13">
        <v>4</v>
      </c>
    </row>
    <row r="29" spans="2:24" x14ac:dyDescent="0.25">
      <c r="B29" s="11" t="s">
        <v>17</v>
      </c>
      <c r="C29" s="12">
        <v>43363</v>
      </c>
      <c r="D29" s="21">
        <v>7.0599999999999994E-3</v>
      </c>
      <c r="E29" s="4" t="s">
        <v>44</v>
      </c>
      <c r="F29" s="13">
        <v>1</v>
      </c>
      <c r="G29" s="13">
        <v>0</v>
      </c>
      <c r="H29" s="13">
        <v>11</v>
      </c>
      <c r="I29" s="13">
        <v>0</v>
      </c>
      <c r="J29" s="13">
        <v>27</v>
      </c>
      <c r="K29" s="13">
        <v>5</v>
      </c>
      <c r="L29" s="13">
        <v>0</v>
      </c>
      <c r="M29" s="13">
        <v>2</v>
      </c>
      <c r="N29" s="13">
        <v>32</v>
      </c>
      <c r="O29" s="13">
        <v>0</v>
      </c>
      <c r="P29" s="13">
        <v>0</v>
      </c>
      <c r="Q29" s="13">
        <v>6</v>
      </c>
      <c r="R29" s="13">
        <v>0</v>
      </c>
      <c r="S29" s="13">
        <v>7</v>
      </c>
      <c r="T29" s="13">
        <v>8</v>
      </c>
    </row>
    <row r="30" spans="2:24" x14ac:dyDescent="0.25">
      <c r="E30" s="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 spans="2:24" x14ac:dyDescent="0.25">
      <c r="E31" s="20" t="s">
        <v>50</v>
      </c>
      <c r="X31" s="9"/>
    </row>
    <row r="32" spans="2:24" x14ac:dyDescent="0.25">
      <c r="B32" s="23" t="s">
        <v>17</v>
      </c>
      <c r="C32" s="23"/>
      <c r="D32" s="22">
        <v>0.43381000000000003</v>
      </c>
      <c r="E32" s="6" t="s">
        <v>48</v>
      </c>
      <c r="F32" s="15">
        <f>(F10*$D10+F13*$D13+F21*$D21+F28*$D28)/$D32</f>
        <v>1.8058597081671701</v>
      </c>
      <c r="G32" s="15">
        <f>(G10*$D10+G13*$D13+G21*$D21+G28*$D28)/$D32</f>
        <v>0.43984693759940985</v>
      </c>
      <c r="H32" s="15">
        <f>(H10*$D10+H13*$D13+H21*$D21+H28*$D28)/$D32</f>
        <v>10.482953366681267</v>
      </c>
      <c r="I32" s="15">
        <f>(I10*$D10+I13*$D13+I21*$D21+I28*$D28)/$D32</f>
        <v>0</v>
      </c>
      <c r="J32" s="15">
        <f>(J10*$D10+J13*$D13+J21*$D21+J28*$D28)/$D32</f>
        <v>13.543532883059404</v>
      </c>
      <c r="K32" s="15">
        <f>(K10*$D10+K13*$D13+K21*$D21+K28*$D28)/$D32</f>
        <v>10.554505428643875</v>
      </c>
      <c r="L32" s="15">
        <f>(L10*$D10+L13*$D13+L21*$D21+L28*$D28)/$D32</f>
        <v>0.95689357091814375</v>
      </c>
      <c r="M32" s="15">
        <f>(M10*$D10+M13*$D13+M21*$D21+M28*$D28)/$D32</f>
        <v>2.1594937876028677</v>
      </c>
      <c r="N32" s="15">
        <f>(N10*$D10+N13*$D13+N21*$D21+N28*$D28)/$D32</f>
        <v>32.233028284271917</v>
      </c>
      <c r="O32" s="15">
        <f>(O10*$D10+O13*$D13+O21*$D21+O28*$D28)/$D32</f>
        <v>3.1935870542403353</v>
      </c>
      <c r="P32" s="15">
        <f>(P10*$D10+P13*$D13+P21*$D21+P28*$D28)/$D32</f>
        <v>0.43984693759940985</v>
      </c>
      <c r="Q32" s="15">
        <f>(Q10*$D10+Q13*$D13+Q21*$D21+Q28*$D28)/$D32</f>
        <v>5.3972937461100479</v>
      </c>
      <c r="R32" s="15">
        <f>(R10*$D10+R13*$D13+R21*$D21+R28*$D28)/$D32</f>
        <v>0.51704663331873402</v>
      </c>
      <c r="S32" s="15">
        <f>(S10*$D10+S13*$D13+S21*$D21+S28*$D28)/$D32</f>
        <v>12.151033862750975</v>
      </c>
      <c r="T32" s="15">
        <f>(T10*$D10+T13*$D13+T21*$D21+T28*$D28)/$D32</f>
        <v>5.5088863788294402</v>
      </c>
      <c r="X32" s="9"/>
    </row>
    <row r="33" spans="2:20" x14ac:dyDescent="0.25">
      <c r="B33" s="23" t="s">
        <v>17</v>
      </c>
      <c r="C33" s="23"/>
      <c r="D33" s="22">
        <v>0.14524999999999999</v>
      </c>
      <c r="E33" s="5" t="s">
        <v>47</v>
      </c>
      <c r="F33" s="16">
        <f>($D20*F20+$D25*F25+$D26*F26)/$D33</f>
        <v>3.3365920826161788</v>
      </c>
      <c r="G33" s="16">
        <f>($D20*G20+$D25*G25+$D26*G26)/$D33</f>
        <v>0.23697074010327024</v>
      </c>
      <c r="H33" s="16">
        <f>($D20*H20+$D25*H25+$D26*H26)/$D33</f>
        <v>7.1355593803786581</v>
      </c>
      <c r="I33" s="16">
        <f>($D20*I20+$D25*I25+$D26*I26)/$D33</f>
        <v>0</v>
      </c>
      <c r="J33" s="16">
        <f>($D20*J20+$D25*J25+$D26*J26)/$D33</f>
        <v>15.460585197934597</v>
      </c>
      <c r="K33" s="16">
        <f>($D20*K20+$D25*K25+$D26*K26)/$D33</f>
        <v>6.7630292598967294</v>
      </c>
      <c r="L33" s="16">
        <f>($D20*L20+$D25*L25+$D26*L26)/$D33</f>
        <v>0.39049913941480208</v>
      </c>
      <c r="M33" s="16">
        <f>($D20*M20+$D25*M25+$D26*M26)/$D33</f>
        <v>0.86444061962134255</v>
      </c>
      <c r="N33" s="16">
        <f>($D20*N20+$D25*N25+$D26*N26)/$D33</f>
        <v>36.557383820998282</v>
      </c>
      <c r="O33" s="16">
        <f>($D20*O20+$D25*O25+$D26*O26)/$D33</f>
        <v>1.7288812392426851</v>
      </c>
      <c r="P33" s="16">
        <f>($D20*P20+$D25*P25+$D26*P26)/$D33</f>
        <v>0.39049913941480208</v>
      </c>
      <c r="Q33" s="16">
        <f>($D20*Q20+$D25*Q25+$D26*Q26)/$D33</f>
        <v>3.8824096385542171</v>
      </c>
      <c r="R33" s="16">
        <f>($D20*R20+$D25*R25+$D26*R26)/$D33</f>
        <v>0</v>
      </c>
      <c r="S33" s="16">
        <f>($D20*S20+$D25*S25+$D26*S26)/$D33</f>
        <v>11.390499139414803</v>
      </c>
      <c r="T33" s="16">
        <f>($D20*T20+$D25*T25+$D26*T26)/$D33</f>
        <v>8.2549397590361462</v>
      </c>
    </row>
    <row r="34" spans="2:20" x14ac:dyDescent="0.25">
      <c r="B34" s="23" t="s">
        <v>17</v>
      </c>
      <c r="C34" s="23"/>
      <c r="D34" s="22">
        <v>0.26627000000000001</v>
      </c>
      <c r="E34" s="3" t="s">
        <v>46</v>
      </c>
      <c r="F34" s="16">
        <f>(F4*$D4+F7*$D7+F8*$D8+F12*$D12+F17*$D17+F18*$D18+F19*$D19+F22*$D22+F27*$D27)/$D34</f>
        <v>1</v>
      </c>
      <c r="G34" s="16">
        <f>(G4*$D4+G7*$D7+G8*$D8+G12*$D12+G17*$D17+G18*$D18+G19*$D19+G22*$D22+G27*$D27)/$D34</f>
        <v>0.35584181469936538</v>
      </c>
      <c r="H34" s="16">
        <f>(H4*$D4+H7*$D7+H8*$D8+H12*$D12+H17*$D17+H18*$D18+H19*$D19+H22*$D22+H27*$D27)/$D34</f>
        <v>17.004882262365268</v>
      </c>
      <c r="I34" s="16">
        <f>(I4*$D4+I7*$D7+I8*$D8+I12*$D12+I17*$D17+I18*$D18+I19*$D19+I22*$D22+I27*$D27)/$D34</f>
        <v>7.3121267885980404E-2</v>
      </c>
      <c r="J34" s="16">
        <f>(J4*$D4+J7*$D7+J8*$D8+J12*$D12+J17*$D17+J18*$D18+J19*$D19+J22*$D22+J27*$D27)/$D34</f>
        <v>29.493972283772109</v>
      </c>
      <c r="K34" s="16">
        <f>(K4*$D4+K7*$D7+K8*$D8+K12*$D12+K17*$D17+K18*$D18+K19*$D19+K22*$D22+K27*$D27)/$D34</f>
        <v>4.9664250572726933</v>
      </c>
      <c r="L34" s="16">
        <f>(L4*$D4+L7*$D7+L8*$D8+L12*$D12+L17*$D17+L18*$D18+L19*$D19+L22*$D22+L27*$D27)/$D34</f>
        <v>6.0464941600630935E-2</v>
      </c>
      <c r="M34" s="16">
        <f>(M4*$D4+M7*$D7+M8*$D8+M12*$D12+M17*$D17+M18*$D18+M19*$D19+M22*$D22+M27*$D27)/$D34</f>
        <v>1.1320088631839862</v>
      </c>
      <c r="N34" s="16">
        <f>(N4*$D4+N7*$D7+N8*$D8+N12*$D12+N17*$D17+N18*$D18+N19*$D19+N22*$D22+N27*$D27)/$D34</f>
        <v>16.072557929920759</v>
      </c>
      <c r="O34" s="16">
        <f>(O4*$D4+O7*$D7+O8*$D8+O12*$D12+O17*$D17+O18*$D18+O19*$D19+O22*$D22+O27*$D27)/$D34</f>
        <v>0.62658204078566859</v>
      </c>
      <c r="P34" s="16">
        <f>(P4*$D4+P7*$D7+P8*$D8+P12*$D12+P17*$D17+P18*$D18+P19*$D19+P22*$D22+P27*$D27)/$D34</f>
        <v>0.28317121718556348</v>
      </c>
      <c r="Q34" s="16">
        <f>(Q4*$D4+Q7*$D7+Q8*$D8+Q12*$D12+Q17*$D17+Q18*$D18+Q19*$D19+Q22*$D22+Q27*$D27)/$D34</f>
        <v>5.8018552596988027</v>
      </c>
      <c r="R34" s="16">
        <f>(R4*$D4+R7*$D7+R8*$D8+R12*$D12+R17*$D17+R18*$D18+R19*$D19+R22*$D22+R27*$D27)/$D34</f>
        <v>0.11567206219251136</v>
      </c>
      <c r="S34" s="16">
        <f>(S4*$D4+S7*$D7+S8*$D8+S12*$D12+S17*$D17+S18*$D18+S19*$D19+S22*$D22+S27*$D27)/$D34</f>
        <v>13.167048484620873</v>
      </c>
      <c r="T34" s="16">
        <f>(T4*$D4+T7*$D7+T8*$D8+T12*$D12+T17*$D17+T18*$D18+T19*$D19+T22*$D22+T27*$D27)/$D34</f>
        <v>9.1494723401059073</v>
      </c>
    </row>
    <row r="35" spans="2:20" x14ac:dyDescent="0.25">
      <c r="B35" s="23" t="s">
        <v>17</v>
      </c>
      <c r="C35" s="23"/>
      <c r="D35" s="22">
        <v>0.15126000000000001</v>
      </c>
      <c r="E35" s="4" t="s">
        <v>55</v>
      </c>
      <c r="F35" s="16">
        <f>(F9*$D9+F11*$D11+F14*$D14+F15*$D15+F3*$D3+F5*$D5+F6*$D6+F16*$D16+F23*$D23+F24*$D24+F29*$D29)/$D35</f>
        <v>1.4630437657014412</v>
      </c>
      <c r="G35" s="16">
        <f t="shared" ref="G35:T35" si="0">(G9*$D9+G11*$D11+G14*$D14+G15*$D15+G3*$D3+G5*$D5+G6*$D6+G16*$D16+G23*$D23+G24*$D24+G29*$D29)/$D35</f>
        <v>0.58944863149543836</v>
      </c>
      <c r="H35" s="16">
        <f>(H9*$D9+H11*$D11+H14*$D14+H15*$D15+H3*$D3+H5*$D5+H6*$D6+H16*$D16+H23*$D23+H24*$D24+H29*$D29)/$D35</f>
        <v>11.338490017188947</v>
      </c>
      <c r="I35" s="16">
        <f t="shared" si="0"/>
        <v>0.15734496892767422</v>
      </c>
      <c r="J35" s="16">
        <f t="shared" si="0"/>
        <v>14.797567103001454</v>
      </c>
      <c r="K35" s="16">
        <f t="shared" si="0"/>
        <v>7.4915377495702744</v>
      </c>
      <c r="L35" s="16">
        <f t="shared" si="0"/>
        <v>0.25142139362686761</v>
      </c>
      <c r="M35" s="16">
        <f t="shared" si="0"/>
        <v>3.2873859579531932</v>
      </c>
      <c r="N35" s="16">
        <f t="shared" si="0"/>
        <v>33.747983604389802</v>
      </c>
      <c r="O35" s="16">
        <f t="shared" si="0"/>
        <v>1.2830887214068492</v>
      </c>
      <c r="P35" s="16">
        <f t="shared" si="0"/>
        <v>0.34034113447044828</v>
      </c>
      <c r="Q35" s="16">
        <f t="shared" si="0"/>
        <v>7.8163427211424032</v>
      </c>
      <c r="R35" s="16">
        <f t="shared" si="0"/>
        <v>0</v>
      </c>
      <c r="S35" s="16">
        <f t="shared" si="0"/>
        <v>9.3964035435673665</v>
      </c>
      <c r="T35" s="16">
        <f t="shared" si="0"/>
        <v>7.6816078275816491</v>
      </c>
    </row>
    <row r="36" spans="2:20" x14ac:dyDescent="0.25"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spans="2:20" x14ac:dyDescent="0.25">
      <c r="B37" s="23" t="s">
        <v>17</v>
      </c>
      <c r="C37" s="23"/>
      <c r="D37" s="22">
        <v>1</v>
      </c>
      <c r="E37" s="2" t="s">
        <v>49</v>
      </c>
      <c r="F37" s="15">
        <f>SUMPRODUCT(F3:F29,$D$3:$D$29)</f>
        <v>1.7556100000000003</v>
      </c>
      <c r="G37" s="15">
        <f>SUMPRODUCT(G3:G29,$D$3:$D$29)</f>
        <v>0.40914000000000006</v>
      </c>
      <c r="H37" s="15">
        <f>SUMPRODUCT(H3:H29,$D$3:$D$29)</f>
        <v>11.827</v>
      </c>
      <c r="I37" s="15">
        <f>SUMPRODUCT(I3:I29,$D$3:$D$29)</f>
        <v>4.3270000000000003E-2</v>
      </c>
      <c r="J37" s="15">
        <f>SUMPRODUCT(J3:J29,$D$3:$D$29)</f>
        <v>18.212610000000005</v>
      </c>
      <c r="K37" s="15">
        <f>SUMPRODUCT(K3:K29,$D$3:$D$29)</f>
        <v>8.0165600000000001</v>
      </c>
      <c r="L37" s="15">
        <f>SUMPRODUCT(L3:L29,$D$3:$D$29)</f>
        <v>0.52595999999999998</v>
      </c>
      <c r="M37" s="15">
        <f>SUMPRODUCT(M3:M29,$D$3:$D$29)</f>
        <v>1.8610399999999998</v>
      </c>
      <c r="N37" s="15">
        <f>SUMPRODUCT(N3:N29,$D$3:$D$29)</f>
        <v>28.677330000000001</v>
      </c>
      <c r="O37" s="15">
        <f>SUMPRODUCT(O3:O29,$D$3:$D$29)</f>
        <v>1.9974499999999999</v>
      </c>
      <c r="P37" s="15">
        <f>SUMPRODUCT(P3:P29,$D$3:$D$29)</f>
        <v>0.37441000000000002</v>
      </c>
      <c r="Q37" s="15">
        <f>SUMPRODUCT(Q3:Q29,$D$3:$D$29)</f>
        <v>5.632480000000001</v>
      </c>
      <c r="R37" s="15">
        <f>SUMPRODUCT(R3:R29,$D$3:$D$29)</f>
        <v>0.25509999999999999</v>
      </c>
      <c r="S37" s="15">
        <f>SUMPRODUCT(S3:S29,$D$3:$D$29)</f>
        <v>11.853</v>
      </c>
      <c r="T37" s="15">
        <f>SUMPRODUCT(T3:T29,$D$3:$D$29)</f>
        <v>7.1869899999999989</v>
      </c>
    </row>
    <row r="38" spans="2:20" x14ac:dyDescent="0.25">
      <c r="E38" s="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2:20" x14ac:dyDescent="0.25">
      <c r="E39" s="20" t="s">
        <v>51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2:20" x14ac:dyDescent="0.25">
      <c r="B40" s="23" t="s">
        <v>17</v>
      </c>
      <c r="C40" s="24">
        <v>43367</v>
      </c>
      <c r="D40" s="22">
        <v>0.44</v>
      </c>
      <c r="E40" s="6" t="s">
        <v>48</v>
      </c>
      <c r="F40" s="15">
        <v>2</v>
      </c>
      <c r="G40" s="15"/>
      <c r="H40" s="15">
        <v>11</v>
      </c>
      <c r="I40" s="15"/>
      <c r="J40" s="15">
        <v>16</v>
      </c>
      <c r="K40" s="15">
        <v>10</v>
      </c>
      <c r="L40" s="15"/>
      <c r="M40" s="15"/>
      <c r="N40" s="15">
        <v>29</v>
      </c>
      <c r="O40" s="15"/>
      <c r="P40" s="15"/>
      <c r="Q40" s="15">
        <v>7</v>
      </c>
      <c r="R40" s="15"/>
      <c r="S40" s="15">
        <v>11</v>
      </c>
      <c r="T40" s="15">
        <v>6</v>
      </c>
    </row>
    <row r="41" spans="2:20" x14ac:dyDescent="0.25">
      <c r="B41" s="23" t="s">
        <v>17</v>
      </c>
      <c r="C41" s="24">
        <v>43367</v>
      </c>
      <c r="D41" s="22">
        <v>0.14524999999999999</v>
      </c>
      <c r="E41" s="5" t="s">
        <v>47</v>
      </c>
      <c r="F41" s="15">
        <v>6</v>
      </c>
      <c r="G41" s="15"/>
      <c r="H41" s="15">
        <v>8</v>
      </c>
      <c r="I41" s="15"/>
      <c r="J41" s="15">
        <v>15</v>
      </c>
      <c r="K41" s="15">
        <v>7</v>
      </c>
      <c r="L41" s="15"/>
      <c r="M41" s="15"/>
      <c r="N41" s="15">
        <v>36</v>
      </c>
      <c r="O41" s="15"/>
      <c r="P41" s="15"/>
      <c r="Q41" s="15">
        <v>2</v>
      </c>
      <c r="R41" s="15"/>
      <c r="S41" s="15">
        <v>11</v>
      </c>
      <c r="T41" s="15">
        <v>7</v>
      </c>
    </row>
    <row r="42" spans="2:20" x14ac:dyDescent="0.25">
      <c r="B42" s="23" t="s">
        <v>17</v>
      </c>
      <c r="C42" s="24">
        <v>43367</v>
      </c>
      <c r="D42" s="22">
        <v>0.26</v>
      </c>
      <c r="E42" s="3" t="s">
        <v>46</v>
      </c>
      <c r="F42" s="15">
        <v>1</v>
      </c>
      <c r="G42" s="15"/>
      <c r="H42" s="15">
        <v>17</v>
      </c>
      <c r="I42" s="15"/>
      <c r="J42" s="15">
        <v>30</v>
      </c>
      <c r="K42" s="15">
        <v>4</v>
      </c>
      <c r="L42" s="15"/>
      <c r="M42" s="15"/>
      <c r="N42" s="15">
        <v>15</v>
      </c>
      <c r="O42" s="15"/>
      <c r="P42" s="15"/>
      <c r="Q42" s="15">
        <v>6</v>
      </c>
      <c r="R42" s="15"/>
      <c r="S42" s="15">
        <v>13</v>
      </c>
      <c r="T42" s="15">
        <v>8</v>
      </c>
    </row>
    <row r="43" spans="2:20" x14ac:dyDescent="0.25">
      <c r="B43" s="23" t="s">
        <v>17</v>
      </c>
      <c r="C43" s="24">
        <v>43367</v>
      </c>
      <c r="D43" s="22">
        <v>0.15</v>
      </c>
      <c r="E43" s="4" t="s">
        <v>55</v>
      </c>
      <c r="F43" s="15">
        <v>1</v>
      </c>
      <c r="G43" s="15"/>
      <c r="H43" s="15">
        <v>10</v>
      </c>
      <c r="I43" s="15"/>
      <c r="J43" s="15">
        <v>23</v>
      </c>
      <c r="K43" s="15">
        <v>5</v>
      </c>
      <c r="L43" s="15"/>
      <c r="M43" s="15"/>
      <c r="N43" s="15">
        <v>28</v>
      </c>
      <c r="O43" s="15"/>
      <c r="P43" s="15"/>
      <c r="Q43" s="15">
        <v>5</v>
      </c>
      <c r="R43" s="15"/>
      <c r="S43" s="15">
        <v>10</v>
      </c>
      <c r="T43" s="15">
        <v>10</v>
      </c>
    </row>
    <row r="44" spans="2:20" x14ac:dyDescent="0.25"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2:20" x14ac:dyDescent="0.25">
      <c r="B45" s="23" t="s">
        <v>17</v>
      </c>
      <c r="C45" s="24">
        <v>43367</v>
      </c>
      <c r="D45" s="22">
        <v>1</v>
      </c>
      <c r="E45" s="2" t="s">
        <v>49</v>
      </c>
      <c r="F45" s="15">
        <v>2</v>
      </c>
      <c r="G45" s="15"/>
      <c r="H45" s="15">
        <v>12</v>
      </c>
      <c r="I45" s="15"/>
      <c r="J45" s="15">
        <v>21</v>
      </c>
      <c r="K45" s="15">
        <v>8</v>
      </c>
      <c r="L45" s="15"/>
      <c r="M45" s="15"/>
      <c r="N45" s="15">
        <v>27</v>
      </c>
      <c r="O45" s="15"/>
      <c r="P45" s="15"/>
      <c r="Q45" s="15">
        <v>6</v>
      </c>
      <c r="R45" s="15"/>
      <c r="S45" s="15">
        <v>11</v>
      </c>
      <c r="T45" s="15">
        <v>7</v>
      </c>
    </row>
    <row r="46" spans="2:20" x14ac:dyDescent="0.25">
      <c r="E46" s="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 spans="2:20" x14ac:dyDescent="0.25">
      <c r="E47" s="20" t="s">
        <v>52</v>
      </c>
    </row>
    <row r="48" spans="2:20" x14ac:dyDescent="0.25">
      <c r="E48" s="6" t="s">
        <v>48</v>
      </c>
      <c r="F48" s="15">
        <f>F32-F40</f>
        <v>-0.19414029183282988</v>
      </c>
      <c r="G48" s="15"/>
      <c r="H48" s="15">
        <f>H32-H40</f>
        <v>-0.51704663331873313</v>
      </c>
      <c r="I48" s="15"/>
      <c r="J48" s="15">
        <f>J32-J40</f>
        <v>-2.4564671169405958</v>
      </c>
      <c r="K48" s="15">
        <f>K32-K40</f>
        <v>0.55450542864387486</v>
      </c>
      <c r="L48" s="15"/>
      <c r="M48" s="15"/>
      <c r="N48" s="15">
        <f>N32-N40</f>
        <v>3.2330282842719171</v>
      </c>
      <c r="O48" s="15"/>
      <c r="P48" s="15"/>
      <c r="Q48" s="15">
        <f>Q32-Q40</f>
        <v>-1.6027062538899521</v>
      </c>
      <c r="R48" s="15"/>
      <c r="S48" s="15">
        <f>S32-S40</f>
        <v>1.1510338627509746</v>
      </c>
      <c r="T48" s="15">
        <f>T32-T40</f>
        <v>-0.49111362117055979</v>
      </c>
    </row>
    <row r="49" spans="5:20" x14ac:dyDescent="0.25">
      <c r="E49" s="5" t="s">
        <v>47</v>
      </c>
      <c r="F49" s="15">
        <f>F33-F41</f>
        <v>-2.6634079173838212</v>
      </c>
      <c r="G49" s="15"/>
      <c r="H49" s="15">
        <f>H33-H41</f>
        <v>-0.86444061962134189</v>
      </c>
      <c r="I49" s="15"/>
      <c r="J49" s="15">
        <f>J33-J41</f>
        <v>0.46058519793459674</v>
      </c>
      <c r="K49" s="15">
        <f>K33-K41</f>
        <v>-0.23697074010327057</v>
      </c>
      <c r="L49" s="15"/>
      <c r="M49" s="15"/>
      <c r="N49" s="15">
        <f>N33-N41</f>
        <v>0.55738382099828243</v>
      </c>
      <c r="O49" s="15"/>
      <c r="P49" s="15"/>
      <c r="Q49" s="15">
        <f>Q33-Q41</f>
        <v>1.8824096385542171</v>
      </c>
      <c r="R49" s="15"/>
      <c r="S49" s="15">
        <f>S33-S41</f>
        <v>0.39049913941480341</v>
      </c>
      <c r="T49" s="15">
        <f>T33-T41</f>
        <v>1.2549397590361462</v>
      </c>
    </row>
    <row r="50" spans="5:20" x14ac:dyDescent="0.25">
      <c r="E50" s="3" t="s">
        <v>46</v>
      </c>
      <c r="F50" s="15">
        <f>F34-F42</f>
        <v>0</v>
      </c>
      <c r="G50" s="15"/>
      <c r="H50" s="15">
        <f>H34-H42</f>
        <v>4.8822623652675645E-3</v>
      </c>
      <c r="I50" s="15"/>
      <c r="J50" s="15">
        <f>J34-J42</f>
        <v>-0.50602771622789078</v>
      </c>
      <c r="K50" s="15">
        <f>K34-K42</f>
        <v>0.96642505727269334</v>
      </c>
      <c r="L50" s="15"/>
      <c r="M50" s="15"/>
      <c r="N50" s="15">
        <f>N34-N42</f>
        <v>1.0725579299207588</v>
      </c>
      <c r="O50" s="15"/>
      <c r="P50" s="15"/>
      <c r="Q50" s="15">
        <f>Q34-Q42</f>
        <v>-0.19814474030119733</v>
      </c>
      <c r="R50" s="15"/>
      <c r="S50" s="15">
        <f>S34-S42</f>
        <v>0.16704848462087263</v>
      </c>
      <c r="T50" s="15">
        <f>T34-T42</f>
        <v>1.1494723401059073</v>
      </c>
    </row>
    <row r="51" spans="5:20" x14ac:dyDescent="0.25">
      <c r="E51" s="4" t="s">
        <v>55</v>
      </c>
      <c r="F51" s="15">
        <f>F35-F43</f>
        <v>0.46304376570144123</v>
      </c>
      <c r="G51" s="15"/>
      <c r="H51" s="15">
        <f>H35-H43</f>
        <v>1.3384900171889473</v>
      </c>
      <c r="I51" s="15"/>
      <c r="J51" s="15">
        <f>J35-J43</f>
        <v>-8.2024328969985465</v>
      </c>
      <c r="K51" s="15">
        <f>K35-K43</f>
        <v>2.4915377495702744</v>
      </c>
      <c r="L51" s="15"/>
      <c r="M51" s="15"/>
      <c r="N51" s="15">
        <f>N35-N43</f>
        <v>5.7479836043898018</v>
      </c>
      <c r="O51" s="15"/>
      <c r="P51" s="15"/>
      <c r="Q51" s="15">
        <f>Q35-Q43</f>
        <v>2.8163427211424032</v>
      </c>
      <c r="R51" s="15"/>
      <c r="S51" s="15">
        <f>S35-S43</f>
        <v>-0.60359645643263349</v>
      </c>
      <c r="T51" s="15">
        <f>T35-T43</f>
        <v>-2.3183921724183509</v>
      </c>
    </row>
    <row r="52" spans="5:20" x14ac:dyDescent="0.2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5:20" x14ac:dyDescent="0.25">
      <c r="E53" s="2" t="s">
        <v>49</v>
      </c>
      <c r="F53" s="15">
        <f>F37-F45</f>
        <v>-0.24438999999999966</v>
      </c>
      <c r="G53" s="15"/>
      <c r="H53" s="15">
        <f>H37-H45</f>
        <v>-0.17300000000000004</v>
      </c>
      <c r="I53" s="15"/>
      <c r="J53" s="15">
        <f>J37-J45</f>
        <v>-2.7873899999999949</v>
      </c>
      <c r="K53" s="15">
        <f>K37-K45</f>
        <v>1.656000000000013E-2</v>
      </c>
      <c r="L53" s="15"/>
      <c r="M53" s="15"/>
      <c r="N53" s="15">
        <f>N37-N45</f>
        <v>1.6773300000000013</v>
      </c>
      <c r="O53" s="15"/>
      <c r="P53" s="15"/>
      <c r="Q53" s="15">
        <f>Q37-Q45</f>
        <v>-0.36751999999999896</v>
      </c>
      <c r="R53" s="15"/>
      <c r="S53" s="15">
        <f>S37-S45</f>
        <v>0.85299999999999976</v>
      </c>
      <c r="T53" s="15">
        <f>T37-T45</f>
        <v>0.18698999999999888</v>
      </c>
    </row>
  </sheetData>
  <conditionalFormatting sqref="F48:T5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BIOMETRIA</vt:lpstr>
      <vt:lpstr>Comparação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Arruda</dc:creator>
  <cp:lastModifiedBy>Rodrigo Arruda</cp:lastModifiedBy>
  <dcterms:created xsi:type="dcterms:W3CDTF">2018-09-28T12:22:56Z</dcterms:created>
  <dcterms:modified xsi:type="dcterms:W3CDTF">2018-09-28T14:13:02Z</dcterms:modified>
</cp:coreProperties>
</file>