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025" yWindow="-15" windowWidth="13845" windowHeight="13035" activeTab="13"/>
  </bookViews>
  <sheets>
    <sheet name="XP" sheetId="1" r:id="rId1"/>
    <sheet name="DATAFOLHA" sheetId="4" r:id="rId2"/>
    <sheet name="Sheet2" sheetId="2" r:id="rId3"/>
    <sheet name="Sheet3" sheetId="3" r:id="rId4"/>
    <sheet name="Chart1" sheetId="8" r:id="rId5"/>
    <sheet name="Chart2" sheetId="9" r:id="rId6"/>
    <sheet name="Chart3" sheetId="10" r:id="rId7"/>
    <sheet name="Chart4" sheetId="11" r:id="rId8"/>
    <sheet name="MATRIZ XP HADDAD" sheetId="5" r:id="rId9"/>
    <sheet name="MATRIZ XP LULA" sheetId="6" r:id="rId10"/>
    <sheet name="Chart5" sheetId="12" r:id="rId11"/>
    <sheet name="Chart6" sheetId="13" r:id="rId12"/>
    <sheet name="Chart7" sheetId="14" r:id="rId13"/>
    <sheet name="Sheet7" sheetId="7" r:id="rId14"/>
  </sheets>
  <calcPr calcId="145621"/>
</workbook>
</file>

<file path=xl/calcChain.xml><?xml version="1.0" encoding="utf-8"?>
<calcChain xmlns="http://schemas.openxmlformats.org/spreadsheetml/2006/main">
  <c r="AM102" i="7" l="1"/>
  <c r="AM101" i="7"/>
  <c r="AM100" i="7"/>
  <c r="AM99" i="7"/>
  <c r="AM98" i="7"/>
  <c r="AM113" i="7"/>
  <c r="AM112" i="7"/>
  <c r="AM111" i="7"/>
  <c r="AM110" i="7"/>
  <c r="AM109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AL123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X124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AL124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AL120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EB43" i="6" l="1"/>
  <c r="EA43" i="6"/>
  <c r="DZ43" i="6"/>
  <c r="DY43" i="6"/>
  <c r="DX43" i="6"/>
  <c r="DW43" i="6"/>
  <c r="DV43" i="6"/>
  <c r="DU43" i="6"/>
  <c r="DT43" i="6"/>
  <c r="DS43" i="6"/>
  <c r="DR43" i="6"/>
  <c r="DQ43" i="6"/>
  <c r="DP43" i="6"/>
  <c r="DO43" i="6"/>
  <c r="DN43" i="6"/>
  <c r="DM43" i="6"/>
  <c r="EW43" i="6"/>
  <c r="EV43" i="6"/>
  <c r="EU43" i="6"/>
  <c r="ET43" i="6"/>
  <c r="ES43" i="6"/>
  <c r="ER43" i="6"/>
  <c r="EQ43" i="6"/>
  <c r="EP43" i="6"/>
  <c r="EO43" i="6"/>
  <c r="EN43" i="6"/>
  <c r="EM43" i="6"/>
  <c r="EL43" i="6"/>
  <c r="EK43" i="6"/>
  <c r="EJ43" i="6"/>
  <c r="EI43" i="6"/>
  <c r="EH43" i="6"/>
  <c r="EB43" i="5"/>
  <c r="EA43" i="5"/>
  <c r="DZ43" i="5"/>
  <c r="DY43" i="5"/>
  <c r="DX43" i="5"/>
  <c r="DW43" i="5"/>
  <c r="DV43" i="5"/>
  <c r="DU43" i="5"/>
  <c r="DT43" i="5"/>
  <c r="DS43" i="5"/>
  <c r="DR43" i="5"/>
  <c r="DQ43" i="5"/>
  <c r="DP43" i="5"/>
  <c r="DO43" i="5"/>
  <c r="DN43" i="5"/>
  <c r="DM43" i="5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AL97" i="7"/>
  <c r="AL108" i="7" s="1"/>
  <c r="AK97" i="7"/>
  <c r="AK108" i="7" s="1"/>
  <c r="AJ97" i="7"/>
  <c r="AJ108" i="7" s="1"/>
  <c r="AI97" i="7"/>
  <c r="AI108" i="7" s="1"/>
  <c r="AH97" i="7"/>
  <c r="AH108" i="7" s="1"/>
  <c r="AG97" i="7"/>
  <c r="AG108" i="7" s="1"/>
  <c r="AF97" i="7"/>
  <c r="AF108" i="7" s="1"/>
  <c r="AE97" i="7"/>
  <c r="AE108" i="7" s="1"/>
  <c r="AD97" i="7"/>
  <c r="AD108" i="7" s="1"/>
  <c r="AC97" i="7"/>
  <c r="AC108" i="7" s="1"/>
  <c r="AB97" i="7"/>
  <c r="AB108" i="7" s="1"/>
  <c r="AA97" i="7"/>
  <c r="AA108" i="7" s="1"/>
  <c r="Z97" i="7"/>
  <c r="Z108" i="7" s="1"/>
  <c r="Y97" i="7"/>
  <c r="Y108" i="7" s="1"/>
  <c r="X97" i="7"/>
  <c r="X108" i="7" s="1"/>
  <c r="W97" i="7"/>
  <c r="W108" i="7" s="1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N24" i="7"/>
  <c r="M24" i="7" s="1"/>
  <c r="N20" i="7"/>
  <c r="N18" i="7"/>
  <c r="N17" i="7"/>
  <c r="N16" i="7"/>
  <c r="N15" i="7"/>
  <c r="N14" i="7"/>
  <c r="N10" i="7"/>
  <c r="N8" i="7"/>
  <c r="N27" i="7" s="1"/>
  <c r="M27" i="7" s="1"/>
  <c r="N7" i="7"/>
  <c r="N26" i="7" s="1"/>
  <c r="M26" i="7" s="1"/>
  <c r="N6" i="7"/>
  <c r="N25" i="7" s="1"/>
  <c r="M25" i="7" s="1"/>
  <c r="N5" i="7"/>
  <c r="N4" i="7"/>
  <c r="N23" i="7" s="1"/>
  <c r="M23" i="7" s="1"/>
  <c r="Q8" i="7"/>
  <c r="R8" i="7"/>
  <c r="S7" i="7"/>
  <c r="S8" i="7" l="1"/>
  <c r="B9" i="7"/>
  <c r="AK54" i="7" l="1"/>
  <c r="W50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AL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Q24" i="7"/>
  <c r="R20" i="7"/>
  <c r="T7" i="7"/>
  <c r="T8" i="7" l="1"/>
  <c r="R24" i="7"/>
  <c r="S24" i="7" s="1"/>
  <c r="R21" i="7" s="1"/>
  <c r="R4" i="7"/>
  <c r="AL95" i="7" l="1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S30" i="7"/>
  <c r="S29" i="7"/>
  <c r="S27" i="7"/>
  <c r="S26" i="7"/>
  <c r="S28" i="7"/>
  <c r="S25" i="7"/>
  <c r="S19" i="7"/>
  <c r="S3" i="7"/>
  <c r="T3" i="7" s="1"/>
  <c r="S13" i="7"/>
  <c r="T13" i="7" s="1"/>
  <c r="S14" i="7"/>
  <c r="T14" i="7" s="1"/>
  <c r="S12" i="7"/>
  <c r="T12" i="7" s="1"/>
  <c r="S9" i="7"/>
  <c r="T9" i="7" s="1"/>
  <c r="S11" i="7"/>
  <c r="T11" i="7" s="1"/>
  <c r="S10" i="7"/>
  <c r="T10" i="7" s="1"/>
  <c r="FV42" i="6" l="1"/>
  <c r="GG42" i="6"/>
  <c r="GF42" i="6"/>
  <c r="GE42" i="6"/>
  <c r="GD42" i="6"/>
  <c r="GC42" i="6"/>
  <c r="GB42" i="6"/>
  <c r="GA42" i="6"/>
  <c r="FU42" i="6"/>
  <c r="FT42" i="6"/>
  <c r="FS42" i="6"/>
  <c r="FR42" i="6"/>
  <c r="FQ42" i="6"/>
  <c r="FP42" i="6"/>
  <c r="FO42" i="6"/>
  <c r="FI42" i="6"/>
  <c r="FH42" i="6"/>
  <c r="FG42" i="6"/>
  <c r="FF42" i="6"/>
  <c r="FE42" i="6"/>
  <c r="FD42" i="6"/>
  <c r="FC42" i="6"/>
  <c r="GG40" i="6"/>
  <c r="GF40" i="6"/>
  <c r="GE40" i="6"/>
  <c r="GD40" i="6"/>
  <c r="GC40" i="6"/>
  <c r="GB40" i="6"/>
  <c r="GA40" i="6"/>
  <c r="FV40" i="6"/>
  <c r="FU40" i="6"/>
  <c r="FT40" i="6"/>
  <c r="FS40" i="6"/>
  <c r="FR40" i="6"/>
  <c r="FQ40" i="6"/>
  <c r="FP40" i="6"/>
  <c r="FO40" i="6"/>
  <c r="FJ40" i="6"/>
  <c r="FI40" i="6"/>
  <c r="FH40" i="6"/>
  <c r="FG40" i="6"/>
  <c r="FF40" i="6"/>
  <c r="FE40" i="6"/>
  <c r="FD40" i="6"/>
  <c r="FC40" i="6"/>
  <c r="FB40" i="6"/>
  <c r="GG39" i="6"/>
  <c r="GF39" i="6"/>
  <c r="GE39" i="6"/>
  <c r="GD39" i="6"/>
  <c r="GC39" i="6"/>
  <c r="GB39" i="6"/>
  <c r="GA39" i="6"/>
  <c r="FV39" i="6"/>
  <c r="FU39" i="6"/>
  <c r="FT39" i="6"/>
  <c r="FS39" i="6"/>
  <c r="FR39" i="6"/>
  <c r="FQ39" i="6"/>
  <c r="FP39" i="6"/>
  <c r="FO39" i="6"/>
  <c r="FJ39" i="6"/>
  <c r="FI39" i="6"/>
  <c r="FH39" i="6"/>
  <c r="FG39" i="6"/>
  <c r="FF39" i="6"/>
  <c r="FE39" i="6"/>
  <c r="FD39" i="6"/>
  <c r="FC39" i="6"/>
  <c r="GG38" i="6"/>
  <c r="GF38" i="6"/>
  <c r="GE38" i="6"/>
  <c r="GD38" i="6"/>
  <c r="GC38" i="6"/>
  <c r="GB38" i="6"/>
  <c r="GA38" i="6"/>
  <c r="FV38" i="6"/>
  <c r="FU38" i="6"/>
  <c r="FT38" i="6"/>
  <c r="FS38" i="6"/>
  <c r="FR38" i="6"/>
  <c r="FQ38" i="6"/>
  <c r="FP38" i="6"/>
  <c r="FO38" i="6"/>
  <c r="FJ38" i="6"/>
  <c r="FI38" i="6"/>
  <c r="FH38" i="6"/>
  <c r="FG38" i="6"/>
  <c r="FF38" i="6"/>
  <c r="FE38" i="6"/>
  <c r="FD38" i="6"/>
  <c r="FC38" i="6"/>
  <c r="GG36" i="6"/>
  <c r="GF36" i="6"/>
  <c r="GE36" i="6"/>
  <c r="GD36" i="6"/>
  <c r="GC36" i="6"/>
  <c r="GB36" i="6"/>
  <c r="GA36" i="6"/>
  <c r="FV36" i="6"/>
  <c r="FU36" i="6"/>
  <c r="FT36" i="6"/>
  <c r="FS36" i="6"/>
  <c r="FR36" i="6"/>
  <c r="FQ36" i="6"/>
  <c r="FP36" i="6"/>
  <c r="FO36" i="6"/>
  <c r="FJ36" i="6"/>
  <c r="FI36" i="6"/>
  <c r="FH36" i="6"/>
  <c r="FG36" i="6"/>
  <c r="FF36" i="6"/>
  <c r="FE36" i="6"/>
  <c r="FD36" i="6"/>
  <c r="FC36" i="6"/>
  <c r="FB36" i="6"/>
  <c r="GG35" i="6"/>
  <c r="GF35" i="6"/>
  <c r="GE35" i="6"/>
  <c r="GD35" i="6"/>
  <c r="GC35" i="6"/>
  <c r="GB35" i="6"/>
  <c r="GA35" i="6"/>
  <c r="FV35" i="6"/>
  <c r="FU35" i="6"/>
  <c r="FT35" i="6"/>
  <c r="FS35" i="6"/>
  <c r="FR35" i="6"/>
  <c r="FQ35" i="6"/>
  <c r="FP35" i="6"/>
  <c r="FO35" i="6"/>
  <c r="FJ35" i="6"/>
  <c r="FI35" i="6"/>
  <c r="FH35" i="6"/>
  <c r="FG35" i="6"/>
  <c r="FF35" i="6"/>
  <c r="FE35" i="6"/>
  <c r="FD35" i="6"/>
  <c r="FC35" i="6"/>
  <c r="GG34" i="6"/>
  <c r="GF34" i="6"/>
  <c r="GE34" i="6"/>
  <c r="GD34" i="6"/>
  <c r="GC34" i="6"/>
  <c r="GB34" i="6"/>
  <c r="GA34" i="6"/>
  <c r="FV34" i="6"/>
  <c r="FU34" i="6"/>
  <c r="FT34" i="6"/>
  <c r="FS34" i="6"/>
  <c r="FR34" i="6"/>
  <c r="FQ34" i="6"/>
  <c r="FP34" i="6"/>
  <c r="FO34" i="6"/>
  <c r="FJ34" i="6"/>
  <c r="FI34" i="6"/>
  <c r="FH34" i="6"/>
  <c r="FG34" i="6"/>
  <c r="FF34" i="6"/>
  <c r="FE34" i="6"/>
  <c r="FD34" i="6"/>
  <c r="FC34" i="6"/>
  <c r="GG32" i="6"/>
  <c r="GF32" i="6"/>
  <c r="GE32" i="6"/>
  <c r="GD32" i="6"/>
  <c r="GC32" i="6"/>
  <c r="GB32" i="6"/>
  <c r="GA32" i="6"/>
  <c r="FV32" i="6"/>
  <c r="FU32" i="6"/>
  <c r="FT32" i="6"/>
  <c r="FS32" i="6"/>
  <c r="FR32" i="6"/>
  <c r="FQ32" i="6"/>
  <c r="FP32" i="6"/>
  <c r="FO32" i="6"/>
  <c r="FJ32" i="6"/>
  <c r="FI32" i="6"/>
  <c r="FH32" i="6"/>
  <c r="FG32" i="6"/>
  <c r="FF32" i="6"/>
  <c r="FE32" i="6"/>
  <c r="FD32" i="6"/>
  <c r="FC32" i="6"/>
  <c r="GG31" i="6"/>
  <c r="GF31" i="6"/>
  <c r="GE31" i="6"/>
  <c r="GD31" i="6"/>
  <c r="GC31" i="6"/>
  <c r="GB31" i="6"/>
  <c r="GA31" i="6"/>
  <c r="FV31" i="6"/>
  <c r="FU31" i="6"/>
  <c r="FT31" i="6"/>
  <c r="FS31" i="6"/>
  <c r="FR31" i="6"/>
  <c r="FQ31" i="6"/>
  <c r="FP31" i="6"/>
  <c r="FO31" i="6"/>
  <c r="FJ31" i="6"/>
  <c r="FI31" i="6"/>
  <c r="FH31" i="6"/>
  <c r="FG31" i="6"/>
  <c r="FF31" i="6"/>
  <c r="FE31" i="6"/>
  <c r="FD31" i="6"/>
  <c r="FC31" i="6"/>
  <c r="GG29" i="6"/>
  <c r="GF29" i="6"/>
  <c r="GE29" i="6"/>
  <c r="GD29" i="6"/>
  <c r="GC29" i="6"/>
  <c r="GB29" i="6"/>
  <c r="GA29" i="6"/>
  <c r="FV29" i="6"/>
  <c r="FU29" i="6"/>
  <c r="FT29" i="6"/>
  <c r="FS29" i="6"/>
  <c r="FR29" i="6"/>
  <c r="FQ29" i="6"/>
  <c r="FP29" i="6"/>
  <c r="FO29" i="6"/>
  <c r="FJ29" i="6"/>
  <c r="FI29" i="6"/>
  <c r="FH29" i="6"/>
  <c r="FG29" i="6"/>
  <c r="FF29" i="6"/>
  <c r="FE29" i="6"/>
  <c r="FD29" i="6"/>
  <c r="FC29" i="6"/>
  <c r="GG28" i="6"/>
  <c r="GF28" i="6"/>
  <c r="GE28" i="6"/>
  <c r="GD28" i="6"/>
  <c r="GC28" i="6"/>
  <c r="GB28" i="6"/>
  <c r="GA28" i="6"/>
  <c r="FV28" i="6"/>
  <c r="FU28" i="6"/>
  <c r="FT28" i="6"/>
  <c r="FS28" i="6"/>
  <c r="FR28" i="6"/>
  <c r="FQ28" i="6"/>
  <c r="FP28" i="6"/>
  <c r="FO28" i="6"/>
  <c r="FJ28" i="6"/>
  <c r="FI28" i="6"/>
  <c r="FH28" i="6"/>
  <c r="FG28" i="6"/>
  <c r="FF28" i="6"/>
  <c r="FE28" i="6"/>
  <c r="FD28" i="6"/>
  <c r="FC28" i="6"/>
  <c r="GG27" i="6"/>
  <c r="GF27" i="6"/>
  <c r="GE27" i="6"/>
  <c r="GD27" i="6"/>
  <c r="GC27" i="6"/>
  <c r="GB27" i="6"/>
  <c r="GA27" i="6"/>
  <c r="FV27" i="6"/>
  <c r="FU27" i="6"/>
  <c r="FT27" i="6"/>
  <c r="FS27" i="6"/>
  <c r="FR27" i="6"/>
  <c r="FQ27" i="6"/>
  <c r="FP27" i="6"/>
  <c r="FO27" i="6"/>
  <c r="FJ27" i="6"/>
  <c r="FI27" i="6"/>
  <c r="FH27" i="6"/>
  <c r="FG27" i="6"/>
  <c r="FF27" i="6"/>
  <c r="FE27" i="6"/>
  <c r="FD27" i="6"/>
  <c r="FC27" i="6"/>
  <c r="GG25" i="6"/>
  <c r="GF25" i="6"/>
  <c r="GE25" i="6"/>
  <c r="GD25" i="6"/>
  <c r="GC25" i="6"/>
  <c r="GB25" i="6"/>
  <c r="GA25" i="6"/>
  <c r="FV25" i="6"/>
  <c r="FU25" i="6"/>
  <c r="FT25" i="6"/>
  <c r="FS25" i="6"/>
  <c r="FR25" i="6"/>
  <c r="FQ25" i="6"/>
  <c r="FP25" i="6"/>
  <c r="FO25" i="6"/>
  <c r="FJ25" i="6"/>
  <c r="FI25" i="6"/>
  <c r="FH25" i="6"/>
  <c r="FG25" i="6"/>
  <c r="FF25" i="6"/>
  <c r="FE25" i="6"/>
  <c r="FD25" i="6"/>
  <c r="FC25" i="6"/>
  <c r="GG24" i="6"/>
  <c r="GF24" i="6"/>
  <c r="GE24" i="6"/>
  <c r="GD24" i="6"/>
  <c r="GC24" i="6"/>
  <c r="GB24" i="6"/>
  <c r="GA24" i="6"/>
  <c r="FV24" i="6"/>
  <c r="FU24" i="6"/>
  <c r="FT24" i="6"/>
  <c r="FS24" i="6"/>
  <c r="FR24" i="6"/>
  <c r="FQ24" i="6"/>
  <c r="FP24" i="6"/>
  <c r="FO24" i="6"/>
  <c r="FJ24" i="6"/>
  <c r="FI24" i="6"/>
  <c r="FH24" i="6"/>
  <c r="FG24" i="6"/>
  <c r="FF24" i="6"/>
  <c r="FE24" i="6"/>
  <c r="FD24" i="6"/>
  <c r="FC24" i="6"/>
  <c r="GG23" i="6"/>
  <c r="GF23" i="6"/>
  <c r="GE23" i="6"/>
  <c r="GD23" i="6"/>
  <c r="GC23" i="6"/>
  <c r="GB23" i="6"/>
  <c r="GA23" i="6"/>
  <c r="FV23" i="6"/>
  <c r="FU23" i="6"/>
  <c r="FT23" i="6"/>
  <c r="FS23" i="6"/>
  <c r="FR23" i="6"/>
  <c r="FQ23" i="6"/>
  <c r="FP23" i="6"/>
  <c r="FO23" i="6"/>
  <c r="FJ23" i="6"/>
  <c r="FI23" i="6"/>
  <c r="FH23" i="6"/>
  <c r="FG23" i="6"/>
  <c r="FF23" i="6"/>
  <c r="FE23" i="6"/>
  <c r="FD23" i="6"/>
  <c r="FC23" i="6"/>
  <c r="GG21" i="6"/>
  <c r="GF21" i="6"/>
  <c r="GE21" i="6"/>
  <c r="GD21" i="6"/>
  <c r="GC21" i="6"/>
  <c r="GB21" i="6"/>
  <c r="GA21" i="6"/>
  <c r="FV21" i="6"/>
  <c r="FU21" i="6"/>
  <c r="FT21" i="6"/>
  <c r="FS21" i="6"/>
  <c r="FR21" i="6"/>
  <c r="FQ21" i="6"/>
  <c r="FP21" i="6"/>
  <c r="FO21" i="6"/>
  <c r="FJ21" i="6"/>
  <c r="FI21" i="6"/>
  <c r="FH21" i="6"/>
  <c r="FG21" i="6"/>
  <c r="FF21" i="6"/>
  <c r="FE21" i="6"/>
  <c r="FD21" i="6"/>
  <c r="FC21" i="6"/>
  <c r="GG20" i="6"/>
  <c r="GF20" i="6"/>
  <c r="GE20" i="6"/>
  <c r="GD20" i="6"/>
  <c r="GC20" i="6"/>
  <c r="GB20" i="6"/>
  <c r="GA20" i="6"/>
  <c r="FV20" i="6"/>
  <c r="FU20" i="6"/>
  <c r="FT20" i="6"/>
  <c r="FS20" i="6"/>
  <c r="FR20" i="6"/>
  <c r="FQ20" i="6"/>
  <c r="FP20" i="6"/>
  <c r="FO20" i="6"/>
  <c r="FJ20" i="6"/>
  <c r="FI20" i="6"/>
  <c r="FH20" i="6"/>
  <c r="FG20" i="6"/>
  <c r="FF20" i="6"/>
  <c r="FE20" i="6"/>
  <c r="FD20" i="6"/>
  <c r="FC20" i="6"/>
  <c r="GG18" i="6"/>
  <c r="GF18" i="6"/>
  <c r="GE18" i="6"/>
  <c r="GD18" i="6"/>
  <c r="GC18" i="6"/>
  <c r="GB18" i="6"/>
  <c r="GA18" i="6"/>
  <c r="FV18" i="6"/>
  <c r="FU18" i="6"/>
  <c r="FT18" i="6"/>
  <c r="FS18" i="6"/>
  <c r="FR18" i="6"/>
  <c r="FQ18" i="6"/>
  <c r="FP18" i="6"/>
  <c r="FO18" i="6"/>
  <c r="FJ18" i="6"/>
  <c r="FI18" i="6"/>
  <c r="FH18" i="6"/>
  <c r="FG18" i="6"/>
  <c r="FF18" i="6"/>
  <c r="FE18" i="6"/>
  <c r="FD18" i="6"/>
  <c r="FC18" i="6"/>
  <c r="GG17" i="6"/>
  <c r="GF17" i="6"/>
  <c r="GE17" i="6"/>
  <c r="GD17" i="6"/>
  <c r="GC17" i="6"/>
  <c r="GB17" i="6"/>
  <c r="GA17" i="6"/>
  <c r="FV17" i="6"/>
  <c r="FU17" i="6"/>
  <c r="FT17" i="6"/>
  <c r="FS17" i="6"/>
  <c r="FR17" i="6"/>
  <c r="FQ17" i="6"/>
  <c r="FP17" i="6"/>
  <c r="FO17" i="6"/>
  <c r="FJ17" i="6"/>
  <c r="FI17" i="6"/>
  <c r="FH17" i="6"/>
  <c r="FG17" i="6"/>
  <c r="FF17" i="6"/>
  <c r="FE17" i="6"/>
  <c r="FD17" i="6"/>
  <c r="FC17" i="6"/>
  <c r="GG16" i="6"/>
  <c r="GF16" i="6"/>
  <c r="GE16" i="6"/>
  <c r="GD16" i="6"/>
  <c r="GC16" i="6"/>
  <c r="GB16" i="6"/>
  <c r="GA16" i="6"/>
  <c r="FV16" i="6"/>
  <c r="FU16" i="6"/>
  <c r="FT16" i="6"/>
  <c r="FS16" i="6"/>
  <c r="FR16" i="6"/>
  <c r="FQ16" i="6"/>
  <c r="FP16" i="6"/>
  <c r="FO16" i="6"/>
  <c r="FJ16" i="6"/>
  <c r="FI16" i="6"/>
  <c r="FH16" i="6"/>
  <c r="FG16" i="6"/>
  <c r="FF16" i="6"/>
  <c r="FE16" i="6"/>
  <c r="FD16" i="6"/>
  <c r="FC16" i="6"/>
  <c r="GG15" i="6"/>
  <c r="GF15" i="6"/>
  <c r="GE15" i="6"/>
  <c r="GD15" i="6"/>
  <c r="GC15" i="6"/>
  <c r="GB15" i="6"/>
  <c r="GA15" i="6"/>
  <c r="FV15" i="6"/>
  <c r="FU15" i="6"/>
  <c r="FT15" i="6"/>
  <c r="FS15" i="6"/>
  <c r="FR15" i="6"/>
  <c r="FQ15" i="6"/>
  <c r="FP15" i="6"/>
  <c r="FO15" i="6"/>
  <c r="FJ15" i="6"/>
  <c r="FI15" i="6"/>
  <c r="FH15" i="6"/>
  <c r="FG15" i="6"/>
  <c r="FF15" i="6"/>
  <c r="FE15" i="6"/>
  <c r="FD15" i="6"/>
  <c r="FC15" i="6"/>
  <c r="GG13" i="6"/>
  <c r="GF13" i="6"/>
  <c r="GE13" i="6"/>
  <c r="GD13" i="6"/>
  <c r="GC13" i="6"/>
  <c r="GB13" i="6"/>
  <c r="GA13" i="6"/>
  <c r="FV13" i="6"/>
  <c r="FU13" i="6"/>
  <c r="FT13" i="6"/>
  <c r="FS13" i="6"/>
  <c r="FR13" i="6"/>
  <c r="FQ13" i="6"/>
  <c r="FP13" i="6"/>
  <c r="FO13" i="6"/>
  <c r="FJ13" i="6"/>
  <c r="FI13" i="6"/>
  <c r="FH13" i="6"/>
  <c r="FG13" i="6"/>
  <c r="FF13" i="6"/>
  <c r="FE13" i="6"/>
  <c r="FD13" i="6"/>
  <c r="FC13" i="6"/>
  <c r="GG12" i="6"/>
  <c r="GF12" i="6"/>
  <c r="GE12" i="6"/>
  <c r="GD12" i="6"/>
  <c r="GC12" i="6"/>
  <c r="GB12" i="6"/>
  <c r="GA12" i="6"/>
  <c r="FV12" i="6"/>
  <c r="FU12" i="6"/>
  <c r="FT12" i="6"/>
  <c r="FS12" i="6"/>
  <c r="FR12" i="6"/>
  <c r="FQ12" i="6"/>
  <c r="FP12" i="6"/>
  <c r="FO12" i="6"/>
  <c r="FJ12" i="6"/>
  <c r="FI12" i="6"/>
  <c r="FH12" i="6"/>
  <c r="FG12" i="6"/>
  <c r="FF12" i="6"/>
  <c r="FE12" i="6"/>
  <c r="FD12" i="6"/>
  <c r="FC12" i="6"/>
  <c r="GG11" i="6"/>
  <c r="GF11" i="6"/>
  <c r="GE11" i="6"/>
  <c r="GD11" i="6"/>
  <c r="GC11" i="6"/>
  <c r="GB11" i="6"/>
  <c r="GA11" i="6"/>
  <c r="FV11" i="6"/>
  <c r="FU11" i="6"/>
  <c r="FT11" i="6"/>
  <c r="FS11" i="6"/>
  <c r="FR11" i="6"/>
  <c r="FQ11" i="6"/>
  <c r="FP11" i="6"/>
  <c r="FO11" i="6"/>
  <c r="FJ11" i="6"/>
  <c r="FI11" i="6"/>
  <c r="FH11" i="6"/>
  <c r="FG11" i="6"/>
  <c r="FF11" i="6"/>
  <c r="FE11" i="6"/>
  <c r="FD11" i="6"/>
  <c r="FC11" i="6"/>
  <c r="GG9" i="6"/>
  <c r="GF9" i="6"/>
  <c r="GE9" i="6"/>
  <c r="GD9" i="6"/>
  <c r="GC9" i="6"/>
  <c r="GB9" i="6"/>
  <c r="GA9" i="6"/>
  <c r="FV9" i="6"/>
  <c r="FU9" i="6"/>
  <c r="FT9" i="6"/>
  <c r="FS9" i="6"/>
  <c r="FR9" i="6"/>
  <c r="FQ9" i="6"/>
  <c r="FP9" i="6"/>
  <c r="FO9" i="6"/>
  <c r="FJ9" i="6"/>
  <c r="FI9" i="6"/>
  <c r="FH9" i="6"/>
  <c r="FG9" i="6"/>
  <c r="FF9" i="6"/>
  <c r="FE9" i="6"/>
  <c r="FD9" i="6"/>
  <c r="FC9" i="6"/>
  <c r="GG8" i="6"/>
  <c r="GF8" i="6"/>
  <c r="GE8" i="6"/>
  <c r="GD8" i="6"/>
  <c r="GC8" i="6"/>
  <c r="GB8" i="6"/>
  <c r="GA8" i="6"/>
  <c r="FV8" i="6"/>
  <c r="FU8" i="6"/>
  <c r="FT8" i="6"/>
  <c r="FS8" i="6"/>
  <c r="FR8" i="6"/>
  <c r="FQ8" i="6"/>
  <c r="FP8" i="6"/>
  <c r="FO8" i="6"/>
  <c r="FJ8" i="6"/>
  <c r="FI8" i="6"/>
  <c r="FH8" i="6"/>
  <c r="FG8" i="6"/>
  <c r="FF8" i="6"/>
  <c r="FE8" i="6"/>
  <c r="FD8" i="6"/>
  <c r="FC8" i="6"/>
  <c r="GG7" i="6"/>
  <c r="GF7" i="6"/>
  <c r="GE7" i="6"/>
  <c r="GD7" i="6"/>
  <c r="GC7" i="6"/>
  <c r="GB7" i="6"/>
  <c r="GA7" i="6"/>
  <c r="FV7" i="6"/>
  <c r="FU7" i="6"/>
  <c r="FT7" i="6"/>
  <c r="FS7" i="6"/>
  <c r="FR7" i="6"/>
  <c r="FQ7" i="6"/>
  <c r="FP7" i="6"/>
  <c r="FO7" i="6"/>
  <c r="FJ7" i="6"/>
  <c r="FI7" i="6"/>
  <c r="FH7" i="6"/>
  <c r="FG7" i="6"/>
  <c r="FF7" i="6"/>
  <c r="FE7" i="6"/>
  <c r="FD7" i="6"/>
  <c r="FC7" i="6"/>
  <c r="GG6" i="6"/>
  <c r="GF6" i="6"/>
  <c r="GE6" i="6"/>
  <c r="GD6" i="6"/>
  <c r="GC6" i="6"/>
  <c r="GB6" i="6"/>
  <c r="GA6" i="6"/>
  <c r="FV6" i="6"/>
  <c r="FU6" i="6"/>
  <c r="FT6" i="6"/>
  <c r="FS6" i="6"/>
  <c r="FR6" i="6"/>
  <c r="FQ6" i="6"/>
  <c r="FP6" i="6"/>
  <c r="FO6" i="6"/>
  <c r="FJ6" i="6"/>
  <c r="FI6" i="6"/>
  <c r="FH6" i="6"/>
  <c r="FG6" i="6"/>
  <c r="FF6" i="6"/>
  <c r="FE6" i="6"/>
  <c r="FD6" i="6"/>
  <c r="FC6" i="6"/>
  <c r="GG5" i="6"/>
  <c r="GF5" i="6"/>
  <c r="GE5" i="6"/>
  <c r="GD5" i="6"/>
  <c r="GC5" i="6"/>
  <c r="GB5" i="6"/>
  <c r="GA5" i="6"/>
  <c r="FV5" i="6"/>
  <c r="FU5" i="6"/>
  <c r="FT5" i="6"/>
  <c r="FS5" i="6"/>
  <c r="FR5" i="6"/>
  <c r="FQ5" i="6"/>
  <c r="FP5" i="6"/>
  <c r="FO5" i="6"/>
  <c r="FJ5" i="6"/>
  <c r="FI5" i="6"/>
  <c r="FH5" i="6"/>
  <c r="FG5" i="6"/>
  <c r="FF5" i="6"/>
  <c r="FE5" i="6"/>
  <c r="FD5" i="6"/>
  <c r="FC5" i="6"/>
  <c r="GH34" i="5"/>
  <c r="GH32" i="5"/>
  <c r="GH23" i="5"/>
  <c r="GH21" i="5"/>
  <c r="GG40" i="5"/>
  <c r="GF40" i="5"/>
  <c r="GE40" i="5"/>
  <c r="GD40" i="5"/>
  <c r="GC40" i="5"/>
  <c r="GB40" i="5"/>
  <c r="GA40" i="5"/>
  <c r="GH40" i="5" s="1"/>
  <c r="GG39" i="5"/>
  <c r="GF39" i="5"/>
  <c r="GE39" i="5"/>
  <c r="GD39" i="5"/>
  <c r="GC39" i="5"/>
  <c r="GB39" i="5"/>
  <c r="GA39" i="5"/>
  <c r="GH39" i="5" s="1"/>
  <c r="GG38" i="5"/>
  <c r="GF38" i="5"/>
  <c r="GE38" i="5"/>
  <c r="GD38" i="5"/>
  <c r="GC38" i="5"/>
  <c r="GH38" i="5" s="1"/>
  <c r="GB38" i="5"/>
  <c r="GA38" i="5"/>
  <c r="GG36" i="5"/>
  <c r="GF36" i="5"/>
  <c r="GE36" i="5"/>
  <c r="GD36" i="5"/>
  <c r="GC36" i="5"/>
  <c r="GB36" i="5"/>
  <c r="GA36" i="5"/>
  <c r="GH36" i="5" s="1"/>
  <c r="GG35" i="5"/>
  <c r="GF35" i="5"/>
  <c r="GE35" i="5"/>
  <c r="GD35" i="5"/>
  <c r="GC35" i="5"/>
  <c r="GB35" i="5"/>
  <c r="GA35" i="5"/>
  <c r="GH35" i="5" s="1"/>
  <c r="GG34" i="5"/>
  <c r="GF34" i="5"/>
  <c r="GE34" i="5"/>
  <c r="GD34" i="5"/>
  <c r="GC34" i="5"/>
  <c r="GB34" i="5"/>
  <c r="GA34" i="5"/>
  <c r="GG32" i="5"/>
  <c r="GF32" i="5"/>
  <c r="GE32" i="5"/>
  <c r="GD32" i="5"/>
  <c r="GC32" i="5"/>
  <c r="GB32" i="5"/>
  <c r="GA32" i="5"/>
  <c r="GG31" i="5"/>
  <c r="GF31" i="5"/>
  <c r="GE31" i="5"/>
  <c r="GD31" i="5"/>
  <c r="GC31" i="5"/>
  <c r="GB31" i="5"/>
  <c r="GA31" i="5"/>
  <c r="GH31" i="5" s="1"/>
  <c r="GG29" i="5"/>
  <c r="GF29" i="5"/>
  <c r="GE29" i="5"/>
  <c r="GD29" i="5"/>
  <c r="GC29" i="5"/>
  <c r="GB29" i="5"/>
  <c r="GA29" i="5"/>
  <c r="GH29" i="5" s="1"/>
  <c r="GG28" i="5"/>
  <c r="GF28" i="5"/>
  <c r="GE28" i="5"/>
  <c r="GD28" i="5"/>
  <c r="GC28" i="5"/>
  <c r="GB28" i="5"/>
  <c r="GA28" i="5"/>
  <c r="GH28" i="5" s="1"/>
  <c r="GG27" i="5"/>
  <c r="GF27" i="5"/>
  <c r="GE27" i="5"/>
  <c r="GD27" i="5"/>
  <c r="GC27" i="5"/>
  <c r="GB27" i="5"/>
  <c r="GA27" i="5"/>
  <c r="GH27" i="5" s="1"/>
  <c r="GG25" i="5"/>
  <c r="GF25" i="5"/>
  <c r="GE25" i="5"/>
  <c r="GD25" i="5"/>
  <c r="GC25" i="5"/>
  <c r="GB25" i="5"/>
  <c r="GA25" i="5"/>
  <c r="GH25" i="5" s="1"/>
  <c r="GG24" i="5"/>
  <c r="GF24" i="5"/>
  <c r="GE24" i="5"/>
  <c r="GD24" i="5"/>
  <c r="GC24" i="5"/>
  <c r="GB24" i="5"/>
  <c r="GA24" i="5"/>
  <c r="GH24" i="5" s="1"/>
  <c r="GG23" i="5"/>
  <c r="GF23" i="5"/>
  <c r="GE23" i="5"/>
  <c r="GD23" i="5"/>
  <c r="GC23" i="5"/>
  <c r="GB23" i="5"/>
  <c r="GA23" i="5"/>
  <c r="GG21" i="5"/>
  <c r="GF21" i="5"/>
  <c r="GE21" i="5"/>
  <c r="GD21" i="5"/>
  <c r="GC21" i="5"/>
  <c r="GB21" i="5"/>
  <c r="GA21" i="5"/>
  <c r="GG20" i="5"/>
  <c r="GF20" i="5"/>
  <c r="GE20" i="5"/>
  <c r="GD20" i="5"/>
  <c r="GC20" i="5"/>
  <c r="GB20" i="5"/>
  <c r="GA20" i="5"/>
  <c r="GH20" i="5" s="1"/>
  <c r="GG18" i="5"/>
  <c r="GF18" i="5"/>
  <c r="GE18" i="5"/>
  <c r="GD18" i="5"/>
  <c r="GC18" i="5"/>
  <c r="GB18" i="5"/>
  <c r="GA18" i="5"/>
  <c r="GH18" i="5" s="1"/>
  <c r="GG17" i="5"/>
  <c r="GF17" i="5"/>
  <c r="GE17" i="5"/>
  <c r="GD17" i="5"/>
  <c r="GC17" i="5"/>
  <c r="GB17" i="5"/>
  <c r="GA17" i="5"/>
  <c r="GH17" i="5" s="1"/>
  <c r="GG16" i="5"/>
  <c r="GF16" i="5"/>
  <c r="GE16" i="5"/>
  <c r="GD16" i="5"/>
  <c r="GC16" i="5"/>
  <c r="GB16" i="5"/>
  <c r="GA16" i="5"/>
  <c r="GH16" i="5" s="1"/>
  <c r="GG15" i="5"/>
  <c r="GF15" i="5"/>
  <c r="GE15" i="5"/>
  <c r="GD15" i="5"/>
  <c r="GC15" i="5"/>
  <c r="GB15" i="5"/>
  <c r="GA15" i="5"/>
  <c r="GH15" i="5" s="1"/>
  <c r="GG13" i="5"/>
  <c r="GF13" i="5"/>
  <c r="GE13" i="5"/>
  <c r="GD13" i="5"/>
  <c r="GC13" i="5"/>
  <c r="GB13" i="5"/>
  <c r="GA13" i="5"/>
  <c r="GH13" i="5" s="1"/>
  <c r="GG12" i="5"/>
  <c r="GF12" i="5"/>
  <c r="GE12" i="5"/>
  <c r="GD12" i="5"/>
  <c r="GC12" i="5"/>
  <c r="GB12" i="5"/>
  <c r="GA12" i="5"/>
  <c r="GH12" i="5" s="1"/>
  <c r="GG11" i="5"/>
  <c r="GH11" i="5" s="1"/>
  <c r="GF11" i="5"/>
  <c r="GE11" i="5"/>
  <c r="GD11" i="5"/>
  <c r="GC11" i="5"/>
  <c r="GB11" i="5"/>
  <c r="GA11" i="5"/>
  <c r="GG9" i="5"/>
  <c r="GF9" i="5"/>
  <c r="GE9" i="5"/>
  <c r="GD9" i="5"/>
  <c r="GC9" i="5"/>
  <c r="GB9" i="5"/>
  <c r="GA9" i="5"/>
  <c r="GH9" i="5" s="1"/>
  <c r="GG8" i="5"/>
  <c r="GF8" i="5"/>
  <c r="GE8" i="5"/>
  <c r="GD8" i="5"/>
  <c r="GC8" i="5"/>
  <c r="GB8" i="5"/>
  <c r="GA8" i="5"/>
  <c r="GH8" i="5" s="1"/>
  <c r="GG7" i="5"/>
  <c r="GF7" i="5"/>
  <c r="GE7" i="5"/>
  <c r="GD7" i="5"/>
  <c r="GC7" i="5"/>
  <c r="GB7" i="5"/>
  <c r="GA7" i="5"/>
  <c r="GH7" i="5" s="1"/>
  <c r="GG6" i="5"/>
  <c r="GF6" i="5"/>
  <c r="GE6" i="5"/>
  <c r="GD6" i="5"/>
  <c r="GC6" i="5"/>
  <c r="GB6" i="5"/>
  <c r="GA6" i="5"/>
  <c r="GH6" i="5" s="1"/>
  <c r="GG5" i="5"/>
  <c r="GF5" i="5"/>
  <c r="GE5" i="5"/>
  <c r="GD5" i="5"/>
  <c r="GC5" i="5"/>
  <c r="GB5" i="5"/>
  <c r="GA5" i="5"/>
  <c r="GH5" i="5" s="1"/>
  <c r="GG42" i="5"/>
  <c r="GF42" i="5"/>
  <c r="GE42" i="5"/>
  <c r="GD42" i="5"/>
  <c r="GC42" i="5"/>
  <c r="GB42" i="5"/>
  <c r="GA42" i="5"/>
  <c r="GH42" i="5" s="1"/>
  <c r="FV42" i="5"/>
  <c r="FU42" i="5"/>
  <c r="FT42" i="5"/>
  <c r="FS42" i="5"/>
  <c r="FR42" i="5"/>
  <c r="FQ42" i="5"/>
  <c r="FP42" i="5"/>
  <c r="FO42" i="5"/>
  <c r="FW42" i="5" s="1"/>
  <c r="FJ42" i="5"/>
  <c r="FI42" i="5"/>
  <c r="FH42" i="5"/>
  <c r="FG42" i="5"/>
  <c r="FF42" i="5"/>
  <c r="FE42" i="5"/>
  <c r="FD42" i="5"/>
  <c r="FC42" i="5"/>
  <c r="FV40" i="5"/>
  <c r="FU40" i="5"/>
  <c r="FT40" i="5"/>
  <c r="FS40" i="5"/>
  <c r="FR40" i="5"/>
  <c r="FQ40" i="5"/>
  <c r="FP40" i="5"/>
  <c r="FO40" i="5"/>
  <c r="FW40" i="5" s="1"/>
  <c r="FV39" i="5"/>
  <c r="FU39" i="5"/>
  <c r="FT39" i="5"/>
  <c r="FS39" i="5"/>
  <c r="FR39" i="5"/>
  <c r="FQ39" i="5"/>
  <c r="FP39" i="5"/>
  <c r="FO39" i="5"/>
  <c r="FV38" i="5"/>
  <c r="FU38" i="5"/>
  <c r="FT38" i="5"/>
  <c r="FS38" i="5"/>
  <c r="FR38" i="5"/>
  <c r="FQ38" i="5"/>
  <c r="FP38" i="5"/>
  <c r="FO38" i="5"/>
  <c r="FV36" i="5"/>
  <c r="FU36" i="5"/>
  <c r="FT36" i="5"/>
  <c r="FS36" i="5"/>
  <c r="FR36" i="5"/>
  <c r="FQ36" i="5"/>
  <c r="FP36" i="5"/>
  <c r="FO36" i="5"/>
  <c r="FV35" i="5"/>
  <c r="FU35" i="5"/>
  <c r="FT35" i="5"/>
  <c r="FS35" i="5"/>
  <c r="FR35" i="5"/>
  <c r="FQ35" i="5"/>
  <c r="FP35" i="5"/>
  <c r="FO35" i="5"/>
  <c r="FV34" i="5"/>
  <c r="FU34" i="5"/>
  <c r="FT34" i="5"/>
  <c r="FS34" i="5"/>
  <c r="FR34" i="5"/>
  <c r="FQ34" i="5"/>
  <c r="FP34" i="5"/>
  <c r="FO34" i="5"/>
  <c r="FV32" i="5"/>
  <c r="FU32" i="5"/>
  <c r="FT32" i="5"/>
  <c r="FS32" i="5"/>
  <c r="FR32" i="5"/>
  <c r="FQ32" i="5"/>
  <c r="FP32" i="5"/>
  <c r="FO32" i="5"/>
  <c r="FV31" i="5"/>
  <c r="FU31" i="5"/>
  <c r="FT31" i="5"/>
  <c r="FS31" i="5"/>
  <c r="FR31" i="5"/>
  <c r="FQ31" i="5"/>
  <c r="FP31" i="5"/>
  <c r="FO31" i="5"/>
  <c r="FV29" i="5"/>
  <c r="FU29" i="5"/>
  <c r="FT29" i="5"/>
  <c r="FS29" i="5"/>
  <c r="FR29" i="5"/>
  <c r="FQ29" i="5"/>
  <c r="FP29" i="5"/>
  <c r="FO29" i="5"/>
  <c r="FV28" i="5"/>
  <c r="FU28" i="5"/>
  <c r="FT28" i="5"/>
  <c r="FS28" i="5"/>
  <c r="FR28" i="5"/>
  <c r="FQ28" i="5"/>
  <c r="FP28" i="5"/>
  <c r="FO28" i="5"/>
  <c r="FV27" i="5"/>
  <c r="FU27" i="5"/>
  <c r="FT27" i="5"/>
  <c r="FS27" i="5"/>
  <c r="FR27" i="5"/>
  <c r="FQ27" i="5"/>
  <c r="FP27" i="5"/>
  <c r="FO27" i="5"/>
  <c r="FV25" i="5"/>
  <c r="FU25" i="5"/>
  <c r="FT25" i="5"/>
  <c r="FS25" i="5"/>
  <c r="FR25" i="5"/>
  <c r="FQ25" i="5"/>
  <c r="FP25" i="5"/>
  <c r="FO25" i="5"/>
  <c r="FV24" i="5"/>
  <c r="FU24" i="5"/>
  <c r="FT24" i="5"/>
  <c r="FS24" i="5"/>
  <c r="FR24" i="5"/>
  <c r="FQ24" i="5"/>
  <c r="FP24" i="5"/>
  <c r="FO24" i="5"/>
  <c r="FV23" i="5"/>
  <c r="FU23" i="5"/>
  <c r="FT23" i="5"/>
  <c r="FS23" i="5"/>
  <c r="FR23" i="5"/>
  <c r="FQ23" i="5"/>
  <c r="FP23" i="5"/>
  <c r="FO23" i="5"/>
  <c r="FV21" i="5"/>
  <c r="FU21" i="5"/>
  <c r="FT21" i="5"/>
  <c r="FS21" i="5"/>
  <c r="FR21" i="5"/>
  <c r="FQ21" i="5"/>
  <c r="FP21" i="5"/>
  <c r="FO21" i="5"/>
  <c r="FV20" i="5"/>
  <c r="FU20" i="5"/>
  <c r="FT20" i="5"/>
  <c r="FS20" i="5"/>
  <c r="FR20" i="5"/>
  <c r="FQ20" i="5"/>
  <c r="FP20" i="5"/>
  <c r="FO20" i="5"/>
  <c r="FV18" i="5"/>
  <c r="FU18" i="5"/>
  <c r="FT18" i="5"/>
  <c r="FS18" i="5"/>
  <c r="FR18" i="5"/>
  <c r="FQ18" i="5"/>
  <c r="FP18" i="5"/>
  <c r="FO18" i="5"/>
  <c r="FV17" i="5"/>
  <c r="FU17" i="5"/>
  <c r="FT17" i="5"/>
  <c r="FS17" i="5"/>
  <c r="FR17" i="5"/>
  <c r="FQ17" i="5"/>
  <c r="FP17" i="5"/>
  <c r="FO17" i="5"/>
  <c r="FV16" i="5"/>
  <c r="FU16" i="5"/>
  <c r="FT16" i="5"/>
  <c r="FS16" i="5"/>
  <c r="FR16" i="5"/>
  <c r="FQ16" i="5"/>
  <c r="FP16" i="5"/>
  <c r="FO16" i="5"/>
  <c r="FV15" i="5"/>
  <c r="FU15" i="5"/>
  <c r="FT15" i="5"/>
  <c r="FS15" i="5"/>
  <c r="FR15" i="5"/>
  <c r="FQ15" i="5"/>
  <c r="FP15" i="5"/>
  <c r="FO15" i="5"/>
  <c r="FV13" i="5"/>
  <c r="FU13" i="5"/>
  <c r="FT13" i="5"/>
  <c r="FS13" i="5"/>
  <c r="FR13" i="5"/>
  <c r="FQ13" i="5"/>
  <c r="FP13" i="5"/>
  <c r="FO13" i="5"/>
  <c r="FV12" i="5"/>
  <c r="FU12" i="5"/>
  <c r="FT12" i="5"/>
  <c r="FS12" i="5"/>
  <c r="FR12" i="5"/>
  <c r="FQ12" i="5"/>
  <c r="FP12" i="5"/>
  <c r="FO12" i="5"/>
  <c r="FV11" i="5"/>
  <c r="FU11" i="5"/>
  <c r="FT11" i="5"/>
  <c r="FS11" i="5"/>
  <c r="FR11" i="5"/>
  <c r="FQ11" i="5"/>
  <c r="FP11" i="5"/>
  <c r="FO11" i="5"/>
  <c r="FQ5" i="5"/>
  <c r="FO5" i="5"/>
  <c r="FV9" i="5"/>
  <c r="FU9" i="5"/>
  <c r="FT9" i="5"/>
  <c r="FS9" i="5"/>
  <c r="FR9" i="5"/>
  <c r="FQ9" i="5"/>
  <c r="FP9" i="5"/>
  <c r="FO9" i="5"/>
  <c r="FV8" i="5"/>
  <c r="FU8" i="5"/>
  <c r="FT8" i="5"/>
  <c r="FS8" i="5"/>
  <c r="FR8" i="5"/>
  <c r="FQ8" i="5"/>
  <c r="FP8" i="5"/>
  <c r="FO8" i="5"/>
  <c r="FV7" i="5"/>
  <c r="FU7" i="5"/>
  <c r="FT7" i="5"/>
  <c r="FS7" i="5"/>
  <c r="FR7" i="5"/>
  <c r="FQ7" i="5"/>
  <c r="FP7" i="5"/>
  <c r="FO7" i="5"/>
  <c r="FV6" i="5"/>
  <c r="FU6" i="5"/>
  <c r="FT6" i="5"/>
  <c r="FS6" i="5"/>
  <c r="FR6" i="5"/>
  <c r="FQ6" i="5"/>
  <c r="FP6" i="5"/>
  <c r="FO6" i="5"/>
  <c r="FV5" i="5"/>
  <c r="FU5" i="5"/>
  <c r="FT5" i="5"/>
  <c r="FS5" i="5"/>
  <c r="FR5" i="5"/>
  <c r="FP5" i="5"/>
  <c r="FB40" i="5"/>
  <c r="FB36" i="5"/>
  <c r="FJ40" i="5"/>
  <c r="FJ39" i="5"/>
  <c r="FJ38" i="5"/>
  <c r="FJ36" i="5"/>
  <c r="FJ35" i="5"/>
  <c r="FJ34" i="5"/>
  <c r="FJ32" i="5"/>
  <c r="FJ31" i="5"/>
  <c r="FJ29" i="5"/>
  <c r="FJ28" i="5"/>
  <c r="FJ27" i="5"/>
  <c r="FJ25" i="5"/>
  <c r="FJ24" i="5"/>
  <c r="FJ23" i="5"/>
  <c r="FJ21" i="5"/>
  <c r="FJ20" i="5"/>
  <c r="FJ18" i="5"/>
  <c r="FJ17" i="5"/>
  <c r="FJ16" i="5"/>
  <c r="FJ15" i="5"/>
  <c r="FJ13" i="5"/>
  <c r="FJ12" i="5"/>
  <c r="FJ11" i="5"/>
  <c r="FJ9" i="5"/>
  <c r="FJ8" i="5"/>
  <c r="FJ7" i="5"/>
  <c r="FJ6" i="5"/>
  <c r="FJ5" i="5"/>
  <c r="FI40" i="5"/>
  <c r="FI39" i="5"/>
  <c r="FI38" i="5"/>
  <c r="FI36" i="5"/>
  <c r="FI35" i="5"/>
  <c r="FI34" i="5"/>
  <c r="FI32" i="5"/>
  <c r="FI31" i="5"/>
  <c r="FI29" i="5"/>
  <c r="FI28" i="5"/>
  <c r="FI27" i="5"/>
  <c r="FI25" i="5"/>
  <c r="FI24" i="5"/>
  <c r="FI23" i="5"/>
  <c r="FI21" i="5"/>
  <c r="FI20" i="5"/>
  <c r="FI18" i="5"/>
  <c r="FI17" i="5"/>
  <c r="FI16" i="5"/>
  <c r="FI15" i="5"/>
  <c r="FI13" i="5"/>
  <c r="FI12" i="5"/>
  <c r="FI11" i="5"/>
  <c r="FI9" i="5"/>
  <c r="FI8" i="5"/>
  <c r="FI7" i="5"/>
  <c r="FI6" i="5"/>
  <c r="FI5" i="5"/>
  <c r="FH40" i="5"/>
  <c r="FH39" i="5"/>
  <c r="FH38" i="5"/>
  <c r="FH36" i="5"/>
  <c r="FH35" i="5"/>
  <c r="FH34" i="5"/>
  <c r="FH32" i="5"/>
  <c r="FH31" i="5"/>
  <c r="FH29" i="5"/>
  <c r="FH28" i="5"/>
  <c r="FH27" i="5"/>
  <c r="FH25" i="5"/>
  <c r="FH24" i="5"/>
  <c r="FH23" i="5"/>
  <c r="FH21" i="5"/>
  <c r="FH20" i="5"/>
  <c r="FH18" i="5"/>
  <c r="FH17" i="5"/>
  <c r="FH16" i="5"/>
  <c r="FH15" i="5"/>
  <c r="FH13" i="5"/>
  <c r="FH12" i="5"/>
  <c r="FH11" i="5"/>
  <c r="FH9" i="5"/>
  <c r="FH8" i="5"/>
  <c r="FH7" i="5"/>
  <c r="FH6" i="5"/>
  <c r="FH5" i="5"/>
  <c r="FG40" i="5"/>
  <c r="FG39" i="5"/>
  <c r="FG38" i="5"/>
  <c r="FG36" i="5"/>
  <c r="FG35" i="5"/>
  <c r="FG34" i="5"/>
  <c r="FG32" i="5"/>
  <c r="FG31" i="5"/>
  <c r="FG29" i="5"/>
  <c r="FG28" i="5"/>
  <c r="FG27" i="5"/>
  <c r="FG25" i="5"/>
  <c r="FG24" i="5"/>
  <c r="FG23" i="5"/>
  <c r="FG21" i="5"/>
  <c r="FG20" i="5"/>
  <c r="FG18" i="5"/>
  <c r="FG17" i="5"/>
  <c r="FG16" i="5"/>
  <c r="FG15" i="5"/>
  <c r="FG13" i="5"/>
  <c r="FG12" i="5"/>
  <c r="FG11" i="5"/>
  <c r="FG9" i="5"/>
  <c r="FG8" i="5"/>
  <c r="FG7" i="5"/>
  <c r="FG6" i="5"/>
  <c r="FG5" i="5"/>
  <c r="FF40" i="5"/>
  <c r="FF39" i="5"/>
  <c r="FF38" i="5"/>
  <c r="FF36" i="5"/>
  <c r="FF35" i="5"/>
  <c r="FF34" i="5"/>
  <c r="FF32" i="5"/>
  <c r="FF31" i="5"/>
  <c r="FF29" i="5"/>
  <c r="FF28" i="5"/>
  <c r="FF27" i="5"/>
  <c r="FF25" i="5"/>
  <c r="FF24" i="5"/>
  <c r="FF23" i="5"/>
  <c r="FF21" i="5"/>
  <c r="FF20" i="5"/>
  <c r="FF18" i="5"/>
  <c r="FF17" i="5"/>
  <c r="FF16" i="5"/>
  <c r="FF15" i="5"/>
  <c r="FF13" i="5"/>
  <c r="FF12" i="5"/>
  <c r="FF11" i="5"/>
  <c r="FF9" i="5"/>
  <c r="FF8" i="5"/>
  <c r="FF7" i="5"/>
  <c r="FF6" i="5"/>
  <c r="FF5" i="5"/>
  <c r="FE40" i="5"/>
  <c r="FE39" i="5"/>
  <c r="FE38" i="5"/>
  <c r="FE36" i="5"/>
  <c r="FE35" i="5"/>
  <c r="FE34" i="5"/>
  <c r="FE32" i="5"/>
  <c r="FE31" i="5"/>
  <c r="FE29" i="5"/>
  <c r="FE28" i="5"/>
  <c r="FE27" i="5"/>
  <c r="FE25" i="5"/>
  <c r="FE24" i="5"/>
  <c r="FE23" i="5"/>
  <c r="FE21" i="5"/>
  <c r="FE20" i="5"/>
  <c r="FE18" i="5"/>
  <c r="FE17" i="5"/>
  <c r="FE16" i="5"/>
  <c r="FE15" i="5"/>
  <c r="FE13" i="5"/>
  <c r="FE12" i="5"/>
  <c r="FE11" i="5"/>
  <c r="FE9" i="5"/>
  <c r="FE8" i="5"/>
  <c r="FE7" i="5"/>
  <c r="FE6" i="5"/>
  <c r="FE5" i="5"/>
  <c r="FD40" i="5"/>
  <c r="FD39" i="5"/>
  <c r="FD38" i="5"/>
  <c r="FD36" i="5"/>
  <c r="FD35" i="5"/>
  <c r="FD34" i="5"/>
  <c r="FD32" i="5"/>
  <c r="FD31" i="5"/>
  <c r="FD29" i="5"/>
  <c r="FD28" i="5"/>
  <c r="FD27" i="5"/>
  <c r="FD25" i="5"/>
  <c r="FD24" i="5"/>
  <c r="FD23" i="5"/>
  <c r="FD21" i="5"/>
  <c r="FD20" i="5"/>
  <c r="FD18" i="5"/>
  <c r="FD17" i="5"/>
  <c r="FD16" i="5"/>
  <c r="FD15" i="5"/>
  <c r="FD13" i="5"/>
  <c r="FD12" i="5"/>
  <c r="FD11" i="5"/>
  <c r="FD9" i="5"/>
  <c r="FD8" i="5"/>
  <c r="FD7" i="5"/>
  <c r="FD6" i="5"/>
  <c r="FD5" i="5"/>
  <c r="FC40" i="5"/>
  <c r="FC39" i="5"/>
  <c r="FC38" i="5"/>
  <c r="FC36" i="5"/>
  <c r="FC35" i="5"/>
  <c r="FC34" i="5"/>
  <c r="FC32" i="5"/>
  <c r="FC31" i="5"/>
  <c r="FC29" i="5"/>
  <c r="FC28" i="5"/>
  <c r="FC27" i="5"/>
  <c r="FC25" i="5"/>
  <c r="FC24" i="5"/>
  <c r="FC23" i="5"/>
  <c r="FC21" i="5"/>
  <c r="FC20" i="5"/>
  <c r="FC18" i="5"/>
  <c r="FC17" i="5"/>
  <c r="FC16" i="5"/>
  <c r="FC15" i="5"/>
  <c r="FC13" i="5"/>
  <c r="FC12" i="5"/>
  <c r="FC11" i="5"/>
  <c r="FC9" i="5"/>
  <c r="FC8" i="5"/>
  <c r="FC7" i="5"/>
  <c r="FC6" i="5"/>
  <c r="FC5" i="5"/>
  <c r="P13" i="1"/>
  <c r="P12" i="1"/>
  <c r="F22" i="4"/>
  <c r="U22" i="4"/>
  <c r="P22" i="4"/>
  <c r="K22" i="4"/>
  <c r="K18" i="4"/>
  <c r="U17" i="4"/>
  <c r="P17" i="4"/>
  <c r="K17" i="4"/>
  <c r="F17" i="4"/>
  <c r="U16" i="4"/>
  <c r="P16" i="4"/>
  <c r="K16" i="4"/>
  <c r="F16" i="4"/>
  <c r="U13" i="4"/>
  <c r="P13" i="4"/>
  <c r="K13" i="4"/>
  <c r="F13" i="4"/>
  <c r="U12" i="4"/>
  <c r="P12" i="4"/>
  <c r="K12" i="4"/>
  <c r="F12" i="4"/>
  <c r="U11" i="4"/>
  <c r="P11" i="4"/>
  <c r="K11" i="4"/>
  <c r="F11" i="4"/>
  <c r="U8" i="4"/>
  <c r="P8" i="4"/>
  <c r="K8" i="4"/>
  <c r="F8" i="4"/>
  <c r="U7" i="4"/>
  <c r="P7" i="4"/>
  <c r="K7" i="4"/>
  <c r="F7" i="4"/>
  <c r="U6" i="4"/>
  <c r="P6" i="4"/>
  <c r="K6" i="4"/>
  <c r="F6" i="4"/>
  <c r="U5" i="4"/>
  <c r="P5" i="4"/>
  <c r="K5" i="4"/>
  <c r="F5" i="4"/>
  <c r="U4" i="4"/>
  <c r="P4" i="4"/>
  <c r="K4" i="4"/>
  <c r="F4" i="4"/>
  <c r="U13" i="1"/>
  <c r="U4" i="1"/>
  <c r="U8" i="1"/>
  <c r="U7" i="1"/>
  <c r="U6" i="1"/>
  <c r="U5" i="1"/>
  <c r="U12" i="1"/>
  <c r="U11" i="1"/>
  <c r="U18" i="1"/>
  <c r="U17" i="1"/>
  <c r="U16" i="1"/>
  <c r="U21" i="1"/>
  <c r="P21" i="1"/>
  <c r="P17" i="1"/>
  <c r="P16" i="1"/>
  <c r="P11" i="1"/>
  <c r="P8" i="1"/>
  <c r="P7" i="1"/>
  <c r="P6" i="1"/>
  <c r="P5" i="1"/>
  <c r="P4" i="1"/>
  <c r="K21" i="1"/>
  <c r="K18" i="1"/>
  <c r="K17" i="1"/>
  <c r="K16" i="1"/>
  <c r="K13" i="1"/>
  <c r="K12" i="1"/>
  <c r="K11" i="1"/>
  <c r="K8" i="1"/>
  <c r="K7" i="1"/>
  <c r="K6" i="1"/>
  <c r="K5" i="1"/>
  <c r="K4" i="1"/>
  <c r="F17" i="1"/>
  <c r="F16" i="1"/>
  <c r="F13" i="1"/>
  <c r="F12" i="1"/>
  <c r="F11" i="1"/>
  <c r="F8" i="1"/>
  <c r="F7" i="1"/>
  <c r="F6" i="1"/>
  <c r="F5" i="1"/>
  <c r="F4" i="1"/>
  <c r="A18" i="1"/>
  <c r="F18" i="1" s="1"/>
  <c r="GH12" i="6" l="1"/>
  <c r="GH23" i="6"/>
  <c r="FW28" i="6"/>
  <c r="GH17" i="6"/>
  <c r="GH28" i="6"/>
  <c r="GH13" i="6"/>
  <c r="FW20" i="6"/>
  <c r="GH20" i="6"/>
  <c r="GH35" i="6"/>
  <c r="FW16" i="6"/>
  <c r="FW39" i="6"/>
  <c r="FW40" i="6"/>
  <c r="GH40" i="6"/>
  <c r="GH34" i="6"/>
  <c r="GH16" i="6"/>
  <c r="GH29" i="6"/>
  <c r="FW5" i="6"/>
  <c r="GH5" i="6"/>
  <c r="FW25" i="6"/>
  <c r="GH25" i="6"/>
  <c r="FW13" i="6"/>
  <c r="FW12" i="6"/>
  <c r="FW23" i="6"/>
  <c r="FW24" i="6"/>
  <c r="FW38" i="6"/>
  <c r="GH38" i="6"/>
  <c r="FW11" i="6"/>
  <c r="FW32" i="6"/>
  <c r="GH32" i="6"/>
  <c r="GH36" i="6"/>
  <c r="FW8" i="6"/>
  <c r="GH8" i="6"/>
  <c r="GH24" i="6"/>
  <c r="FW7" i="6"/>
  <c r="FW6" i="6"/>
  <c r="FW17" i="6"/>
  <c r="GH18" i="6"/>
  <c r="FW29" i="6"/>
  <c r="GH6" i="6"/>
  <c r="FW15" i="6"/>
  <c r="GH15" i="6"/>
  <c r="FW27" i="6"/>
  <c r="GH11" i="6"/>
  <c r="GH39" i="6"/>
  <c r="GH27" i="6"/>
  <c r="FW9" i="6"/>
  <c r="GH9" i="6"/>
  <c r="FW21" i="6"/>
  <c r="GH21" i="6"/>
  <c r="FW34" i="6"/>
  <c r="FW35" i="6"/>
  <c r="FW36" i="6"/>
  <c r="GH7" i="6"/>
  <c r="FW18" i="6"/>
  <c r="FW31" i="6"/>
  <c r="GH31" i="6"/>
  <c r="FJ42" i="6"/>
  <c r="FW42" i="6"/>
  <c r="GH42" i="6"/>
  <c r="FW36" i="5"/>
  <c r="FW18" i="5"/>
  <c r="FW25" i="5"/>
  <c r="FW17" i="5"/>
  <c r="FW21" i="5"/>
  <c r="FW35" i="5"/>
  <c r="FW16" i="5"/>
  <c r="FW31" i="5"/>
  <c r="FW12" i="5"/>
  <c r="FW23" i="5"/>
  <c r="FW39" i="5"/>
  <c r="FW20" i="5"/>
  <c r="FW29" i="5"/>
  <c r="FW38" i="5"/>
  <c r="FW11" i="5"/>
  <c r="FW24" i="5"/>
  <c r="FW32" i="5"/>
  <c r="FW15" i="5"/>
  <c r="FW27" i="5"/>
  <c r="FW13" i="5"/>
  <c r="FW28" i="5"/>
  <c r="FW34" i="5"/>
  <c r="FW6" i="5"/>
  <c r="FW7" i="5"/>
  <c r="FW8" i="5"/>
  <c r="FW9" i="5"/>
  <c r="FW5" i="5"/>
  <c r="U19" i="4"/>
  <c r="U18" i="4"/>
  <c r="P18" i="4"/>
  <c r="F18" i="4"/>
  <c r="P18" i="1"/>
  <c r="K19" i="4" l="1"/>
  <c r="P19" i="4"/>
  <c r="F19" i="4"/>
</calcChain>
</file>

<file path=xl/sharedStrings.xml><?xml version="1.0" encoding="utf-8"?>
<sst xmlns="http://schemas.openxmlformats.org/spreadsheetml/2006/main" count="1268" uniqueCount="113">
  <si>
    <t>Ciro Gomes</t>
  </si>
  <si>
    <t>Região</t>
  </si>
  <si>
    <t>Income</t>
  </si>
  <si>
    <t>Contr</t>
  </si>
  <si>
    <t>Education</t>
  </si>
  <si>
    <t>Norte</t>
  </si>
  <si>
    <t>Nordeste</t>
  </si>
  <si>
    <t>Sudeste</t>
  </si>
  <si>
    <t>Sul</t>
  </si>
  <si>
    <t>Centro Oeste</t>
  </si>
  <si>
    <t>Fundamental</t>
  </si>
  <si>
    <t>Médio</t>
  </si>
  <si>
    <t>Superior</t>
  </si>
  <si>
    <t>Ensino</t>
  </si>
  <si>
    <t>Renda</t>
  </si>
  <si>
    <t>E/D (&lt;2SM)</t>
  </si>
  <si>
    <t>C (2-5SM)</t>
  </si>
  <si>
    <t>B/A (&gt;5SM)</t>
  </si>
  <si>
    <t>Fernando Haddad</t>
  </si>
  <si>
    <t>Total</t>
  </si>
  <si>
    <t>Haddad</t>
  </si>
  <si>
    <t>Marina</t>
  </si>
  <si>
    <t>Brancos e Nulos</t>
  </si>
  <si>
    <t>B (5-10SM)</t>
  </si>
  <si>
    <t>A (&gt;10SM)</t>
  </si>
  <si>
    <t>JAIR BOLSONARO</t>
  </si>
  <si>
    <t>CIRO GOMES</t>
  </si>
  <si>
    <t>&lt; 50.000 HAB</t>
  </si>
  <si>
    <t>50.001 TO 200.000 HAB</t>
  </si>
  <si>
    <t>200.001 TO 500.000 HAB</t>
  </si>
  <si>
    <t>&gt; 500.000 HAB</t>
  </si>
  <si>
    <t>19%</t>
  </si>
  <si>
    <t>13%</t>
  </si>
  <si>
    <t>MARINA SILVA</t>
  </si>
  <si>
    <t>GERALDO ALCKMIN</t>
  </si>
  <si>
    <t>9%</t>
  </si>
  <si>
    <t>12%</t>
  </si>
  <si>
    <t>FERNANDO HADDAD</t>
  </si>
  <si>
    <t>3%</t>
  </si>
  <si>
    <t>1%</t>
  </si>
  <si>
    <t>NONE/BLANK/NULL</t>
  </si>
  <si>
    <t>26%</t>
  </si>
  <si>
    <t>8%</t>
  </si>
  <si>
    <t>NORTE</t>
  </si>
  <si>
    <t>NORDESTE</t>
  </si>
  <si>
    <t>SUDESTE</t>
  </si>
  <si>
    <t>SUL</t>
  </si>
  <si>
    <t>CENTRO OESTE</t>
  </si>
  <si>
    <t>Cidade</t>
  </si>
  <si>
    <t>Tamanho da Cidade</t>
  </si>
  <si>
    <t>Sexo</t>
  </si>
  <si>
    <t>MASCULINO</t>
  </si>
  <si>
    <t>FEMININO</t>
  </si>
  <si>
    <t>Idade</t>
  </si>
  <si>
    <t>16-34</t>
  </si>
  <si>
    <t>35-54</t>
  </si>
  <si>
    <t>55-</t>
  </si>
  <si>
    <t>FUNDAMENTAL</t>
  </si>
  <si>
    <t>MÉDIO</t>
  </si>
  <si>
    <t>SUPERIOR</t>
  </si>
  <si>
    <t>Ocupação</t>
  </si>
  <si>
    <t>EMPREGADO</t>
  </si>
  <si>
    <t>DESEMPREGADO/PIA</t>
  </si>
  <si>
    <t>Religião</t>
  </si>
  <si>
    <t>CATÓLICO</t>
  </si>
  <si>
    <t>EVANGÉLICO</t>
  </si>
  <si>
    <t>OUTRO</t>
  </si>
  <si>
    <t>CAPITAIS</t>
  </si>
  <si>
    <t>OUTROS MUNICIPIOS</t>
  </si>
  <si>
    <t>INTERIOR</t>
  </si>
  <si>
    <t>JOAO AMOEDO</t>
  </si>
  <si>
    <t>DON'T KNOW / DIDN'T ANSWER</t>
  </si>
  <si>
    <t>BOLSONARO</t>
  </si>
  <si>
    <t>CIRO</t>
  </si>
  <si>
    <t>MARINA</t>
  </si>
  <si>
    <t>ALCKMIN</t>
  </si>
  <si>
    <t>HADDAD</t>
  </si>
  <si>
    <t>AMOEDO</t>
  </si>
  <si>
    <t>DON'T KNOW</t>
  </si>
  <si>
    <t>NONE/BLANK</t>
  </si>
  <si>
    <t>OUTROS</t>
  </si>
  <si>
    <t>% Total</t>
  </si>
  <si>
    <t>Dif 1W</t>
  </si>
  <si>
    <t>Dif 1M (8ago)</t>
  </si>
  <si>
    <t>LULA</t>
  </si>
  <si>
    <t>24%</t>
  </si>
  <si>
    <t>22%</t>
  </si>
  <si>
    <t>6%</t>
  </si>
  <si>
    <t>14%</t>
  </si>
  <si>
    <t>7%</t>
  </si>
  <si>
    <t>PT</t>
  </si>
  <si>
    <t>Dif</t>
  </si>
  <si>
    <t>% Brasil</t>
  </si>
  <si>
    <t>HADDAD + Transf. Parcial (Brancos e Nulos que votavam no Lula)</t>
  </si>
  <si>
    <t>BRANCO/NULO/INDECISOS</t>
  </si>
  <si>
    <t xml:space="preserve"> -MARINA</t>
  </si>
  <si>
    <t xml:space="preserve"> -BOLSONARO</t>
  </si>
  <si>
    <t xml:space="preserve"> -CIRO</t>
  </si>
  <si>
    <t xml:space="preserve"> -ALCKMIN</t>
  </si>
  <si>
    <t xml:space="preserve"> -DEMAIS</t>
  </si>
  <si>
    <t xml:space="preserve"> -AMOEDO</t>
  </si>
  <si>
    <t xml:space="preserve"> -OUTROS</t>
  </si>
  <si>
    <t>Taxistas</t>
  </si>
  <si>
    <t>Uber</t>
  </si>
  <si>
    <t>Potencial 1</t>
  </si>
  <si>
    <t>Potencial 2</t>
  </si>
  <si>
    <t>PESQUISA LULA</t>
  </si>
  <si>
    <t>PESQUISAHADDAD</t>
  </si>
  <si>
    <t>BRANCO/NULO/INDECISO</t>
  </si>
  <si>
    <t>NORDESTE BNI</t>
  </si>
  <si>
    <t>SUDESTE BNI</t>
  </si>
  <si>
    <t>NORDESTE PT</t>
  </si>
  <si>
    <t>SUDESTE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</si>
</sst>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2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2" borderId="0" xfId="1" applyFont="1" applyFill="1"/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9" fontId="0" fillId="2" borderId="0" xfId="0" applyNumberFormat="1" applyFill="1"/>
    <xf numFmtId="0" fontId="3" fillId="2" borderId="0" xfId="0" applyFont="1" applyFill="1"/>
    <xf numFmtId="16" fontId="2" fillId="2" borderId="0" xfId="0" applyNumberFormat="1" applyFont="1" applyFill="1"/>
    <xf numFmtId="9" fontId="0" fillId="2" borderId="0" xfId="1" applyFont="1" applyFill="1" applyAlignment="1">
      <alignment horizontal="center"/>
    </xf>
    <xf numFmtId="9" fontId="2" fillId="2" borderId="0" xfId="0" applyNumberFormat="1" applyFont="1" applyFill="1"/>
    <xf numFmtId="9" fontId="4" fillId="2" borderId="0" xfId="0" applyNumberFormat="1" applyFont="1" applyFill="1" applyAlignment="1">
      <alignment horizontal="center"/>
    </xf>
    <xf numFmtId="9" fontId="0" fillId="2" borderId="0" xfId="0" applyNumberForma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/>
    </xf>
    <xf numFmtId="0" fontId="0" fillId="2" borderId="4" xfId="0" applyFill="1" applyBorder="1"/>
    <xf numFmtId="9" fontId="4" fillId="2" borderId="5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2" borderId="1" xfId="0" applyFont="1" applyFill="1" applyBorder="1"/>
    <xf numFmtId="16" fontId="2" fillId="2" borderId="2" xfId="0" applyNumberFormat="1" applyFont="1" applyFill="1" applyBorder="1"/>
    <xf numFmtId="16" fontId="2" fillId="2" borderId="3" xfId="0" applyNumberFormat="1" applyFont="1" applyFill="1" applyBorder="1"/>
    <xf numFmtId="0" fontId="2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9" fontId="0" fillId="2" borderId="0" xfId="0" applyNumberFormat="1" applyFill="1" applyBorder="1"/>
    <xf numFmtId="9" fontId="0" fillId="2" borderId="5" xfId="0" applyNumberFormat="1" applyFill="1" applyBorder="1"/>
    <xf numFmtId="0" fontId="2" fillId="3" borderId="0" xfId="0" applyFont="1" applyFill="1" applyBorder="1"/>
    <xf numFmtId="0" fontId="2" fillId="3" borderId="5" xfId="0" applyFont="1" applyFill="1" applyBorder="1"/>
    <xf numFmtId="9" fontId="0" fillId="2" borderId="0" xfId="1" applyFont="1" applyFill="1" applyBorder="1"/>
    <xf numFmtId="9" fontId="0" fillId="2" borderId="5" xfId="1" applyFont="1" applyFill="1" applyBorder="1"/>
    <xf numFmtId="0" fontId="3" fillId="2" borderId="4" xfId="0" applyFont="1" applyFill="1" applyBorder="1"/>
    <xf numFmtId="16" fontId="2" fillId="2" borderId="0" xfId="0" applyNumberFormat="1" applyFont="1" applyFill="1" applyBorder="1"/>
    <xf numFmtId="16" fontId="2" fillId="2" borderId="5" xfId="0" applyNumberFormat="1" applyFont="1" applyFill="1" applyBorder="1"/>
    <xf numFmtId="0" fontId="0" fillId="2" borderId="6" xfId="0" applyFill="1" applyBorder="1"/>
    <xf numFmtId="9" fontId="0" fillId="2" borderId="7" xfId="0" applyNumberFormat="1" applyFill="1" applyBorder="1"/>
    <xf numFmtId="9" fontId="0" fillId="2" borderId="8" xfId="0" applyNumberFormat="1" applyFill="1" applyBorder="1"/>
    <xf numFmtId="0" fontId="2" fillId="2" borderId="4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9" fontId="6" fillId="2" borderId="0" xfId="1" applyFont="1" applyFill="1" applyBorder="1" applyAlignment="1">
      <alignment horizontal="center"/>
    </xf>
    <xf numFmtId="9" fontId="6" fillId="2" borderId="5" xfId="0" applyNumberFormat="1" applyFont="1" applyFill="1" applyBorder="1" applyAlignment="1">
      <alignment horizontal="center"/>
    </xf>
    <xf numFmtId="9" fontId="6" fillId="2" borderId="7" xfId="1" applyFont="1" applyFill="1" applyBorder="1" applyAlignment="1">
      <alignment horizontal="center"/>
    </xf>
    <xf numFmtId="9" fontId="6" fillId="2" borderId="8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9" fontId="2" fillId="2" borderId="13" xfId="0" applyNumberFormat="1" applyFont="1" applyFill="1" applyBorder="1" applyAlignment="1">
      <alignment horizontal="center"/>
    </xf>
    <xf numFmtId="9" fontId="5" fillId="2" borderId="13" xfId="0" applyNumberFormat="1" applyFont="1" applyFill="1" applyBorder="1" applyAlignment="1">
      <alignment horizontal="center"/>
    </xf>
    <xf numFmtId="9" fontId="5" fillId="2" borderId="14" xfId="0" applyNumberFormat="1" applyFont="1" applyFill="1" applyBorder="1" applyAlignment="1">
      <alignment horizontal="center"/>
    </xf>
    <xf numFmtId="9" fontId="4" fillId="2" borderId="13" xfId="0" applyNumberFormat="1" applyFont="1" applyFill="1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9" fontId="2" fillId="4" borderId="13" xfId="0" applyNumberFormat="1" applyFont="1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16" fontId="0" fillId="2" borderId="0" xfId="0" applyNumberFormat="1" applyFill="1"/>
    <xf numFmtId="0" fontId="2" fillId="2" borderId="9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6" fillId="2" borderId="4" xfId="0" quotePrefix="1" applyFont="1" applyFill="1" applyBorder="1" applyAlignment="1">
      <alignment horizontal="left"/>
    </xf>
    <xf numFmtId="0" fontId="6" fillId="2" borderId="6" xfId="0" quotePrefix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9" fontId="3" fillId="2" borderId="1" xfId="0" applyNumberFormat="1" applyFont="1" applyFill="1" applyBorder="1" applyAlignment="1">
      <alignment horizontal="center"/>
    </xf>
    <xf numFmtId="9" fontId="3" fillId="2" borderId="3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left"/>
    </xf>
    <xf numFmtId="9" fontId="7" fillId="4" borderId="4" xfId="0" applyNumberFormat="1" applyFont="1" applyFill="1" applyBorder="1" applyAlignment="1">
      <alignment horizontal="center"/>
    </xf>
    <xf numFmtId="9" fontId="8" fillId="4" borderId="5" xfId="0" applyNumberFormat="1" applyFont="1" applyFill="1" applyBorder="1" applyAlignment="1">
      <alignment horizontal="center"/>
    </xf>
    <xf numFmtId="9" fontId="3" fillId="4" borderId="13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/>
    <xf numFmtId="10" fontId="7" fillId="2" borderId="5" xfId="0" applyNumberFormat="1" applyFont="1" applyFill="1" applyBorder="1"/>
    <xf numFmtId="0" fontId="3" fillId="2" borderId="13" xfId="0" applyFont="1" applyFill="1" applyBorder="1"/>
    <xf numFmtId="0" fontId="3" fillId="2" borderId="4" xfId="0" applyFont="1" applyFill="1" applyBorder="1" applyAlignment="1">
      <alignment horizontal="left"/>
    </xf>
    <xf numFmtId="9" fontId="3" fillId="2" borderId="4" xfId="0" applyNumberFormat="1" applyFont="1" applyFill="1" applyBorder="1" applyAlignment="1">
      <alignment horizontal="center"/>
    </xf>
    <xf numFmtId="9" fontId="3" fillId="2" borderId="5" xfId="0" applyNumberFormat="1" applyFont="1" applyFill="1" applyBorder="1" applyAlignment="1">
      <alignment horizontal="center"/>
    </xf>
    <xf numFmtId="9" fontId="8" fillId="2" borderId="13" xfId="0" applyNumberFormat="1" applyFont="1" applyFill="1" applyBorder="1" applyAlignment="1">
      <alignment horizontal="center"/>
    </xf>
    <xf numFmtId="0" fontId="7" fillId="2" borderId="4" xfId="0" quotePrefix="1" applyFont="1" applyFill="1" applyBorder="1" applyAlignment="1">
      <alignment horizontal="left"/>
    </xf>
    <xf numFmtId="9" fontId="7" fillId="2" borderId="4" xfId="1" applyFont="1" applyFill="1" applyBorder="1" applyAlignment="1">
      <alignment horizontal="center"/>
    </xf>
    <xf numFmtId="9" fontId="7" fillId="2" borderId="5" xfId="1" applyFont="1" applyFill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  <xf numFmtId="0" fontId="7" fillId="2" borderId="6" xfId="0" quotePrefix="1" applyFont="1" applyFill="1" applyBorder="1" applyAlignment="1">
      <alignment horizontal="left"/>
    </xf>
    <xf numFmtId="9" fontId="7" fillId="2" borderId="6" xfId="1" applyFont="1" applyFill="1" applyBorder="1" applyAlignment="1">
      <alignment horizontal="center"/>
    </xf>
    <xf numFmtId="9" fontId="7" fillId="2" borderId="8" xfId="1" applyFont="1" applyFill="1" applyBorder="1" applyAlignment="1">
      <alignment horizontal="center"/>
    </xf>
    <xf numFmtId="9" fontId="3" fillId="2" borderId="14" xfId="0" applyNumberFormat="1" applyFont="1" applyFill="1" applyBorder="1" applyAlignment="1">
      <alignment horizontal="center"/>
    </xf>
    <xf numFmtId="9" fontId="8" fillId="2" borderId="1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024989"/>
      <color rgb="FF666666"/>
      <color rgb="FF00B16A"/>
      <color rgb="FFFFA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Pesquisa XP - Nordeste (Haddad)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549140257743449E-3"/>
          <c:y val="5.9553349875930521E-2"/>
          <c:w val="0.99304508597422569"/>
          <c:h val="0.88089330024813894"/>
        </c:manualLayout>
      </c:layout>
      <c:lineChart>
        <c:grouping val="standard"/>
        <c:varyColors val="0"/>
        <c:ser>
          <c:idx val="2"/>
          <c:order val="0"/>
          <c:tx>
            <c:strRef>
              <c:f>'MATRIZ XP LULA'!$EG$2</c:f>
              <c:strCache>
                <c:ptCount val="1"/>
                <c:pt idx="0">
                  <c:v>DON'T KNOW / DIDN'T ANSWER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HADDAD'!$EH$6:$EW$6</c:f>
              <c:numCache>
                <c:formatCode>0%</c:formatCode>
                <c:ptCount val="16"/>
                <c:pt idx="0">
                  <c:v>0.05</c:v>
                </c:pt>
                <c:pt idx="1">
                  <c:v>0.03</c:v>
                </c:pt>
                <c:pt idx="2">
                  <c:v>0.03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0.06</c:v>
                </c:pt>
                <c:pt idx="6">
                  <c:v>0.05</c:v>
                </c:pt>
                <c:pt idx="7">
                  <c:v>0.03</c:v>
                </c:pt>
                <c:pt idx="8">
                  <c:v>0.06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0.06</c:v>
                </c:pt>
                <c:pt idx="15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'MATRIZ XP LULA'!$DL$2</c:f>
              <c:strCache>
                <c:ptCount val="1"/>
                <c:pt idx="0">
                  <c:v>NONE/BLANK/NULL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HADDAD'!$DM$6:$EB$6</c:f>
              <c:numCache>
                <c:formatCode>0%</c:formatCode>
                <c:ptCount val="16"/>
                <c:pt idx="0">
                  <c:v>0.36</c:v>
                </c:pt>
                <c:pt idx="1">
                  <c:v>0.26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0.32</c:v>
                </c:pt>
                <c:pt idx="6">
                  <c:v>0.33</c:v>
                </c:pt>
                <c:pt idx="7">
                  <c:v>0.3</c:v>
                </c:pt>
                <c:pt idx="8">
                  <c:v>0.32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0.34</c:v>
                </c:pt>
                <c:pt idx="12">
                  <c:v>0.24</c:v>
                </c:pt>
                <c:pt idx="13">
                  <c:v>0.22</c:v>
                </c:pt>
                <c:pt idx="14">
                  <c:v>0.27</c:v>
                </c:pt>
                <c:pt idx="15">
                  <c:v>0.24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'MATRIZ XP HADDAD'!$CH$2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HADDAD'!$CI$6:$CX$6</c:f>
              <c:numCache>
                <c:formatCode>0%</c:formatCode>
                <c:ptCount val="16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'MATRIZ XP LULA'!$AR$2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HADDAD'!$AS$6:$BH$6</c:f>
              <c:numCache>
                <c:formatCode>0%</c:formatCode>
                <c:ptCount val="16"/>
                <c:pt idx="0">
                  <c:v>0.14000000000000001</c:v>
                </c:pt>
                <c:pt idx="1">
                  <c:v>0.21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0.15</c:v>
                </c:pt>
                <c:pt idx="6">
                  <c:v>0.17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0.22</c:v>
                </c:pt>
                <c:pt idx="10">
                  <c:v>0.15</c:v>
                </c:pt>
                <c:pt idx="11">
                  <c:v>0.11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0.13</c:v>
                </c:pt>
                <c:pt idx="15">
                  <c:v>0.12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'MATRIZ XP LULA'!$W$2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HADDAD'!$X$6:$AM$6</c:f>
              <c:numCache>
                <c:formatCode>0%</c:formatCode>
                <c:ptCount val="16"/>
                <c:pt idx="0">
                  <c:v>0.17</c:v>
                </c:pt>
                <c:pt idx="1">
                  <c:v>0.14000000000000001</c:v>
                </c:pt>
                <c:pt idx="2">
                  <c:v>0.2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0.14000000000000001</c:v>
                </c:pt>
                <c:pt idx="7">
                  <c:v>0.17</c:v>
                </c:pt>
                <c:pt idx="8">
                  <c:v>0.19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0.16</c:v>
                </c:pt>
                <c:pt idx="13">
                  <c:v>0.19</c:v>
                </c:pt>
                <c:pt idx="14">
                  <c:v>0.16</c:v>
                </c:pt>
                <c:pt idx="15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93856"/>
        <c:axId val="507595776"/>
      </c:lineChart>
      <c:dateAx>
        <c:axId val="507593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07595776"/>
        <c:crosses val="autoZero"/>
        <c:auto val="1"/>
        <c:lblOffset val="100"/>
        <c:baseTimeUnit val="days"/>
      </c:dateAx>
      <c:valAx>
        <c:axId val="507595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7593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sz="1600" b="1" i="0" kern="1200" baseline="0">
                <a:solidFill>
                  <a:srgbClr val="024989"/>
                </a:solidFill>
                <a:effectLst/>
                <a:latin typeface="Cambria"/>
                <a:ea typeface="Cambria"/>
                <a:cs typeface="Cambria"/>
              </a:rPr>
              <a:t>Voto Haddad (Contribuição Por Região)</a:t>
            </a:r>
            <a:endParaRPr lang="pt-BR">
              <a:effectLst/>
            </a:endParaRP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6424315841638673E-2"/>
          <c:y val="8.0756726128836873E-2"/>
          <c:w val="0.91119806178073903"/>
          <c:h val="0.72983450889978707"/>
        </c:manualLayout>
      </c:layout>
      <c:lineChart>
        <c:grouping val="standard"/>
        <c:varyColors val="0"/>
        <c:ser>
          <c:idx val="0"/>
          <c:order val="0"/>
          <c:tx>
            <c:strRef>
              <c:f>Sheet7!$V$98</c:f>
              <c:strCache>
                <c:ptCount val="1"/>
                <c:pt idx="0">
                  <c:v>NORTE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Sheet7!$W$97:$AL$97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Sheet7!$W$98:$AL$98</c:f>
              <c:numCache>
                <c:formatCode>0%</c:formatCode>
                <c:ptCount val="16"/>
                <c:pt idx="0">
                  <c:v>8.0000000000000004E-4</c:v>
                </c:pt>
                <c:pt idx="1">
                  <c:v>8.0000000000000004E-4</c:v>
                </c:pt>
                <c:pt idx="2">
                  <c:v>3.2000000000000002E-3</c:v>
                </c:pt>
                <c:pt idx="3">
                  <c:v>8.0000000000000004E-4</c:v>
                </c:pt>
                <c:pt idx="4">
                  <c:v>1.6000000000000001E-3</c:v>
                </c:pt>
                <c:pt idx="5">
                  <c:v>0</c:v>
                </c:pt>
                <c:pt idx="6">
                  <c:v>3.2000000000000002E-3</c:v>
                </c:pt>
                <c:pt idx="7">
                  <c:v>0</c:v>
                </c:pt>
                <c:pt idx="8">
                  <c:v>3.2000000000000002E-3</c:v>
                </c:pt>
                <c:pt idx="9">
                  <c:v>1.6000000000000001E-3</c:v>
                </c:pt>
                <c:pt idx="10">
                  <c:v>5.6000000000000008E-3</c:v>
                </c:pt>
                <c:pt idx="11">
                  <c:v>2.3999999999999998E-3</c:v>
                </c:pt>
                <c:pt idx="12">
                  <c:v>6.4000000000000003E-3</c:v>
                </c:pt>
                <c:pt idx="13">
                  <c:v>8.8000000000000005E-3</c:v>
                </c:pt>
                <c:pt idx="14">
                  <c:v>7.1999999999999998E-3</c:v>
                </c:pt>
                <c:pt idx="15">
                  <c:v>8.0000000000000002E-3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Sheet7!$V$99</c:f>
              <c:strCache>
                <c:ptCount val="1"/>
                <c:pt idx="0">
                  <c:v>NORDESTE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Sheet7!$W$97:$AL$97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Sheet7!$W$99:$AL$99</c:f>
              <c:numCache>
                <c:formatCode>0%</c:formatCode>
                <c:ptCount val="16"/>
                <c:pt idx="0">
                  <c:v>2.7000000000000001E-3</c:v>
                </c:pt>
                <c:pt idx="1">
                  <c:v>8.0999999999999996E-3</c:v>
                </c:pt>
                <c:pt idx="2">
                  <c:v>1.0800000000000001E-2</c:v>
                </c:pt>
                <c:pt idx="3">
                  <c:v>2.7000000000000001E-3</c:v>
                </c:pt>
                <c:pt idx="4">
                  <c:v>8.0999999999999996E-3</c:v>
                </c:pt>
                <c:pt idx="5">
                  <c:v>8.0999999999999996E-3</c:v>
                </c:pt>
                <c:pt idx="6">
                  <c:v>2.7000000000000001E-3</c:v>
                </c:pt>
                <c:pt idx="7">
                  <c:v>5.4000000000000003E-3</c:v>
                </c:pt>
                <c:pt idx="8">
                  <c:v>8.0999999999999996E-3</c:v>
                </c:pt>
                <c:pt idx="9">
                  <c:v>5.4000000000000003E-3</c:v>
                </c:pt>
                <c:pt idx="10">
                  <c:v>5.4000000000000003E-3</c:v>
                </c:pt>
                <c:pt idx="11">
                  <c:v>1.0800000000000001E-2</c:v>
                </c:pt>
                <c:pt idx="12">
                  <c:v>2.4300000000000002E-2</c:v>
                </c:pt>
                <c:pt idx="13">
                  <c:v>1.8900000000000004E-2</c:v>
                </c:pt>
                <c:pt idx="14">
                  <c:v>1.6199999999999999E-2</c:v>
                </c:pt>
                <c:pt idx="15">
                  <c:v>2.9700000000000001E-2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Sheet7!$V$100</c:f>
              <c:strCache>
                <c:ptCount val="1"/>
                <c:pt idx="0">
                  <c:v>SUDESTE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Sheet7!$W$97:$AL$97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Sheet7!$W$100:$AL$100</c:f>
              <c:numCache>
                <c:formatCode>0%</c:formatCode>
                <c:ptCount val="16"/>
                <c:pt idx="0">
                  <c:v>1.29E-2</c:v>
                </c:pt>
                <c:pt idx="1">
                  <c:v>2.1500000000000002E-2</c:v>
                </c:pt>
                <c:pt idx="2">
                  <c:v>1.29E-2</c:v>
                </c:pt>
                <c:pt idx="3">
                  <c:v>8.6E-3</c:v>
                </c:pt>
                <c:pt idx="4">
                  <c:v>8.6E-3</c:v>
                </c:pt>
                <c:pt idx="5">
                  <c:v>1.29E-2</c:v>
                </c:pt>
                <c:pt idx="6">
                  <c:v>8.6E-3</c:v>
                </c:pt>
                <c:pt idx="7">
                  <c:v>1.29E-2</c:v>
                </c:pt>
                <c:pt idx="8">
                  <c:v>8.6E-3</c:v>
                </c:pt>
                <c:pt idx="9">
                  <c:v>1.29E-2</c:v>
                </c:pt>
                <c:pt idx="10">
                  <c:v>8.6E-3</c:v>
                </c:pt>
                <c:pt idx="11">
                  <c:v>1.29E-2</c:v>
                </c:pt>
                <c:pt idx="12">
                  <c:v>2.1500000000000002E-2</c:v>
                </c:pt>
                <c:pt idx="13">
                  <c:v>2.58E-2</c:v>
                </c:pt>
                <c:pt idx="14">
                  <c:v>2.58E-2</c:v>
                </c:pt>
                <c:pt idx="15">
                  <c:v>3.0100000000000002E-2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Sheet7!$V$101</c:f>
              <c:strCache>
                <c:ptCount val="1"/>
                <c:pt idx="0">
                  <c:v>SUL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dPt>
            <c:idx val="12"/>
            <c:bubble3D val="0"/>
            <c:spPr>
              <a:ln w="38100">
                <a:solidFill>
                  <a:srgbClr val="FFAA00"/>
                </a:solidFill>
                <a:prstDash val="solid"/>
              </a:ln>
              <a:effectLst/>
            </c:spPr>
          </c:dPt>
          <c:cat>
            <c:numRef>
              <c:f>Sheet7!$W$97:$AL$97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Sheet7!$W$101:$AL$101</c:f>
              <c:numCache>
                <c:formatCode>0%</c:formatCode>
                <c:ptCount val="16"/>
                <c:pt idx="0">
                  <c:v>7.4999999999999997E-3</c:v>
                </c:pt>
                <c:pt idx="1">
                  <c:v>1.5E-3</c:v>
                </c:pt>
                <c:pt idx="2">
                  <c:v>4.4999999999999997E-3</c:v>
                </c:pt>
                <c:pt idx="3">
                  <c:v>4.4999999999999997E-3</c:v>
                </c:pt>
                <c:pt idx="4">
                  <c:v>1.5E-3</c:v>
                </c:pt>
                <c:pt idx="5">
                  <c:v>1.5E-3</c:v>
                </c:pt>
                <c:pt idx="6">
                  <c:v>3.0000000000000001E-3</c:v>
                </c:pt>
                <c:pt idx="7">
                  <c:v>1.5E-3</c:v>
                </c:pt>
                <c:pt idx="8">
                  <c:v>1.5E-3</c:v>
                </c:pt>
                <c:pt idx="9">
                  <c:v>3.0000000000000001E-3</c:v>
                </c:pt>
                <c:pt idx="10">
                  <c:v>1.5E-3</c:v>
                </c:pt>
                <c:pt idx="11">
                  <c:v>6.0000000000000001E-3</c:v>
                </c:pt>
                <c:pt idx="12">
                  <c:v>1.0500000000000001E-2</c:v>
                </c:pt>
                <c:pt idx="13">
                  <c:v>1.5E-3</c:v>
                </c:pt>
                <c:pt idx="14">
                  <c:v>6.0000000000000001E-3</c:v>
                </c:pt>
                <c:pt idx="15">
                  <c:v>6.0000000000000001E-3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Sheet7!$V$102</c:f>
              <c:strCache>
                <c:ptCount val="1"/>
                <c:pt idx="0">
                  <c:v>CENTRO OESTE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Sheet7!$W$97:$AL$97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Sheet7!$W$102:$AL$102</c:f>
              <c:numCache>
                <c:formatCode>0%</c:formatCode>
                <c:ptCount val="16"/>
                <c:pt idx="0">
                  <c:v>0</c:v>
                </c:pt>
                <c:pt idx="1">
                  <c:v>7.000000000000001E-4</c:v>
                </c:pt>
                <c:pt idx="2">
                  <c:v>2.1000000000000003E-3</c:v>
                </c:pt>
                <c:pt idx="3">
                  <c:v>0</c:v>
                </c:pt>
                <c:pt idx="4">
                  <c:v>2.8000000000000004E-3</c:v>
                </c:pt>
                <c:pt idx="5">
                  <c:v>2.1000000000000003E-3</c:v>
                </c:pt>
                <c:pt idx="6">
                  <c:v>2.1000000000000003E-3</c:v>
                </c:pt>
                <c:pt idx="7">
                  <c:v>0</c:v>
                </c:pt>
                <c:pt idx="8">
                  <c:v>7.000000000000001E-4</c:v>
                </c:pt>
                <c:pt idx="9">
                  <c:v>0</c:v>
                </c:pt>
                <c:pt idx="10">
                  <c:v>0</c:v>
                </c:pt>
                <c:pt idx="11">
                  <c:v>7.000000000000001E-4</c:v>
                </c:pt>
                <c:pt idx="12">
                  <c:v>2.1000000000000003E-3</c:v>
                </c:pt>
                <c:pt idx="13">
                  <c:v>2.1000000000000003E-3</c:v>
                </c:pt>
                <c:pt idx="14">
                  <c:v>7.000000000000001E-4</c:v>
                </c:pt>
                <c:pt idx="15">
                  <c:v>5.6000000000000008E-3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749312"/>
        <c:axId val="528751232"/>
      </c:lineChart>
      <c:dateAx>
        <c:axId val="5287493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28751232"/>
        <c:crosses val="autoZero"/>
        <c:auto val="1"/>
        <c:lblOffset val="100"/>
        <c:baseTimeUnit val="days"/>
      </c:dateAx>
      <c:valAx>
        <c:axId val="528751232"/>
        <c:scaling>
          <c:orientation val="minMax"/>
          <c:max val="3.500000000000001E-2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28749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 sz="1600" b="1" i="0" kern="1200" baseline="0">
                <a:solidFill>
                  <a:srgbClr val="024989"/>
                </a:solidFill>
                <a:effectLst/>
                <a:latin typeface="Cambria"/>
                <a:ea typeface="Cambria"/>
                <a:cs typeface="Cambria"/>
              </a:rPr>
              <a:t>Voto Branco Nulo e Indeciso (Contribuição Por Região)</a:t>
            </a:r>
            <a:endParaRPr lang="pt-BR">
              <a:effectLst/>
            </a:endParaRP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6424315841638673E-2"/>
          <c:y val="8.0756726128836873E-2"/>
          <c:w val="0.91119806178073903"/>
          <c:h val="0.72983450889978707"/>
        </c:manualLayout>
      </c:layout>
      <c:lineChart>
        <c:grouping val="standard"/>
        <c:varyColors val="0"/>
        <c:ser>
          <c:idx val="0"/>
          <c:order val="0"/>
          <c:tx>
            <c:strRef>
              <c:f>Sheet7!$V$109</c:f>
              <c:strCache>
                <c:ptCount val="1"/>
                <c:pt idx="0">
                  <c:v>NORTE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Sheet7!$W$97:$AL$97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Sheet7!$W$109:$AL$109</c:f>
              <c:numCache>
                <c:formatCode>0%</c:formatCode>
                <c:ptCount val="16"/>
                <c:pt idx="0">
                  <c:v>0.02</c:v>
                </c:pt>
                <c:pt idx="1">
                  <c:v>2.6400000000000003E-2</c:v>
                </c:pt>
                <c:pt idx="2">
                  <c:v>2.8799999999999999E-2</c:v>
                </c:pt>
                <c:pt idx="3">
                  <c:v>2.0800000000000003E-2</c:v>
                </c:pt>
                <c:pt idx="4">
                  <c:v>2.6400000000000003E-2</c:v>
                </c:pt>
                <c:pt idx="5">
                  <c:v>2.4000000000000004E-2</c:v>
                </c:pt>
                <c:pt idx="6">
                  <c:v>1.84E-2</c:v>
                </c:pt>
                <c:pt idx="7">
                  <c:v>2.3199999999999998E-2</c:v>
                </c:pt>
                <c:pt idx="8">
                  <c:v>2.3199999999999998E-2</c:v>
                </c:pt>
                <c:pt idx="9">
                  <c:v>2.2400000000000003E-2</c:v>
                </c:pt>
                <c:pt idx="10">
                  <c:v>2.4E-2</c:v>
                </c:pt>
                <c:pt idx="11">
                  <c:v>2.4E-2</c:v>
                </c:pt>
                <c:pt idx="12">
                  <c:v>2.2400000000000003E-2</c:v>
                </c:pt>
                <c:pt idx="13">
                  <c:v>2.4799999999999999E-2</c:v>
                </c:pt>
                <c:pt idx="14">
                  <c:v>1.7600000000000001E-2</c:v>
                </c:pt>
                <c:pt idx="15">
                  <c:v>1.6E-2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Sheet7!$V$110</c:f>
              <c:strCache>
                <c:ptCount val="1"/>
                <c:pt idx="0">
                  <c:v>NORDESTE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Sheet7!$W$97:$AL$97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Sheet7!$W$110:$AL$110</c:f>
              <c:numCache>
                <c:formatCode>0%</c:formatCode>
                <c:ptCount val="16"/>
                <c:pt idx="0">
                  <c:v>0.11070000000000001</c:v>
                </c:pt>
                <c:pt idx="1">
                  <c:v>7.8300000000000008E-2</c:v>
                </c:pt>
                <c:pt idx="2">
                  <c:v>9.1799999999999993E-2</c:v>
                </c:pt>
                <c:pt idx="3">
                  <c:v>9.4500000000000015E-2</c:v>
                </c:pt>
                <c:pt idx="4">
                  <c:v>8.9099999999999999E-2</c:v>
                </c:pt>
                <c:pt idx="5">
                  <c:v>0.10260000000000001</c:v>
                </c:pt>
                <c:pt idx="6">
                  <c:v>0.10260000000000001</c:v>
                </c:pt>
                <c:pt idx="7">
                  <c:v>8.9099999999999999E-2</c:v>
                </c:pt>
                <c:pt idx="8">
                  <c:v>0.10260000000000001</c:v>
                </c:pt>
                <c:pt idx="9">
                  <c:v>8.3700000000000011E-2</c:v>
                </c:pt>
                <c:pt idx="10">
                  <c:v>8.6399999999999991E-2</c:v>
                </c:pt>
                <c:pt idx="11">
                  <c:v>9.9900000000000003E-2</c:v>
                </c:pt>
                <c:pt idx="12">
                  <c:v>8.3700000000000011E-2</c:v>
                </c:pt>
                <c:pt idx="13">
                  <c:v>8.6400000000000005E-2</c:v>
                </c:pt>
                <c:pt idx="14">
                  <c:v>8.9100000000000013E-2</c:v>
                </c:pt>
                <c:pt idx="15">
                  <c:v>7.8299999999999995E-2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Sheet7!$V$111</c:f>
              <c:strCache>
                <c:ptCount val="1"/>
                <c:pt idx="0">
                  <c:v>SUDESTE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Sheet7!$W$97:$AL$97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Sheet7!$W$111:$AL$111</c:f>
              <c:numCache>
                <c:formatCode>0%</c:formatCode>
                <c:ptCount val="16"/>
                <c:pt idx="0">
                  <c:v>0.1462</c:v>
                </c:pt>
                <c:pt idx="1">
                  <c:v>0.1333</c:v>
                </c:pt>
                <c:pt idx="2">
                  <c:v>0.12470000000000002</c:v>
                </c:pt>
                <c:pt idx="3">
                  <c:v>0.1462</c:v>
                </c:pt>
                <c:pt idx="4">
                  <c:v>0.15049999999999999</c:v>
                </c:pt>
                <c:pt idx="5">
                  <c:v>0.15909999999999999</c:v>
                </c:pt>
                <c:pt idx="6">
                  <c:v>0.1419</c:v>
                </c:pt>
                <c:pt idx="7">
                  <c:v>0.1462</c:v>
                </c:pt>
                <c:pt idx="8">
                  <c:v>0.1419</c:v>
                </c:pt>
                <c:pt idx="9">
                  <c:v>0.1333</c:v>
                </c:pt>
                <c:pt idx="10">
                  <c:v>0.17630000000000001</c:v>
                </c:pt>
                <c:pt idx="11">
                  <c:v>0.1376</c:v>
                </c:pt>
                <c:pt idx="12">
                  <c:v>0.15480000000000002</c:v>
                </c:pt>
                <c:pt idx="13">
                  <c:v>0.129</c:v>
                </c:pt>
                <c:pt idx="14">
                  <c:v>0.12040000000000001</c:v>
                </c:pt>
                <c:pt idx="15">
                  <c:v>0.129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Sheet7!$V$112</c:f>
              <c:strCache>
                <c:ptCount val="1"/>
                <c:pt idx="0">
                  <c:v>SUL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dPt>
            <c:idx val="12"/>
            <c:bubble3D val="0"/>
          </c:dPt>
          <c:cat>
            <c:numRef>
              <c:f>Sheet7!$W$97:$AL$97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Sheet7!$W$112:$AL$112</c:f>
              <c:numCache>
                <c:formatCode>0%</c:formatCode>
                <c:ptCount val="16"/>
                <c:pt idx="0">
                  <c:v>4.2000000000000003E-2</c:v>
                </c:pt>
                <c:pt idx="1">
                  <c:v>3.3000000000000002E-2</c:v>
                </c:pt>
                <c:pt idx="2">
                  <c:v>4.2000000000000003E-2</c:v>
                </c:pt>
                <c:pt idx="3">
                  <c:v>4.0500000000000001E-2</c:v>
                </c:pt>
                <c:pt idx="4">
                  <c:v>4.9499999999999995E-2</c:v>
                </c:pt>
                <c:pt idx="5">
                  <c:v>3.5999999999999997E-2</c:v>
                </c:pt>
                <c:pt idx="6">
                  <c:v>4.0500000000000001E-2</c:v>
                </c:pt>
                <c:pt idx="7">
                  <c:v>3.7499999999999999E-2</c:v>
                </c:pt>
                <c:pt idx="8">
                  <c:v>5.1000000000000004E-2</c:v>
                </c:pt>
                <c:pt idx="9">
                  <c:v>4.4999999999999998E-2</c:v>
                </c:pt>
                <c:pt idx="10">
                  <c:v>3.9E-2</c:v>
                </c:pt>
                <c:pt idx="11">
                  <c:v>4.2000000000000003E-2</c:v>
                </c:pt>
                <c:pt idx="12">
                  <c:v>3.15E-2</c:v>
                </c:pt>
                <c:pt idx="13">
                  <c:v>4.2000000000000003E-2</c:v>
                </c:pt>
                <c:pt idx="14">
                  <c:v>3.9E-2</c:v>
                </c:pt>
                <c:pt idx="15">
                  <c:v>3.5999999999999997E-2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Sheet7!$V$113</c:f>
              <c:strCache>
                <c:ptCount val="1"/>
                <c:pt idx="0">
                  <c:v>CENTRO OESTE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Sheet7!$W$97:$AL$97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Sheet7!$W$113:$AL$113</c:f>
              <c:numCache>
                <c:formatCode>0%</c:formatCode>
                <c:ptCount val="16"/>
                <c:pt idx="0">
                  <c:v>2.3100000000000002E-2</c:v>
                </c:pt>
                <c:pt idx="1">
                  <c:v>1.26E-2</c:v>
                </c:pt>
                <c:pt idx="2">
                  <c:v>2.0300000000000002E-2</c:v>
                </c:pt>
                <c:pt idx="3">
                  <c:v>2.7300000000000005E-2</c:v>
                </c:pt>
                <c:pt idx="4">
                  <c:v>1.5400000000000002E-2</c:v>
                </c:pt>
                <c:pt idx="5">
                  <c:v>1.9600000000000003E-2</c:v>
                </c:pt>
                <c:pt idx="6">
                  <c:v>2.8700000000000003E-2</c:v>
                </c:pt>
                <c:pt idx="7">
                  <c:v>2.1700000000000007E-2</c:v>
                </c:pt>
                <c:pt idx="8">
                  <c:v>1.6100000000000003E-2</c:v>
                </c:pt>
                <c:pt idx="9">
                  <c:v>1.6100000000000003E-2</c:v>
                </c:pt>
                <c:pt idx="10">
                  <c:v>2.4500000000000001E-2</c:v>
                </c:pt>
                <c:pt idx="11">
                  <c:v>3.0800000000000008E-2</c:v>
                </c:pt>
                <c:pt idx="12">
                  <c:v>1.6800000000000002E-2</c:v>
                </c:pt>
                <c:pt idx="13">
                  <c:v>1.8200000000000001E-2</c:v>
                </c:pt>
                <c:pt idx="14">
                  <c:v>8.4000000000000012E-3</c:v>
                </c:pt>
                <c:pt idx="15">
                  <c:v>1.5400000000000002E-2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43648"/>
        <c:axId val="520845568"/>
      </c:lineChart>
      <c:dateAx>
        <c:axId val="5208436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20845568"/>
        <c:crosses val="autoZero"/>
        <c:auto val="1"/>
        <c:lblOffset val="100"/>
        <c:baseTimeUnit val="days"/>
      </c:dateAx>
      <c:valAx>
        <c:axId val="520845568"/>
        <c:scaling>
          <c:orientation val="minMax"/>
          <c:max val="0.1800000000000000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20843648"/>
        <c:crosses val="autoZero"/>
        <c:crossBetween val="between"/>
        <c:majorUnit val="2.0000000000000004E-2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kern="1200" baseline="0">
                <a:solidFill>
                  <a:srgbClr val="024989"/>
                </a:solidFill>
                <a:effectLst/>
                <a:latin typeface="Cambria"/>
                <a:ea typeface="Cambria"/>
                <a:cs typeface="Cambria"/>
              </a:defRPr>
            </a:pPr>
            <a:r>
              <a:rPr lang="pt-BR"/>
              <a:t>Voto Branco Nulo e Indeciso (Contribuição Por Região)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7.0332476569316916E-3"/>
          <c:y val="5.9192821977005296E-2"/>
          <c:w val="0.9929667523430683"/>
          <c:h val="0.875560491743203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Sheet7!$V$120</c:f>
              <c:strCache>
                <c:ptCount val="1"/>
                <c:pt idx="0">
                  <c:v>NORDESTE PT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Sheet7!$X$96:$AL$96</c:f>
              <c:numCache>
                <c:formatCode>General</c:formatCode>
                <c:ptCount val="15"/>
              </c:numCache>
            </c:numRef>
          </c:cat>
          <c:val>
            <c:numRef>
              <c:f>Sheet7!$X$120:$AL$120</c:f>
              <c:numCache>
                <c:formatCode>0%</c:formatCode>
                <c:ptCount val="15"/>
                <c:pt idx="0">
                  <c:v>5.3999999999999994E-3</c:v>
                </c:pt>
                <c:pt idx="1">
                  <c:v>2.700000000000001E-3</c:v>
                </c:pt>
                <c:pt idx="2">
                  <c:v>-8.0999999999999996E-3</c:v>
                </c:pt>
                <c:pt idx="3">
                  <c:v>5.3999999999999994E-3</c:v>
                </c:pt>
                <c:pt idx="4">
                  <c:v>0</c:v>
                </c:pt>
                <c:pt idx="5">
                  <c:v>-5.3999999999999994E-3</c:v>
                </c:pt>
                <c:pt idx="6">
                  <c:v>2.7000000000000001E-3</c:v>
                </c:pt>
                <c:pt idx="7">
                  <c:v>2.6999999999999993E-3</c:v>
                </c:pt>
                <c:pt idx="8">
                  <c:v>-2.6999999999999993E-3</c:v>
                </c:pt>
                <c:pt idx="9">
                  <c:v>0</c:v>
                </c:pt>
                <c:pt idx="10">
                  <c:v>5.4000000000000003E-3</c:v>
                </c:pt>
                <c:pt idx="11">
                  <c:v>1.3500000000000002E-2</c:v>
                </c:pt>
                <c:pt idx="12">
                  <c:v>-5.3999999999999986E-3</c:v>
                </c:pt>
                <c:pt idx="13">
                  <c:v>-2.7000000000000045E-3</c:v>
                </c:pt>
                <c:pt idx="14">
                  <c:v>1.3500000000000002E-2</c:v>
                </c:pt>
              </c:numCache>
            </c:numRef>
          </c:val>
        </c:ser>
        <c:ser>
          <c:idx val="3"/>
          <c:order val="1"/>
          <c:tx>
            <c:strRef>
              <c:f>Sheet7!$V$124</c:f>
              <c:strCache>
                <c:ptCount val="1"/>
                <c:pt idx="0">
                  <c:v>NORDESTE BNI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Sheet7!$X$96:$AL$96</c:f>
              <c:numCache>
                <c:formatCode>General</c:formatCode>
                <c:ptCount val="15"/>
              </c:numCache>
            </c:numRef>
          </c:cat>
          <c:val>
            <c:numRef>
              <c:f>Sheet7!$X$124:$AL$124</c:f>
              <c:numCache>
                <c:formatCode>0%</c:formatCode>
                <c:ptCount val="15"/>
                <c:pt idx="0">
                  <c:v>-3.2399999999999998E-2</c:v>
                </c:pt>
                <c:pt idx="1">
                  <c:v>1.3499999999999984E-2</c:v>
                </c:pt>
                <c:pt idx="2">
                  <c:v>2.7000000000000218E-3</c:v>
                </c:pt>
                <c:pt idx="3">
                  <c:v>-5.4000000000000159E-3</c:v>
                </c:pt>
                <c:pt idx="4">
                  <c:v>1.3500000000000012E-2</c:v>
                </c:pt>
                <c:pt idx="5">
                  <c:v>0</c:v>
                </c:pt>
                <c:pt idx="6">
                  <c:v>-1.3500000000000012E-2</c:v>
                </c:pt>
                <c:pt idx="7">
                  <c:v>1.3500000000000012E-2</c:v>
                </c:pt>
                <c:pt idx="8">
                  <c:v>-1.89E-2</c:v>
                </c:pt>
                <c:pt idx="9">
                  <c:v>2.6999999999999802E-3</c:v>
                </c:pt>
                <c:pt idx="10">
                  <c:v>1.3500000000000012E-2</c:v>
                </c:pt>
                <c:pt idx="11">
                  <c:v>-1.6199999999999992E-2</c:v>
                </c:pt>
                <c:pt idx="12">
                  <c:v>2.6999999999999941E-3</c:v>
                </c:pt>
                <c:pt idx="13">
                  <c:v>2.7000000000000079E-3</c:v>
                </c:pt>
                <c:pt idx="14">
                  <c:v>-1.0800000000000018E-2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577408"/>
        <c:axId val="334194944"/>
      </c:barChart>
      <c:catAx>
        <c:axId val="3285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34194944"/>
        <c:crosses val="autoZero"/>
        <c:auto val="1"/>
        <c:lblAlgn val="ctr"/>
        <c:lblOffset val="100"/>
        <c:noMultiLvlLbl val="0"/>
      </c:catAx>
      <c:valAx>
        <c:axId val="334194944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328577408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kern="1200" baseline="0">
                <a:solidFill>
                  <a:srgbClr val="024989"/>
                </a:solidFill>
                <a:effectLst/>
                <a:latin typeface="Cambria"/>
                <a:ea typeface="Cambria"/>
                <a:cs typeface="Cambria"/>
              </a:defRPr>
            </a:pPr>
            <a:r>
              <a:rPr lang="pt-BR"/>
              <a:t>Voto Branco Nulo e Indeciso (Contribuição Por Região)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7.0332476569316916E-3"/>
          <c:y val="5.9192821977005296E-2"/>
          <c:w val="0.9929667523430683"/>
          <c:h val="0.875560491743203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Sheet7!$V$121</c:f>
              <c:strCache>
                <c:ptCount val="1"/>
                <c:pt idx="0">
                  <c:v>SUDESTE PT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Sheet7!$X$96:$AL$96</c:f>
              <c:numCache>
                <c:formatCode>General</c:formatCode>
                <c:ptCount val="15"/>
              </c:numCache>
            </c:numRef>
          </c:cat>
          <c:val>
            <c:numRef>
              <c:f>Sheet7!$X$121:$AL$121</c:f>
              <c:numCache>
                <c:formatCode>0%</c:formatCode>
                <c:ptCount val="15"/>
                <c:pt idx="0">
                  <c:v>8.6000000000000017E-3</c:v>
                </c:pt>
                <c:pt idx="1">
                  <c:v>-8.6000000000000017E-3</c:v>
                </c:pt>
                <c:pt idx="2">
                  <c:v>-4.3E-3</c:v>
                </c:pt>
                <c:pt idx="3">
                  <c:v>0</c:v>
                </c:pt>
                <c:pt idx="4">
                  <c:v>4.3E-3</c:v>
                </c:pt>
                <c:pt idx="5">
                  <c:v>-4.3E-3</c:v>
                </c:pt>
                <c:pt idx="6">
                  <c:v>4.3E-3</c:v>
                </c:pt>
                <c:pt idx="7">
                  <c:v>-4.3E-3</c:v>
                </c:pt>
                <c:pt idx="8">
                  <c:v>4.3E-3</c:v>
                </c:pt>
                <c:pt idx="9">
                  <c:v>-4.3E-3</c:v>
                </c:pt>
                <c:pt idx="10">
                  <c:v>4.3E-3</c:v>
                </c:pt>
                <c:pt idx="11">
                  <c:v>8.6000000000000017E-3</c:v>
                </c:pt>
                <c:pt idx="12">
                  <c:v>4.2999999999999983E-3</c:v>
                </c:pt>
                <c:pt idx="13">
                  <c:v>0</c:v>
                </c:pt>
                <c:pt idx="14">
                  <c:v>4.3000000000000017E-3</c:v>
                </c:pt>
              </c:numCache>
            </c:numRef>
          </c:val>
        </c:ser>
        <c:ser>
          <c:idx val="3"/>
          <c:order val="1"/>
          <c:tx>
            <c:strRef>
              <c:f>Sheet7!$V$125</c:f>
              <c:strCache>
                <c:ptCount val="1"/>
                <c:pt idx="0">
                  <c:v>SUDESTE BNI</c:v>
                </c:pt>
              </c:strCache>
            </c:strRef>
          </c:tx>
          <c:spPr>
            <a:solidFill>
              <a:srgbClr val="FFAA00"/>
            </a:solidFill>
            <a:ln w="25400">
              <a:noFill/>
            </a:ln>
            <a:effectLst/>
          </c:spPr>
          <c:invertIfNegative val="0"/>
          <c:cat>
            <c:numRef>
              <c:f>Sheet7!$X$96:$AL$96</c:f>
              <c:numCache>
                <c:formatCode>General</c:formatCode>
                <c:ptCount val="15"/>
              </c:numCache>
            </c:numRef>
          </c:cat>
          <c:val>
            <c:numRef>
              <c:f>Sheet7!$X$125:$AL$125</c:f>
              <c:numCache>
                <c:formatCode>0%</c:formatCode>
                <c:ptCount val="15"/>
                <c:pt idx="0">
                  <c:v>-1.2899999999999995E-2</c:v>
                </c:pt>
                <c:pt idx="1">
                  <c:v>-8.5999999999999827E-3</c:v>
                </c:pt>
                <c:pt idx="2">
                  <c:v>2.1499999999999977E-2</c:v>
                </c:pt>
                <c:pt idx="3">
                  <c:v>4.2999999999999983E-3</c:v>
                </c:pt>
                <c:pt idx="4">
                  <c:v>8.5999999999999965E-3</c:v>
                </c:pt>
                <c:pt idx="5">
                  <c:v>-1.7199999999999993E-2</c:v>
                </c:pt>
                <c:pt idx="6">
                  <c:v>4.2999999999999983E-3</c:v>
                </c:pt>
                <c:pt idx="7">
                  <c:v>-4.2999999999999983E-3</c:v>
                </c:pt>
                <c:pt idx="8">
                  <c:v>-8.5999999999999965E-3</c:v>
                </c:pt>
                <c:pt idx="9">
                  <c:v>4.300000000000001E-2</c:v>
                </c:pt>
                <c:pt idx="10">
                  <c:v>-3.8700000000000012E-2</c:v>
                </c:pt>
                <c:pt idx="11">
                  <c:v>1.7200000000000021E-2</c:v>
                </c:pt>
                <c:pt idx="12">
                  <c:v>-2.5800000000000017E-2</c:v>
                </c:pt>
                <c:pt idx="13">
                  <c:v>-8.5999999999999965E-3</c:v>
                </c:pt>
                <c:pt idx="14">
                  <c:v>8.5999999999999965E-3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022592"/>
        <c:axId val="235032576"/>
      </c:barChart>
      <c:catAx>
        <c:axId val="2350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35032576"/>
        <c:crosses val="autoZero"/>
        <c:auto val="1"/>
        <c:lblAlgn val="ctr"/>
        <c:lblOffset val="100"/>
        <c:noMultiLvlLbl val="0"/>
      </c:catAx>
      <c:valAx>
        <c:axId val="235032576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35022592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Pesquisa XP - Haddad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549019607843135E-3"/>
          <c:y val="4.8380952380952379E-2"/>
          <c:w val="0.99304508597422569"/>
          <c:h val="0.88089330024813894"/>
        </c:manualLayout>
      </c:layout>
      <c:lineChart>
        <c:grouping val="standard"/>
        <c:varyColors val="0"/>
        <c:ser>
          <c:idx val="1"/>
          <c:order val="0"/>
          <c:tx>
            <c:v>BRANCO/NULO/INDECISOS</c:v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HADDAD'!$DM$43:$EB$43</c:f>
              <c:numCache>
                <c:formatCode>0%</c:formatCode>
                <c:ptCount val="16"/>
                <c:pt idx="0">
                  <c:v>0.34399999999999997</c:v>
                </c:pt>
                <c:pt idx="1">
                  <c:v>0.28199999999999997</c:v>
                </c:pt>
                <c:pt idx="2">
                  <c:v>0.30600000000000005</c:v>
                </c:pt>
                <c:pt idx="3">
                  <c:v>0.33200000000000002</c:v>
                </c:pt>
                <c:pt idx="4">
                  <c:v>0.33399999999999996</c:v>
                </c:pt>
                <c:pt idx="5">
                  <c:v>0.34199999999999997</c:v>
                </c:pt>
                <c:pt idx="6">
                  <c:v>0.33200000000000002</c:v>
                </c:pt>
                <c:pt idx="7">
                  <c:v>0.314</c:v>
                </c:pt>
                <c:pt idx="8">
                  <c:v>0.33300000000000002</c:v>
                </c:pt>
                <c:pt idx="9">
                  <c:v>0.30500000000000005</c:v>
                </c:pt>
                <c:pt idx="10">
                  <c:v>0.34799999999999998</c:v>
                </c:pt>
                <c:pt idx="11">
                  <c:v>0.33400000000000002</c:v>
                </c:pt>
                <c:pt idx="12">
                  <c:v>0.31</c:v>
                </c:pt>
                <c:pt idx="13">
                  <c:v>0.30300000000000005</c:v>
                </c:pt>
                <c:pt idx="14">
                  <c:v>0.27600000000000002</c:v>
                </c:pt>
                <c:pt idx="15">
                  <c:v>0.26900000000000002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'MATRIZ XP HADDAD'!$CH$2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'MATRIZ XP HADDAD'!$CI$3:$CX$3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HADDAD'!$CI$42:$CX$42</c:f>
              <c:numCache>
                <c:formatCode>0%</c:formatCode>
                <c:ptCount val="16"/>
                <c:pt idx="0">
                  <c:v>2.5000000000000001E-2</c:v>
                </c:pt>
                <c:pt idx="1">
                  <c:v>3.2000000000000001E-2</c:v>
                </c:pt>
                <c:pt idx="2">
                  <c:v>0.03</c:v>
                </c:pt>
                <c:pt idx="3">
                  <c:v>1.9E-2</c:v>
                </c:pt>
                <c:pt idx="4">
                  <c:v>2.5999999999999999E-2</c:v>
                </c:pt>
                <c:pt idx="5">
                  <c:v>2.4E-2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2.3E-2</c:v>
                </c:pt>
                <c:pt idx="10">
                  <c:v>1.9E-2</c:v>
                </c:pt>
                <c:pt idx="11">
                  <c:v>3.1E-2</c:v>
                </c:pt>
                <c:pt idx="12">
                  <c:v>6.7000000000000004E-2</c:v>
                </c:pt>
                <c:pt idx="13">
                  <c:v>5.7000000000000002E-2</c:v>
                </c:pt>
                <c:pt idx="14">
                  <c:v>5.8000000000000003E-2</c:v>
                </c:pt>
                <c:pt idx="15">
                  <c:v>7.7499999999999999E-2</c:v>
                </c:pt>
              </c:numCache>
            </c:numRef>
          </c:val>
          <c:smooth val="0"/>
        </c:ser>
        <c:ser>
          <c:idx val="2"/>
          <c:order val="2"/>
          <c:tx>
            <c:v>Haddad Apoiado por Lula</c:v>
          </c:tx>
          <c:val>
            <c:numRef>
              <c:f>Sheet7!$W$105:$AL$105</c:f>
              <c:numCache>
                <c:formatCode>General</c:formatCode>
                <c:ptCount val="16"/>
                <c:pt idx="1">
                  <c:v>0.113</c:v>
                </c:pt>
                <c:pt idx="2">
                  <c:v>0.113</c:v>
                </c:pt>
                <c:pt idx="3">
                  <c:v>0.121</c:v>
                </c:pt>
                <c:pt idx="4">
                  <c:v>0.109</c:v>
                </c:pt>
                <c:pt idx="5">
                  <c:v>0.114</c:v>
                </c:pt>
                <c:pt idx="6">
                  <c:v>0.123</c:v>
                </c:pt>
                <c:pt idx="7">
                  <c:v>0.13100000000000001</c:v>
                </c:pt>
                <c:pt idx="8">
                  <c:v>0.11700000000000001</c:v>
                </c:pt>
                <c:pt idx="9">
                  <c:v>0.125</c:v>
                </c:pt>
                <c:pt idx="10">
                  <c:v>0.129</c:v>
                </c:pt>
                <c:pt idx="11">
                  <c:v>0.14699999999999999</c:v>
                </c:pt>
                <c:pt idx="12">
                  <c:v>0.13300000000000001</c:v>
                </c:pt>
                <c:pt idx="13">
                  <c:v>0.125</c:v>
                </c:pt>
                <c:pt idx="14">
                  <c:v>0.13950000000000001</c:v>
                </c:pt>
                <c:pt idx="15">
                  <c:v>0.13950000000000001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86368"/>
        <c:axId val="507787904"/>
      </c:lineChart>
      <c:dateAx>
        <c:axId val="507786368"/>
        <c:scaling>
          <c:orientation val="minMax"/>
          <c:min val="43245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07787904"/>
        <c:crosses val="autoZero"/>
        <c:auto val="1"/>
        <c:lblOffset val="100"/>
        <c:baseTimeUnit val="days"/>
      </c:dateAx>
      <c:valAx>
        <c:axId val="507787904"/>
        <c:scaling>
          <c:orientation val="minMax"/>
          <c:max val="0.35000000000000003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7786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Pesquisa XP - Nordeste</a:t>
            </a:r>
            <a:r>
              <a:rPr lang="pt-BR" baseline="0"/>
              <a:t> (Lula)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549140257743449E-3"/>
          <c:y val="5.9553349875930521E-2"/>
          <c:w val="0.99304508597422569"/>
          <c:h val="0.88089330024813894"/>
        </c:manualLayout>
      </c:layout>
      <c:lineChart>
        <c:grouping val="standard"/>
        <c:varyColors val="0"/>
        <c:ser>
          <c:idx val="2"/>
          <c:order val="0"/>
          <c:tx>
            <c:strRef>
              <c:f>'MATRIZ XP LULA'!$EG$2</c:f>
              <c:strCache>
                <c:ptCount val="1"/>
                <c:pt idx="0">
                  <c:v>DON'T KNOW / DIDN'T ANSWER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val>
            <c:numRef>
              <c:f>'MATRIZ XP LULA'!$EH$6:$EW$6</c:f>
              <c:numCache>
                <c:formatCode>0%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0.06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0.01</c:v>
                </c:pt>
                <c:pt idx="14">
                  <c:v>0.04</c:v>
                </c:pt>
                <c:pt idx="15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'MATRIZ XP LULA'!$DL$2</c:f>
              <c:strCache>
                <c:ptCount val="1"/>
                <c:pt idx="0">
                  <c:v>NONE/BLANK/NULL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val>
            <c:numRef>
              <c:f>'MATRIZ XP LULA'!$DM$6:$EB$6</c:f>
              <c:numCache>
                <c:formatCode>0%</c:formatCode>
                <c:ptCount val="16"/>
                <c:pt idx="0">
                  <c:v>0.17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0.18</c:v>
                </c:pt>
                <c:pt idx="6">
                  <c:v>0.09</c:v>
                </c:pt>
                <c:pt idx="7">
                  <c:v>0.06</c:v>
                </c:pt>
                <c:pt idx="8">
                  <c:v>0.13</c:v>
                </c:pt>
                <c:pt idx="9">
                  <c:v>0.1</c:v>
                </c:pt>
                <c:pt idx="10">
                  <c:v>7.0000000000000007E-2</c:v>
                </c:pt>
                <c:pt idx="11">
                  <c:v>0.13</c:v>
                </c:pt>
                <c:pt idx="12">
                  <c:v>0.08</c:v>
                </c:pt>
                <c:pt idx="13">
                  <c:v>0.1</c:v>
                </c:pt>
                <c:pt idx="14">
                  <c:v>0.06</c:v>
                </c:pt>
                <c:pt idx="15">
                  <c:v>0.09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'MATRIZ XP LULA'!$CH$2</c:f>
              <c:strCache>
                <c:ptCount val="1"/>
                <c:pt idx="0">
                  <c:v>LULA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'MATRIZ XP LULA'!$CI$3:$CX$3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LULA'!$CI$6:$CX$6</c:f>
              <c:numCache>
                <c:formatCode>0%</c:formatCode>
                <c:ptCount val="16"/>
                <c:pt idx="0">
                  <c:v>0.42</c:v>
                </c:pt>
                <c:pt idx="1">
                  <c:v>0.46</c:v>
                </c:pt>
                <c:pt idx="2">
                  <c:v>0.43</c:v>
                </c:pt>
                <c:pt idx="3">
                  <c:v>0.41</c:v>
                </c:pt>
                <c:pt idx="4">
                  <c:v>0.44</c:v>
                </c:pt>
                <c:pt idx="5">
                  <c:v>0.49</c:v>
                </c:pt>
                <c:pt idx="6">
                  <c:v>0.5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0.46</c:v>
                </c:pt>
                <c:pt idx="11">
                  <c:v>0.44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59712"/>
        <c:axId val="507861632"/>
      </c:lineChart>
      <c:catAx>
        <c:axId val="5078597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07861632"/>
        <c:crosses val="autoZero"/>
        <c:auto val="1"/>
        <c:lblAlgn val="ctr"/>
        <c:lblOffset val="100"/>
        <c:noMultiLvlLbl val="0"/>
      </c:catAx>
      <c:valAx>
        <c:axId val="507861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7859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Pesquisa XP - Nordeste (Lula)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6.9549140257743449E-3"/>
          <c:y val="5.9553349875930521E-2"/>
          <c:w val="0.99304508597422569"/>
          <c:h val="0.88089330024813894"/>
        </c:manualLayout>
      </c:layout>
      <c:lineChart>
        <c:grouping val="standard"/>
        <c:varyColors val="0"/>
        <c:ser>
          <c:idx val="2"/>
          <c:order val="0"/>
          <c:tx>
            <c:strRef>
              <c:f>'MATRIZ XP LULA'!$EG$2</c:f>
              <c:strCache>
                <c:ptCount val="1"/>
                <c:pt idx="0">
                  <c:v>DON'T KNOW / DIDN'T ANSWER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val>
            <c:numRef>
              <c:f>'MATRIZ XP LULA'!$EH$6:$EW$6</c:f>
              <c:numCache>
                <c:formatCode>0%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0.06</c:v>
                </c:pt>
                <c:pt idx="5">
                  <c:v>0.02</c:v>
                </c:pt>
                <c:pt idx="6">
                  <c:v>0.01</c:v>
                </c:pt>
                <c:pt idx="7">
                  <c:v>0</c:v>
                </c:pt>
                <c:pt idx="8">
                  <c:v>0.04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0.03</c:v>
                </c:pt>
                <c:pt idx="13">
                  <c:v>0.01</c:v>
                </c:pt>
                <c:pt idx="14">
                  <c:v>0.04</c:v>
                </c:pt>
                <c:pt idx="15">
                  <c:v>0.02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'MATRIZ XP LULA'!$DL$2</c:f>
              <c:strCache>
                <c:ptCount val="1"/>
                <c:pt idx="0">
                  <c:v>NONE/BLANK/NULL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val>
            <c:numRef>
              <c:f>'MATRIZ XP LULA'!$DM$6:$EB$6</c:f>
              <c:numCache>
                <c:formatCode>0%</c:formatCode>
                <c:ptCount val="16"/>
                <c:pt idx="0">
                  <c:v>0.17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0.18</c:v>
                </c:pt>
                <c:pt idx="6">
                  <c:v>0.09</c:v>
                </c:pt>
                <c:pt idx="7">
                  <c:v>0.06</c:v>
                </c:pt>
                <c:pt idx="8">
                  <c:v>0.13</c:v>
                </c:pt>
                <c:pt idx="9">
                  <c:v>0.1</c:v>
                </c:pt>
                <c:pt idx="10">
                  <c:v>7.0000000000000007E-2</c:v>
                </c:pt>
                <c:pt idx="11">
                  <c:v>0.13</c:v>
                </c:pt>
                <c:pt idx="12">
                  <c:v>0.08</c:v>
                </c:pt>
                <c:pt idx="13">
                  <c:v>0.1</c:v>
                </c:pt>
                <c:pt idx="14">
                  <c:v>0.06</c:v>
                </c:pt>
                <c:pt idx="15">
                  <c:v>0.09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'MATRIZ XP LULA'!$CH$2</c:f>
              <c:strCache>
                <c:ptCount val="1"/>
                <c:pt idx="0">
                  <c:v>LULA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'MATRIZ XP LULA'!$CI$3:$CX$3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'MATRIZ XP LULA'!$CI$6:$CX$6</c:f>
              <c:numCache>
                <c:formatCode>0%</c:formatCode>
                <c:ptCount val="16"/>
                <c:pt idx="0">
                  <c:v>0.42</c:v>
                </c:pt>
                <c:pt idx="1">
                  <c:v>0.46</c:v>
                </c:pt>
                <c:pt idx="2">
                  <c:v>0.43</c:v>
                </c:pt>
                <c:pt idx="3">
                  <c:v>0.41</c:v>
                </c:pt>
                <c:pt idx="4">
                  <c:v>0.44</c:v>
                </c:pt>
                <c:pt idx="5">
                  <c:v>0.49</c:v>
                </c:pt>
                <c:pt idx="6">
                  <c:v>0.5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0.46</c:v>
                </c:pt>
                <c:pt idx="11">
                  <c:v>0.44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'MATRIZ XP LULA'!$AR$2</c:f>
              <c:strCache>
                <c:ptCount val="1"/>
                <c:pt idx="0">
                  <c:v>MARINA SILVA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val>
            <c:numRef>
              <c:f>'MATRIZ XP LULA'!$AS$6:$BH$6</c:f>
              <c:numCache>
                <c:formatCode>0%</c:formatCode>
                <c:ptCount val="16"/>
                <c:pt idx="0">
                  <c:v>0.06</c:v>
                </c:pt>
                <c:pt idx="1">
                  <c:v>0.13</c:v>
                </c:pt>
                <c:pt idx="2">
                  <c:v>0.09</c:v>
                </c:pt>
                <c:pt idx="3">
                  <c:v>0.08</c:v>
                </c:pt>
                <c:pt idx="4">
                  <c:v>0.11</c:v>
                </c:pt>
                <c:pt idx="5">
                  <c:v>0.1</c:v>
                </c:pt>
                <c:pt idx="6">
                  <c:v>0.09</c:v>
                </c:pt>
                <c:pt idx="7">
                  <c:v>0.1</c:v>
                </c:pt>
                <c:pt idx="8">
                  <c:v>0.05</c:v>
                </c:pt>
                <c:pt idx="9">
                  <c:v>0.11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0.09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'MATRIZ XP LULA'!$W$2</c:f>
              <c:strCache>
                <c:ptCount val="1"/>
                <c:pt idx="0">
                  <c:v>CIRO GOMES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val>
            <c:numRef>
              <c:f>'MATRIZ XP LULA'!$X$6:$AM$6</c:f>
              <c:numCache>
                <c:formatCode>0%</c:formatCode>
                <c:ptCount val="16"/>
                <c:pt idx="0">
                  <c:v>0.09</c:v>
                </c:pt>
                <c:pt idx="1">
                  <c:v>0.06</c:v>
                </c:pt>
                <c:pt idx="2">
                  <c:v>0.1</c:v>
                </c:pt>
                <c:pt idx="3">
                  <c:v>0.1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0.1</c:v>
                </c:pt>
                <c:pt idx="8">
                  <c:v>0.13</c:v>
                </c:pt>
                <c:pt idx="9">
                  <c:v>0.11</c:v>
                </c:pt>
                <c:pt idx="10">
                  <c:v>0.13</c:v>
                </c:pt>
                <c:pt idx="11">
                  <c:v>7.0000000000000007E-2</c:v>
                </c:pt>
                <c:pt idx="12">
                  <c:v>0.11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18208"/>
        <c:axId val="507924480"/>
      </c:lineChart>
      <c:catAx>
        <c:axId val="507918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07924480"/>
        <c:crosses val="autoZero"/>
        <c:auto val="1"/>
        <c:lblAlgn val="ctr"/>
        <c:lblOffset val="100"/>
        <c:noMultiLvlLbl val="0"/>
      </c:catAx>
      <c:valAx>
        <c:axId val="507924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7918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Potencial Fernando Haddad</a:t>
            </a:r>
            <a:r>
              <a:rPr lang="pt-BR" baseline="0"/>
              <a:t> (Brasil)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1375364792687626E-2"/>
          <c:y val="8.0756726128836873E-2"/>
          <c:w val="0.92603722261989974"/>
          <c:h val="0.72983450889978707"/>
        </c:manualLayout>
      </c:layout>
      <c:lineChart>
        <c:grouping val="standard"/>
        <c:varyColors val="0"/>
        <c:ser>
          <c:idx val="2"/>
          <c:order val="1"/>
          <c:tx>
            <c:strRef>
              <c:f>Sheet7!$V$3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Sheet7!$W$3:$AL$3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Sheet7!$W$11:$AL$11</c:f>
              <c:numCache>
                <c:formatCode>0%</c:formatCode>
                <c:ptCount val="16"/>
                <c:pt idx="0">
                  <c:v>2.5000000000000001E-2</c:v>
                </c:pt>
                <c:pt idx="1">
                  <c:v>3.2000000000000001E-2</c:v>
                </c:pt>
                <c:pt idx="2">
                  <c:v>0.03</c:v>
                </c:pt>
                <c:pt idx="3">
                  <c:v>1.9E-2</c:v>
                </c:pt>
                <c:pt idx="4">
                  <c:v>2.5999999999999999E-2</c:v>
                </c:pt>
                <c:pt idx="5">
                  <c:v>2.4E-2</c:v>
                </c:pt>
                <c:pt idx="6">
                  <c:v>1.7999999999999999E-2</c:v>
                </c:pt>
                <c:pt idx="7">
                  <c:v>1.9E-2</c:v>
                </c:pt>
                <c:pt idx="8">
                  <c:v>2.1000000000000001E-2</c:v>
                </c:pt>
                <c:pt idx="9">
                  <c:v>2.3E-2</c:v>
                </c:pt>
                <c:pt idx="10">
                  <c:v>1.9E-2</c:v>
                </c:pt>
                <c:pt idx="11">
                  <c:v>3.1E-2</c:v>
                </c:pt>
                <c:pt idx="12">
                  <c:v>6.7000000000000004E-2</c:v>
                </c:pt>
                <c:pt idx="13">
                  <c:v>5.7000000000000002E-2</c:v>
                </c:pt>
                <c:pt idx="14">
                  <c:v>5.8000000000000003E-2</c:v>
                </c:pt>
                <c:pt idx="15">
                  <c:v>7.7499999999999999E-2</c:v>
                </c:pt>
              </c:numCache>
            </c:numRef>
          </c:val>
          <c:smooth val="0"/>
        </c:ser>
        <c:ser>
          <c:idx val="3"/>
          <c:order val="2"/>
          <c:tx>
            <c:v>Potencial 1</c:v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Sheet7!$W$3:$AL$3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Sheet7!$W$56:$AL$56</c:f>
              <c:numCache>
                <c:formatCode>0%</c:formatCode>
                <c:ptCount val="16"/>
                <c:pt idx="0">
                  <c:v>0.19699999999999998</c:v>
                </c:pt>
                <c:pt idx="1">
                  <c:v>0.152</c:v>
                </c:pt>
                <c:pt idx="2">
                  <c:v>0.17400000000000007</c:v>
                </c:pt>
                <c:pt idx="3">
                  <c:v>0.16900000000000004</c:v>
                </c:pt>
                <c:pt idx="4">
                  <c:v>0.13600000000000001</c:v>
                </c:pt>
                <c:pt idx="5">
                  <c:v>0.158</c:v>
                </c:pt>
                <c:pt idx="6">
                  <c:v>0.15800000000000003</c:v>
                </c:pt>
                <c:pt idx="7">
                  <c:v>0.17800000000000002</c:v>
                </c:pt>
                <c:pt idx="8">
                  <c:v>0.16300000000000003</c:v>
                </c:pt>
                <c:pt idx="9">
                  <c:v>0.15600000000000008</c:v>
                </c:pt>
                <c:pt idx="10">
                  <c:v>0.192</c:v>
                </c:pt>
                <c:pt idx="11">
                  <c:v>0.20300000000000007</c:v>
                </c:pt>
                <c:pt idx="12">
                  <c:v>0.214</c:v>
                </c:pt>
                <c:pt idx="13">
                  <c:v>0.17900000000000005</c:v>
                </c:pt>
                <c:pt idx="14">
                  <c:v>0.18900000000000003</c:v>
                </c:pt>
                <c:pt idx="15">
                  <c:v>0.2225</c:v>
                </c:pt>
              </c:numCache>
            </c:numRef>
          </c:val>
          <c:smooth val="0"/>
        </c:ser>
        <c:ser>
          <c:idx val="0"/>
          <c:order val="0"/>
          <c:tx>
            <c:v>Potencial 2</c:v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Sheet7!$W$3:$AL$3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Sheet7!$W$68:$AL$68</c:f>
              <c:numCache>
                <c:formatCode>0%</c:formatCode>
                <c:ptCount val="16"/>
                <c:pt idx="0">
                  <c:v>0.3</c:v>
                </c:pt>
                <c:pt idx="1">
                  <c:v>0.27600000000000002</c:v>
                </c:pt>
                <c:pt idx="2">
                  <c:v>0.29799999999999999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0.28799999999999998</c:v>
                </c:pt>
                <c:pt idx="6">
                  <c:v>0.28399999999999997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0.29799999999999999</c:v>
                </c:pt>
                <c:pt idx="10">
                  <c:v>0.311</c:v>
                </c:pt>
                <c:pt idx="11">
                  <c:v>0.313</c:v>
                </c:pt>
                <c:pt idx="12">
                  <c:v>0.309</c:v>
                </c:pt>
                <c:pt idx="13">
                  <c:v>0.32100000000000001</c:v>
                </c:pt>
                <c:pt idx="14">
                  <c:v>0.32600000000000001</c:v>
                </c:pt>
                <c:pt idx="15">
                  <c:v>0.33250000000000002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36608"/>
        <c:axId val="508038528"/>
      </c:lineChart>
      <c:dateAx>
        <c:axId val="508036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08038528"/>
        <c:crosses val="autoZero"/>
        <c:auto val="1"/>
        <c:lblOffset val="100"/>
        <c:baseTimeUnit val="days"/>
      </c:dateAx>
      <c:valAx>
        <c:axId val="5080385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8036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Potencial Fernando Haddad</a:t>
            </a:r>
            <a:r>
              <a:rPr lang="pt-BR" baseline="0"/>
              <a:t> (Nordeste)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1375364792687626E-2"/>
          <c:y val="8.0756726128836873E-2"/>
          <c:w val="0.92603722261989974"/>
          <c:h val="0.72983450889978707"/>
        </c:manualLayout>
      </c:layout>
      <c:lineChart>
        <c:grouping val="standard"/>
        <c:varyColors val="0"/>
        <c:ser>
          <c:idx val="2"/>
          <c:order val="1"/>
          <c:tx>
            <c:strRef>
              <c:f>Sheet7!$V$3</c:f>
              <c:strCache>
                <c:ptCount val="1"/>
                <c:pt idx="0">
                  <c:v>FERNANDO HADDAD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Sheet7!$W$3:$AL$3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Sheet7!$W$6:$AL$6</c:f>
              <c:numCache>
                <c:formatCode>0%</c:formatCode>
                <c:ptCount val="16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0.11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Sheet7!$V$48</c:f>
              <c:strCache>
                <c:ptCount val="1"/>
                <c:pt idx="0">
                  <c:v>HADDAD + Transf. Parcial (Brancos e Nulos que votavam no Lula)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Sheet7!$W$3:$AL$3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Sheet7!$W$51:$AL$51</c:f>
              <c:numCache>
                <c:formatCode>0%</c:formatCode>
                <c:ptCount val="16"/>
                <c:pt idx="0">
                  <c:v>0.23999999999999996</c:v>
                </c:pt>
                <c:pt idx="1">
                  <c:v>0.18000000000000005</c:v>
                </c:pt>
                <c:pt idx="2">
                  <c:v>0.24</c:v>
                </c:pt>
                <c:pt idx="3">
                  <c:v>0.22000000000000003</c:v>
                </c:pt>
                <c:pt idx="4">
                  <c:v>0.16999999999999993</c:v>
                </c:pt>
                <c:pt idx="5">
                  <c:v>0.21</c:v>
                </c:pt>
                <c:pt idx="6">
                  <c:v>0.29000000000000004</c:v>
                </c:pt>
                <c:pt idx="7">
                  <c:v>0.28999999999999998</c:v>
                </c:pt>
                <c:pt idx="8">
                  <c:v>0.23999999999999996</c:v>
                </c:pt>
                <c:pt idx="9">
                  <c:v>0.22</c:v>
                </c:pt>
                <c:pt idx="10">
                  <c:v>0.25999999999999995</c:v>
                </c:pt>
                <c:pt idx="11">
                  <c:v>0.27</c:v>
                </c:pt>
                <c:pt idx="12">
                  <c:v>0.28999999999999992</c:v>
                </c:pt>
                <c:pt idx="13">
                  <c:v>0.28000000000000003</c:v>
                </c:pt>
                <c:pt idx="14">
                  <c:v>0.29000000000000004</c:v>
                </c:pt>
                <c:pt idx="15">
                  <c:v>0.28999999999999992</c:v>
                </c:pt>
              </c:numCache>
            </c:numRef>
          </c:val>
          <c:smooth val="0"/>
        </c:ser>
        <c:ser>
          <c:idx val="0"/>
          <c:order val="0"/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Sheet7!$W$3:$AL$3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Sheet7!$W$63:$AL$63</c:f>
              <c:numCache>
                <c:formatCode>0%</c:formatCode>
                <c:ptCount val="16"/>
                <c:pt idx="0">
                  <c:v>0.42</c:v>
                </c:pt>
                <c:pt idx="1">
                  <c:v>0.46</c:v>
                </c:pt>
                <c:pt idx="2">
                  <c:v>0.43</c:v>
                </c:pt>
                <c:pt idx="3">
                  <c:v>0.41</c:v>
                </c:pt>
                <c:pt idx="4">
                  <c:v>0.44</c:v>
                </c:pt>
                <c:pt idx="5">
                  <c:v>0.49</c:v>
                </c:pt>
                <c:pt idx="6">
                  <c:v>0.5</c:v>
                </c:pt>
                <c:pt idx="7">
                  <c:v>0.48</c:v>
                </c:pt>
                <c:pt idx="8">
                  <c:v>0.48</c:v>
                </c:pt>
                <c:pt idx="9">
                  <c:v>0.48</c:v>
                </c:pt>
                <c:pt idx="10">
                  <c:v>0.46</c:v>
                </c:pt>
                <c:pt idx="11">
                  <c:v>0.44</c:v>
                </c:pt>
                <c:pt idx="12">
                  <c:v>0.46</c:v>
                </c:pt>
                <c:pt idx="13">
                  <c:v>0.5</c:v>
                </c:pt>
                <c:pt idx="14">
                  <c:v>0.5</c:v>
                </c:pt>
                <c:pt idx="15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073088"/>
        <c:axId val="508075008"/>
      </c:lineChart>
      <c:dateAx>
        <c:axId val="5080730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08075008"/>
        <c:crosses val="autoZero"/>
        <c:auto val="1"/>
        <c:lblOffset val="100"/>
        <c:baseTimeUnit val="days"/>
      </c:dateAx>
      <c:valAx>
        <c:axId val="508075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08073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kern="1200" baseline="0">
                <a:solidFill>
                  <a:srgbClr val="024989"/>
                </a:solidFill>
                <a:effectLst/>
                <a:latin typeface="Cambria"/>
                <a:ea typeface="Cambria"/>
                <a:cs typeface="Cambria"/>
              </a:defRPr>
            </a:pPr>
            <a:r>
              <a:rPr lang="pt-BR"/>
              <a:t>Voto Branco Nulo e Indeciso (Contribuição Por Região)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xMode val="edge"/>
          <c:yMode val="edge"/>
          <c:x val="7.0332476569316916E-3"/>
          <c:y val="5.9192821977005296E-2"/>
          <c:w val="0.9929667523430683"/>
          <c:h val="0.8755604917432033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Sheet7!$V$121</c:f>
              <c:strCache>
                <c:ptCount val="1"/>
                <c:pt idx="0">
                  <c:v>SUDESTE PT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numRef>
              <c:f>Sheet7!$X$96:$AL$96</c:f>
              <c:numCache>
                <c:formatCode>General</c:formatCode>
                <c:ptCount val="15"/>
              </c:numCache>
            </c:numRef>
          </c:cat>
          <c:val>
            <c:numRef>
              <c:f>Sheet7!$X$121:$AL$121</c:f>
              <c:numCache>
                <c:formatCode>0%</c:formatCode>
                <c:ptCount val="15"/>
                <c:pt idx="0">
                  <c:v>8.6000000000000017E-3</c:v>
                </c:pt>
                <c:pt idx="1">
                  <c:v>-8.6000000000000017E-3</c:v>
                </c:pt>
                <c:pt idx="2">
                  <c:v>-4.3E-3</c:v>
                </c:pt>
                <c:pt idx="3">
                  <c:v>0</c:v>
                </c:pt>
                <c:pt idx="4">
                  <c:v>4.3E-3</c:v>
                </c:pt>
                <c:pt idx="5">
                  <c:v>-4.3E-3</c:v>
                </c:pt>
                <c:pt idx="6">
                  <c:v>4.3E-3</c:v>
                </c:pt>
                <c:pt idx="7">
                  <c:v>-4.3E-3</c:v>
                </c:pt>
                <c:pt idx="8">
                  <c:v>4.3E-3</c:v>
                </c:pt>
                <c:pt idx="9">
                  <c:v>-4.3E-3</c:v>
                </c:pt>
                <c:pt idx="10">
                  <c:v>4.3E-3</c:v>
                </c:pt>
                <c:pt idx="11">
                  <c:v>8.6000000000000017E-3</c:v>
                </c:pt>
                <c:pt idx="12">
                  <c:v>4.2999999999999983E-3</c:v>
                </c:pt>
                <c:pt idx="13">
                  <c:v>0</c:v>
                </c:pt>
                <c:pt idx="14">
                  <c:v>4.3000000000000017E-3</c:v>
                </c:pt>
              </c:numCache>
            </c:numRef>
          </c:val>
        </c:ser>
        <c:ser>
          <c:idx val="3"/>
          <c:order val="1"/>
          <c:tx>
            <c:strRef>
              <c:f>Sheet7!$V$125</c:f>
              <c:strCache>
                <c:ptCount val="1"/>
                <c:pt idx="0">
                  <c:v>SUDESTE BNI</c:v>
                </c:pt>
              </c:strCache>
            </c:strRef>
          </c:tx>
          <c:spPr>
            <a:solidFill>
              <a:srgbClr val="FFAA00"/>
            </a:solidFill>
            <a:ln w="25400">
              <a:noFill/>
            </a:ln>
            <a:effectLst/>
          </c:spPr>
          <c:invertIfNegative val="0"/>
          <c:cat>
            <c:numRef>
              <c:f>Sheet7!$X$96:$AL$96</c:f>
              <c:numCache>
                <c:formatCode>General</c:formatCode>
                <c:ptCount val="15"/>
              </c:numCache>
            </c:numRef>
          </c:cat>
          <c:val>
            <c:numRef>
              <c:f>Sheet7!$X$125:$AL$125</c:f>
              <c:numCache>
                <c:formatCode>0%</c:formatCode>
                <c:ptCount val="15"/>
                <c:pt idx="0">
                  <c:v>-1.2899999999999995E-2</c:v>
                </c:pt>
                <c:pt idx="1">
                  <c:v>-8.5999999999999827E-3</c:v>
                </c:pt>
                <c:pt idx="2">
                  <c:v>2.1499999999999977E-2</c:v>
                </c:pt>
                <c:pt idx="3">
                  <c:v>4.2999999999999983E-3</c:v>
                </c:pt>
                <c:pt idx="4">
                  <c:v>8.5999999999999965E-3</c:v>
                </c:pt>
                <c:pt idx="5">
                  <c:v>-1.7199999999999993E-2</c:v>
                </c:pt>
                <c:pt idx="6">
                  <c:v>4.2999999999999983E-3</c:v>
                </c:pt>
                <c:pt idx="7">
                  <c:v>-4.2999999999999983E-3</c:v>
                </c:pt>
                <c:pt idx="8">
                  <c:v>-8.5999999999999965E-3</c:v>
                </c:pt>
                <c:pt idx="9">
                  <c:v>4.300000000000001E-2</c:v>
                </c:pt>
                <c:pt idx="10">
                  <c:v>-3.8700000000000012E-2</c:v>
                </c:pt>
                <c:pt idx="11">
                  <c:v>1.7200000000000021E-2</c:v>
                </c:pt>
                <c:pt idx="12">
                  <c:v>-2.5800000000000017E-2</c:v>
                </c:pt>
                <c:pt idx="13">
                  <c:v>-8.5999999999999965E-3</c:v>
                </c:pt>
                <c:pt idx="14">
                  <c:v>8.5999999999999965E-3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201344"/>
        <c:axId val="328203264"/>
      </c:barChart>
      <c:catAx>
        <c:axId val="3282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328203264"/>
        <c:crosses val="autoZero"/>
        <c:auto val="1"/>
        <c:lblAlgn val="ctr"/>
        <c:lblOffset val="100"/>
        <c:noMultiLvlLbl val="0"/>
      </c:catAx>
      <c:valAx>
        <c:axId val="328203264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328201344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Potencial de Transferência de Brancos e Nulos que votam no Lula </a:t>
            </a:r>
          </a:p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(Por</a:t>
            </a:r>
            <a:r>
              <a:rPr lang="pt-BR" baseline="0"/>
              <a:t> Região - Contribuição para o total)</a:t>
            </a:r>
            <a:r>
              <a:rPr lang="pt-BR"/>
              <a:t>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5.1452232806563518E-2"/>
          <c:y val="0.11549618022312967"/>
          <c:w val="0.94854776719343648"/>
          <c:h val="0.816323635724194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24989"/>
            </a:solidFill>
            <a:ln w="25400">
              <a:noFill/>
            </a:ln>
            <a:effectLst/>
          </c:spPr>
          <c:invertIfNegative val="0"/>
          <c:cat>
            <c:strRef>
              <c:f>Sheet7!$L$23:$L$27</c:f>
              <c:strCache>
                <c:ptCount val="5"/>
                <c:pt idx="0">
                  <c:v>NORTE</c:v>
                </c:pt>
                <c:pt idx="1">
                  <c:v>NORDESTE</c:v>
                </c:pt>
                <c:pt idx="2">
                  <c:v>SUDESTE</c:v>
                </c:pt>
                <c:pt idx="3">
                  <c:v>SUL</c:v>
                </c:pt>
                <c:pt idx="4">
                  <c:v>CENTRO OESTE</c:v>
                </c:pt>
              </c:strCache>
            </c:strRef>
          </c:cat>
          <c:val>
            <c:numRef>
              <c:f>Sheet7!$M$23:$M$27</c:f>
              <c:numCache>
                <c:formatCode>0%</c:formatCode>
                <c:ptCount val="5"/>
                <c:pt idx="0">
                  <c:v>1.0400000000000001E-2</c:v>
                </c:pt>
                <c:pt idx="1">
                  <c:v>4.8600000000000004E-2</c:v>
                </c:pt>
                <c:pt idx="2">
                  <c:v>7.7399999999999997E-2</c:v>
                </c:pt>
                <c:pt idx="3">
                  <c:v>1.35E-2</c:v>
                </c:pt>
                <c:pt idx="4">
                  <c:v>2.1000000000000003E-3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350592"/>
        <c:axId val="528041088"/>
      </c:barChart>
      <c:catAx>
        <c:axId val="52835059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pt-BR"/>
          </a:p>
        </c:txPr>
        <c:crossAx val="528041088"/>
        <c:crosses val="autoZero"/>
        <c:auto val="1"/>
        <c:lblAlgn val="ctr"/>
        <c:lblOffset val="100"/>
        <c:noMultiLvlLbl val="0"/>
      </c:catAx>
      <c:valAx>
        <c:axId val="528041088"/>
        <c:scaling>
          <c:orientation val="minMax"/>
          <c:max val="9.0000000000000024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28350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Voto</a:t>
            </a:r>
            <a:r>
              <a:rPr lang="pt-BR" baseline="0"/>
              <a:t> Haddad (Por Região)</a:t>
            </a:r>
            <a:endParaRPr lang="pt-BR"/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6.1375364792687626E-2"/>
          <c:y val="8.0756726128836873E-2"/>
          <c:w val="0.92883442541710259"/>
          <c:h val="0.72983450889978707"/>
        </c:manualLayout>
      </c:layout>
      <c:lineChart>
        <c:grouping val="standard"/>
        <c:varyColors val="0"/>
        <c:ser>
          <c:idx val="0"/>
          <c:order val="0"/>
          <c:tx>
            <c:strRef>
              <c:f>Sheet7!$V$5</c:f>
              <c:strCache>
                <c:ptCount val="1"/>
                <c:pt idx="0">
                  <c:v>NORTE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Sheet7!$W$3:$AL$3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Sheet7!$W$5:$AL$5</c:f>
              <c:numCache>
                <c:formatCode>0%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0.04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0.04</c:v>
                </c:pt>
                <c:pt idx="7">
                  <c:v>0</c:v>
                </c:pt>
                <c:pt idx="8">
                  <c:v>0.04</c:v>
                </c:pt>
                <c:pt idx="9">
                  <c:v>0.02</c:v>
                </c:pt>
                <c:pt idx="10">
                  <c:v>7.0000000000000007E-2</c:v>
                </c:pt>
                <c:pt idx="11">
                  <c:v>0.03</c:v>
                </c:pt>
                <c:pt idx="12">
                  <c:v>0.08</c:v>
                </c:pt>
                <c:pt idx="13">
                  <c:v>0.11</c:v>
                </c:pt>
                <c:pt idx="14">
                  <c:v>0.09</c:v>
                </c:pt>
                <c:pt idx="15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Sheet7!$V$6</c:f>
              <c:strCache>
                <c:ptCount val="1"/>
                <c:pt idx="0">
                  <c:v>NORDESTE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Sheet7!$W$3:$AL$3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Sheet7!$W$6:$AL$6</c:f>
              <c:numCache>
                <c:formatCode>0%</c:formatCode>
                <c:ptCount val="16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0.01</c:v>
                </c:pt>
                <c:pt idx="4">
                  <c:v>0.03</c:v>
                </c:pt>
                <c:pt idx="5">
                  <c:v>0.03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Sheet7!$V$7</c:f>
              <c:strCache>
                <c:ptCount val="1"/>
                <c:pt idx="0">
                  <c:v>SUDESTE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Sheet7!$W$3:$AL$3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Sheet7!$W$7:$AL$7</c:f>
              <c:numCache>
                <c:formatCode>0%</c:formatCode>
                <c:ptCount val="16"/>
                <c:pt idx="0">
                  <c:v>0.03</c:v>
                </c:pt>
                <c:pt idx="1">
                  <c:v>0.05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  <c:pt idx="15">
                  <c:v>7.0000000000000007E-2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Sheet7!$V$8</c:f>
              <c:strCache>
                <c:ptCount val="1"/>
                <c:pt idx="0">
                  <c:v>SUL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Sheet7!$W$3:$AL$3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Sheet7!$W$8:$AL$8</c:f>
              <c:numCache>
                <c:formatCode>0%</c:formatCode>
                <c:ptCount val="16"/>
                <c:pt idx="0">
                  <c:v>0.05</c:v>
                </c:pt>
                <c:pt idx="1">
                  <c:v>0.01</c:v>
                </c:pt>
                <c:pt idx="2">
                  <c:v>0.03</c:v>
                </c:pt>
                <c:pt idx="3">
                  <c:v>0.03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0.04</c:v>
                </c:pt>
                <c:pt idx="12">
                  <c:v>7.0000000000000007E-2</c:v>
                </c:pt>
                <c:pt idx="13">
                  <c:v>0.01</c:v>
                </c:pt>
                <c:pt idx="14">
                  <c:v>0.04</c:v>
                </c:pt>
                <c:pt idx="15">
                  <c:v>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Sheet7!$V$9</c:f>
              <c:strCache>
                <c:ptCount val="1"/>
                <c:pt idx="0">
                  <c:v>CENTRO OESTE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Sheet7!$W$3:$AL$3</c:f>
              <c:numCache>
                <c:formatCode>d\-mmm</c:formatCode>
                <c:ptCount val="16"/>
                <c:pt idx="0">
                  <c:v>43238</c:v>
                </c:pt>
                <c:pt idx="1">
                  <c:v>43243</c:v>
                </c:pt>
                <c:pt idx="2">
                  <c:v>43257</c:v>
                </c:pt>
                <c:pt idx="3">
                  <c:v>43264</c:v>
                </c:pt>
                <c:pt idx="4">
                  <c:v>43271</c:v>
                </c:pt>
                <c:pt idx="5">
                  <c:v>43278</c:v>
                </c:pt>
                <c:pt idx="6">
                  <c:v>43285</c:v>
                </c:pt>
                <c:pt idx="7">
                  <c:v>43292</c:v>
                </c:pt>
                <c:pt idx="8">
                  <c:v>43299</c:v>
                </c:pt>
                <c:pt idx="9">
                  <c:v>43306</c:v>
                </c:pt>
                <c:pt idx="10">
                  <c:v>43313</c:v>
                </c:pt>
                <c:pt idx="11">
                  <c:v>43320</c:v>
                </c:pt>
                <c:pt idx="12">
                  <c:v>43327</c:v>
                </c:pt>
                <c:pt idx="13">
                  <c:v>43334</c:v>
                </c:pt>
                <c:pt idx="14">
                  <c:v>43341</c:v>
                </c:pt>
                <c:pt idx="15">
                  <c:v>43348</c:v>
                </c:pt>
              </c:numCache>
            </c:numRef>
          </c:cat>
          <c:val>
            <c:numRef>
              <c:f>Sheet7!$W$9:$AL$9</c:f>
              <c:numCache>
                <c:formatCode>0%</c:formatCode>
                <c:ptCount val="1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</c:v>
                </c:pt>
                <c:pt idx="4">
                  <c:v>0.04</c:v>
                </c:pt>
                <c:pt idx="5">
                  <c:v>0.03</c:v>
                </c:pt>
                <c:pt idx="6">
                  <c:v>0.03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0.03</c:v>
                </c:pt>
                <c:pt idx="13">
                  <c:v>0.03</c:v>
                </c:pt>
                <c:pt idx="14">
                  <c:v>0.01</c:v>
                </c:pt>
                <c:pt idx="15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080256"/>
        <c:axId val="528086528"/>
      </c:lineChart>
      <c:dateAx>
        <c:axId val="528080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28086528"/>
        <c:crosses val="autoZero"/>
        <c:auto val="1"/>
        <c:lblOffset val="100"/>
        <c:baseTimeUnit val="days"/>
      </c:dateAx>
      <c:valAx>
        <c:axId val="528086528"/>
        <c:scaling>
          <c:orientation val="minMax"/>
          <c:max val="0.1200000000000000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28080256"/>
        <c:crosses val="autoZero"/>
        <c:crossBetween val="between"/>
        <c:majorUnit val="1.0000000000000002E-2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0.05969</cdr:x>
      <cdr:y>0.5631</cdr:y>
    </cdr:from>
    <cdr:to>
      <cdr:x>1</cdr:x>
      <cdr:y>0.57262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47500" y="3547500"/>
          <a:ext cx="8152500" cy="600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5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29</xdr:row>
      <xdr:rowOff>185737</xdr:rowOff>
    </xdr:from>
    <xdr:to>
      <xdr:col>12</xdr:col>
      <xdr:colOff>571500</xdr:colOff>
      <xdr:row>56</xdr:row>
      <xdr:rowOff>112712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231198</xdr:colOff>
      <xdr:row>22</xdr:row>
      <xdr:rowOff>70571</xdr:rowOff>
    </xdr:from>
    <xdr:to>
      <xdr:col>55</xdr:col>
      <xdr:colOff>178088</xdr:colOff>
      <xdr:row>49</xdr:row>
      <xdr:rowOff>82405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232064</xdr:colOff>
      <xdr:row>51</xdr:row>
      <xdr:rowOff>16885</xdr:rowOff>
    </xdr:from>
    <xdr:to>
      <xdr:col>55</xdr:col>
      <xdr:colOff>178954</xdr:colOff>
      <xdr:row>77</xdr:row>
      <xdr:rowOff>170728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259773</xdr:colOff>
      <xdr:row>78</xdr:row>
      <xdr:rowOff>51955</xdr:rowOff>
    </xdr:from>
    <xdr:to>
      <xdr:col>55</xdr:col>
      <xdr:colOff>206663</xdr:colOff>
      <xdr:row>105</xdr:row>
      <xdr:rowOff>15299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absoluteAnchor>
    <xdr:pos x="28730864" y="20903045"/>
    <xdr:ext cx="8677500" cy="6300000"/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28730864" y="27639818"/>
    <xdr:ext cx="8677500" cy="6300000"/>
    <xdr:graphicFrame macro="">
      <xdr:nvGraphicFramePr>
        <xdr:cNvPr id="11" name="Chart 10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workbookViewId="0">
      <selection activeCell="C16" sqref="C16:C18"/>
    </sheetView>
  </sheetViews>
  <sheetFormatPr defaultRowHeight="15" x14ac:dyDescent="0.25"/>
  <cols>
    <col min="1" max="1" width="9.7109375" style="1" bestFit="1" customWidth="1"/>
    <col min="2" max="2" width="2.5703125" style="1" customWidth="1"/>
    <col min="3" max="3" width="12.7109375" style="1" bestFit="1" customWidth="1"/>
    <col min="4" max="6" width="7.7109375" style="5" customWidth="1"/>
    <col min="7" max="7" width="2.5703125" style="1" customWidth="1"/>
    <col min="8" max="8" width="12.7109375" style="1" hidden="1" customWidth="1"/>
    <col min="9" max="11" width="7.7109375" style="1" customWidth="1"/>
    <col min="12" max="12" width="2.5703125" style="1" customWidth="1"/>
    <col min="13" max="13" width="12.7109375" style="1" hidden="1" customWidth="1"/>
    <col min="14" max="16" width="7.7109375" style="1" customWidth="1"/>
    <col min="17" max="17" width="2.5703125" style="1" customWidth="1"/>
    <col min="18" max="18" width="0" style="1" hidden="1" customWidth="1"/>
    <col min="19" max="21" width="7.7109375" style="1" customWidth="1"/>
    <col min="22" max="16384" width="9.140625" style="1"/>
  </cols>
  <sheetData>
    <row r="2" spans="1:21" x14ac:dyDescent="0.25">
      <c r="C2" s="2"/>
      <c r="D2" s="92" t="s">
        <v>0</v>
      </c>
      <c r="E2" s="92"/>
      <c r="F2" s="92"/>
      <c r="H2" s="2"/>
      <c r="I2" s="92" t="s">
        <v>18</v>
      </c>
      <c r="J2" s="92"/>
      <c r="K2" s="92"/>
      <c r="M2" s="2"/>
      <c r="N2" s="92" t="s">
        <v>21</v>
      </c>
      <c r="O2" s="92"/>
      <c r="P2" s="92"/>
      <c r="R2" s="2"/>
      <c r="S2" s="92" t="s">
        <v>22</v>
      </c>
      <c r="T2" s="92"/>
      <c r="U2" s="92"/>
    </row>
    <row r="3" spans="1:21" x14ac:dyDescent="0.25">
      <c r="A3" s="8" t="s">
        <v>1</v>
      </c>
      <c r="C3" s="4" t="s">
        <v>1</v>
      </c>
      <c r="D3" s="6">
        <v>43341</v>
      </c>
      <c r="E3" s="6">
        <v>43348</v>
      </c>
      <c r="F3" s="6" t="s">
        <v>3</v>
      </c>
      <c r="H3" s="4" t="s">
        <v>1</v>
      </c>
      <c r="I3" s="6">
        <v>43341</v>
      </c>
      <c r="J3" s="6">
        <v>43348</v>
      </c>
      <c r="K3" s="6" t="s">
        <v>3</v>
      </c>
      <c r="M3" s="4" t="s">
        <v>1</v>
      </c>
      <c r="N3" s="6">
        <v>43341</v>
      </c>
      <c r="O3" s="6">
        <v>43348</v>
      </c>
      <c r="P3" s="6" t="s">
        <v>3</v>
      </c>
      <c r="R3" s="4" t="s">
        <v>1</v>
      </c>
      <c r="S3" s="6">
        <v>43341</v>
      </c>
      <c r="T3" s="6">
        <v>43348</v>
      </c>
      <c r="U3" s="6" t="s">
        <v>3</v>
      </c>
    </row>
    <row r="4" spans="1:21" x14ac:dyDescent="0.25">
      <c r="A4" s="7">
        <v>0.08</v>
      </c>
      <c r="C4" s="2" t="s">
        <v>5</v>
      </c>
      <c r="D4" s="7">
        <v>0.1</v>
      </c>
      <c r="E4" s="7">
        <v>0.1</v>
      </c>
      <c r="F4" s="10">
        <f>(E4-D4)*A4</f>
        <v>0</v>
      </c>
      <c r="H4" s="1" t="s">
        <v>5</v>
      </c>
      <c r="I4" s="7">
        <v>0.09</v>
      </c>
      <c r="J4" s="7">
        <v>0.1</v>
      </c>
      <c r="K4" s="10">
        <f>(J4-I4)*A4</f>
        <v>8.0000000000000069E-4</v>
      </c>
      <c r="M4" s="1" t="s">
        <v>5</v>
      </c>
      <c r="N4" s="7">
        <v>0.17</v>
      </c>
      <c r="O4" s="7">
        <v>0.15</v>
      </c>
      <c r="P4" s="10">
        <f>(O4-N4)*A4</f>
        <v>-1.6000000000000014E-3</v>
      </c>
      <c r="R4" s="1" t="s">
        <v>5</v>
      </c>
      <c r="S4" s="7">
        <v>0.15</v>
      </c>
      <c r="T4" s="7">
        <v>0.15</v>
      </c>
      <c r="U4" s="10">
        <f>(T4-S4)*A4</f>
        <v>0</v>
      </c>
    </row>
    <row r="5" spans="1:21" x14ac:dyDescent="0.25">
      <c r="A5" s="7">
        <v>0.27</v>
      </c>
      <c r="C5" s="2" t="s">
        <v>6</v>
      </c>
      <c r="D5" s="7">
        <v>0.16</v>
      </c>
      <c r="E5" s="7">
        <v>0.19</v>
      </c>
      <c r="F5" s="10">
        <f t="shared" ref="F5:F8" si="0">(E5-D5)*A5</f>
        <v>8.0999999999999996E-3</v>
      </c>
      <c r="H5" s="1" t="s">
        <v>6</v>
      </c>
      <c r="I5" s="7">
        <v>0.06</v>
      </c>
      <c r="J5" s="7">
        <v>0.11</v>
      </c>
      <c r="K5" s="10">
        <f t="shared" ref="K5:K8" si="1">(J5-I5)*A5</f>
        <v>1.3500000000000002E-2</v>
      </c>
      <c r="M5" s="1" t="s">
        <v>6</v>
      </c>
      <c r="N5" s="7">
        <v>0.13</v>
      </c>
      <c r="O5" s="7">
        <v>0.12</v>
      </c>
      <c r="P5" s="10">
        <f t="shared" ref="P5:P8" si="2">(O5-N5)*A5</f>
        <v>-2.7000000000000027E-3</v>
      </c>
      <c r="R5" s="1" t="s">
        <v>6</v>
      </c>
      <c r="S5" s="7">
        <v>0.27</v>
      </c>
      <c r="T5" s="7">
        <v>0.24</v>
      </c>
      <c r="U5" s="10">
        <f t="shared" ref="U5:U8" si="3">(T5-S5)*A5</f>
        <v>-8.1000000000000082E-3</v>
      </c>
    </row>
    <row r="6" spans="1:21" x14ac:dyDescent="0.25">
      <c r="A6" s="7">
        <v>0.43</v>
      </c>
      <c r="C6" s="2" t="s">
        <v>7</v>
      </c>
      <c r="D6" s="7">
        <v>7.0000000000000007E-2</v>
      </c>
      <c r="E6" s="7">
        <v>0.08</v>
      </c>
      <c r="F6" s="10">
        <f t="shared" si="0"/>
        <v>4.2999999999999974E-3</v>
      </c>
      <c r="H6" s="1" t="s">
        <v>7</v>
      </c>
      <c r="I6" s="7">
        <v>0.06</v>
      </c>
      <c r="J6" s="7">
        <v>7.0000000000000007E-2</v>
      </c>
      <c r="K6" s="10">
        <f t="shared" si="1"/>
        <v>4.3000000000000035E-3</v>
      </c>
      <c r="M6" s="1" t="s">
        <v>7</v>
      </c>
      <c r="N6" s="7">
        <v>0.14000000000000001</v>
      </c>
      <c r="O6" s="7">
        <v>0.11</v>
      </c>
      <c r="P6" s="10">
        <f t="shared" si="2"/>
        <v>-1.2900000000000005E-2</v>
      </c>
      <c r="R6" s="1" t="s">
        <v>7</v>
      </c>
      <c r="S6" s="7">
        <v>0.21</v>
      </c>
      <c r="T6" s="7">
        <v>0.22</v>
      </c>
      <c r="U6" s="10">
        <f t="shared" si="3"/>
        <v>4.3000000000000035E-3</v>
      </c>
    </row>
    <row r="7" spans="1:21" x14ac:dyDescent="0.25">
      <c r="A7" s="7">
        <v>0.15</v>
      </c>
      <c r="C7" s="2" t="s">
        <v>8</v>
      </c>
      <c r="D7" s="7">
        <v>0.06</v>
      </c>
      <c r="E7" s="7">
        <v>0.09</v>
      </c>
      <c r="F7" s="10">
        <f t="shared" si="0"/>
        <v>4.4999999999999997E-3</v>
      </c>
      <c r="H7" s="1" t="s">
        <v>8</v>
      </c>
      <c r="I7" s="7">
        <v>0.04</v>
      </c>
      <c r="J7" s="7">
        <v>0.04</v>
      </c>
      <c r="K7" s="10">
        <f t="shared" si="1"/>
        <v>0</v>
      </c>
      <c r="M7" s="1" t="s">
        <v>8</v>
      </c>
      <c r="N7" s="7">
        <v>0.09</v>
      </c>
      <c r="O7" s="7">
        <v>0.08</v>
      </c>
      <c r="P7" s="10">
        <f t="shared" si="2"/>
        <v>-1.4999999999999992E-3</v>
      </c>
      <c r="R7" s="1" t="s">
        <v>8</v>
      </c>
      <c r="S7" s="7">
        <v>0.24</v>
      </c>
      <c r="T7" s="7">
        <v>0.19</v>
      </c>
      <c r="U7" s="10">
        <f t="shared" si="3"/>
        <v>-7.499999999999998E-3</v>
      </c>
    </row>
    <row r="8" spans="1:21" x14ac:dyDescent="0.25">
      <c r="A8" s="7">
        <v>7.0000000000000007E-2</v>
      </c>
      <c r="C8" s="2" t="s">
        <v>9</v>
      </c>
      <c r="D8" s="7">
        <v>0.16</v>
      </c>
      <c r="E8" s="7">
        <v>0.11</v>
      </c>
      <c r="F8" s="10">
        <f t="shared" si="0"/>
        <v>-3.5000000000000005E-3</v>
      </c>
      <c r="H8" s="1" t="s">
        <v>9</v>
      </c>
      <c r="I8" s="7">
        <v>0.01</v>
      </c>
      <c r="J8" s="7">
        <v>0.08</v>
      </c>
      <c r="K8" s="10">
        <f t="shared" si="1"/>
        <v>4.9000000000000007E-3</v>
      </c>
      <c r="M8" s="1" t="s">
        <v>9</v>
      </c>
      <c r="N8" s="7">
        <v>0.14000000000000001</v>
      </c>
      <c r="O8" s="7">
        <v>0.08</v>
      </c>
      <c r="P8" s="10">
        <f t="shared" si="2"/>
        <v>-4.2000000000000015E-3</v>
      </c>
      <c r="R8" s="1" t="s">
        <v>9</v>
      </c>
      <c r="S8" s="7">
        <v>0.03</v>
      </c>
      <c r="T8" s="7">
        <v>0.15</v>
      </c>
      <c r="U8" s="10">
        <f t="shared" si="3"/>
        <v>8.4000000000000012E-3</v>
      </c>
    </row>
    <row r="9" spans="1:21" x14ac:dyDescent="0.25">
      <c r="A9" s="5"/>
      <c r="C9" s="2"/>
      <c r="I9" s="5"/>
      <c r="J9" s="5"/>
      <c r="K9" s="5"/>
      <c r="N9" s="5"/>
      <c r="O9" s="5"/>
      <c r="P9" s="5"/>
      <c r="S9" s="5"/>
      <c r="T9" s="5"/>
      <c r="U9" s="5"/>
    </row>
    <row r="10" spans="1:21" x14ac:dyDescent="0.25">
      <c r="A10" s="8" t="s">
        <v>4</v>
      </c>
      <c r="C10" s="4" t="s">
        <v>13</v>
      </c>
      <c r="D10" s="6">
        <v>43341</v>
      </c>
      <c r="E10" s="6">
        <v>43348</v>
      </c>
      <c r="F10" s="6" t="s">
        <v>3</v>
      </c>
      <c r="H10" s="4" t="s">
        <v>13</v>
      </c>
      <c r="I10" s="6">
        <v>43341</v>
      </c>
      <c r="J10" s="6">
        <v>43348</v>
      </c>
      <c r="K10" s="6" t="s">
        <v>3</v>
      </c>
      <c r="M10" s="4" t="s">
        <v>13</v>
      </c>
      <c r="N10" s="6">
        <v>43341</v>
      </c>
      <c r="O10" s="6">
        <v>43348</v>
      </c>
      <c r="P10" s="6" t="s">
        <v>3</v>
      </c>
      <c r="R10" s="4" t="s">
        <v>13</v>
      </c>
      <c r="S10" s="6">
        <v>43341</v>
      </c>
      <c r="T10" s="6">
        <v>43348</v>
      </c>
      <c r="U10" s="6" t="s">
        <v>3</v>
      </c>
    </row>
    <row r="11" spans="1:21" x14ac:dyDescent="0.25">
      <c r="A11" s="7">
        <v>0.39</v>
      </c>
      <c r="C11" s="2" t="s">
        <v>10</v>
      </c>
      <c r="D11" s="7">
        <v>0.14000000000000001</v>
      </c>
      <c r="E11" s="7">
        <v>0.14000000000000001</v>
      </c>
      <c r="F11" s="10">
        <f t="shared" ref="F11:F13" si="4">(E11-D11)*A11</f>
        <v>0</v>
      </c>
      <c r="H11" s="1" t="s">
        <v>10</v>
      </c>
      <c r="I11" s="7">
        <v>0.04</v>
      </c>
      <c r="J11" s="7">
        <v>7.0000000000000007E-2</v>
      </c>
      <c r="K11" s="10">
        <f t="shared" ref="K11:K13" si="5">(J11-I11)*A11</f>
        <v>1.1700000000000002E-2</v>
      </c>
      <c r="M11" s="1" t="s">
        <v>10</v>
      </c>
      <c r="N11" s="7">
        <v>0.16</v>
      </c>
      <c r="O11" s="7">
        <v>0.14000000000000001</v>
      </c>
      <c r="P11" s="10">
        <f t="shared" ref="P11" si="6">(O11-N11)*A11</f>
        <v>-7.7999999999999962E-3</v>
      </c>
      <c r="R11" s="1" t="s">
        <v>10</v>
      </c>
      <c r="S11" s="7">
        <v>0.27</v>
      </c>
      <c r="T11" s="7">
        <v>0.24</v>
      </c>
      <c r="U11" s="10">
        <f>(T11-S11)*A11</f>
        <v>-1.1700000000000011E-2</v>
      </c>
    </row>
    <row r="12" spans="1:21" x14ac:dyDescent="0.25">
      <c r="A12" s="7">
        <v>0.41</v>
      </c>
      <c r="C12" s="2" t="s">
        <v>11</v>
      </c>
      <c r="D12" s="7">
        <v>0.09</v>
      </c>
      <c r="E12" s="7">
        <v>0.09</v>
      </c>
      <c r="F12" s="10">
        <f t="shared" si="4"/>
        <v>0</v>
      </c>
      <c r="H12" s="1" t="s">
        <v>11</v>
      </c>
      <c r="I12" s="7">
        <v>0.05</v>
      </c>
      <c r="J12" s="7">
        <v>0.06</v>
      </c>
      <c r="K12" s="10">
        <f t="shared" si="5"/>
        <v>4.0999999999999977E-3</v>
      </c>
      <c r="M12" s="1" t="s">
        <v>11</v>
      </c>
      <c r="N12" s="7">
        <v>0.12</v>
      </c>
      <c r="O12" s="7">
        <v>0.09</v>
      </c>
      <c r="P12" s="10">
        <f>(O12-N12)*A12</f>
        <v>-1.2299999999999998E-2</v>
      </c>
      <c r="R12" s="1" t="s">
        <v>11</v>
      </c>
      <c r="S12" s="7">
        <v>0.19</v>
      </c>
      <c r="T12" s="7">
        <v>0.17</v>
      </c>
      <c r="U12" s="10">
        <f>(T12-S12)*A12</f>
        <v>-8.1999999999999955E-3</v>
      </c>
    </row>
    <row r="13" spans="1:21" x14ac:dyDescent="0.25">
      <c r="A13" s="7">
        <v>0.21</v>
      </c>
      <c r="C13" s="2" t="s">
        <v>12</v>
      </c>
      <c r="D13" s="7">
        <v>0.05</v>
      </c>
      <c r="E13" s="7">
        <v>0.1</v>
      </c>
      <c r="F13" s="10">
        <f t="shared" si="4"/>
        <v>1.0500000000000001E-2</v>
      </c>
      <c r="H13" s="1" t="s">
        <v>12</v>
      </c>
      <c r="I13" s="7">
        <v>0.11</v>
      </c>
      <c r="J13" s="7">
        <v>0.13</v>
      </c>
      <c r="K13" s="10">
        <f t="shared" si="5"/>
        <v>4.2000000000000006E-3</v>
      </c>
      <c r="M13" s="1" t="s">
        <v>12</v>
      </c>
      <c r="N13" s="7">
        <v>0.13</v>
      </c>
      <c r="O13" s="7">
        <v>7.0000000000000007E-2</v>
      </c>
      <c r="P13" s="10">
        <f>(O13-N13)*A13</f>
        <v>-1.2599999999999998E-2</v>
      </c>
      <c r="R13" s="1" t="s">
        <v>12</v>
      </c>
      <c r="S13" s="7">
        <v>0.17</v>
      </c>
      <c r="T13" s="7">
        <v>0.21</v>
      </c>
      <c r="U13" s="10">
        <f>(T13-S13)*A13</f>
        <v>8.399999999999996E-3</v>
      </c>
    </row>
    <row r="14" spans="1:21" x14ac:dyDescent="0.25">
      <c r="A14" s="7"/>
      <c r="C14" s="2"/>
      <c r="I14" s="5"/>
      <c r="J14" s="5"/>
      <c r="K14" s="5"/>
      <c r="N14" s="5"/>
      <c r="O14" s="5"/>
      <c r="P14" s="5"/>
      <c r="S14" s="5"/>
      <c r="T14" s="5"/>
      <c r="U14" s="5"/>
    </row>
    <row r="15" spans="1:21" x14ac:dyDescent="0.25">
      <c r="A15" s="8" t="s">
        <v>2</v>
      </c>
      <c r="C15" s="4" t="s">
        <v>14</v>
      </c>
      <c r="D15" s="6">
        <v>43341</v>
      </c>
      <c r="E15" s="6">
        <v>43348</v>
      </c>
      <c r="F15" s="6" t="s">
        <v>3</v>
      </c>
      <c r="H15" s="4" t="s">
        <v>14</v>
      </c>
      <c r="I15" s="6">
        <v>43341</v>
      </c>
      <c r="J15" s="6">
        <v>43348</v>
      </c>
      <c r="K15" s="6" t="s">
        <v>3</v>
      </c>
      <c r="M15" s="4" t="s">
        <v>14</v>
      </c>
      <c r="N15" s="6">
        <v>43341</v>
      </c>
      <c r="O15" s="6">
        <v>43348</v>
      </c>
      <c r="P15" s="6" t="s">
        <v>3</v>
      </c>
      <c r="R15" s="4" t="s">
        <v>14</v>
      </c>
      <c r="S15" s="6">
        <v>43341</v>
      </c>
      <c r="T15" s="6">
        <v>43348</v>
      </c>
      <c r="U15" s="6" t="s">
        <v>3</v>
      </c>
    </row>
    <row r="16" spans="1:21" x14ac:dyDescent="0.25">
      <c r="A16" s="7">
        <v>0.48</v>
      </c>
      <c r="C16" s="2" t="s">
        <v>15</v>
      </c>
      <c r="D16" s="7">
        <v>0.1</v>
      </c>
      <c r="E16" s="7">
        <v>0.12</v>
      </c>
      <c r="F16" s="10">
        <f t="shared" ref="F16:F18" si="7">(E16-D16)*A16</f>
        <v>9.5999999999999957E-3</v>
      </c>
      <c r="H16" s="1" t="s">
        <v>15</v>
      </c>
      <c r="I16" s="7">
        <v>0.04</v>
      </c>
      <c r="J16" s="7">
        <v>7.0000000000000007E-2</v>
      </c>
      <c r="K16" s="10">
        <f t="shared" ref="K16:K18" si="8">(J16-I16)*A16</f>
        <v>1.4400000000000003E-2</v>
      </c>
      <c r="M16" s="1" t="s">
        <v>15</v>
      </c>
      <c r="N16" s="7">
        <v>0.17</v>
      </c>
      <c r="O16" s="7">
        <v>0.13</v>
      </c>
      <c r="P16" s="10">
        <f t="shared" ref="P16:P18" si="9">(O16-N16)*A16</f>
        <v>-1.9200000000000002E-2</v>
      </c>
      <c r="R16" s="1" t="s">
        <v>15</v>
      </c>
      <c r="S16" s="7">
        <v>0.28000000000000003</v>
      </c>
      <c r="T16" s="7">
        <v>0.25</v>
      </c>
      <c r="U16" s="10">
        <f>(T16-S16)*A16</f>
        <v>-1.4400000000000012E-2</v>
      </c>
    </row>
    <row r="17" spans="1:21" x14ac:dyDescent="0.25">
      <c r="A17" s="7">
        <v>0.35</v>
      </c>
      <c r="C17" s="2" t="s">
        <v>16</v>
      </c>
      <c r="D17" s="7">
        <v>0.1</v>
      </c>
      <c r="E17" s="7">
        <v>0.11</v>
      </c>
      <c r="F17" s="10">
        <f t="shared" si="7"/>
        <v>3.4999999999999979E-3</v>
      </c>
      <c r="H17" s="1" t="s">
        <v>16</v>
      </c>
      <c r="I17" s="7">
        <v>0.05</v>
      </c>
      <c r="J17" s="7">
        <v>7.0000000000000007E-2</v>
      </c>
      <c r="K17" s="10">
        <f t="shared" si="8"/>
        <v>7.000000000000001E-3</v>
      </c>
      <c r="M17" s="1" t="s">
        <v>16</v>
      </c>
      <c r="N17" s="7">
        <v>0.11</v>
      </c>
      <c r="O17" s="7">
        <v>0.11</v>
      </c>
      <c r="P17" s="10">
        <f t="shared" si="9"/>
        <v>0</v>
      </c>
      <c r="R17" s="1" t="s">
        <v>16</v>
      </c>
      <c r="S17" s="7">
        <v>0.16</v>
      </c>
      <c r="T17" s="7">
        <v>0.19</v>
      </c>
      <c r="U17" s="10">
        <f t="shared" ref="U17:U18" si="10">(T17-S17)*A17</f>
        <v>1.0499999999999999E-2</v>
      </c>
    </row>
    <row r="18" spans="1:21" x14ac:dyDescent="0.25">
      <c r="A18" s="7">
        <f>1-A16-A17</f>
        <v>0.17000000000000004</v>
      </c>
      <c r="C18" s="2" t="s">
        <v>17</v>
      </c>
      <c r="D18" s="7">
        <v>0.11</v>
      </c>
      <c r="E18" s="7">
        <v>0.1</v>
      </c>
      <c r="F18" s="10">
        <f t="shared" si="7"/>
        <v>-1.6999999999999995E-3</v>
      </c>
      <c r="H18" s="1" t="s">
        <v>17</v>
      </c>
      <c r="I18" s="7">
        <v>0.12</v>
      </c>
      <c r="J18" s="7">
        <v>0.13</v>
      </c>
      <c r="K18" s="10">
        <f t="shared" si="8"/>
        <v>1.7000000000000019E-3</v>
      </c>
      <c r="M18" s="1" t="s">
        <v>17</v>
      </c>
      <c r="N18" s="7">
        <v>0.08</v>
      </c>
      <c r="O18" s="7">
        <v>0.06</v>
      </c>
      <c r="P18" s="10">
        <f t="shared" si="9"/>
        <v>-3.4000000000000015E-3</v>
      </c>
      <c r="R18" s="1" t="s">
        <v>17</v>
      </c>
      <c r="S18" s="7">
        <v>0.14000000000000001</v>
      </c>
      <c r="T18" s="7">
        <v>0.13</v>
      </c>
      <c r="U18" s="10">
        <f t="shared" si="10"/>
        <v>-1.7000000000000019E-3</v>
      </c>
    </row>
    <row r="19" spans="1:21" x14ac:dyDescent="0.25">
      <c r="C19" s="2"/>
    </row>
    <row r="20" spans="1:21" x14ac:dyDescent="0.25">
      <c r="C20" s="4" t="s">
        <v>19</v>
      </c>
      <c r="D20" s="6">
        <v>43341</v>
      </c>
      <c r="E20" s="6">
        <v>43348</v>
      </c>
      <c r="F20" s="6" t="s">
        <v>3</v>
      </c>
      <c r="H20" s="4" t="s">
        <v>19</v>
      </c>
      <c r="I20" s="6">
        <v>43341</v>
      </c>
      <c r="J20" s="6">
        <v>43348</v>
      </c>
      <c r="K20" s="6" t="s">
        <v>3</v>
      </c>
      <c r="M20" s="4" t="s">
        <v>19</v>
      </c>
      <c r="N20" s="6">
        <v>43341</v>
      </c>
      <c r="O20" s="6">
        <v>43348</v>
      </c>
      <c r="P20" s="6" t="s">
        <v>3</v>
      </c>
      <c r="R20" s="4" t="s">
        <v>19</v>
      </c>
      <c r="S20" s="6">
        <v>43341</v>
      </c>
      <c r="T20" s="6">
        <v>43348</v>
      </c>
      <c r="U20" s="6" t="s">
        <v>3</v>
      </c>
    </row>
    <row r="21" spans="1:21" x14ac:dyDescent="0.25">
      <c r="C21" s="2" t="s">
        <v>19</v>
      </c>
      <c r="D21" s="13">
        <v>0.1</v>
      </c>
      <c r="E21" s="13">
        <v>0.11</v>
      </c>
      <c r="F21" s="14">
        <v>0.01</v>
      </c>
      <c r="H21" s="2" t="s">
        <v>20</v>
      </c>
      <c r="I21" s="13">
        <v>0.06</v>
      </c>
      <c r="J21" s="13">
        <v>0.08</v>
      </c>
      <c r="K21" s="10">
        <f>J21-I21</f>
        <v>2.0000000000000004E-2</v>
      </c>
      <c r="M21" s="2" t="s">
        <v>20</v>
      </c>
      <c r="N21" s="13">
        <v>0.13</v>
      </c>
      <c r="O21" s="13">
        <v>0.11</v>
      </c>
      <c r="P21" s="10">
        <f>O21-N21</f>
        <v>-2.0000000000000004E-2</v>
      </c>
      <c r="R21" s="2" t="s">
        <v>20</v>
      </c>
      <c r="S21" s="13">
        <v>0.21</v>
      </c>
      <c r="T21" s="13">
        <v>0.21</v>
      </c>
      <c r="U21" s="10">
        <f>T21-S21</f>
        <v>0</v>
      </c>
    </row>
  </sheetData>
  <mergeCells count="4">
    <mergeCell ref="D2:F2"/>
    <mergeCell ref="I2:K2"/>
    <mergeCell ref="N2:P2"/>
    <mergeCell ref="S2:U2"/>
  </mergeCells>
  <conditionalFormatting sqref="F4:F8">
    <cfRule type="colorScale" priority="5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11:F13">
    <cfRule type="colorScale" priority="5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16:F18">
    <cfRule type="colorScale" priority="5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4:K8">
    <cfRule type="colorScale" priority="4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7">
    <cfRule type="colorScale" priority="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21">
    <cfRule type="colorScale" priority="4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1">
    <cfRule type="colorScale" priority="4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2">
    <cfRule type="colorScale" priority="4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3">
    <cfRule type="colorScale" priority="4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6">
    <cfRule type="colorScale" priority="4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7">
    <cfRule type="colorScale" priority="4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8">
    <cfRule type="colorScale" priority="3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21">
    <cfRule type="colorScale" priority="3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4:P8">
    <cfRule type="colorScale" priority="3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21">
    <cfRule type="colorScale" priority="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1">
    <cfRule type="colorScale" priority="2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2">
    <cfRule type="colorScale" priority="2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3">
    <cfRule type="colorScale" priority="2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6">
    <cfRule type="colorScale" priority="2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7">
    <cfRule type="colorScale" priority="2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8">
    <cfRule type="colorScale" priority="2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4:U8">
    <cfRule type="colorScale" priority="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21">
    <cfRule type="colorScale" priority="2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6:U18">
    <cfRule type="colorScale" priority="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8">
    <cfRule type="colorScale" priority="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1">
    <cfRule type="colorScale" priority="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2">
    <cfRule type="colorScale" priority="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3">
    <cfRule type="colorScale" priority="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2"/>
  <sheetViews>
    <sheetView workbookViewId="0">
      <selection activeCell="P4" sqref="P4"/>
    </sheetView>
  </sheetViews>
  <sheetFormatPr defaultRowHeight="15" x14ac:dyDescent="0.25"/>
  <cols>
    <col min="1" max="1" width="9.7109375" style="1" bestFit="1" customWidth="1"/>
    <col min="2" max="2" width="2.5703125" style="1" customWidth="1"/>
    <col min="3" max="3" width="12.7109375" style="1" bestFit="1" customWidth="1"/>
    <col min="4" max="6" width="7.7109375" style="5" customWidth="1"/>
    <col min="7" max="7" width="2.5703125" style="1" customWidth="1"/>
    <col min="8" max="8" width="12.7109375" style="1" hidden="1" customWidth="1"/>
    <col min="9" max="11" width="7.7109375" style="1" customWidth="1"/>
    <col min="12" max="12" width="2.5703125" style="1" customWidth="1"/>
    <col min="13" max="13" width="12.7109375" style="1" hidden="1" customWidth="1"/>
    <col min="14" max="16" width="7.7109375" style="1" customWidth="1"/>
    <col min="17" max="17" width="2.5703125" style="1" customWidth="1"/>
    <col min="18" max="18" width="0" style="1" hidden="1" customWidth="1"/>
    <col min="19" max="21" width="7.7109375" style="1" customWidth="1"/>
    <col min="22" max="16384" width="9.140625" style="1"/>
  </cols>
  <sheetData>
    <row r="2" spans="1:21" x14ac:dyDescent="0.25">
      <c r="C2" s="2"/>
      <c r="D2" s="92" t="s">
        <v>0</v>
      </c>
      <c r="E2" s="92"/>
      <c r="F2" s="92"/>
      <c r="H2" s="2"/>
      <c r="I2" s="92" t="s">
        <v>18</v>
      </c>
      <c r="J2" s="92"/>
      <c r="K2" s="92"/>
      <c r="M2" s="2"/>
      <c r="N2" s="92" t="s">
        <v>21</v>
      </c>
      <c r="O2" s="92"/>
      <c r="P2" s="92"/>
      <c r="R2" s="2"/>
      <c r="S2" s="92" t="s">
        <v>22</v>
      </c>
      <c r="T2" s="92"/>
      <c r="U2" s="92"/>
    </row>
    <row r="3" spans="1:21" x14ac:dyDescent="0.25">
      <c r="A3" s="8" t="s">
        <v>1</v>
      </c>
      <c r="C3" s="4" t="s">
        <v>1</v>
      </c>
      <c r="D3" s="6">
        <v>43333</v>
      </c>
      <c r="E3" s="6">
        <v>43353</v>
      </c>
      <c r="F3" s="6" t="s">
        <v>3</v>
      </c>
      <c r="H3" s="4" t="s">
        <v>1</v>
      </c>
      <c r="I3" s="6">
        <v>43333</v>
      </c>
      <c r="J3" s="6">
        <v>43353</v>
      </c>
      <c r="K3" s="6" t="s">
        <v>3</v>
      </c>
      <c r="M3" s="4" t="s">
        <v>1</v>
      </c>
      <c r="N3" s="6">
        <v>43333</v>
      </c>
      <c r="O3" s="6">
        <v>43353</v>
      </c>
      <c r="P3" s="6" t="s">
        <v>3</v>
      </c>
      <c r="R3" s="4" t="s">
        <v>1</v>
      </c>
      <c r="S3" s="6">
        <v>43333</v>
      </c>
      <c r="T3" s="6">
        <v>43353</v>
      </c>
      <c r="U3" s="6" t="s">
        <v>3</v>
      </c>
    </row>
    <row r="4" spans="1:21" x14ac:dyDescent="0.25">
      <c r="A4" s="7">
        <v>0.08</v>
      </c>
      <c r="C4" s="2" t="s">
        <v>5</v>
      </c>
      <c r="D4" s="7">
        <v>0.1</v>
      </c>
      <c r="E4" s="7">
        <v>0.14000000000000001</v>
      </c>
      <c r="F4" s="10">
        <f>(E4-D4)*A4</f>
        <v>3.2000000000000006E-3</v>
      </c>
      <c r="H4" s="1" t="s">
        <v>5</v>
      </c>
      <c r="I4" s="7">
        <v>0.02</v>
      </c>
      <c r="J4" s="7">
        <v>0.11</v>
      </c>
      <c r="K4" s="10">
        <f>(J4-I4)*A4</f>
        <v>7.1999999999999998E-3</v>
      </c>
      <c r="M4" s="1" t="s">
        <v>5</v>
      </c>
      <c r="N4" s="7">
        <v>0.23</v>
      </c>
      <c r="O4" s="7">
        <v>0.13</v>
      </c>
      <c r="P4" s="10">
        <f>(O4-N4)*A4</f>
        <v>-8.0000000000000002E-3</v>
      </c>
      <c r="R4" s="1" t="s">
        <v>5</v>
      </c>
      <c r="S4" s="7">
        <v>0.18</v>
      </c>
      <c r="T4" s="7">
        <v>0.13</v>
      </c>
      <c r="U4" s="10">
        <f>(T4-S4)*A4</f>
        <v>-3.9999999999999992E-3</v>
      </c>
    </row>
    <row r="5" spans="1:21" x14ac:dyDescent="0.25">
      <c r="A5" s="7">
        <v>0.27</v>
      </c>
      <c r="C5" s="2" t="s">
        <v>6</v>
      </c>
      <c r="D5" s="7">
        <v>0.14000000000000001</v>
      </c>
      <c r="E5" s="7">
        <v>0.2</v>
      </c>
      <c r="F5" s="10">
        <f t="shared" ref="F5:F8" si="0">(E5-D5)*A5</f>
        <v>1.6199999999999999E-2</v>
      </c>
      <c r="H5" s="1" t="s">
        <v>6</v>
      </c>
      <c r="I5" s="7">
        <v>0.05</v>
      </c>
      <c r="J5" s="7">
        <v>0.13</v>
      </c>
      <c r="K5" s="10">
        <f t="shared" ref="K5:K8" si="1">(J5-I5)*A5</f>
        <v>2.1600000000000001E-2</v>
      </c>
      <c r="M5" s="1" t="s">
        <v>6</v>
      </c>
      <c r="N5" s="7">
        <v>0.19</v>
      </c>
      <c r="O5" s="7">
        <v>0.11</v>
      </c>
      <c r="P5" s="10">
        <f t="shared" ref="P5:P8" si="2">(O5-N5)*A5</f>
        <v>-2.1600000000000001E-2</v>
      </c>
      <c r="R5" s="1" t="s">
        <v>6</v>
      </c>
      <c r="S5" s="7">
        <v>0.28000000000000003</v>
      </c>
      <c r="T5" s="7">
        <v>0.18</v>
      </c>
      <c r="U5" s="10">
        <f t="shared" ref="U5:U8" si="3">(T5-S5)*A5</f>
        <v>-2.700000000000001E-2</v>
      </c>
    </row>
    <row r="6" spans="1:21" x14ac:dyDescent="0.25">
      <c r="A6" s="7">
        <v>0.44</v>
      </c>
      <c r="C6" s="2" t="s">
        <v>7</v>
      </c>
      <c r="D6" s="7">
        <v>0.09</v>
      </c>
      <c r="E6" s="7">
        <v>0.1</v>
      </c>
      <c r="F6" s="10">
        <f t="shared" si="0"/>
        <v>4.4000000000000037E-3</v>
      </c>
      <c r="H6" s="1" t="s">
        <v>7</v>
      </c>
      <c r="I6" s="7">
        <v>0.05</v>
      </c>
      <c r="J6" s="7">
        <v>7.0000000000000007E-2</v>
      </c>
      <c r="K6" s="10">
        <f t="shared" si="1"/>
        <v>8.8000000000000023E-3</v>
      </c>
      <c r="M6" s="1" t="s">
        <v>7</v>
      </c>
      <c r="N6" s="7">
        <v>0.16</v>
      </c>
      <c r="O6" s="7">
        <v>0.11</v>
      </c>
      <c r="P6" s="10">
        <f t="shared" si="2"/>
        <v>-2.2000000000000002E-2</v>
      </c>
      <c r="R6" s="1" t="s">
        <v>7</v>
      </c>
      <c r="S6" s="7">
        <v>0.2</v>
      </c>
      <c r="T6" s="7">
        <v>0.16</v>
      </c>
      <c r="U6" s="10">
        <f t="shared" si="3"/>
        <v>-1.7600000000000005E-2</v>
      </c>
    </row>
    <row r="7" spans="1:21" x14ac:dyDescent="0.25">
      <c r="A7" s="7">
        <v>0.15</v>
      </c>
      <c r="C7" s="2" t="s">
        <v>8</v>
      </c>
      <c r="D7" s="7">
        <v>0.08</v>
      </c>
      <c r="E7" s="7">
        <v>7.0000000000000007E-2</v>
      </c>
      <c r="F7" s="10">
        <f t="shared" si="0"/>
        <v>-1.4999999999999992E-3</v>
      </c>
      <c r="H7" s="1" t="s">
        <v>8</v>
      </c>
      <c r="I7" s="7">
        <v>0.02</v>
      </c>
      <c r="J7" s="7">
        <v>0.08</v>
      </c>
      <c r="K7" s="10">
        <f t="shared" si="1"/>
        <v>8.9999999999999993E-3</v>
      </c>
      <c r="M7" s="1" t="s">
        <v>8</v>
      </c>
      <c r="N7" s="7">
        <v>0.1</v>
      </c>
      <c r="O7" s="7">
        <v>0.08</v>
      </c>
      <c r="P7" s="10">
        <f t="shared" si="2"/>
        <v>-3.0000000000000005E-3</v>
      </c>
      <c r="R7" s="1" t="s">
        <v>8</v>
      </c>
      <c r="S7" s="7">
        <v>0.19</v>
      </c>
      <c r="T7" s="7">
        <v>0.1</v>
      </c>
      <c r="U7" s="10">
        <f t="shared" si="3"/>
        <v>-1.35E-2</v>
      </c>
    </row>
    <row r="8" spans="1:21" x14ac:dyDescent="0.25">
      <c r="A8" s="7">
        <v>7.0000000000000007E-2</v>
      </c>
      <c r="C8" s="2" t="s">
        <v>9</v>
      </c>
      <c r="D8" s="7">
        <v>0.05</v>
      </c>
      <c r="E8" s="7">
        <v>0.11</v>
      </c>
      <c r="F8" s="10">
        <f t="shared" si="0"/>
        <v>4.2000000000000006E-3</v>
      </c>
      <c r="H8" s="1" t="s">
        <v>9</v>
      </c>
      <c r="I8" s="7">
        <v>0.01</v>
      </c>
      <c r="J8" s="7">
        <v>0.13</v>
      </c>
      <c r="K8" s="10">
        <f t="shared" si="1"/>
        <v>8.4000000000000012E-3</v>
      </c>
      <c r="M8" s="1" t="s">
        <v>9</v>
      </c>
      <c r="N8" s="7">
        <v>0.16</v>
      </c>
      <c r="O8" s="7">
        <v>0.09</v>
      </c>
      <c r="P8" s="10">
        <f t="shared" si="2"/>
        <v>-4.9000000000000007E-3</v>
      </c>
      <c r="R8" s="1" t="s">
        <v>9</v>
      </c>
      <c r="S8" s="7">
        <v>0.18</v>
      </c>
      <c r="T8" s="7">
        <v>0.15</v>
      </c>
      <c r="U8" s="10">
        <f t="shared" si="3"/>
        <v>-2.1000000000000003E-3</v>
      </c>
    </row>
    <row r="9" spans="1:21" x14ac:dyDescent="0.25">
      <c r="A9" s="5"/>
      <c r="C9" s="2"/>
      <c r="I9" s="5"/>
      <c r="J9" s="5"/>
      <c r="K9" s="5"/>
      <c r="N9" s="5"/>
      <c r="O9" s="5"/>
      <c r="P9" s="5"/>
      <c r="S9" s="5"/>
      <c r="T9" s="5"/>
      <c r="U9" s="5"/>
    </row>
    <row r="10" spans="1:21" x14ac:dyDescent="0.25">
      <c r="A10" s="8" t="s">
        <v>4</v>
      </c>
      <c r="C10" s="4" t="s">
        <v>13</v>
      </c>
      <c r="D10" s="6">
        <v>43333</v>
      </c>
      <c r="E10" s="6">
        <v>43353</v>
      </c>
      <c r="F10" s="6" t="s">
        <v>3</v>
      </c>
      <c r="H10" s="4" t="s">
        <v>1</v>
      </c>
      <c r="I10" s="6">
        <v>43333</v>
      </c>
      <c r="J10" s="6">
        <v>43353</v>
      </c>
      <c r="K10" s="6" t="s">
        <v>3</v>
      </c>
      <c r="M10" s="4" t="s">
        <v>1</v>
      </c>
      <c r="N10" s="6">
        <v>43333</v>
      </c>
      <c r="O10" s="6">
        <v>43353</v>
      </c>
      <c r="P10" s="6" t="s">
        <v>3</v>
      </c>
      <c r="R10" s="4" t="s">
        <v>1</v>
      </c>
      <c r="S10" s="6">
        <v>43333</v>
      </c>
      <c r="T10" s="6">
        <v>43353</v>
      </c>
      <c r="U10" s="6" t="s">
        <v>3</v>
      </c>
    </row>
    <row r="11" spans="1:21" x14ac:dyDescent="0.25">
      <c r="A11" s="7">
        <v>0.34</v>
      </c>
      <c r="C11" s="2" t="s">
        <v>10</v>
      </c>
      <c r="D11" s="7">
        <v>0.11</v>
      </c>
      <c r="E11" s="7">
        <v>0.12</v>
      </c>
      <c r="F11" s="10">
        <f t="shared" ref="F11:F13" si="4">(E11-D11)*A11</f>
        <v>3.3999999999999985E-3</v>
      </c>
      <c r="H11" s="1" t="s">
        <v>10</v>
      </c>
      <c r="I11" s="7">
        <v>0.02</v>
      </c>
      <c r="J11" s="7">
        <v>0.08</v>
      </c>
      <c r="K11" s="10">
        <f t="shared" ref="K11:K13" si="5">(J11-I11)*A11</f>
        <v>2.0400000000000001E-2</v>
      </c>
      <c r="M11" s="1" t="s">
        <v>10</v>
      </c>
      <c r="N11" s="7">
        <v>0.18</v>
      </c>
      <c r="O11" s="7">
        <v>0.12</v>
      </c>
      <c r="P11" s="10">
        <f t="shared" ref="P11:P13" si="6">(O11-N11)*A11</f>
        <v>-2.0400000000000001E-2</v>
      </c>
      <c r="R11" s="1" t="s">
        <v>10</v>
      </c>
      <c r="S11" s="7">
        <v>0.25</v>
      </c>
      <c r="T11" s="7">
        <v>0.15</v>
      </c>
      <c r="U11" s="10">
        <f>(T11-S11)*A11</f>
        <v>-3.4000000000000002E-2</v>
      </c>
    </row>
    <row r="12" spans="1:21" x14ac:dyDescent="0.25">
      <c r="A12" s="7">
        <v>0.46</v>
      </c>
      <c r="C12" s="2" t="s">
        <v>11</v>
      </c>
      <c r="D12" s="7">
        <v>0.09</v>
      </c>
      <c r="E12" s="7">
        <v>0.13</v>
      </c>
      <c r="F12" s="10">
        <f t="shared" si="4"/>
        <v>1.8400000000000003E-2</v>
      </c>
      <c r="H12" s="1" t="s">
        <v>11</v>
      </c>
      <c r="I12" s="7">
        <v>0.03</v>
      </c>
      <c r="J12" s="7">
        <v>0.09</v>
      </c>
      <c r="K12" s="10">
        <f t="shared" si="5"/>
        <v>2.76E-2</v>
      </c>
      <c r="M12" s="1" t="s">
        <v>11</v>
      </c>
      <c r="N12" s="7">
        <v>0.17</v>
      </c>
      <c r="O12" s="7">
        <v>0.1</v>
      </c>
      <c r="P12" s="10">
        <f t="shared" si="6"/>
        <v>-3.2200000000000006E-2</v>
      </c>
      <c r="R12" s="1" t="s">
        <v>11</v>
      </c>
      <c r="S12" s="7">
        <v>0.22</v>
      </c>
      <c r="T12" s="7">
        <v>0.18</v>
      </c>
      <c r="U12" s="10">
        <f>(T12-S12)*A12</f>
        <v>-1.8400000000000003E-2</v>
      </c>
    </row>
    <row r="13" spans="1:21" x14ac:dyDescent="0.25">
      <c r="A13" s="7">
        <v>0.2</v>
      </c>
      <c r="C13" s="2" t="s">
        <v>12</v>
      </c>
      <c r="D13" s="7">
        <v>0.1</v>
      </c>
      <c r="E13" s="7">
        <v>0.14000000000000001</v>
      </c>
      <c r="F13" s="10">
        <f t="shared" si="4"/>
        <v>8.0000000000000019E-3</v>
      </c>
      <c r="H13" s="1" t="s">
        <v>12</v>
      </c>
      <c r="I13" s="7">
        <v>0.09</v>
      </c>
      <c r="J13" s="7">
        <v>0.1</v>
      </c>
      <c r="K13" s="10">
        <f t="shared" si="5"/>
        <v>2.0000000000000018E-3</v>
      </c>
      <c r="M13" s="1" t="s">
        <v>12</v>
      </c>
      <c r="N13" s="7">
        <v>0.12</v>
      </c>
      <c r="O13" s="7">
        <v>0.1</v>
      </c>
      <c r="P13" s="10">
        <f t="shared" si="6"/>
        <v>-3.9999999999999983E-3</v>
      </c>
      <c r="R13" s="1" t="s">
        <v>12</v>
      </c>
      <c r="S13" s="7">
        <v>0.15</v>
      </c>
      <c r="T13" s="7">
        <v>0.11</v>
      </c>
      <c r="U13" s="10">
        <f>(T13-S13)*A13</f>
        <v>-7.9999999999999984E-3</v>
      </c>
    </row>
    <row r="14" spans="1:21" x14ac:dyDescent="0.25">
      <c r="A14" s="7"/>
      <c r="C14" s="2"/>
      <c r="I14" s="5"/>
      <c r="J14" s="5"/>
      <c r="K14" s="5"/>
      <c r="N14" s="5"/>
      <c r="O14" s="5"/>
      <c r="P14" s="5"/>
      <c r="S14" s="5"/>
      <c r="T14" s="5"/>
      <c r="U14" s="5"/>
    </row>
    <row r="15" spans="1:21" x14ac:dyDescent="0.25">
      <c r="A15" s="8" t="s">
        <v>2</v>
      </c>
      <c r="C15" s="4" t="s">
        <v>14</v>
      </c>
      <c r="D15" s="6">
        <v>43333</v>
      </c>
      <c r="E15" s="6">
        <v>43353</v>
      </c>
      <c r="F15" s="6" t="s">
        <v>3</v>
      </c>
      <c r="H15" s="4" t="s">
        <v>1</v>
      </c>
      <c r="I15" s="6">
        <v>43333</v>
      </c>
      <c r="J15" s="6">
        <v>43353</v>
      </c>
      <c r="K15" s="6" t="s">
        <v>3</v>
      </c>
      <c r="M15" s="4" t="s">
        <v>1</v>
      </c>
      <c r="N15" s="6">
        <v>43333</v>
      </c>
      <c r="O15" s="6">
        <v>43353</v>
      </c>
      <c r="P15" s="6" t="s">
        <v>3</v>
      </c>
      <c r="R15" s="4" t="s">
        <v>1</v>
      </c>
      <c r="S15" s="6">
        <v>43333</v>
      </c>
      <c r="T15" s="6">
        <v>43353</v>
      </c>
      <c r="U15" s="6" t="s">
        <v>3</v>
      </c>
    </row>
    <row r="16" spans="1:21" x14ac:dyDescent="0.25">
      <c r="A16" s="7">
        <v>0.46</v>
      </c>
      <c r="C16" s="2" t="s">
        <v>15</v>
      </c>
      <c r="D16" s="7">
        <v>0.1</v>
      </c>
      <c r="E16" s="7">
        <v>0.13</v>
      </c>
      <c r="F16" s="10">
        <f t="shared" ref="F16:F18" si="7">(E16-D16)*A16</f>
        <v>1.38E-2</v>
      </c>
      <c r="H16" s="1" t="s">
        <v>15</v>
      </c>
      <c r="I16" s="7">
        <v>0.03</v>
      </c>
      <c r="J16" s="7">
        <v>0.1</v>
      </c>
      <c r="K16" s="10">
        <f t="shared" ref="K16:K18" si="8">(J16-I16)*A16</f>
        <v>3.2200000000000006E-2</v>
      </c>
      <c r="M16" s="1" t="s">
        <v>15</v>
      </c>
      <c r="N16" s="7">
        <v>0.19</v>
      </c>
      <c r="O16" s="7">
        <v>0.13</v>
      </c>
      <c r="P16" s="10">
        <f t="shared" ref="P16:P18" si="9">(O16-N16)*A16</f>
        <v>-2.76E-2</v>
      </c>
      <c r="R16" s="1" t="s">
        <v>15</v>
      </c>
      <c r="S16" s="7">
        <v>0.26</v>
      </c>
      <c r="T16" s="7">
        <v>0.17</v>
      </c>
      <c r="U16" s="10">
        <f>(T16-S16)*A16</f>
        <v>-4.1399999999999999E-2</v>
      </c>
    </row>
    <row r="17" spans="1:21" x14ac:dyDescent="0.25">
      <c r="A17" s="7">
        <v>0.37</v>
      </c>
      <c r="C17" s="2" t="s">
        <v>16</v>
      </c>
      <c r="D17" s="7">
        <v>0.1</v>
      </c>
      <c r="E17" s="7">
        <v>0.13</v>
      </c>
      <c r="F17" s="10">
        <f t="shared" si="7"/>
        <v>1.1099999999999999E-2</v>
      </c>
      <c r="H17" s="1" t="s">
        <v>16</v>
      </c>
      <c r="I17" s="7">
        <v>0.04</v>
      </c>
      <c r="J17" s="7">
        <v>0.08</v>
      </c>
      <c r="K17" s="10">
        <f t="shared" si="8"/>
        <v>1.4800000000000001E-2</v>
      </c>
      <c r="M17" s="1" t="s">
        <v>16</v>
      </c>
      <c r="N17" s="7">
        <v>0.15</v>
      </c>
      <c r="O17" s="7">
        <v>0.09</v>
      </c>
      <c r="P17" s="10">
        <f t="shared" si="9"/>
        <v>-2.2199999999999998E-2</v>
      </c>
      <c r="R17" s="1" t="s">
        <v>16</v>
      </c>
      <c r="S17" s="7">
        <v>0.16</v>
      </c>
      <c r="T17" s="7">
        <v>0.14000000000000001</v>
      </c>
      <c r="U17" s="10">
        <f t="shared" ref="U17:U18" si="10">(T17-S17)*A17</f>
        <v>-7.399999999999996E-3</v>
      </c>
    </row>
    <row r="18" spans="1:21" x14ac:dyDescent="0.25">
      <c r="A18" s="7">
        <v>0.1</v>
      </c>
      <c r="C18" s="2" t="s">
        <v>23</v>
      </c>
      <c r="D18" s="7">
        <v>0.09</v>
      </c>
      <c r="E18" s="7">
        <v>0.14000000000000001</v>
      </c>
      <c r="F18" s="10">
        <f t="shared" si="7"/>
        <v>5.0000000000000018E-3</v>
      </c>
      <c r="H18" s="1" t="s">
        <v>17</v>
      </c>
      <c r="I18" s="7">
        <v>0.08</v>
      </c>
      <c r="J18" s="7">
        <v>0.08</v>
      </c>
      <c r="K18" s="10">
        <f t="shared" si="8"/>
        <v>0</v>
      </c>
      <c r="M18" s="1" t="s">
        <v>17</v>
      </c>
      <c r="N18" s="7">
        <v>0.1</v>
      </c>
      <c r="O18" s="7">
        <v>7.0000000000000007E-2</v>
      </c>
      <c r="P18" s="10">
        <f t="shared" si="9"/>
        <v>-3.0000000000000001E-3</v>
      </c>
      <c r="R18" s="1" t="s">
        <v>17</v>
      </c>
      <c r="S18" s="7">
        <v>0.15</v>
      </c>
      <c r="T18" s="7">
        <v>0.13</v>
      </c>
      <c r="U18" s="10">
        <f t="shared" si="10"/>
        <v>-1.9999999999999992E-3</v>
      </c>
    </row>
    <row r="19" spans="1:21" x14ac:dyDescent="0.25">
      <c r="A19" s="7">
        <v>7.0000000000000007E-2</v>
      </c>
      <c r="C19" s="2" t="s">
        <v>24</v>
      </c>
      <c r="D19" s="7">
        <v>0.13</v>
      </c>
      <c r="E19" s="7">
        <v>0.11</v>
      </c>
      <c r="F19" s="10">
        <f t="shared" ref="F19" si="11">(E19-D19)*A19</f>
        <v>-1.4000000000000004E-3</v>
      </c>
      <c r="H19" s="1" t="s">
        <v>17</v>
      </c>
      <c r="I19" s="7">
        <v>0.09</v>
      </c>
      <c r="J19" s="7">
        <v>0.11</v>
      </c>
      <c r="K19" s="10">
        <f t="shared" ref="K19" si="12">(J19-I19)*A19</f>
        <v>1.4000000000000004E-3</v>
      </c>
      <c r="M19" s="1" t="s">
        <v>17</v>
      </c>
      <c r="N19" s="7">
        <v>0.06</v>
      </c>
      <c r="O19" s="7">
        <v>7.0000000000000007E-2</v>
      </c>
      <c r="P19" s="10">
        <f t="shared" ref="P19" si="13">(O19-N19)*A19</f>
        <v>7.0000000000000064E-4</v>
      </c>
      <c r="R19" s="1" t="s">
        <v>17</v>
      </c>
      <c r="S19" s="7">
        <v>0.08</v>
      </c>
      <c r="T19" s="7">
        <v>0.03</v>
      </c>
      <c r="U19" s="10">
        <f t="shared" ref="U19" si="14">(T19-S19)*A19</f>
        <v>-3.5000000000000005E-3</v>
      </c>
    </row>
    <row r="20" spans="1:21" x14ac:dyDescent="0.25">
      <c r="C20" s="2"/>
    </row>
    <row r="21" spans="1:21" x14ac:dyDescent="0.25">
      <c r="C21" s="4" t="s">
        <v>19</v>
      </c>
      <c r="D21" s="6">
        <v>43333</v>
      </c>
      <c r="E21" s="6">
        <v>43353</v>
      </c>
      <c r="F21" s="6" t="s">
        <v>3</v>
      </c>
      <c r="H21" s="4" t="s">
        <v>1</v>
      </c>
      <c r="I21" s="6">
        <v>43333</v>
      </c>
      <c r="J21" s="6">
        <v>43353</v>
      </c>
      <c r="K21" s="6" t="s">
        <v>3</v>
      </c>
      <c r="M21" s="4" t="s">
        <v>1</v>
      </c>
      <c r="N21" s="6">
        <v>43333</v>
      </c>
      <c r="O21" s="6">
        <v>43353</v>
      </c>
      <c r="P21" s="6" t="s">
        <v>3</v>
      </c>
      <c r="R21" s="4" t="s">
        <v>1</v>
      </c>
      <c r="S21" s="6">
        <v>43333</v>
      </c>
      <c r="T21" s="6">
        <v>43353</v>
      </c>
      <c r="U21" s="6" t="s">
        <v>3</v>
      </c>
    </row>
    <row r="22" spans="1:21" x14ac:dyDescent="0.25">
      <c r="C22" s="2" t="s">
        <v>19</v>
      </c>
      <c r="D22" s="13">
        <v>0.1</v>
      </c>
      <c r="E22" s="13">
        <v>0.13</v>
      </c>
      <c r="F22" s="14">
        <f>E22-D22</f>
        <v>0.03</v>
      </c>
      <c r="H22" s="2" t="s">
        <v>20</v>
      </c>
      <c r="I22" s="13">
        <v>0.04</v>
      </c>
      <c r="J22" s="13">
        <v>0.09</v>
      </c>
      <c r="K22" s="10">
        <f>J22-I22</f>
        <v>4.9999999999999996E-2</v>
      </c>
      <c r="M22" s="2" t="s">
        <v>20</v>
      </c>
      <c r="N22" s="13">
        <v>0.16</v>
      </c>
      <c r="O22" s="13">
        <v>0.11</v>
      </c>
      <c r="P22" s="10">
        <f>O22-N22</f>
        <v>-0.05</v>
      </c>
      <c r="R22" s="2" t="s">
        <v>20</v>
      </c>
      <c r="S22" s="13">
        <v>0.22</v>
      </c>
      <c r="T22" s="13">
        <v>0.15</v>
      </c>
      <c r="U22" s="10">
        <f>T22-S22</f>
        <v>-7.0000000000000007E-2</v>
      </c>
    </row>
  </sheetData>
  <mergeCells count="4">
    <mergeCell ref="D2:F2"/>
    <mergeCell ref="I2:K2"/>
    <mergeCell ref="N2:P2"/>
    <mergeCell ref="S2:U2"/>
  </mergeCells>
  <conditionalFormatting sqref="F4:F8">
    <cfRule type="colorScale" priority="3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11:F13">
    <cfRule type="colorScale" priority="3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16:F18">
    <cfRule type="colorScale" priority="3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4:K8">
    <cfRule type="colorScale" priority="3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22">
    <cfRule type="colorScale" priority="2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1">
    <cfRule type="colorScale" priority="2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2">
    <cfRule type="colorScale" priority="2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3">
    <cfRule type="colorScale" priority="2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6">
    <cfRule type="colorScale" priority="2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7">
    <cfRule type="colorScale" priority="2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8">
    <cfRule type="colorScale" priority="2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22">
    <cfRule type="colorScale" priority="2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4:P8">
    <cfRule type="colorScale" priority="2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22">
    <cfRule type="colorScale" priority="1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1">
    <cfRule type="colorScale" priority="2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2">
    <cfRule type="colorScale" priority="1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3">
    <cfRule type="colorScale" priority="1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6">
    <cfRule type="colorScale" priority="1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7">
    <cfRule type="colorScale" priority="1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8">
    <cfRule type="colorScale" priority="1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22">
    <cfRule type="colorScale" priority="1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6:U18">
    <cfRule type="colorScale" priority="1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7">
    <cfRule type="colorScale" priority="1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8">
    <cfRule type="colorScale" priority="1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1">
    <cfRule type="colorScale" priority="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2">
    <cfRule type="colorScale" priority="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3">
    <cfRule type="colorScale" priority="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4:U8">
    <cfRule type="colorScale" priority="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19">
    <cfRule type="colorScale" priority="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K19">
    <cfRule type="colorScale" priority="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P19">
    <cfRule type="colorScale" priority="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9">
    <cfRule type="colorScale" priority="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U19">
    <cfRule type="colorScale" priority="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H43"/>
  <sheetViews>
    <sheetView zoomScale="115" zoomScaleNormal="115" workbookViewId="0">
      <pane xSplit="2" ySplit="3" topLeftCell="DH25" activePane="bottomRight" state="frozen"/>
      <selection pane="topRight" activeCell="C1" sqref="C1"/>
      <selection pane="bottomLeft" activeCell="A5" sqref="A5"/>
      <selection pane="bottomRight" activeCell="DJ4" sqref="DJ4"/>
    </sheetView>
  </sheetViews>
  <sheetFormatPr defaultRowHeight="15" x14ac:dyDescent="0.25"/>
  <cols>
    <col min="1" max="1" width="9.140625" style="1"/>
    <col min="2" max="2" width="31.5703125" style="1" bestFit="1" customWidth="1"/>
    <col min="3" max="19" width="9.140625" style="1"/>
    <col min="20" max="22" width="9.140625" style="1" customWidth="1"/>
    <col min="23" max="23" width="31.5703125" style="1" customWidth="1"/>
    <col min="24" max="43" width="9.140625" style="1"/>
    <col min="44" max="44" width="31.5703125" style="1" bestFit="1" customWidth="1"/>
    <col min="45" max="64" width="9.140625" style="1"/>
    <col min="65" max="65" width="31.5703125" style="1" bestFit="1" customWidth="1"/>
    <col min="66" max="85" width="9.140625" style="1"/>
    <col min="86" max="86" width="31.5703125" style="1" bestFit="1" customWidth="1"/>
    <col min="87" max="106" width="9.140625" style="1"/>
    <col min="107" max="107" width="31.5703125" style="1" bestFit="1" customWidth="1"/>
    <col min="108" max="115" width="9.140625" style="1"/>
    <col min="116" max="116" width="31.5703125" style="1" bestFit="1" customWidth="1"/>
    <col min="117" max="136" width="9.140625" style="1"/>
    <col min="137" max="137" width="31.5703125" style="1" bestFit="1" customWidth="1"/>
    <col min="138" max="156" width="9.140625" style="1"/>
    <col min="157" max="157" width="23.42578125" style="1" bestFit="1" customWidth="1"/>
    <col min="158" max="158" width="6" style="2" bestFit="1" customWidth="1"/>
    <col min="159" max="166" width="13.140625" style="1" customWidth="1"/>
    <col min="167" max="168" width="9.140625" style="1"/>
    <col min="169" max="169" width="23.42578125" style="1" bestFit="1" customWidth="1"/>
    <col min="170" max="170" width="5.42578125" style="2" customWidth="1"/>
    <col min="171" max="171" width="12.5703125" style="1" bestFit="1" customWidth="1"/>
    <col min="172" max="177" width="13.140625" style="1" customWidth="1"/>
    <col min="178" max="178" width="13" style="1" customWidth="1"/>
    <col min="179" max="179" width="13.140625" style="1" customWidth="1"/>
    <col min="180" max="180" width="9.140625" style="1"/>
    <col min="181" max="181" width="23.42578125" style="1" bestFit="1" customWidth="1"/>
    <col min="182" max="182" width="4.85546875" style="1" bestFit="1" customWidth="1"/>
    <col min="183" max="190" width="13" style="1" customWidth="1"/>
    <col min="191" max="16384" width="9.140625" style="1"/>
  </cols>
  <sheetData>
    <row r="2" spans="2:190" ht="15.75" customHeight="1" x14ac:dyDescent="0.25">
      <c r="B2" s="16" t="s">
        <v>25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W2" s="16" t="s">
        <v>26</v>
      </c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R2" s="16" t="s">
        <v>33</v>
      </c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M2" s="16" t="s">
        <v>34</v>
      </c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H2" s="16" t="s">
        <v>37</v>
      </c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C2" s="16" t="s">
        <v>70</v>
      </c>
      <c r="DD2" s="16"/>
      <c r="DE2" s="16"/>
      <c r="DF2" s="16"/>
      <c r="DG2" s="16"/>
      <c r="DH2" s="16"/>
      <c r="DI2" s="16"/>
      <c r="DJ2" s="16"/>
      <c r="DL2" s="16" t="s">
        <v>40</v>
      </c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G2" s="16" t="s">
        <v>71</v>
      </c>
      <c r="FA2" s="16"/>
      <c r="FB2" s="16"/>
      <c r="FN2" s="16"/>
    </row>
    <row r="3" spans="2:190" x14ac:dyDescent="0.25">
      <c r="C3" s="17">
        <v>43238</v>
      </c>
      <c r="D3" s="17">
        <v>43243</v>
      </c>
      <c r="E3" s="17">
        <v>43257</v>
      </c>
      <c r="F3" s="17">
        <v>43264</v>
      </c>
      <c r="G3" s="17">
        <v>43271</v>
      </c>
      <c r="H3" s="17">
        <v>43278</v>
      </c>
      <c r="I3" s="17">
        <v>43285</v>
      </c>
      <c r="J3" s="17">
        <v>43292</v>
      </c>
      <c r="K3" s="17">
        <v>43299</v>
      </c>
      <c r="L3" s="17">
        <v>43306</v>
      </c>
      <c r="M3" s="17">
        <v>43313</v>
      </c>
      <c r="N3" s="17">
        <v>43320</v>
      </c>
      <c r="O3" s="17">
        <v>43327</v>
      </c>
      <c r="P3" s="17">
        <v>43334</v>
      </c>
      <c r="Q3" s="17">
        <v>43341</v>
      </c>
      <c r="R3" s="17">
        <v>43348</v>
      </c>
      <c r="X3" s="17">
        <v>43238</v>
      </c>
      <c r="Y3" s="17">
        <v>43243</v>
      </c>
      <c r="Z3" s="17">
        <v>43257</v>
      </c>
      <c r="AA3" s="17">
        <v>43264</v>
      </c>
      <c r="AB3" s="17">
        <v>43271</v>
      </c>
      <c r="AC3" s="17">
        <v>43278</v>
      </c>
      <c r="AD3" s="17">
        <v>43285</v>
      </c>
      <c r="AE3" s="17">
        <v>43292</v>
      </c>
      <c r="AF3" s="17">
        <v>43299</v>
      </c>
      <c r="AG3" s="17">
        <v>43306</v>
      </c>
      <c r="AH3" s="17">
        <v>43313</v>
      </c>
      <c r="AI3" s="17">
        <v>43320</v>
      </c>
      <c r="AJ3" s="17">
        <v>43327</v>
      </c>
      <c r="AK3" s="17">
        <v>43334</v>
      </c>
      <c r="AL3" s="17">
        <v>43341</v>
      </c>
      <c r="AM3" s="17">
        <v>43348</v>
      </c>
      <c r="AS3" s="17">
        <v>43238</v>
      </c>
      <c r="AT3" s="17">
        <v>43243</v>
      </c>
      <c r="AU3" s="17">
        <v>43257</v>
      </c>
      <c r="AV3" s="17">
        <v>43264</v>
      </c>
      <c r="AW3" s="17">
        <v>43271</v>
      </c>
      <c r="AX3" s="17">
        <v>43278</v>
      </c>
      <c r="AY3" s="17">
        <v>43285</v>
      </c>
      <c r="AZ3" s="17">
        <v>43292</v>
      </c>
      <c r="BA3" s="17">
        <v>43299</v>
      </c>
      <c r="BB3" s="17">
        <v>43306</v>
      </c>
      <c r="BC3" s="17">
        <v>43313</v>
      </c>
      <c r="BD3" s="17">
        <v>43320</v>
      </c>
      <c r="BE3" s="17">
        <v>43327</v>
      </c>
      <c r="BF3" s="17">
        <v>43334</v>
      </c>
      <c r="BG3" s="17">
        <v>43341</v>
      </c>
      <c r="BH3" s="17">
        <v>43348</v>
      </c>
      <c r="BN3" s="17">
        <v>43238</v>
      </c>
      <c r="BO3" s="17">
        <v>43243</v>
      </c>
      <c r="BP3" s="17">
        <v>43257</v>
      </c>
      <c r="BQ3" s="17">
        <v>43264</v>
      </c>
      <c r="BR3" s="17">
        <v>43271</v>
      </c>
      <c r="BS3" s="17">
        <v>43278</v>
      </c>
      <c r="BT3" s="17">
        <v>43285</v>
      </c>
      <c r="BU3" s="17">
        <v>43292</v>
      </c>
      <c r="BV3" s="17">
        <v>43299</v>
      </c>
      <c r="BW3" s="17">
        <v>43306</v>
      </c>
      <c r="BX3" s="17">
        <v>43313</v>
      </c>
      <c r="BY3" s="17">
        <v>43320</v>
      </c>
      <c r="BZ3" s="17">
        <v>43327</v>
      </c>
      <c r="CA3" s="17">
        <v>43334</v>
      </c>
      <c r="CB3" s="17">
        <v>43341</v>
      </c>
      <c r="CC3" s="17">
        <v>43348</v>
      </c>
      <c r="CI3" s="17">
        <v>43238</v>
      </c>
      <c r="CJ3" s="17">
        <v>43243</v>
      </c>
      <c r="CK3" s="17">
        <v>43257</v>
      </c>
      <c r="CL3" s="17">
        <v>43264</v>
      </c>
      <c r="CM3" s="17">
        <v>43271</v>
      </c>
      <c r="CN3" s="17">
        <v>43278</v>
      </c>
      <c r="CO3" s="17">
        <v>43285</v>
      </c>
      <c r="CP3" s="17">
        <v>43292</v>
      </c>
      <c r="CQ3" s="17">
        <v>43299</v>
      </c>
      <c r="CR3" s="17">
        <v>43306</v>
      </c>
      <c r="CS3" s="17">
        <v>43313</v>
      </c>
      <c r="CT3" s="17">
        <v>43320</v>
      </c>
      <c r="CU3" s="17">
        <v>43327</v>
      </c>
      <c r="CV3" s="17">
        <v>43334</v>
      </c>
      <c r="CW3" s="17">
        <v>43341</v>
      </c>
      <c r="CX3" s="17">
        <v>43348</v>
      </c>
      <c r="DD3" s="17">
        <v>43327</v>
      </c>
      <c r="DE3" s="17">
        <v>43334</v>
      </c>
      <c r="DF3" s="17">
        <v>43341</v>
      </c>
      <c r="DG3" s="17">
        <v>43348</v>
      </c>
      <c r="DM3" s="17">
        <v>43238</v>
      </c>
      <c r="DN3" s="17">
        <v>43243</v>
      </c>
      <c r="DO3" s="17">
        <v>43257</v>
      </c>
      <c r="DP3" s="17">
        <v>43264</v>
      </c>
      <c r="DQ3" s="17">
        <v>43271</v>
      </c>
      <c r="DR3" s="17">
        <v>43278</v>
      </c>
      <c r="DS3" s="17">
        <v>43285</v>
      </c>
      <c r="DT3" s="17">
        <v>43292</v>
      </c>
      <c r="DU3" s="17">
        <v>43299</v>
      </c>
      <c r="DV3" s="17">
        <v>43306</v>
      </c>
      <c r="DW3" s="17">
        <v>43313</v>
      </c>
      <c r="DX3" s="17">
        <v>43320</v>
      </c>
      <c r="DY3" s="17">
        <v>43327</v>
      </c>
      <c r="DZ3" s="17">
        <v>43334</v>
      </c>
      <c r="EA3" s="17">
        <v>43341</v>
      </c>
      <c r="EB3" s="17">
        <v>43348</v>
      </c>
      <c r="EH3" s="17">
        <v>43238</v>
      </c>
      <c r="EI3" s="17">
        <v>43243</v>
      </c>
      <c r="EJ3" s="17">
        <v>43257</v>
      </c>
      <c r="EK3" s="17">
        <v>43264</v>
      </c>
      <c r="EL3" s="17">
        <v>43271</v>
      </c>
      <c r="EM3" s="17">
        <v>43278</v>
      </c>
      <c r="EN3" s="17">
        <v>43285</v>
      </c>
      <c r="EO3" s="17">
        <v>43292</v>
      </c>
      <c r="EP3" s="17">
        <v>43299</v>
      </c>
      <c r="EQ3" s="17">
        <v>43306</v>
      </c>
      <c r="ER3" s="17">
        <v>43313</v>
      </c>
      <c r="ES3" s="17">
        <v>43320</v>
      </c>
      <c r="ET3" s="17">
        <v>43327</v>
      </c>
      <c r="EU3" s="17">
        <v>43334</v>
      </c>
      <c r="EV3" s="17">
        <v>43341</v>
      </c>
      <c r="EW3" s="17">
        <v>43348</v>
      </c>
      <c r="FA3" s="2" t="s">
        <v>81</v>
      </c>
      <c r="FC3" s="11" t="s">
        <v>72</v>
      </c>
      <c r="FD3" s="11" t="s">
        <v>73</v>
      </c>
      <c r="FE3" s="11" t="s">
        <v>74</v>
      </c>
      <c r="FF3" s="11" t="s">
        <v>75</v>
      </c>
      <c r="FG3" s="11" t="s">
        <v>76</v>
      </c>
      <c r="FH3" s="11" t="s">
        <v>77</v>
      </c>
      <c r="FI3" s="11" t="s">
        <v>79</v>
      </c>
      <c r="FJ3" s="11" t="s">
        <v>78</v>
      </c>
      <c r="FK3" s="11" t="s">
        <v>80</v>
      </c>
      <c r="FM3" s="2" t="s">
        <v>82</v>
      </c>
      <c r="FO3" s="11" t="s">
        <v>72</v>
      </c>
      <c r="FP3" s="11" t="s">
        <v>73</v>
      </c>
      <c r="FQ3" s="11" t="s">
        <v>74</v>
      </c>
      <c r="FR3" s="11" t="s">
        <v>75</v>
      </c>
      <c r="FS3" s="11" t="s">
        <v>76</v>
      </c>
      <c r="FT3" s="11" t="s">
        <v>77</v>
      </c>
      <c r="FU3" s="11" t="s">
        <v>79</v>
      </c>
      <c r="FV3" s="11" t="s">
        <v>78</v>
      </c>
      <c r="FW3" s="11" t="s">
        <v>80</v>
      </c>
      <c r="FY3" s="2" t="s">
        <v>83</v>
      </c>
      <c r="FZ3" s="2"/>
      <c r="GA3" s="11" t="s">
        <v>72</v>
      </c>
      <c r="GB3" s="11" t="s">
        <v>73</v>
      </c>
      <c r="GC3" s="11" t="s">
        <v>74</v>
      </c>
      <c r="GD3" s="11" t="s">
        <v>75</v>
      </c>
      <c r="GE3" s="11" t="s">
        <v>76</v>
      </c>
      <c r="GF3" s="11" t="s">
        <v>79</v>
      </c>
      <c r="GG3" s="11" t="s">
        <v>78</v>
      </c>
      <c r="GH3" s="11" t="s">
        <v>80</v>
      </c>
    </row>
    <row r="4" spans="2:190" x14ac:dyDescent="0.25">
      <c r="B4" s="4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W4" s="4" t="s">
        <v>1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R4" s="4" t="s">
        <v>1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M4" s="4" t="s">
        <v>1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H4" s="4" t="s">
        <v>1</v>
      </c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DC4" s="4" t="s">
        <v>1</v>
      </c>
      <c r="DD4" s="3"/>
      <c r="DE4" s="3"/>
      <c r="DF4" s="3"/>
      <c r="DG4" s="3"/>
      <c r="DL4" s="4" t="s">
        <v>1</v>
      </c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G4" s="4" t="s">
        <v>1</v>
      </c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FA4" s="4" t="s">
        <v>1</v>
      </c>
      <c r="FB4" s="4"/>
      <c r="FC4" s="4"/>
      <c r="FD4" s="4"/>
      <c r="FE4" s="4"/>
      <c r="FF4" s="4"/>
      <c r="FG4" s="4"/>
      <c r="FH4" s="4"/>
      <c r="FI4" s="4"/>
      <c r="FJ4" s="4"/>
      <c r="FK4" s="4"/>
      <c r="FM4" s="4" t="s">
        <v>1</v>
      </c>
      <c r="FN4" s="4"/>
      <c r="FO4" s="4"/>
      <c r="FP4" s="4"/>
      <c r="FQ4" s="4"/>
      <c r="FR4" s="4"/>
      <c r="FS4" s="4"/>
      <c r="FT4" s="4"/>
      <c r="FU4" s="4"/>
      <c r="FV4" s="4"/>
      <c r="FW4" s="4"/>
      <c r="FY4" s="4" t="s">
        <v>1</v>
      </c>
      <c r="FZ4" s="4"/>
      <c r="GA4" s="4"/>
      <c r="GB4" s="4"/>
      <c r="GC4" s="4"/>
      <c r="GD4" s="4"/>
      <c r="GE4" s="4"/>
      <c r="GF4" s="4"/>
      <c r="GG4" s="4"/>
      <c r="GH4" s="4"/>
    </row>
    <row r="5" spans="2:190" x14ac:dyDescent="0.25">
      <c r="B5" s="1" t="s">
        <v>43</v>
      </c>
      <c r="C5" s="15">
        <v>0.26</v>
      </c>
      <c r="D5" s="15">
        <v>0.31</v>
      </c>
      <c r="E5" s="15">
        <v>0.24</v>
      </c>
      <c r="F5" s="15">
        <v>0.28000000000000003</v>
      </c>
      <c r="G5" s="15">
        <v>0.26</v>
      </c>
      <c r="H5" s="15">
        <v>0.31</v>
      </c>
      <c r="I5" s="15">
        <v>0.24</v>
      </c>
      <c r="J5" s="15">
        <v>0.3</v>
      </c>
      <c r="K5" s="15">
        <v>0.31</v>
      </c>
      <c r="L5" s="15">
        <v>0.28000000000000003</v>
      </c>
      <c r="M5" s="15">
        <v>0.2</v>
      </c>
      <c r="N5" s="15">
        <v>0.26</v>
      </c>
      <c r="O5" s="15">
        <v>0.22</v>
      </c>
      <c r="P5" s="15">
        <v>0.23</v>
      </c>
      <c r="Q5" s="15">
        <v>0.26</v>
      </c>
      <c r="R5" s="15">
        <v>0.24</v>
      </c>
      <c r="S5" s="15"/>
      <c r="T5" s="15"/>
      <c r="U5" s="15"/>
      <c r="V5" s="15"/>
      <c r="W5" s="1" t="s">
        <v>43</v>
      </c>
      <c r="X5" s="15">
        <v>0.06</v>
      </c>
      <c r="Y5" s="15">
        <v>0.11</v>
      </c>
      <c r="Z5" s="15">
        <v>7.0000000000000007E-2</v>
      </c>
      <c r="AA5" s="15">
        <v>0.06</v>
      </c>
      <c r="AB5" s="15">
        <v>0.06</v>
      </c>
      <c r="AC5" s="15">
        <v>0.11</v>
      </c>
      <c r="AD5" s="15">
        <v>7.0000000000000007E-2</v>
      </c>
      <c r="AE5" s="15">
        <v>7.0000000000000007E-2</v>
      </c>
      <c r="AF5" s="15">
        <v>0.06</v>
      </c>
      <c r="AG5" s="15">
        <v>7.0000000000000007E-2</v>
      </c>
      <c r="AH5" s="15">
        <v>0.09</v>
      </c>
      <c r="AI5" s="15">
        <v>0.08</v>
      </c>
      <c r="AJ5" s="15">
        <v>0.08</v>
      </c>
      <c r="AK5" s="15">
        <v>0.06</v>
      </c>
      <c r="AL5" s="15">
        <v>0.1</v>
      </c>
      <c r="AM5" s="15">
        <v>0.1</v>
      </c>
      <c r="AR5" s="1" t="s">
        <v>43</v>
      </c>
      <c r="AS5" s="15">
        <v>0.24</v>
      </c>
      <c r="AT5" s="15">
        <v>0.17</v>
      </c>
      <c r="AU5" s="15">
        <v>0.1</v>
      </c>
      <c r="AV5" s="15">
        <v>0.26</v>
      </c>
      <c r="AW5" s="15">
        <v>0.15</v>
      </c>
      <c r="AX5" s="15">
        <v>0.15</v>
      </c>
      <c r="AY5" s="15">
        <v>0.21</v>
      </c>
      <c r="AZ5" s="15">
        <v>0.2</v>
      </c>
      <c r="BA5" s="15">
        <v>0.18</v>
      </c>
      <c r="BB5" s="15">
        <v>0.16</v>
      </c>
      <c r="BC5" s="15">
        <v>0.19</v>
      </c>
      <c r="BD5" s="15">
        <v>0.13</v>
      </c>
      <c r="BE5" s="15">
        <v>0.1</v>
      </c>
      <c r="BF5" s="15">
        <v>0.16</v>
      </c>
      <c r="BG5" s="15">
        <v>0.17</v>
      </c>
      <c r="BH5" s="15">
        <v>0.15</v>
      </c>
      <c r="BI5" s="15"/>
      <c r="BJ5" s="15"/>
      <c r="BK5" s="15"/>
      <c r="BL5" s="15"/>
      <c r="BM5" s="1" t="s">
        <v>43</v>
      </c>
      <c r="BN5" s="15">
        <v>7.0000000000000007E-2</v>
      </c>
      <c r="BO5" s="15">
        <v>0.02</v>
      </c>
      <c r="BP5" s="15">
        <v>0.05</v>
      </c>
      <c r="BQ5" s="15">
        <v>0.01</v>
      </c>
      <c r="BR5" s="15">
        <v>0.09</v>
      </c>
      <c r="BS5" s="15">
        <v>0.01</v>
      </c>
      <c r="BT5" s="15">
        <v>0.09</v>
      </c>
      <c r="BU5" s="15">
        <v>0.06</v>
      </c>
      <c r="BV5" s="15">
        <v>0.04</v>
      </c>
      <c r="BW5" s="15">
        <v>0.1</v>
      </c>
      <c r="BX5" s="15">
        <v>0.04</v>
      </c>
      <c r="BY5" s="15">
        <v>0.1</v>
      </c>
      <c r="BZ5" s="15">
        <v>0.11</v>
      </c>
      <c r="CA5" s="15">
        <v>7.0000000000000007E-2</v>
      </c>
      <c r="CB5" s="15">
        <v>0.11</v>
      </c>
      <c r="CC5" s="15">
        <v>0.08</v>
      </c>
      <c r="CD5" s="15"/>
      <c r="CE5" s="15"/>
      <c r="CF5" s="15"/>
      <c r="CH5" s="1" t="s">
        <v>43</v>
      </c>
      <c r="CI5" s="15">
        <v>0.01</v>
      </c>
      <c r="CJ5" s="15">
        <v>0.01</v>
      </c>
      <c r="CK5" s="15">
        <v>0.04</v>
      </c>
      <c r="CL5" s="15">
        <v>0.01</v>
      </c>
      <c r="CM5" s="15">
        <v>0.02</v>
      </c>
      <c r="CN5" s="15">
        <v>0</v>
      </c>
      <c r="CO5" s="15">
        <v>0.04</v>
      </c>
      <c r="CP5" s="15">
        <v>0</v>
      </c>
      <c r="CQ5" s="15">
        <v>0.04</v>
      </c>
      <c r="CR5" s="15">
        <v>0.02</v>
      </c>
      <c r="CS5" s="15">
        <v>7.0000000000000007E-2</v>
      </c>
      <c r="CT5" s="15">
        <v>0.03</v>
      </c>
      <c r="CU5" s="15">
        <v>0.08</v>
      </c>
      <c r="CV5" s="15">
        <v>0.11</v>
      </c>
      <c r="CW5" s="15">
        <v>0.09</v>
      </c>
      <c r="CX5" s="15">
        <v>0.1</v>
      </c>
      <c r="CY5" s="15"/>
      <c r="CZ5" s="15"/>
      <c r="DA5" s="15"/>
      <c r="DB5" s="15"/>
      <c r="DC5" s="1" t="s">
        <v>43</v>
      </c>
      <c r="DD5" s="15">
        <v>0</v>
      </c>
      <c r="DE5" s="15">
        <v>0.01</v>
      </c>
      <c r="DF5" s="15">
        <v>0.01</v>
      </c>
      <c r="DG5" s="15">
        <v>0.06</v>
      </c>
      <c r="DL5" s="1" t="s">
        <v>43</v>
      </c>
      <c r="DM5" s="15">
        <v>0.2</v>
      </c>
      <c r="DN5" s="15">
        <v>0.26</v>
      </c>
      <c r="DO5" s="15">
        <v>0.32</v>
      </c>
      <c r="DP5" s="15">
        <v>0.2</v>
      </c>
      <c r="DQ5" s="15">
        <v>0.28000000000000003</v>
      </c>
      <c r="DR5" s="15">
        <v>0.23</v>
      </c>
      <c r="DS5" s="15">
        <v>0.17</v>
      </c>
      <c r="DT5" s="15">
        <v>0.25</v>
      </c>
      <c r="DU5" s="15">
        <v>0.28999999999999998</v>
      </c>
      <c r="DV5" s="15">
        <v>0.23</v>
      </c>
      <c r="DW5" s="15">
        <v>0.25</v>
      </c>
      <c r="DX5" s="15">
        <v>0.24</v>
      </c>
      <c r="DY5" s="15">
        <v>0.23</v>
      </c>
      <c r="DZ5" s="15">
        <v>0.25</v>
      </c>
      <c r="EA5" s="15">
        <v>0.15</v>
      </c>
      <c r="EB5" s="15">
        <v>0.15</v>
      </c>
      <c r="EC5" s="15"/>
      <c r="ED5" s="15"/>
      <c r="EE5" s="15"/>
      <c r="EG5" s="1" t="s">
        <v>43</v>
      </c>
      <c r="EH5" s="15">
        <v>0.05</v>
      </c>
      <c r="EI5" s="15">
        <v>7.0000000000000007E-2</v>
      </c>
      <c r="EJ5" s="15">
        <v>0.04</v>
      </c>
      <c r="EK5" s="15">
        <v>0.06</v>
      </c>
      <c r="EL5" s="15">
        <v>0.05</v>
      </c>
      <c r="EM5" s="15">
        <v>7.0000000000000007E-2</v>
      </c>
      <c r="EN5" s="15">
        <v>0.06</v>
      </c>
      <c r="EO5" s="15">
        <v>0.04</v>
      </c>
      <c r="EP5" s="15">
        <v>0</v>
      </c>
      <c r="EQ5" s="15">
        <v>0.05</v>
      </c>
      <c r="ER5" s="15">
        <v>0.05</v>
      </c>
      <c r="ES5" s="15">
        <v>0.06</v>
      </c>
      <c r="ET5" s="15">
        <v>0.05</v>
      </c>
      <c r="EU5" s="15">
        <v>0.06</v>
      </c>
      <c r="EV5" s="15">
        <v>7.0000000000000007E-2</v>
      </c>
      <c r="EW5" s="15">
        <v>0.05</v>
      </c>
      <c r="FA5" s="1" t="s">
        <v>43</v>
      </c>
      <c r="FB5" s="19">
        <v>0.08</v>
      </c>
      <c r="FC5" s="18">
        <f>R5</f>
        <v>0.24</v>
      </c>
      <c r="FD5" s="18">
        <f t="shared" ref="FD5:FD40" si="0">AM5</f>
        <v>0.1</v>
      </c>
      <c r="FE5" s="18">
        <f t="shared" ref="FE5:FE40" si="1">BH5</f>
        <v>0.15</v>
      </c>
      <c r="FF5" s="18">
        <f t="shared" ref="FF5:FF40" si="2">CC5</f>
        <v>0.08</v>
      </c>
      <c r="FG5" s="18">
        <f>CX5</f>
        <v>0.1</v>
      </c>
      <c r="FH5" s="18">
        <f t="shared" ref="FH5:FH40" si="3">DG5</f>
        <v>0.06</v>
      </c>
      <c r="FI5" s="18">
        <f>EB5</f>
        <v>0.15</v>
      </c>
      <c r="FJ5" s="18">
        <f>EW5</f>
        <v>0.05</v>
      </c>
      <c r="FK5" s="18">
        <v>6.9999999999999951E-2</v>
      </c>
      <c r="FM5" s="1" t="s">
        <v>43</v>
      </c>
      <c r="FN5" s="19">
        <v>0.08</v>
      </c>
      <c r="FO5" s="10">
        <f>(R5-Q5)*0.08</f>
        <v>-1.6000000000000014E-3</v>
      </c>
      <c r="FP5" s="10">
        <f>(AM5-AL5)*0.08</f>
        <v>0</v>
      </c>
      <c r="FQ5" s="10">
        <f>(BH5-BG5)*0.08</f>
        <v>-1.6000000000000014E-3</v>
      </c>
      <c r="FR5" s="10">
        <f>(CC5-CB5)*0.08</f>
        <v>-2.3999999999999998E-3</v>
      </c>
      <c r="FS5" s="10">
        <f>(CX5-CW5)*0.08</f>
        <v>8.0000000000000069E-4</v>
      </c>
      <c r="FT5" s="10">
        <f>(DG5-DF5)*0.08</f>
        <v>4.0000000000000001E-3</v>
      </c>
      <c r="FU5" s="10">
        <f>(EB5-EA5)*0.08</f>
        <v>0</v>
      </c>
      <c r="FV5" s="10">
        <f>(EW5-EV5)*0.08</f>
        <v>-1.6000000000000003E-3</v>
      </c>
      <c r="FW5" s="10">
        <f>SUM(FO5:FV5)</f>
        <v>-2.4000000000000024E-3</v>
      </c>
      <c r="FY5" s="1" t="s">
        <v>43</v>
      </c>
      <c r="FZ5" s="19">
        <v>0.08</v>
      </c>
      <c r="GA5" s="10">
        <f>(R5-N5)*0.08</f>
        <v>-1.6000000000000014E-3</v>
      </c>
      <c r="GB5" s="10">
        <f>(AM5-AI5)*0.08</f>
        <v>1.6000000000000003E-3</v>
      </c>
      <c r="GC5" s="10">
        <f>(BH5-BD5)*0.08</f>
        <v>1.5999999999999992E-3</v>
      </c>
      <c r="GD5" s="10">
        <f>(CC5-BY5)*0.08</f>
        <v>-1.6000000000000003E-3</v>
      </c>
      <c r="GE5" s="10">
        <f>(CX5-CT5)*0.08</f>
        <v>5.6000000000000008E-3</v>
      </c>
      <c r="GF5" s="10">
        <f>(EB5-DX5)*0.08</f>
        <v>-7.1999999999999998E-3</v>
      </c>
      <c r="GG5" s="10">
        <f>(EW5-ES5)*0.08</f>
        <v>-7.999999999999996E-4</v>
      </c>
      <c r="GH5" s="10">
        <f>SUM(GA5:GG5)</f>
        <v>-2.4000000000000002E-3</v>
      </c>
    </row>
    <row r="6" spans="2:190" x14ac:dyDescent="0.25">
      <c r="B6" s="1" t="s">
        <v>44</v>
      </c>
      <c r="C6" s="15">
        <v>0.15</v>
      </c>
      <c r="D6" s="15">
        <v>0.2</v>
      </c>
      <c r="E6" s="15">
        <v>0.16</v>
      </c>
      <c r="F6" s="15">
        <v>0.18</v>
      </c>
      <c r="G6" s="15">
        <v>0.13</v>
      </c>
      <c r="H6" s="15">
        <v>0.14000000000000001</v>
      </c>
      <c r="I6" s="15">
        <v>0.17</v>
      </c>
      <c r="J6" s="15">
        <v>0.17</v>
      </c>
      <c r="K6" s="15">
        <v>0.14000000000000001</v>
      </c>
      <c r="L6" s="15">
        <v>0.15</v>
      </c>
      <c r="M6" s="15">
        <v>0.16</v>
      </c>
      <c r="N6" s="15">
        <v>0.16</v>
      </c>
      <c r="O6" s="15">
        <v>0.15</v>
      </c>
      <c r="P6" s="15">
        <v>0.12</v>
      </c>
      <c r="Q6" s="15">
        <v>0.16</v>
      </c>
      <c r="R6" s="15">
        <v>0.17</v>
      </c>
      <c r="S6" s="15"/>
      <c r="T6" s="15"/>
      <c r="U6" s="15"/>
      <c r="V6" s="15"/>
      <c r="W6" s="1" t="s">
        <v>44</v>
      </c>
      <c r="X6" s="15">
        <v>0.17</v>
      </c>
      <c r="Y6" s="15">
        <v>0.14000000000000001</v>
      </c>
      <c r="Z6" s="15">
        <v>0.2</v>
      </c>
      <c r="AA6" s="15">
        <v>0.19</v>
      </c>
      <c r="AB6" s="15">
        <v>0.19</v>
      </c>
      <c r="AC6" s="15">
        <v>0.19</v>
      </c>
      <c r="AD6" s="15">
        <v>0.14000000000000001</v>
      </c>
      <c r="AE6" s="15">
        <v>0.17</v>
      </c>
      <c r="AF6" s="15">
        <v>0.19</v>
      </c>
      <c r="AG6" s="15">
        <v>0.18</v>
      </c>
      <c r="AH6" s="15">
        <v>0.17</v>
      </c>
      <c r="AI6" s="15">
        <v>0.17</v>
      </c>
      <c r="AJ6" s="15">
        <v>0.16</v>
      </c>
      <c r="AK6" s="15">
        <v>0.19</v>
      </c>
      <c r="AL6" s="15">
        <v>0.16</v>
      </c>
      <c r="AM6" s="15">
        <v>0.19</v>
      </c>
      <c r="AR6" s="1" t="s">
        <v>44</v>
      </c>
      <c r="AS6" s="15">
        <v>0.14000000000000001</v>
      </c>
      <c r="AT6" s="15">
        <v>0.21</v>
      </c>
      <c r="AU6" s="15">
        <v>0.15</v>
      </c>
      <c r="AV6" s="15">
        <v>0.14000000000000001</v>
      </c>
      <c r="AW6" s="15">
        <v>0.18</v>
      </c>
      <c r="AX6" s="15">
        <v>0.15</v>
      </c>
      <c r="AY6" s="15">
        <v>0.17</v>
      </c>
      <c r="AZ6" s="15">
        <v>0.16</v>
      </c>
      <c r="BA6" s="15">
        <v>0.14000000000000001</v>
      </c>
      <c r="BB6" s="15">
        <v>0.22</v>
      </c>
      <c r="BC6" s="15">
        <v>0.15</v>
      </c>
      <c r="BD6" s="15">
        <v>0.11</v>
      </c>
      <c r="BE6" s="15">
        <v>0.13</v>
      </c>
      <c r="BF6" s="15">
        <v>0.14000000000000001</v>
      </c>
      <c r="BG6" s="15">
        <v>0.13</v>
      </c>
      <c r="BH6" s="15">
        <v>0.12</v>
      </c>
      <c r="BI6" s="15"/>
      <c r="BJ6" s="15"/>
      <c r="BK6" s="15"/>
      <c r="BL6" s="15"/>
      <c r="BM6" s="1" t="s">
        <v>44</v>
      </c>
      <c r="BN6" s="15">
        <v>0.04</v>
      </c>
      <c r="BO6" s="15">
        <v>7.0000000000000007E-2</v>
      </c>
      <c r="BP6" s="15">
        <v>0.03</v>
      </c>
      <c r="BQ6" s="15">
        <v>0.06</v>
      </c>
      <c r="BR6" s="15">
        <v>0.05</v>
      </c>
      <c r="BS6" s="15">
        <v>0.05</v>
      </c>
      <c r="BT6" s="15">
        <v>0.05</v>
      </c>
      <c r="BU6" s="15">
        <v>0.06</v>
      </c>
      <c r="BV6" s="15">
        <v>0.04</v>
      </c>
      <c r="BW6" s="15">
        <v>7.0000000000000007E-2</v>
      </c>
      <c r="BX6" s="15">
        <v>0.08</v>
      </c>
      <c r="BY6" s="15">
        <v>0.08</v>
      </c>
      <c r="BZ6" s="15">
        <v>7.0000000000000007E-2</v>
      </c>
      <c r="CA6" s="15">
        <v>0.05</v>
      </c>
      <c r="CB6" s="15">
        <v>0.09</v>
      </c>
      <c r="CC6" s="15">
        <v>0.06</v>
      </c>
      <c r="CD6" s="15"/>
      <c r="CE6" s="15"/>
      <c r="CF6" s="15"/>
      <c r="CH6" s="1" t="s">
        <v>44</v>
      </c>
      <c r="CI6" s="15">
        <v>0.01</v>
      </c>
      <c r="CJ6" s="15">
        <v>0.03</v>
      </c>
      <c r="CK6" s="15">
        <v>0.04</v>
      </c>
      <c r="CL6" s="15">
        <v>0.01</v>
      </c>
      <c r="CM6" s="15">
        <v>0.03</v>
      </c>
      <c r="CN6" s="15">
        <v>0.03</v>
      </c>
      <c r="CO6" s="15">
        <v>0.01</v>
      </c>
      <c r="CP6" s="15">
        <v>0.02</v>
      </c>
      <c r="CQ6" s="15">
        <v>0.03</v>
      </c>
      <c r="CR6" s="15">
        <v>0.02</v>
      </c>
      <c r="CS6" s="15">
        <v>0.02</v>
      </c>
      <c r="CT6" s="15">
        <v>0.04</v>
      </c>
      <c r="CU6" s="15">
        <v>0.09</v>
      </c>
      <c r="CV6" s="15">
        <v>7.0000000000000007E-2</v>
      </c>
      <c r="CW6" s="15">
        <v>0.06</v>
      </c>
      <c r="CX6" s="15">
        <v>0.11</v>
      </c>
      <c r="CY6" s="15"/>
      <c r="CZ6" s="15"/>
      <c r="DA6" s="15"/>
      <c r="DB6" s="15"/>
      <c r="DC6" s="1" t="s">
        <v>44</v>
      </c>
      <c r="DD6" s="15">
        <v>0</v>
      </c>
      <c r="DE6" s="15">
        <v>0</v>
      </c>
      <c r="DF6" s="15">
        <v>0.01</v>
      </c>
      <c r="DG6" s="15">
        <v>0.03</v>
      </c>
      <c r="DL6" s="1" t="s">
        <v>44</v>
      </c>
      <c r="DM6" s="15">
        <v>0.36</v>
      </c>
      <c r="DN6" s="15">
        <v>0.26</v>
      </c>
      <c r="DO6" s="15">
        <v>0.31</v>
      </c>
      <c r="DP6" s="15">
        <v>0.28000000000000003</v>
      </c>
      <c r="DQ6" s="15">
        <v>0.28999999999999998</v>
      </c>
      <c r="DR6" s="15">
        <v>0.32</v>
      </c>
      <c r="DS6" s="15">
        <v>0.33</v>
      </c>
      <c r="DT6" s="15">
        <v>0.3</v>
      </c>
      <c r="DU6" s="15">
        <v>0.32</v>
      </c>
      <c r="DV6" s="15">
        <v>0.28999999999999998</v>
      </c>
      <c r="DW6" s="15">
        <v>0.28999999999999998</v>
      </c>
      <c r="DX6" s="15">
        <v>0.34</v>
      </c>
      <c r="DY6" s="15">
        <v>0.24</v>
      </c>
      <c r="DZ6" s="15">
        <v>0.22</v>
      </c>
      <c r="EA6" s="15">
        <v>0.27</v>
      </c>
      <c r="EB6" s="15">
        <v>0.24</v>
      </c>
      <c r="EC6" s="15"/>
      <c r="ED6" s="15"/>
      <c r="EE6" s="15"/>
      <c r="EG6" s="1" t="s">
        <v>44</v>
      </c>
      <c r="EH6" s="15">
        <v>0.05</v>
      </c>
      <c r="EI6" s="15">
        <v>0.03</v>
      </c>
      <c r="EJ6" s="15">
        <v>0.03</v>
      </c>
      <c r="EK6" s="15">
        <v>7.0000000000000007E-2</v>
      </c>
      <c r="EL6" s="15">
        <v>0.04</v>
      </c>
      <c r="EM6" s="15">
        <v>0.06</v>
      </c>
      <c r="EN6" s="15">
        <v>0.05</v>
      </c>
      <c r="EO6" s="15">
        <v>0.03</v>
      </c>
      <c r="EP6" s="15">
        <v>0.06</v>
      </c>
      <c r="EQ6" s="15">
        <v>0.02</v>
      </c>
      <c r="ER6" s="15">
        <v>0.03</v>
      </c>
      <c r="ES6" s="15">
        <v>0.03</v>
      </c>
      <c r="ET6" s="15">
        <v>7.0000000000000007E-2</v>
      </c>
      <c r="EU6" s="15">
        <v>0.1</v>
      </c>
      <c r="EV6" s="15">
        <v>0.06</v>
      </c>
      <c r="EW6" s="15">
        <v>0.05</v>
      </c>
      <c r="FA6" s="1" t="s">
        <v>44</v>
      </c>
      <c r="FB6" s="19">
        <v>0.27</v>
      </c>
      <c r="FC6" s="18">
        <f t="shared" ref="FC6:FC40" si="4">R6</f>
        <v>0.17</v>
      </c>
      <c r="FD6" s="18">
        <f t="shared" si="0"/>
        <v>0.19</v>
      </c>
      <c r="FE6" s="18">
        <f t="shared" si="1"/>
        <v>0.12</v>
      </c>
      <c r="FF6" s="18">
        <f t="shared" si="2"/>
        <v>0.06</v>
      </c>
      <c r="FG6" s="18">
        <f t="shared" ref="FG6:FG40" si="5">CX6</f>
        <v>0.11</v>
      </c>
      <c r="FH6" s="18">
        <f t="shared" si="3"/>
        <v>0.03</v>
      </c>
      <c r="FI6" s="18">
        <f>EB6</f>
        <v>0.24</v>
      </c>
      <c r="FJ6" s="18">
        <f>EW6</f>
        <v>0.05</v>
      </c>
      <c r="FK6" s="18">
        <v>2.9999999999999916E-2</v>
      </c>
      <c r="FM6" s="1" t="s">
        <v>44</v>
      </c>
      <c r="FN6" s="19">
        <v>0.27</v>
      </c>
      <c r="FO6" s="10">
        <f>(R6-Q6)*0.27</f>
        <v>2.7000000000000027E-3</v>
      </c>
      <c r="FP6" s="10">
        <f>(AM6-AL6)*0.27</f>
        <v>8.0999999999999996E-3</v>
      </c>
      <c r="FQ6" s="10">
        <f>(BH6-BG6)*0.27</f>
        <v>-2.7000000000000027E-3</v>
      </c>
      <c r="FR6" s="10">
        <f>(CC6-CB6)*0.27</f>
        <v>-8.0999999999999996E-3</v>
      </c>
      <c r="FS6" s="10">
        <f>(CX6-CW6)*0.27</f>
        <v>1.3500000000000002E-2</v>
      </c>
      <c r="FT6" s="10">
        <f>(DG6-DF6)*0.27</f>
        <v>5.3999999999999994E-3</v>
      </c>
      <c r="FU6" s="10">
        <f>(EB6-EA6)*0.27</f>
        <v>-8.1000000000000082E-3</v>
      </c>
      <c r="FV6" s="10">
        <f>(EW6-EV6)*0.27</f>
        <v>-2.6999999999999988E-3</v>
      </c>
      <c r="FW6" s="10">
        <f t="shared" ref="FW6:FW42" si="6">SUM(FO6:FV6)</f>
        <v>8.0999999999999926E-3</v>
      </c>
      <c r="FY6" s="1" t="s">
        <v>44</v>
      </c>
      <c r="FZ6" s="19">
        <v>0.27</v>
      </c>
      <c r="GA6" s="10">
        <f>(R6-N6)*0.27</f>
        <v>2.7000000000000027E-3</v>
      </c>
      <c r="GB6" s="10">
        <f>(AM6-AI6)*0.27</f>
        <v>5.3999999999999977E-3</v>
      </c>
      <c r="GC6" s="10">
        <f>(BH6-BD6)*0.27</f>
        <v>2.6999999999999988E-3</v>
      </c>
      <c r="GD6" s="10">
        <f>(CC6-BY6)*0.27</f>
        <v>-5.4000000000000012E-3</v>
      </c>
      <c r="GE6" s="10">
        <f>(CX6-CT6)*0.27</f>
        <v>1.8900000000000004E-2</v>
      </c>
      <c r="GF6" s="10">
        <f>(EB6-DX6)*0.27</f>
        <v>-2.700000000000001E-2</v>
      </c>
      <c r="GG6" s="10">
        <f>(EW6-ES6)*0.27</f>
        <v>5.4000000000000012E-3</v>
      </c>
      <c r="GH6" s="10">
        <f t="shared" ref="GH6:GH42" si="7">SUM(GA6:GG6)</f>
        <v>2.6999999999999932E-3</v>
      </c>
    </row>
    <row r="7" spans="2:190" x14ac:dyDescent="0.25">
      <c r="B7" s="1" t="s">
        <v>45</v>
      </c>
      <c r="C7" s="15">
        <v>0.25</v>
      </c>
      <c r="D7" s="15">
        <v>0.25</v>
      </c>
      <c r="E7" s="15">
        <v>0.25</v>
      </c>
      <c r="F7" s="15">
        <v>0.2</v>
      </c>
      <c r="G7" s="15">
        <v>0.23</v>
      </c>
      <c r="H7" s="15">
        <v>0.23</v>
      </c>
      <c r="I7" s="15">
        <v>0.24</v>
      </c>
      <c r="J7" s="15">
        <v>0.23</v>
      </c>
      <c r="K7" s="15">
        <v>0.25</v>
      </c>
      <c r="L7" s="15">
        <v>0.24</v>
      </c>
      <c r="M7" s="15">
        <v>0.24</v>
      </c>
      <c r="N7" s="15">
        <v>0.25</v>
      </c>
      <c r="O7" s="15">
        <v>0.25</v>
      </c>
      <c r="P7" s="15">
        <v>0.28000000000000003</v>
      </c>
      <c r="Q7" s="15">
        <v>0.23</v>
      </c>
      <c r="R7" s="15">
        <v>0.23</v>
      </c>
      <c r="S7" s="15"/>
      <c r="T7" s="15"/>
      <c r="U7" s="15"/>
      <c r="V7" s="15"/>
      <c r="W7" s="1" t="s">
        <v>45</v>
      </c>
      <c r="X7" s="15">
        <v>0.08</v>
      </c>
      <c r="Y7" s="15">
        <v>7.0000000000000007E-2</v>
      </c>
      <c r="Z7" s="15">
        <v>0.08</v>
      </c>
      <c r="AA7" s="15">
        <v>0.08</v>
      </c>
      <c r="AB7" s="15">
        <v>0.08</v>
      </c>
      <c r="AC7" s="15">
        <v>0.08</v>
      </c>
      <c r="AD7" s="15">
        <v>0.09</v>
      </c>
      <c r="AE7" s="15">
        <v>7.0000000000000007E-2</v>
      </c>
      <c r="AF7" s="15">
        <v>7.0000000000000007E-2</v>
      </c>
      <c r="AG7" s="15">
        <v>7.0000000000000007E-2</v>
      </c>
      <c r="AH7" s="15">
        <v>7.0000000000000007E-2</v>
      </c>
      <c r="AI7" s="15">
        <v>0.06</v>
      </c>
      <c r="AJ7" s="15">
        <v>0.05</v>
      </c>
      <c r="AK7" s="15">
        <v>0.04</v>
      </c>
      <c r="AL7" s="15">
        <v>7.0000000000000007E-2</v>
      </c>
      <c r="AM7" s="15">
        <v>0.08</v>
      </c>
      <c r="AR7" s="1" t="s">
        <v>45</v>
      </c>
      <c r="AS7" s="15">
        <v>0.13</v>
      </c>
      <c r="AT7" s="15">
        <v>0.12</v>
      </c>
      <c r="AU7" s="15">
        <v>0.14000000000000001</v>
      </c>
      <c r="AV7" s="15">
        <v>0.13</v>
      </c>
      <c r="AW7" s="15">
        <v>0.14000000000000001</v>
      </c>
      <c r="AX7" s="15">
        <v>0.11</v>
      </c>
      <c r="AY7" s="15">
        <v>0.1</v>
      </c>
      <c r="AZ7" s="15">
        <v>0.14000000000000001</v>
      </c>
      <c r="BA7" s="15">
        <v>0.1</v>
      </c>
      <c r="BB7" s="15">
        <v>0.09</v>
      </c>
      <c r="BC7" s="15">
        <v>0.09</v>
      </c>
      <c r="BD7" s="15">
        <v>0.15</v>
      </c>
      <c r="BE7" s="15">
        <v>0.12</v>
      </c>
      <c r="BF7" s="15">
        <v>0.11</v>
      </c>
      <c r="BG7" s="15">
        <v>0.14000000000000001</v>
      </c>
      <c r="BH7" s="15">
        <v>0.11</v>
      </c>
      <c r="BI7" s="15"/>
      <c r="BJ7" s="15"/>
      <c r="BK7" s="15"/>
      <c r="BL7" s="15"/>
      <c r="BM7" s="1" t="s">
        <v>45</v>
      </c>
      <c r="BN7" s="15">
        <v>0.13</v>
      </c>
      <c r="BO7" s="15">
        <v>0.12</v>
      </c>
      <c r="BP7" s="15">
        <v>0.13</v>
      </c>
      <c r="BQ7" s="15">
        <v>0.12</v>
      </c>
      <c r="BR7" s="15">
        <v>0.11</v>
      </c>
      <c r="BS7" s="15">
        <v>0.12</v>
      </c>
      <c r="BT7" s="15">
        <v>0.13</v>
      </c>
      <c r="BU7" s="15">
        <v>0.1</v>
      </c>
      <c r="BV7" s="15">
        <v>0.13</v>
      </c>
      <c r="BW7" s="15">
        <v>0.16</v>
      </c>
      <c r="BX7" s="15">
        <v>0.14000000000000001</v>
      </c>
      <c r="BY7" s="15">
        <v>0.12</v>
      </c>
      <c r="BZ7" s="15">
        <v>0.1</v>
      </c>
      <c r="CA7" s="15">
        <v>0.12</v>
      </c>
      <c r="CB7" s="15">
        <v>0.1</v>
      </c>
      <c r="CC7" s="15">
        <v>0.11</v>
      </c>
      <c r="CD7" s="15"/>
      <c r="CE7" s="15"/>
      <c r="CF7" s="15"/>
      <c r="CH7" s="1" t="s">
        <v>45</v>
      </c>
      <c r="CI7" s="15">
        <v>0.03</v>
      </c>
      <c r="CJ7" s="15">
        <v>0.05</v>
      </c>
      <c r="CK7" s="15">
        <v>0.03</v>
      </c>
      <c r="CL7" s="15">
        <v>0.02</v>
      </c>
      <c r="CM7" s="15">
        <v>0.02</v>
      </c>
      <c r="CN7" s="15">
        <v>0.03</v>
      </c>
      <c r="CO7" s="15">
        <v>0.02</v>
      </c>
      <c r="CP7" s="15">
        <v>0.03</v>
      </c>
      <c r="CQ7" s="15">
        <v>0.02</v>
      </c>
      <c r="CR7" s="15">
        <v>0.03</v>
      </c>
      <c r="CS7" s="15">
        <v>0.02</v>
      </c>
      <c r="CT7" s="15">
        <v>0.03</v>
      </c>
      <c r="CU7" s="15">
        <v>0.05</v>
      </c>
      <c r="CV7" s="15">
        <v>0.06</v>
      </c>
      <c r="CW7" s="15">
        <v>0.06</v>
      </c>
      <c r="CX7" s="15">
        <v>7.0000000000000007E-2</v>
      </c>
      <c r="CY7" s="15"/>
      <c r="CZ7" s="15"/>
      <c r="DA7" s="15"/>
      <c r="DB7" s="15"/>
      <c r="DC7" s="1" t="s">
        <v>45</v>
      </c>
      <c r="DD7" s="15">
        <v>0.02</v>
      </c>
      <c r="DE7" s="15">
        <v>0.02</v>
      </c>
      <c r="DF7" s="15">
        <v>0.05</v>
      </c>
      <c r="DG7" s="15">
        <v>0.05</v>
      </c>
      <c r="DH7" s="15"/>
      <c r="DI7" s="15"/>
      <c r="DJ7" s="15"/>
      <c r="DL7" s="1" t="s">
        <v>45</v>
      </c>
      <c r="DM7" s="15">
        <v>0.28999999999999998</v>
      </c>
      <c r="DN7" s="15">
        <v>0.26</v>
      </c>
      <c r="DO7" s="15">
        <v>0.26</v>
      </c>
      <c r="DP7" s="15">
        <v>0.28999999999999998</v>
      </c>
      <c r="DQ7" s="15">
        <v>0.28999999999999998</v>
      </c>
      <c r="DR7" s="15">
        <v>0.31</v>
      </c>
      <c r="DS7" s="15">
        <v>0.28000000000000003</v>
      </c>
      <c r="DT7" s="15">
        <v>0.28000000000000003</v>
      </c>
      <c r="DU7" s="15">
        <v>0.27</v>
      </c>
      <c r="DV7" s="15">
        <v>0.27</v>
      </c>
      <c r="DW7" s="15">
        <v>0.33</v>
      </c>
      <c r="DX7" s="15">
        <v>0.25</v>
      </c>
      <c r="DY7" s="15">
        <v>0.28000000000000003</v>
      </c>
      <c r="DZ7" s="15">
        <v>0.24</v>
      </c>
      <c r="EA7" s="15">
        <v>0.21</v>
      </c>
      <c r="EB7" s="15">
        <v>0.22</v>
      </c>
      <c r="EC7" s="15"/>
      <c r="ED7" s="15"/>
      <c r="EE7" s="15"/>
      <c r="EG7" s="1" t="s">
        <v>45</v>
      </c>
      <c r="EH7" s="15">
        <v>0.05</v>
      </c>
      <c r="EI7" s="15">
        <v>0.05</v>
      </c>
      <c r="EJ7" s="15">
        <v>0.03</v>
      </c>
      <c r="EK7" s="15">
        <v>0.05</v>
      </c>
      <c r="EL7" s="15">
        <v>0.06</v>
      </c>
      <c r="EM7" s="15">
        <v>0.06</v>
      </c>
      <c r="EN7" s="15">
        <v>0.05</v>
      </c>
      <c r="EO7" s="15">
        <v>0.06</v>
      </c>
      <c r="EP7" s="15">
        <v>0.06</v>
      </c>
      <c r="EQ7" s="15">
        <v>0.04</v>
      </c>
      <c r="ER7" s="15">
        <v>0.08</v>
      </c>
      <c r="ES7" s="15">
        <v>7.0000000000000007E-2</v>
      </c>
      <c r="ET7" s="15">
        <v>0.08</v>
      </c>
      <c r="EU7" s="15">
        <v>0.06</v>
      </c>
      <c r="EV7" s="15">
        <v>7.0000000000000007E-2</v>
      </c>
      <c r="EW7" s="15">
        <v>0.08</v>
      </c>
      <c r="FA7" s="1" t="s">
        <v>45</v>
      </c>
      <c r="FB7" s="19">
        <v>0.43</v>
      </c>
      <c r="FC7" s="18">
        <f t="shared" si="4"/>
        <v>0.23</v>
      </c>
      <c r="FD7" s="18">
        <f t="shared" si="0"/>
        <v>0.08</v>
      </c>
      <c r="FE7" s="18">
        <f t="shared" si="1"/>
        <v>0.11</v>
      </c>
      <c r="FF7" s="18">
        <f t="shared" si="2"/>
        <v>0.11</v>
      </c>
      <c r="FG7" s="18">
        <f t="shared" si="5"/>
        <v>7.0000000000000007E-2</v>
      </c>
      <c r="FH7" s="18">
        <f t="shared" si="3"/>
        <v>0.05</v>
      </c>
      <c r="FI7" s="18">
        <f>EB7</f>
        <v>0.22</v>
      </c>
      <c r="FJ7" s="18">
        <f>EW7</f>
        <v>0.08</v>
      </c>
      <c r="FK7" s="18">
        <v>4.9999999999999933E-2</v>
      </c>
      <c r="FM7" s="1" t="s">
        <v>45</v>
      </c>
      <c r="FN7" s="19">
        <v>0.43</v>
      </c>
      <c r="FO7" s="10">
        <f>(R7-Q7)*0.43</f>
        <v>0</v>
      </c>
      <c r="FP7" s="10">
        <f>(AM7-AL7)*0.43</f>
        <v>4.2999999999999974E-3</v>
      </c>
      <c r="FQ7" s="10">
        <f>(BH7-BG7)*0.43</f>
        <v>-1.2900000000000005E-2</v>
      </c>
      <c r="FR7" s="10">
        <f>(CC7-CB7)*0.43</f>
        <v>4.2999999999999974E-3</v>
      </c>
      <c r="FS7" s="10">
        <f>(CX7-CW7)*0.43</f>
        <v>4.3000000000000035E-3</v>
      </c>
      <c r="FT7" s="10">
        <f>(DG7-DF7)*0.43</f>
        <v>0</v>
      </c>
      <c r="FU7" s="10">
        <f>(EB7-EA7)*0.43</f>
        <v>4.3000000000000035E-3</v>
      </c>
      <c r="FV7" s="10">
        <f>(EW7-EV7)*0.43</f>
        <v>4.2999999999999974E-3</v>
      </c>
      <c r="FW7" s="10">
        <f t="shared" si="6"/>
        <v>8.5999999999999948E-3</v>
      </c>
      <c r="FY7" s="1" t="s">
        <v>45</v>
      </c>
      <c r="FZ7" s="19">
        <v>0.43</v>
      </c>
      <c r="GA7" s="10">
        <f>(R7-N7)*0.43</f>
        <v>-8.5999999999999948E-3</v>
      </c>
      <c r="GB7" s="10">
        <f>(AM7-AI7)*0.43</f>
        <v>8.6000000000000017E-3</v>
      </c>
      <c r="GC7" s="10">
        <f>(BH7-BD7)*0.43</f>
        <v>-1.7199999999999997E-2</v>
      </c>
      <c r="GD7" s="10">
        <f>(CC7-BY7)*0.43</f>
        <v>-4.2999999999999974E-3</v>
      </c>
      <c r="GE7" s="10">
        <f>(CX7-CT7)*0.43</f>
        <v>1.7200000000000003E-2</v>
      </c>
      <c r="GF7" s="10">
        <f>(EB7-DX7)*0.43</f>
        <v>-1.29E-2</v>
      </c>
      <c r="GG7" s="10">
        <f>(EW7-ES7)*0.43</f>
        <v>4.2999999999999974E-3</v>
      </c>
      <c r="GH7" s="10">
        <f t="shared" si="7"/>
        <v>-1.2899999999999988E-2</v>
      </c>
    </row>
    <row r="8" spans="2:190" x14ac:dyDescent="0.25">
      <c r="B8" s="1" t="s">
        <v>46</v>
      </c>
      <c r="C8" s="15">
        <v>0.24</v>
      </c>
      <c r="D8" s="15">
        <v>0.33</v>
      </c>
      <c r="E8" s="15">
        <v>0.25</v>
      </c>
      <c r="F8" s="15">
        <v>0.24</v>
      </c>
      <c r="G8" s="15">
        <v>0.26</v>
      </c>
      <c r="H8" s="15">
        <v>0.26</v>
      </c>
      <c r="I8" s="15">
        <v>0.26</v>
      </c>
      <c r="J8" s="15">
        <v>0.27</v>
      </c>
      <c r="K8" s="15">
        <v>0.24</v>
      </c>
      <c r="L8" s="15">
        <v>0.28999999999999998</v>
      </c>
      <c r="M8" s="15">
        <v>0.27</v>
      </c>
      <c r="N8" s="15">
        <v>0.28000000000000003</v>
      </c>
      <c r="O8" s="15">
        <v>0.27</v>
      </c>
      <c r="P8" s="15">
        <v>0.25</v>
      </c>
      <c r="Q8" s="15">
        <v>0.26</v>
      </c>
      <c r="R8" s="15">
        <v>0.25</v>
      </c>
      <c r="S8" s="15"/>
      <c r="T8" s="15"/>
      <c r="U8" s="15"/>
      <c r="V8" s="15"/>
      <c r="W8" s="1" t="s">
        <v>46</v>
      </c>
      <c r="X8" s="15">
        <v>0.11</v>
      </c>
      <c r="Y8" s="15">
        <v>0.11</v>
      </c>
      <c r="Z8" s="15">
        <v>0.09</v>
      </c>
      <c r="AA8" s="15">
        <v>0.04</v>
      </c>
      <c r="AB8" s="15">
        <v>0.06</v>
      </c>
      <c r="AC8" s="15">
        <v>0.1</v>
      </c>
      <c r="AD8" s="15">
        <v>7.0000000000000007E-2</v>
      </c>
      <c r="AE8" s="15">
        <v>0.05</v>
      </c>
      <c r="AF8" s="15">
        <v>0.05</v>
      </c>
      <c r="AG8" s="15">
        <v>0.03</v>
      </c>
      <c r="AH8" s="15">
        <v>7.0000000000000007E-2</v>
      </c>
      <c r="AI8" s="15">
        <v>0.02</v>
      </c>
      <c r="AJ8" s="15">
        <v>0.04</v>
      </c>
      <c r="AK8" s="15">
        <v>0.04</v>
      </c>
      <c r="AL8" s="15">
        <v>0.06</v>
      </c>
      <c r="AM8" s="15">
        <v>0.09</v>
      </c>
      <c r="AR8" s="1" t="s">
        <v>46</v>
      </c>
      <c r="AS8" s="15">
        <v>0.05</v>
      </c>
      <c r="AT8" s="15">
        <v>7.0000000000000007E-2</v>
      </c>
      <c r="AU8" s="15">
        <v>0.09</v>
      </c>
      <c r="AV8" s="15">
        <v>0.06</v>
      </c>
      <c r="AW8" s="15">
        <v>0.1</v>
      </c>
      <c r="AX8" s="15">
        <v>0.09</v>
      </c>
      <c r="AY8" s="15">
        <v>0.11</v>
      </c>
      <c r="AZ8" s="15">
        <v>0.09</v>
      </c>
      <c r="BA8" s="15">
        <v>0.12</v>
      </c>
      <c r="BB8" s="15">
        <v>0.09</v>
      </c>
      <c r="BC8" s="15">
        <v>0.09</v>
      </c>
      <c r="BD8" s="15">
        <v>0.1</v>
      </c>
      <c r="BE8" s="15">
        <v>0.09</v>
      </c>
      <c r="BF8" s="15">
        <v>0.1</v>
      </c>
      <c r="BG8" s="15">
        <v>0.09</v>
      </c>
      <c r="BH8" s="15">
        <v>0.08</v>
      </c>
      <c r="BI8" s="15"/>
      <c r="BJ8" s="15"/>
      <c r="BK8" s="15"/>
      <c r="BL8" s="15"/>
      <c r="BM8" s="1" t="s">
        <v>46</v>
      </c>
      <c r="BN8" s="15">
        <v>0.09</v>
      </c>
      <c r="BO8" s="15">
        <v>0.04</v>
      </c>
      <c r="BP8" s="15">
        <v>0.04</v>
      </c>
      <c r="BQ8" s="15">
        <v>0.04</v>
      </c>
      <c r="BR8" s="15">
        <v>0.04</v>
      </c>
      <c r="BS8" s="15">
        <v>0.05</v>
      </c>
      <c r="BT8" s="15">
        <v>0.04</v>
      </c>
      <c r="BU8" s="15">
        <v>7.0000000000000007E-2</v>
      </c>
      <c r="BV8" s="15">
        <v>7.0000000000000007E-2</v>
      </c>
      <c r="BW8" s="15">
        <v>0.02</v>
      </c>
      <c r="BX8" s="15">
        <v>7.0000000000000007E-2</v>
      </c>
      <c r="BY8" s="15">
        <v>7.0000000000000007E-2</v>
      </c>
      <c r="BZ8" s="15">
        <v>0.09</v>
      </c>
      <c r="CA8" s="15">
        <v>0.05</v>
      </c>
      <c r="CB8" s="15">
        <v>0.05</v>
      </c>
      <c r="CC8" s="15">
        <v>0.1</v>
      </c>
      <c r="CD8" s="15"/>
      <c r="CE8" s="15"/>
      <c r="CF8" s="15"/>
      <c r="CH8" s="1" t="s">
        <v>46</v>
      </c>
      <c r="CI8" s="15">
        <v>0.05</v>
      </c>
      <c r="CJ8" s="15">
        <v>0.01</v>
      </c>
      <c r="CK8" s="15">
        <v>0.03</v>
      </c>
      <c r="CL8" s="15">
        <v>0.03</v>
      </c>
      <c r="CM8" s="15">
        <v>0.01</v>
      </c>
      <c r="CN8" s="15">
        <v>0.01</v>
      </c>
      <c r="CO8" s="15">
        <v>0.02</v>
      </c>
      <c r="CP8" s="15">
        <v>0.01</v>
      </c>
      <c r="CQ8" s="15">
        <v>0.01</v>
      </c>
      <c r="CR8" s="15">
        <v>0.02</v>
      </c>
      <c r="CS8" s="15">
        <v>0.01</v>
      </c>
      <c r="CT8" s="15">
        <v>0.04</v>
      </c>
      <c r="CU8" s="15">
        <v>7.0000000000000007E-2</v>
      </c>
      <c r="CV8" s="15">
        <v>0.01</v>
      </c>
      <c r="CW8" s="15">
        <v>0.04</v>
      </c>
      <c r="CX8" s="15">
        <v>0.04</v>
      </c>
      <c r="CY8" s="15"/>
      <c r="CZ8" s="15"/>
      <c r="DA8" s="15"/>
      <c r="DB8" s="15"/>
      <c r="DC8" s="1" t="s">
        <v>46</v>
      </c>
      <c r="DD8" s="15">
        <v>0.02</v>
      </c>
      <c r="DE8" s="15">
        <v>7.0000000000000007E-2</v>
      </c>
      <c r="DF8" s="15">
        <v>0.09</v>
      </c>
      <c r="DG8" s="15">
        <v>0.05</v>
      </c>
      <c r="DH8" s="15"/>
      <c r="DI8" s="15"/>
      <c r="DJ8" s="15"/>
      <c r="DL8" s="1" t="s">
        <v>46</v>
      </c>
      <c r="DM8" s="15">
        <v>0.2</v>
      </c>
      <c r="DN8" s="15">
        <v>0.19</v>
      </c>
      <c r="DO8" s="15">
        <v>0.25</v>
      </c>
      <c r="DP8" s="15">
        <v>0.23</v>
      </c>
      <c r="DQ8" s="15">
        <v>0.28999999999999998</v>
      </c>
      <c r="DR8" s="15">
        <v>0.16</v>
      </c>
      <c r="DS8" s="15">
        <v>0.17</v>
      </c>
      <c r="DT8" s="15">
        <v>0.2</v>
      </c>
      <c r="DU8" s="15">
        <v>0.26</v>
      </c>
      <c r="DV8" s="15">
        <v>0.28999999999999998</v>
      </c>
      <c r="DW8" s="15">
        <v>0.21</v>
      </c>
      <c r="DX8" s="15">
        <v>0.23</v>
      </c>
      <c r="DY8" s="15">
        <v>0.16</v>
      </c>
      <c r="DZ8" s="15">
        <v>0.23</v>
      </c>
      <c r="EA8" s="15">
        <v>0.24</v>
      </c>
      <c r="EB8" s="15">
        <v>0.19</v>
      </c>
      <c r="EC8" s="15"/>
      <c r="ED8" s="15"/>
      <c r="EE8" s="15"/>
      <c r="EG8" s="1" t="s">
        <v>46</v>
      </c>
      <c r="EH8" s="15">
        <v>0.08</v>
      </c>
      <c r="EI8" s="15">
        <v>0.03</v>
      </c>
      <c r="EJ8" s="15">
        <v>0.03</v>
      </c>
      <c r="EK8" s="15">
        <v>0.04</v>
      </c>
      <c r="EL8" s="15">
        <v>0.04</v>
      </c>
      <c r="EM8" s="15">
        <v>0.08</v>
      </c>
      <c r="EN8" s="15">
        <v>0.1</v>
      </c>
      <c r="EO8" s="15">
        <v>0.05</v>
      </c>
      <c r="EP8" s="15">
        <v>0.08</v>
      </c>
      <c r="EQ8" s="15">
        <v>0.01</v>
      </c>
      <c r="ER8" s="15">
        <v>0.05</v>
      </c>
      <c r="ES8" s="15">
        <v>0.05</v>
      </c>
      <c r="ET8" s="15">
        <v>0.05</v>
      </c>
      <c r="EU8" s="15">
        <v>0.05</v>
      </c>
      <c r="EV8" s="15">
        <v>0.02</v>
      </c>
      <c r="EW8" s="15">
        <v>0.05</v>
      </c>
      <c r="FA8" s="1" t="s">
        <v>46</v>
      </c>
      <c r="FB8" s="19">
        <v>0.15</v>
      </c>
      <c r="FC8" s="18">
        <f t="shared" si="4"/>
        <v>0.25</v>
      </c>
      <c r="FD8" s="18">
        <f t="shared" si="0"/>
        <v>0.09</v>
      </c>
      <c r="FE8" s="18">
        <f t="shared" si="1"/>
        <v>0.08</v>
      </c>
      <c r="FF8" s="18">
        <f t="shared" si="2"/>
        <v>0.1</v>
      </c>
      <c r="FG8" s="18">
        <f t="shared" si="5"/>
        <v>0.04</v>
      </c>
      <c r="FH8" s="18">
        <f t="shared" si="3"/>
        <v>0.05</v>
      </c>
      <c r="FI8" s="18">
        <f>EB8</f>
        <v>0.19</v>
      </c>
      <c r="FJ8" s="18">
        <f>EW8</f>
        <v>0.05</v>
      </c>
      <c r="FK8" s="18">
        <v>0.14999999999999991</v>
      </c>
      <c r="FM8" s="1" t="s">
        <v>46</v>
      </c>
      <c r="FN8" s="19">
        <v>0.15</v>
      </c>
      <c r="FO8" s="10">
        <f>(R8-Q8)*0.15</f>
        <v>-1.5000000000000013E-3</v>
      </c>
      <c r="FP8" s="10">
        <f>(AM8-AL8)*0.15</f>
        <v>4.4999999999999997E-3</v>
      </c>
      <c r="FQ8" s="10">
        <f>(BH8-BG8)*0.15</f>
        <v>-1.4999999999999992E-3</v>
      </c>
      <c r="FR8" s="10">
        <f>(CC8-CB8)*0.15</f>
        <v>7.4999999999999997E-3</v>
      </c>
      <c r="FS8" s="10">
        <f>(CX8-CW8)*0.15</f>
        <v>0</v>
      </c>
      <c r="FT8" s="10">
        <f>(DG8-DF8)*0.15</f>
        <v>-5.9999999999999993E-3</v>
      </c>
      <c r="FU8" s="10">
        <f>(EB8-EA8)*0.15</f>
        <v>-7.499999999999998E-3</v>
      </c>
      <c r="FV8" s="10">
        <f>(EW8-EV8)*0.15</f>
        <v>4.5000000000000005E-3</v>
      </c>
      <c r="FW8" s="10">
        <f t="shared" si="6"/>
        <v>0</v>
      </c>
      <c r="FY8" s="1" t="s">
        <v>46</v>
      </c>
      <c r="FZ8" s="19">
        <v>0.15</v>
      </c>
      <c r="GA8" s="10">
        <f>(R8-N8)*0.15</f>
        <v>-4.500000000000004E-3</v>
      </c>
      <c r="GB8" s="10">
        <f>(AM8-AI8)*0.15</f>
        <v>1.0499999999999999E-2</v>
      </c>
      <c r="GC8" s="10">
        <f>(BH8-BD8)*0.15</f>
        <v>-3.0000000000000005E-3</v>
      </c>
      <c r="GD8" s="10">
        <f>(CC8-BY8)*0.15</f>
        <v>4.4999999999999997E-3</v>
      </c>
      <c r="GE8" s="10">
        <f>(CX8-CT8)*0.15</f>
        <v>0</v>
      </c>
      <c r="GF8" s="10">
        <f>(EB8-DX8)*0.15</f>
        <v>-6.000000000000001E-3</v>
      </c>
      <c r="GG8" s="10">
        <f>(EW8-ES8)*0.15</f>
        <v>0</v>
      </c>
      <c r="GH8" s="10">
        <f t="shared" si="7"/>
        <v>1.4999999999999935E-3</v>
      </c>
    </row>
    <row r="9" spans="2:190" x14ac:dyDescent="0.25">
      <c r="B9" s="1" t="s">
        <v>47</v>
      </c>
      <c r="C9" s="15">
        <v>0.23</v>
      </c>
      <c r="D9" s="15">
        <v>0.35</v>
      </c>
      <c r="E9" s="15">
        <v>0.22</v>
      </c>
      <c r="F9" s="15">
        <v>0.2</v>
      </c>
      <c r="G9" s="15">
        <v>0.28999999999999998</v>
      </c>
      <c r="H9" s="15">
        <v>0.28999999999999998</v>
      </c>
      <c r="I9" s="15">
        <v>0.3</v>
      </c>
      <c r="J9" s="15">
        <v>0.38</v>
      </c>
      <c r="K9" s="15">
        <v>0.35</v>
      </c>
      <c r="L9" s="15">
        <v>0.32</v>
      </c>
      <c r="M9" s="15">
        <v>0.26</v>
      </c>
      <c r="N9" s="15">
        <v>0.25</v>
      </c>
      <c r="O9" s="15">
        <v>0.3</v>
      </c>
      <c r="P9" s="15">
        <v>0.32</v>
      </c>
      <c r="Q9" s="15">
        <v>0.36</v>
      </c>
      <c r="R9" s="15">
        <v>0.36</v>
      </c>
      <c r="S9" s="15"/>
      <c r="T9" s="15"/>
      <c r="U9" s="15"/>
      <c r="V9" s="15"/>
      <c r="W9" s="1" t="s">
        <v>47</v>
      </c>
      <c r="X9" s="15">
        <v>0.04</v>
      </c>
      <c r="Y9" s="15">
        <v>0.04</v>
      </c>
      <c r="Z9" s="15">
        <v>0.12</v>
      </c>
      <c r="AA9" s="15">
        <v>7.0000000000000007E-2</v>
      </c>
      <c r="AB9" s="15">
        <v>0.1</v>
      </c>
      <c r="AC9" s="15">
        <v>7.0000000000000007E-2</v>
      </c>
      <c r="AD9" s="15">
        <v>0.06</v>
      </c>
      <c r="AE9" s="15">
        <v>0.03</v>
      </c>
      <c r="AF9" s="15">
        <v>0.12</v>
      </c>
      <c r="AG9" s="15">
        <v>0.13</v>
      </c>
      <c r="AH9" s="15">
        <v>0.12</v>
      </c>
      <c r="AI9" s="15">
        <v>0.03</v>
      </c>
      <c r="AJ9" s="15">
        <v>0.1</v>
      </c>
      <c r="AK9" s="15">
        <v>0.06</v>
      </c>
      <c r="AL9" s="15">
        <v>0.16</v>
      </c>
      <c r="AM9" s="15">
        <v>0.11</v>
      </c>
      <c r="AR9" s="1" t="s">
        <v>47</v>
      </c>
      <c r="AS9" s="15">
        <v>0.19</v>
      </c>
      <c r="AT9" s="15">
        <v>0.14000000000000001</v>
      </c>
      <c r="AU9" s="15">
        <v>0.09</v>
      </c>
      <c r="AV9" s="15">
        <v>0.13</v>
      </c>
      <c r="AW9" s="15">
        <v>0.16</v>
      </c>
      <c r="AX9" s="15">
        <v>0.08</v>
      </c>
      <c r="AY9" s="15">
        <v>0.03</v>
      </c>
      <c r="AZ9" s="15">
        <v>0.13</v>
      </c>
      <c r="BA9" s="15">
        <v>0.12</v>
      </c>
      <c r="BB9" s="15">
        <v>0.14000000000000001</v>
      </c>
      <c r="BC9" s="15">
        <v>0.1</v>
      </c>
      <c r="BD9" s="15">
        <v>7.0000000000000007E-2</v>
      </c>
      <c r="BE9" s="15">
        <v>0.11</v>
      </c>
      <c r="BF9" s="15">
        <v>0.1</v>
      </c>
      <c r="BG9" s="15">
        <v>0.14000000000000001</v>
      </c>
      <c r="BH9" s="15">
        <v>0.08</v>
      </c>
      <c r="BI9" s="15"/>
      <c r="BJ9" s="15"/>
      <c r="BK9" s="15"/>
      <c r="BL9" s="15"/>
      <c r="BM9" s="1" t="s">
        <v>47</v>
      </c>
      <c r="BN9" s="15">
        <v>7.0000000000000007E-2</v>
      </c>
      <c r="BO9" s="15">
        <v>0.13</v>
      </c>
      <c r="BP9" s="15">
        <v>0.1</v>
      </c>
      <c r="BQ9" s="15">
        <v>0.09</v>
      </c>
      <c r="BR9" s="15">
        <v>7.0000000000000007E-2</v>
      </c>
      <c r="BS9" s="15">
        <v>0.09</v>
      </c>
      <c r="BT9" s="15">
        <v>0.03</v>
      </c>
      <c r="BU9" s="15">
        <v>0.04</v>
      </c>
      <c r="BV9" s="15">
        <v>7.0000000000000007E-2</v>
      </c>
      <c r="BW9" s="15">
        <v>0.04</v>
      </c>
      <c r="BX9" s="15">
        <v>0.08</v>
      </c>
      <c r="BY9" s="15">
        <v>0.1</v>
      </c>
      <c r="BZ9" s="15">
        <v>0.1</v>
      </c>
      <c r="CA9" s="15">
        <v>0.06</v>
      </c>
      <c r="CB9" s="15">
        <v>0.06</v>
      </c>
      <c r="CC9" s="15">
        <v>0.02</v>
      </c>
      <c r="CD9" s="15"/>
      <c r="CE9" s="15"/>
      <c r="CF9" s="15"/>
      <c r="CH9" s="1" t="s">
        <v>47</v>
      </c>
      <c r="CI9" s="15">
        <v>0</v>
      </c>
      <c r="CJ9" s="15">
        <v>0.01</v>
      </c>
      <c r="CK9" s="15">
        <v>0.03</v>
      </c>
      <c r="CL9" s="15">
        <v>0</v>
      </c>
      <c r="CM9" s="15">
        <v>0.04</v>
      </c>
      <c r="CN9" s="15">
        <v>0.03</v>
      </c>
      <c r="CO9" s="15">
        <v>0.03</v>
      </c>
      <c r="CP9" s="15">
        <v>0</v>
      </c>
      <c r="CQ9" s="15">
        <v>0.01</v>
      </c>
      <c r="CR9" s="15">
        <v>0</v>
      </c>
      <c r="CS9" s="15">
        <v>0</v>
      </c>
      <c r="CT9" s="15">
        <v>0.01</v>
      </c>
      <c r="CU9" s="15">
        <v>0.03</v>
      </c>
      <c r="CV9" s="15">
        <v>0.03</v>
      </c>
      <c r="CW9" s="15">
        <v>0.01</v>
      </c>
      <c r="CX9" s="15">
        <v>0.08</v>
      </c>
      <c r="CY9" s="15"/>
      <c r="CZ9" s="15"/>
      <c r="DA9" s="15"/>
      <c r="DB9" s="15"/>
      <c r="DC9" s="1" t="s">
        <v>47</v>
      </c>
      <c r="DD9" s="15">
        <v>0</v>
      </c>
      <c r="DE9" s="15">
        <v>0</v>
      </c>
      <c r="DF9" s="15">
        <v>0.04</v>
      </c>
      <c r="DG9" s="15">
        <v>0.04</v>
      </c>
      <c r="DH9" s="15"/>
      <c r="DI9" s="15"/>
      <c r="DJ9" s="15"/>
      <c r="DL9" s="1" t="s">
        <v>47</v>
      </c>
      <c r="DM9" s="15">
        <v>0.23</v>
      </c>
      <c r="DN9" s="15">
        <v>0.09</v>
      </c>
      <c r="DO9" s="15">
        <v>0.25</v>
      </c>
      <c r="DP9" s="15">
        <v>0.28999999999999998</v>
      </c>
      <c r="DQ9" s="15">
        <v>0.21</v>
      </c>
      <c r="DR9" s="15">
        <v>0.25</v>
      </c>
      <c r="DS9" s="15">
        <v>0.25</v>
      </c>
      <c r="DT9" s="15">
        <v>0.28000000000000003</v>
      </c>
      <c r="DU9" s="15">
        <v>0.19</v>
      </c>
      <c r="DV9" s="15">
        <v>0.17</v>
      </c>
      <c r="DW9" s="15">
        <v>0.3</v>
      </c>
      <c r="DX9" s="15">
        <v>0.34</v>
      </c>
      <c r="DY9" s="15">
        <v>0.2</v>
      </c>
      <c r="DZ9" s="15">
        <v>0.23</v>
      </c>
      <c r="EA9" s="15">
        <v>0.03</v>
      </c>
      <c r="EB9" s="15">
        <v>0.15</v>
      </c>
      <c r="EC9" s="15"/>
      <c r="ED9" s="15"/>
      <c r="EE9" s="15"/>
      <c r="EG9" s="1" t="s">
        <v>47</v>
      </c>
      <c r="EH9" s="15">
        <v>0.1</v>
      </c>
      <c r="EI9" s="15">
        <v>0.09</v>
      </c>
      <c r="EJ9" s="15">
        <v>0.04</v>
      </c>
      <c r="EK9" s="15">
        <v>0.1</v>
      </c>
      <c r="EL9" s="15">
        <v>0.01</v>
      </c>
      <c r="EM9" s="15">
        <v>0.03</v>
      </c>
      <c r="EN9" s="15">
        <v>0.16</v>
      </c>
      <c r="EO9" s="15">
        <v>0.03</v>
      </c>
      <c r="EP9" s="15">
        <v>0.04</v>
      </c>
      <c r="EQ9" s="15">
        <v>0.06</v>
      </c>
      <c r="ER9" s="15">
        <v>0.05</v>
      </c>
      <c r="ES9" s="15">
        <v>0.1</v>
      </c>
      <c r="ET9" s="15">
        <v>0.04</v>
      </c>
      <c r="EU9" s="15">
        <v>0.03</v>
      </c>
      <c r="EV9" s="15">
        <v>0.09</v>
      </c>
      <c r="EW9" s="15">
        <v>7.0000000000000007E-2</v>
      </c>
      <c r="FA9" s="1" t="s">
        <v>47</v>
      </c>
      <c r="FB9" s="19">
        <v>7.0000000000000007E-2</v>
      </c>
      <c r="FC9" s="18">
        <f t="shared" si="4"/>
        <v>0.36</v>
      </c>
      <c r="FD9" s="18">
        <f t="shared" si="0"/>
        <v>0.11</v>
      </c>
      <c r="FE9" s="18">
        <f t="shared" si="1"/>
        <v>0.08</v>
      </c>
      <c r="FF9" s="18">
        <f t="shared" si="2"/>
        <v>0.02</v>
      </c>
      <c r="FG9" s="18">
        <f t="shared" si="5"/>
        <v>0.08</v>
      </c>
      <c r="FH9" s="18">
        <f t="shared" si="3"/>
        <v>0.04</v>
      </c>
      <c r="FI9" s="18">
        <f>EB9</f>
        <v>0.15</v>
      </c>
      <c r="FJ9" s="18">
        <f>EW9</f>
        <v>7.0000000000000007E-2</v>
      </c>
      <c r="FK9" s="18">
        <v>9.000000000000008E-2</v>
      </c>
      <c r="FM9" s="1" t="s">
        <v>47</v>
      </c>
      <c r="FN9" s="19">
        <v>7.0000000000000007E-2</v>
      </c>
      <c r="FO9" s="10">
        <f>(R9-Q9)*0.07</f>
        <v>0</v>
      </c>
      <c r="FP9" s="10">
        <f>(AM9-AL9)*0.07</f>
        <v>-3.5000000000000005E-3</v>
      </c>
      <c r="FQ9" s="10">
        <f>(BH9-BG9)*0.07</f>
        <v>-4.2000000000000015E-3</v>
      </c>
      <c r="FR9" s="10">
        <f>(CC9-CB9)*0.07</f>
        <v>-2.8E-3</v>
      </c>
      <c r="FS9" s="10">
        <f>(CX9-CW9)*0.07</f>
        <v>4.9000000000000007E-3</v>
      </c>
      <c r="FT9" s="10">
        <f>(DG9-DF9)*0.07</f>
        <v>0</v>
      </c>
      <c r="FU9" s="10">
        <f>(EB9-EA9)*0.07</f>
        <v>8.4000000000000012E-3</v>
      </c>
      <c r="FV9" s="10">
        <f>(EW9-EV9)*0.07</f>
        <v>-1.3999999999999993E-3</v>
      </c>
      <c r="FW9" s="10">
        <f t="shared" si="6"/>
        <v>1.4000000000000002E-3</v>
      </c>
      <c r="FY9" s="1" t="s">
        <v>47</v>
      </c>
      <c r="FZ9" s="19">
        <v>7.0000000000000007E-2</v>
      </c>
      <c r="GA9" s="10">
        <f>(R9-N9)*0.07</f>
        <v>7.6999999999999994E-3</v>
      </c>
      <c r="GB9" s="10">
        <f>(AM9-AI9)*0.07</f>
        <v>5.6000000000000008E-3</v>
      </c>
      <c r="GC9" s="10">
        <f>(BH9-BD9)*0.07</f>
        <v>6.9999999999999967E-4</v>
      </c>
      <c r="GD9" s="10">
        <f>(CC9-BY9)*0.07</f>
        <v>-5.6000000000000008E-3</v>
      </c>
      <c r="GE9" s="10">
        <f>(CX9-CT9)*0.07</f>
        <v>4.9000000000000007E-3</v>
      </c>
      <c r="GF9" s="10">
        <f>(EB9-DX9)*0.07</f>
        <v>-1.3300000000000003E-2</v>
      </c>
      <c r="GG9" s="10">
        <f>(EW9-ES9)*0.07</f>
        <v>-2.1000000000000003E-3</v>
      </c>
      <c r="GH9" s="10">
        <f t="shared" si="7"/>
        <v>-2.1000000000000038E-3</v>
      </c>
    </row>
    <row r="10" spans="2:190" x14ac:dyDescent="0.25">
      <c r="B10" s="4" t="s">
        <v>48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W10" s="4" t="s">
        <v>48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R10" s="4" t="s">
        <v>48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M10" s="4" t="s">
        <v>48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H10" s="4" t="s">
        <v>48</v>
      </c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DC10" s="4" t="s">
        <v>48</v>
      </c>
      <c r="DD10" s="3"/>
      <c r="DE10" s="3"/>
      <c r="DF10" s="3"/>
      <c r="DG10" s="3"/>
      <c r="DH10" s="15"/>
      <c r="DI10" s="15"/>
      <c r="DJ10" s="15"/>
      <c r="DL10" s="4" t="s">
        <v>48</v>
      </c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G10" s="4" t="s">
        <v>48</v>
      </c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FA10" s="4" t="s">
        <v>48</v>
      </c>
      <c r="FB10" s="4"/>
      <c r="FC10" s="4"/>
      <c r="FD10" s="4"/>
      <c r="FE10" s="4"/>
      <c r="FF10" s="4"/>
      <c r="FG10" s="4"/>
      <c r="FH10" s="4"/>
      <c r="FI10" s="4"/>
      <c r="FJ10" s="4"/>
      <c r="FK10" s="4"/>
      <c r="FM10" s="4" t="s">
        <v>48</v>
      </c>
      <c r="FN10" s="4"/>
      <c r="FO10" s="8"/>
      <c r="FP10" s="8"/>
      <c r="FQ10" s="8"/>
      <c r="FR10" s="8"/>
      <c r="FS10" s="8"/>
      <c r="FT10" s="8"/>
      <c r="FU10" s="8"/>
      <c r="FV10" s="8"/>
      <c r="FW10" s="8"/>
      <c r="FY10" s="4" t="s">
        <v>48</v>
      </c>
      <c r="FZ10" s="4"/>
      <c r="GA10" s="8"/>
      <c r="GB10" s="8"/>
      <c r="GC10" s="8"/>
      <c r="GD10" s="8"/>
      <c r="GE10" s="8"/>
      <c r="GF10" s="8"/>
      <c r="GG10" s="8"/>
      <c r="GH10" s="8"/>
    </row>
    <row r="11" spans="2:190" x14ac:dyDescent="0.25">
      <c r="B11" s="1" t="s">
        <v>67</v>
      </c>
      <c r="C11" s="15">
        <v>0.21</v>
      </c>
      <c r="D11" s="15">
        <v>0.22</v>
      </c>
      <c r="E11" s="15">
        <v>0.21</v>
      </c>
      <c r="F11" s="15">
        <v>0.2</v>
      </c>
      <c r="G11" s="15">
        <v>0.2</v>
      </c>
      <c r="H11" s="15">
        <v>0.18</v>
      </c>
      <c r="I11" s="15">
        <v>0.17</v>
      </c>
      <c r="J11" s="15">
        <v>0.18</v>
      </c>
      <c r="K11" s="15">
        <v>0.19</v>
      </c>
      <c r="L11" s="15">
        <v>0.22</v>
      </c>
      <c r="M11" s="15">
        <v>0.19</v>
      </c>
      <c r="N11" s="15">
        <v>0.27</v>
      </c>
      <c r="O11" s="15">
        <v>0.15</v>
      </c>
      <c r="P11" s="15">
        <v>0.16</v>
      </c>
      <c r="Q11" s="15">
        <v>0.22</v>
      </c>
      <c r="R11" s="15">
        <v>0.22</v>
      </c>
      <c r="S11" s="15"/>
      <c r="T11" s="15"/>
      <c r="U11" s="15"/>
      <c r="V11" s="15"/>
      <c r="W11" s="1" t="s">
        <v>67</v>
      </c>
      <c r="X11" s="15">
        <v>0.11</v>
      </c>
      <c r="Y11" s="15">
        <v>0.09</v>
      </c>
      <c r="Z11" s="15">
        <v>0.11</v>
      </c>
      <c r="AA11" s="15">
        <v>0.1</v>
      </c>
      <c r="AB11" s="15">
        <v>0.1</v>
      </c>
      <c r="AC11" s="15">
        <v>0.13</v>
      </c>
      <c r="AD11" s="15">
        <v>0.09</v>
      </c>
      <c r="AE11" s="15">
        <v>0.08</v>
      </c>
      <c r="AF11" s="15">
        <v>0.09</v>
      </c>
      <c r="AG11" s="15">
        <v>0.13</v>
      </c>
      <c r="AH11" s="15">
        <v>0.09</v>
      </c>
      <c r="AI11" s="15">
        <v>0.08</v>
      </c>
      <c r="AJ11" s="15">
        <v>0.08</v>
      </c>
      <c r="AK11" s="15">
        <v>0.08</v>
      </c>
      <c r="AL11" s="15">
        <v>0.1</v>
      </c>
      <c r="AM11" s="15">
        <v>0.11</v>
      </c>
      <c r="AR11" s="1" t="s">
        <v>67</v>
      </c>
      <c r="AS11" s="15">
        <v>0.17</v>
      </c>
      <c r="AT11" s="15">
        <v>0.16</v>
      </c>
      <c r="AU11" s="15">
        <v>0.11</v>
      </c>
      <c r="AV11" s="15">
        <v>0.15</v>
      </c>
      <c r="AW11" s="15">
        <v>0.16</v>
      </c>
      <c r="AX11" s="15">
        <v>0.14000000000000001</v>
      </c>
      <c r="AY11" s="15">
        <v>0.17</v>
      </c>
      <c r="AZ11" s="15">
        <v>0.17</v>
      </c>
      <c r="BA11" s="15">
        <v>0.1</v>
      </c>
      <c r="BB11" s="15">
        <v>0.14000000000000001</v>
      </c>
      <c r="BC11" s="15">
        <v>0.14000000000000001</v>
      </c>
      <c r="BD11" s="15">
        <v>0.11</v>
      </c>
      <c r="BE11" s="15">
        <v>0.11</v>
      </c>
      <c r="BF11" s="15">
        <v>0.13</v>
      </c>
      <c r="BG11" s="15">
        <v>0.18</v>
      </c>
      <c r="BH11" s="15">
        <v>0.13</v>
      </c>
      <c r="BI11" s="15"/>
      <c r="BJ11" s="15"/>
      <c r="BK11" s="15"/>
      <c r="BL11" s="15"/>
      <c r="BM11" s="1" t="s">
        <v>67</v>
      </c>
      <c r="BN11" s="15">
        <v>0.11</v>
      </c>
      <c r="BO11" s="15">
        <v>0.08</v>
      </c>
      <c r="BP11" s="15">
        <v>0.1</v>
      </c>
      <c r="BQ11" s="15">
        <v>7.0000000000000007E-2</v>
      </c>
      <c r="BR11" s="15">
        <v>7.0000000000000007E-2</v>
      </c>
      <c r="BS11" s="15">
        <v>0.08</v>
      </c>
      <c r="BT11" s="15">
        <v>0.08</v>
      </c>
      <c r="BU11" s="15">
        <v>0.06</v>
      </c>
      <c r="BV11" s="15">
        <v>0.09</v>
      </c>
      <c r="BW11" s="15">
        <v>0.12</v>
      </c>
      <c r="BX11" s="15">
        <v>0.06</v>
      </c>
      <c r="BY11" s="15">
        <v>0.12</v>
      </c>
      <c r="BZ11" s="15">
        <v>0.11</v>
      </c>
      <c r="CA11" s="15">
        <v>7.0000000000000007E-2</v>
      </c>
      <c r="CB11" s="15">
        <v>7.0000000000000007E-2</v>
      </c>
      <c r="CC11" s="15">
        <v>0.09</v>
      </c>
      <c r="CD11" s="15"/>
      <c r="CE11" s="15"/>
      <c r="CF11" s="15"/>
      <c r="CH11" s="1" t="s">
        <v>67</v>
      </c>
      <c r="CI11" s="15">
        <v>0.04</v>
      </c>
      <c r="CJ11" s="15">
        <v>0.06</v>
      </c>
      <c r="CK11" s="15">
        <v>0.06</v>
      </c>
      <c r="CL11" s="15">
        <v>0.03</v>
      </c>
      <c r="CM11" s="15">
        <v>0.06</v>
      </c>
      <c r="CN11" s="15">
        <v>0.03</v>
      </c>
      <c r="CO11" s="15">
        <v>0.03</v>
      </c>
      <c r="CP11" s="15">
        <v>0.03</v>
      </c>
      <c r="CQ11" s="15">
        <v>0.04</v>
      </c>
      <c r="CR11" s="15">
        <v>0.05</v>
      </c>
      <c r="CS11" s="15">
        <v>0.03</v>
      </c>
      <c r="CT11" s="15">
        <v>0.04</v>
      </c>
      <c r="CU11" s="15">
        <v>0.12</v>
      </c>
      <c r="CV11" s="15">
        <v>0.09</v>
      </c>
      <c r="CW11" s="15">
        <v>0.06</v>
      </c>
      <c r="CX11" s="15">
        <v>0.09</v>
      </c>
      <c r="CY11" s="15"/>
      <c r="CZ11" s="15"/>
      <c r="DA11" s="15"/>
      <c r="DB11" s="15"/>
      <c r="DC11" s="1" t="s">
        <v>67</v>
      </c>
      <c r="DD11" s="15">
        <v>0</v>
      </c>
      <c r="DE11" s="15">
        <v>0.03</v>
      </c>
      <c r="DF11" s="15">
        <v>0.03</v>
      </c>
      <c r="DG11" s="15">
        <v>0.04</v>
      </c>
      <c r="DH11" s="15"/>
      <c r="DI11" s="15"/>
      <c r="DJ11" s="15"/>
      <c r="DL11" s="1" t="s">
        <v>67</v>
      </c>
      <c r="DM11" s="15">
        <v>0.26</v>
      </c>
      <c r="DN11" s="15">
        <v>0.27</v>
      </c>
      <c r="DO11" s="15">
        <v>0.26</v>
      </c>
      <c r="DP11" s="15">
        <v>0.26</v>
      </c>
      <c r="DQ11" s="15">
        <v>0.28000000000000003</v>
      </c>
      <c r="DR11" s="15">
        <v>0.27</v>
      </c>
      <c r="DS11" s="15">
        <v>0.27</v>
      </c>
      <c r="DT11" s="15">
        <v>0.25</v>
      </c>
      <c r="DU11" s="15">
        <v>0.28999999999999998</v>
      </c>
      <c r="DV11" s="15">
        <v>0.19</v>
      </c>
      <c r="DW11" s="15">
        <v>0.3</v>
      </c>
      <c r="DX11" s="15">
        <v>0.24</v>
      </c>
      <c r="DY11" s="15">
        <v>0.25</v>
      </c>
      <c r="DZ11" s="15">
        <v>0.27</v>
      </c>
      <c r="EA11" s="15">
        <v>0.23</v>
      </c>
      <c r="EB11" s="15">
        <v>0.19</v>
      </c>
      <c r="EC11" s="15"/>
      <c r="ED11" s="15"/>
      <c r="EE11" s="15"/>
      <c r="EG11" s="1" t="s">
        <v>67</v>
      </c>
      <c r="EH11" s="15">
        <v>0.04</v>
      </c>
      <c r="EI11" s="15">
        <v>0.05</v>
      </c>
      <c r="EJ11" s="15">
        <v>0.01</v>
      </c>
      <c r="EK11" s="15">
        <v>0.05</v>
      </c>
      <c r="EL11" s="15">
        <v>0.04</v>
      </c>
      <c r="EM11" s="15">
        <v>0.06</v>
      </c>
      <c r="EN11" s="15">
        <v>0.05</v>
      </c>
      <c r="EO11" s="15">
        <v>0.05</v>
      </c>
      <c r="EP11" s="15">
        <v>0.08</v>
      </c>
      <c r="EQ11" s="15">
        <v>0.03</v>
      </c>
      <c r="ER11" s="15">
        <v>0.09</v>
      </c>
      <c r="ES11" s="15">
        <v>0.02</v>
      </c>
      <c r="ET11" s="15">
        <v>0.06</v>
      </c>
      <c r="EU11" s="15">
        <v>0.04</v>
      </c>
      <c r="EV11" s="15">
        <v>0.05</v>
      </c>
      <c r="EW11" s="15">
        <v>0.04</v>
      </c>
      <c r="FA11" s="1" t="s">
        <v>67</v>
      </c>
      <c r="FB11" s="19">
        <v>0.22</v>
      </c>
      <c r="FC11" s="18">
        <f t="shared" si="4"/>
        <v>0.22</v>
      </c>
      <c r="FD11" s="18">
        <f t="shared" si="0"/>
        <v>0.11</v>
      </c>
      <c r="FE11" s="18">
        <f t="shared" si="1"/>
        <v>0.13</v>
      </c>
      <c r="FF11" s="18">
        <f t="shared" si="2"/>
        <v>0.09</v>
      </c>
      <c r="FG11" s="18">
        <f t="shared" si="5"/>
        <v>0.09</v>
      </c>
      <c r="FH11" s="18">
        <f t="shared" si="3"/>
        <v>0.04</v>
      </c>
      <c r="FI11" s="18">
        <f>EB11</f>
        <v>0.19</v>
      </c>
      <c r="FJ11" s="18">
        <f>EW11</f>
        <v>0.04</v>
      </c>
      <c r="FK11" s="18">
        <v>8.9999999999999858E-2</v>
      </c>
      <c r="FM11" s="1" t="s">
        <v>67</v>
      </c>
      <c r="FN11" s="19">
        <v>0.22</v>
      </c>
      <c r="FO11" s="10">
        <f>(R11-Q11)*0.22</f>
        <v>0</v>
      </c>
      <c r="FP11" s="10">
        <f>(AM11-AL11)*0.22</f>
        <v>2.1999999999999988E-3</v>
      </c>
      <c r="FQ11" s="10">
        <f>(BH11-BG11)*0.22</f>
        <v>-1.0999999999999998E-2</v>
      </c>
      <c r="FR11" s="10">
        <f>(CC11-CB11)*0.22</f>
        <v>4.3999999999999977E-3</v>
      </c>
      <c r="FS11" s="10">
        <f>(CX11-CW11)*0.22</f>
        <v>6.6E-3</v>
      </c>
      <c r="FT11" s="10">
        <f>(DG11-DF11)*0.22</f>
        <v>2.2000000000000006E-3</v>
      </c>
      <c r="FU11" s="10">
        <f>(EB11-EA11)*0.22</f>
        <v>-8.8000000000000023E-3</v>
      </c>
      <c r="FV11" s="10">
        <f>(EW11-EV11)*0.22</f>
        <v>-2.2000000000000006E-3</v>
      </c>
      <c r="FW11" s="10">
        <f t="shared" si="6"/>
        <v>-6.6000000000000034E-3</v>
      </c>
      <c r="FY11" s="1" t="s">
        <v>67</v>
      </c>
      <c r="FZ11" s="19">
        <v>0.22</v>
      </c>
      <c r="GA11" s="10">
        <f>(R11-N11)*0.22</f>
        <v>-1.1000000000000005E-2</v>
      </c>
      <c r="GB11" s="10">
        <f>(AM11-AI11)*0.22</f>
        <v>6.6E-3</v>
      </c>
      <c r="GC11" s="10">
        <f>(BH11-BD11)*0.22</f>
        <v>4.4000000000000011E-3</v>
      </c>
      <c r="GD11" s="10">
        <f>(CC11-BY11)*0.22</f>
        <v>-6.6E-3</v>
      </c>
      <c r="GE11" s="10">
        <f>(CX11-CT11)*0.22</f>
        <v>1.0999999999999999E-2</v>
      </c>
      <c r="GF11" s="10">
        <f>(EB11-DX11)*0.22</f>
        <v>-1.0999999999999998E-2</v>
      </c>
      <c r="GG11" s="10">
        <f>(EW11-ES11)*0.22</f>
        <v>4.4000000000000003E-3</v>
      </c>
      <c r="GH11" s="10">
        <f t="shared" si="7"/>
        <v>-2.2000000000000014E-3</v>
      </c>
    </row>
    <row r="12" spans="2:190" x14ac:dyDescent="0.25">
      <c r="B12" s="1" t="s">
        <v>68</v>
      </c>
      <c r="C12" s="15">
        <v>0.25</v>
      </c>
      <c r="D12" s="15">
        <v>0.27</v>
      </c>
      <c r="E12" s="15">
        <v>0.19</v>
      </c>
      <c r="F12" s="15">
        <v>0.23</v>
      </c>
      <c r="G12" s="15">
        <v>0.2</v>
      </c>
      <c r="H12" s="15">
        <v>0.21</v>
      </c>
      <c r="I12" s="15">
        <v>0.32</v>
      </c>
      <c r="J12" s="15">
        <v>0.26</v>
      </c>
      <c r="K12" s="15">
        <v>0.22</v>
      </c>
      <c r="L12" s="15">
        <v>0.2</v>
      </c>
      <c r="M12" s="15">
        <v>0.1</v>
      </c>
      <c r="N12" s="15">
        <v>0.13</v>
      </c>
      <c r="O12" s="15">
        <v>0.26</v>
      </c>
      <c r="P12" s="15">
        <v>0.14000000000000001</v>
      </c>
      <c r="Q12" s="15">
        <v>0.24</v>
      </c>
      <c r="R12" s="15">
        <v>0.17</v>
      </c>
      <c r="S12" s="15"/>
      <c r="T12" s="15"/>
      <c r="U12" s="15"/>
      <c r="V12" s="15"/>
      <c r="W12" s="1" t="s">
        <v>68</v>
      </c>
      <c r="X12" s="15">
        <v>0.14000000000000001</v>
      </c>
      <c r="Y12" s="15">
        <v>0.1</v>
      </c>
      <c r="Z12" s="15">
        <v>0.13</v>
      </c>
      <c r="AA12" s="15">
        <v>0.11</v>
      </c>
      <c r="AB12" s="15">
        <v>0.09</v>
      </c>
      <c r="AC12" s="15">
        <v>0.09</v>
      </c>
      <c r="AD12" s="15">
        <v>0.1</v>
      </c>
      <c r="AE12" s="15">
        <v>0.05</v>
      </c>
      <c r="AF12" s="15">
        <v>7.0000000000000007E-2</v>
      </c>
      <c r="AG12" s="15">
        <v>0.1</v>
      </c>
      <c r="AH12" s="15">
        <v>0.14000000000000001</v>
      </c>
      <c r="AI12" s="15">
        <v>0.1</v>
      </c>
      <c r="AJ12" s="15">
        <v>0.08</v>
      </c>
      <c r="AK12" s="15">
        <v>0.05</v>
      </c>
      <c r="AL12" s="15">
        <v>0.06</v>
      </c>
      <c r="AM12" s="15">
        <v>0.12</v>
      </c>
      <c r="AR12" s="1" t="s">
        <v>68</v>
      </c>
      <c r="AS12" s="15">
        <v>0.1</v>
      </c>
      <c r="AT12" s="15">
        <v>0.13</v>
      </c>
      <c r="AU12" s="15">
        <v>0.12</v>
      </c>
      <c r="AV12" s="15">
        <v>0.15</v>
      </c>
      <c r="AW12" s="15">
        <v>0.14000000000000001</v>
      </c>
      <c r="AX12" s="15">
        <v>0.13</v>
      </c>
      <c r="AY12" s="15">
        <v>0.14000000000000001</v>
      </c>
      <c r="AZ12" s="15">
        <v>0.14000000000000001</v>
      </c>
      <c r="BA12" s="15">
        <v>0.13</v>
      </c>
      <c r="BB12" s="15">
        <v>0.11</v>
      </c>
      <c r="BC12" s="15">
        <v>0.15</v>
      </c>
      <c r="BD12" s="15">
        <v>0.18</v>
      </c>
      <c r="BE12" s="15">
        <v>0.12</v>
      </c>
      <c r="BF12" s="15">
        <v>0.15</v>
      </c>
      <c r="BG12" s="15">
        <v>0.16</v>
      </c>
      <c r="BH12" s="15">
        <v>0.1</v>
      </c>
      <c r="BI12" s="15"/>
      <c r="BJ12" s="15"/>
      <c r="BK12" s="15"/>
      <c r="BL12" s="15"/>
      <c r="BM12" s="1" t="s">
        <v>68</v>
      </c>
      <c r="BN12" s="15">
        <v>0.05</v>
      </c>
      <c r="BO12" s="15">
        <v>0.08</v>
      </c>
      <c r="BP12" s="15">
        <v>0.06</v>
      </c>
      <c r="BQ12" s="15">
        <v>0.05</v>
      </c>
      <c r="BR12" s="15">
        <v>0.04</v>
      </c>
      <c r="BS12" s="15">
        <v>0.06</v>
      </c>
      <c r="BT12" s="15">
        <v>0.05</v>
      </c>
      <c r="BU12" s="15">
        <v>0.1</v>
      </c>
      <c r="BV12" s="15">
        <v>0.1</v>
      </c>
      <c r="BW12" s="15">
        <v>0.08</v>
      </c>
      <c r="BX12" s="15">
        <v>0.1</v>
      </c>
      <c r="BY12" s="15">
        <v>0.09</v>
      </c>
      <c r="BZ12" s="15">
        <v>7.0000000000000007E-2</v>
      </c>
      <c r="CA12" s="15">
        <v>0.06</v>
      </c>
      <c r="CB12" s="15">
        <v>0.1</v>
      </c>
      <c r="CC12" s="15">
        <v>0.09</v>
      </c>
      <c r="CD12" s="15"/>
      <c r="CE12" s="15"/>
      <c r="CF12" s="15"/>
      <c r="CH12" s="1" t="s">
        <v>68</v>
      </c>
      <c r="CI12" s="15">
        <v>0.03</v>
      </c>
      <c r="CJ12" s="15">
        <v>0.03</v>
      </c>
      <c r="CK12" s="15">
        <v>0.04</v>
      </c>
      <c r="CL12" s="15">
        <v>0.02</v>
      </c>
      <c r="CM12" s="15">
        <v>0.01</v>
      </c>
      <c r="CN12" s="15">
        <v>0.02</v>
      </c>
      <c r="CO12" s="15">
        <v>0.01</v>
      </c>
      <c r="CP12" s="15">
        <v>0.02</v>
      </c>
      <c r="CQ12" s="15">
        <v>0.01</v>
      </c>
      <c r="CR12" s="15">
        <v>0.01</v>
      </c>
      <c r="CS12" s="15">
        <v>0.01</v>
      </c>
      <c r="CT12" s="15">
        <v>0.03</v>
      </c>
      <c r="CU12" s="15">
        <v>0.03</v>
      </c>
      <c r="CV12" s="15">
        <v>0.04</v>
      </c>
      <c r="CW12" s="15">
        <v>7.0000000000000007E-2</v>
      </c>
      <c r="CX12" s="15">
        <v>0.09</v>
      </c>
      <c r="CY12" s="15"/>
      <c r="CZ12" s="15"/>
      <c r="DA12" s="15"/>
      <c r="DB12" s="15"/>
      <c r="DC12" s="1" t="s">
        <v>68</v>
      </c>
      <c r="DD12" s="15">
        <v>0.01</v>
      </c>
      <c r="DE12" s="15">
        <v>0.04</v>
      </c>
      <c r="DF12" s="15">
        <v>0</v>
      </c>
      <c r="DG12" s="15">
        <v>0.04</v>
      </c>
      <c r="DL12" s="1" t="s">
        <v>68</v>
      </c>
      <c r="DM12" s="15">
        <v>0.31</v>
      </c>
      <c r="DN12" s="15">
        <v>0.26</v>
      </c>
      <c r="DO12" s="15">
        <v>0.27</v>
      </c>
      <c r="DP12" s="15">
        <v>0.24</v>
      </c>
      <c r="DQ12" s="15">
        <v>0.38</v>
      </c>
      <c r="DR12" s="15">
        <v>0.27</v>
      </c>
      <c r="DS12" s="15">
        <v>0.25</v>
      </c>
      <c r="DT12" s="15">
        <v>0.28999999999999998</v>
      </c>
      <c r="DU12" s="15">
        <v>0.28000000000000003</v>
      </c>
      <c r="DV12" s="15">
        <v>0.39</v>
      </c>
      <c r="DW12" s="15">
        <v>0.4</v>
      </c>
      <c r="DX12" s="15">
        <v>0.31</v>
      </c>
      <c r="DY12" s="15">
        <v>0.28000000000000003</v>
      </c>
      <c r="DZ12" s="15">
        <v>0.33</v>
      </c>
      <c r="EA12" s="15">
        <v>0.2</v>
      </c>
      <c r="EB12" s="15">
        <v>0.24</v>
      </c>
      <c r="EC12" s="15"/>
      <c r="ED12" s="15"/>
      <c r="EE12" s="15"/>
      <c r="EG12" s="1" t="s">
        <v>68</v>
      </c>
      <c r="EH12" s="15">
        <v>0.04</v>
      </c>
      <c r="EI12" s="15">
        <v>0.05</v>
      </c>
      <c r="EJ12" s="15">
        <v>0.04</v>
      </c>
      <c r="EK12" s="15">
        <v>0.03</v>
      </c>
      <c r="EL12" s="15">
        <v>0.03</v>
      </c>
      <c r="EM12" s="15">
        <v>0.09</v>
      </c>
      <c r="EN12" s="15">
        <v>7.0000000000000007E-2</v>
      </c>
      <c r="EO12" s="15">
        <v>0.05</v>
      </c>
      <c r="EP12" s="15">
        <v>0.04</v>
      </c>
      <c r="EQ12" s="15">
        <v>0.05</v>
      </c>
      <c r="ER12" s="15">
        <v>0.01</v>
      </c>
      <c r="ES12" s="15">
        <v>7.0000000000000007E-2</v>
      </c>
      <c r="ET12" s="15">
        <v>0.06</v>
      </c>
      <c r="EU12" s="15">
        <v>0.09</v>
      </c>
      <c r="EV12" s="15">
        <v>0.06</v>
      </c>
      <c r="EW12" s="15">
        <v>0.08</v>
      </c>
      <c r="FA12" s="1" t="s">
        <v>68</v>
      </c>
      <c r="FB12" s="19">
        <v>0.16</v>
      </c>
      <c r="FC12" s="18">
        <f t="shared" si="4"/>
        <v>0.17</v>
      </c>
      <c r="FD12" s="18">
        <f t="shared" si="0"/>
        <v>0.12</v>
      </c>
      <c r="FE12" s="18">
        <f t="shared" si="1"/>
        <v>0.1</v>
      </c>
      <c r="FF12" s="18">
        <f t="shared" si="2"/>
        <v>0.09</v>
      </c>
      <c r="FG12" s="18">
        <f t="shared" si="5"/>
        <v>0.09</v>
      </c>
      <c r="FH12" s="18">
        <f t="shared" si="3"/>
        <v>0.04</v>
      </c>
      <c r="FI12" s="18">
        <f>EB12</f>
        <v>0.24</v>
      </c>
      <c r="FJ12" s="18">
        <f>EW12</f>
        <v>0.08</v>
      </c>
      <c r="FK12" s="18">
        <v>7.0000000000000062E-2</v>
      </c>
      <c r="FM12" s="1" t="s">
        <v>68</v>
      </c>
      <c r="FN12" s="19">
        <v>0.16</v>
      </c>
      <c r="FO12" s="10">
        <f>(R12-Q12)*0.16</f>
        <v>-1.1199999999999996E-2</v>
      </c>
      <c r="FP12" s="10">
        <f>(AM12-AL12)*0.16</f>
        <v>9.5999999999999992E-3</v>
      </c>
      <c r="FQ12" s="10">
        <f>(BH12-BG12)*0.16</f>
        <v>-9.5999999999999992E-3</v>
      </c>
      <c r="FR12" s="10">
        <f>(CC12-CB12)*0.16</f>
        <v>-1.6000000000000014E-3</v>
      </c>
      <c r="FS12" s="10">
        <f>(CX12-CW12)*0.16</f>
        <v>3.1999999999999984E-3</v>
      </c>
      <c r="FT12" s="10">
        <f>(DG12-DF12)*0.16</f>
        <v>6.4000000000000003E-3</v>
      </c>
      <c r="FU12" s="10">
        <f>(EB12-EA12)*0.16</f>
        <v>6.3999999999999968E-3</v>
      </c>
      <c r="FV12" s="10">
        <f>(EW12-EV12)*0.16</f>
        <v>3.2000000000000006E-3</v>
      </c>
      <c r="FW12" s="10">
        <f t="shared" si="6"/>
        <v>6.3999999999999986E-3</v>
      </c>
      <c r="FY12" s="1" t="s">
        <v>68</v>
      </c>
      <c r="FZ12" s="19">
        <v>0.16</v>
      </c>
      <c r="GA12" s="10">
        <f>(R12-N12)*0.16</f>
        <v>6.4000000000000012E-3</v>
      </c>
      <c r="GB12" s="10">
        <f>(AM12-AI12)*0.16</f>
        <v>3.1999999999999984E-3</v>
      </c>
      <c r="GC12" s="10">
        <f>(BH12-BD12)*0.16</f>
        <v>-1.2799999999999999E-2</v>
      </c>
      <c r="GD12" s="10">
        <f>(CC12-BY12)*0.16</f>
        <v>0</v>
      </c>
      <c r="GE12" s="10">
        <f>(CX12-CT12)*0.16</f>
        <v>9.5999999999999992E-3</v>
      </c>
      <c r="GF12" s="10">
        <f>(EB12-DX12)*0.16</f>
        <v>-1.1200000000000002E-2</v>
      </c>
      <c r="GG12" s="10">
        <f>(EW12-ES12)*0.16</f>
        <v>1.5999999999999992E-3</v>
      </c>
      <c r="GH12" s="10">
        <f t="shared" si="7"/>
        <v>-3.2000000000000032E-3</v>
      </c>
    </row>
    <row r="13" spans="2:190" x14ac:dyDescent="0.25">
      <c r="B13" s="1" t="s">
        <v>69</v>
      </c>
      <c r="C13" s="15">
        <v>0.22</v>
      </c>
      <c r="D13" s="15">
        <v>0.27</v>
      </c>
      <c r="E13" s="15">
        <v>0.23</v>
      </c>
      <c r="F13" s="15">
        <v>0.21</v>
      </c>
      <c r="G13" s="15">
        <v>0.22</v>
      </c>
      <c r="H13" s="15">
        <v>0.24</v>
      </c>
      <c r="I13" s="15">
        <v>0.24</v>
      </c>
      <c r="J13" s="15">
        <v>0.25</v>
      </c>
      <c r="K13" s="15">
        <v>0.25</v>
      </c>
      <c r="L13" s="15">
        <v>0.25</v>
      </c>
      <c r="M13" s="15">
        <v>0.26</v>
      </c>
      <c r="N13" s="15">
        <v>0.24</v>
      </c>
      <c r="O13" s="15">
        <v>0.25</v>
      </c>
      <c r="P13" s="15">
        <v>0.28000000000000003</v>
      </c>
      <c r="Q13" s="15">
        <v>0.23</v>
      </c>
      <c r="R13" s="15">
        <v>0.24</v>
      </c>
      <c r="S13" s="15"/>
      <c r="T13" s="15"/>
      <c r="U13" s="15"/>
      <c r="V13" s="15"/>
      <c r="W13" s="1" t="s">
        <v>69</v>
      </c>
      <c r="X13" s="15">
        <v>0.1</v>
      </c>
      <c r="Y13" s="15">
        <v>0.1</v>
      </c>
      <c r="Z13" s="15">
        <v>0.11</v>
      </c>
      <c r="AA13" s="15">
        <v>0.1</v>
      </c>
      <c r="AB13" s="15">
        <v>0.11</v>
      </c>
      <c r="AC13" s="15">
        <v>0.11</v>
      </c>
      <c r="AD13" s="15">
        <v>0.1</v>
      </c>
      <c r="AE13" s="15">
        <v>0.1</v>
      </c>
      <c r="AF13" s="15">
        <v>0.12</v>
      </c>
      <c r="AG13" s="15">
        <v>0.09</v>
      </c>
      <c r="AH13" s="15">
        <v>0.1</v>
      </c>
      <c r="AI13" s="15">
        <v>0.08</v>
      </c>
      <c r="AJ13" s="15">
        <v>0.09</v>
      </c>
      <c r="AK13" s="15">
        <v>0.09</v>
      </c>
      <c r="AL13" s="15">
        <v>0.11</v>
      </c>
      <c r="AM13" s="15">
        <v>0.11</v>
      </c>
      <c r="AR13" s="1" t="s">
        <v>69</v>
      </c>
      <c r="AS13" s="15">
        <v>0.12</v>
      </c>
      <c r="AT13" s="15">
        <v>0.14000000000000001</v>
      </c>
      <c r="AU13" s="15">
        <v>0.14000000000000001</v>
      </c>
      <c r="AV13" s="15">
        <v>0.12</v>
      </c>
      <c r="AW13" s="15">
        <v>0.14000000000000001</v>
      </c>
      <c r="AX13" s="15">
        <v>0.11</v>
      </c>
      <c r="AY13" s="15">
        <v>0.11</v>
      </c>
      <c r="AZ13" s="15">
        <v>0.13</v>
      </c>
      <c r="BA13" s="15">
        <v>0.13</v>
      </c>
      <c r="BB13" s="15">
        <v>0.14000000000000001</v>
      </c>
      <c r="BC13" s="15">
        <v>0.09</v>
      </c>
      <c r="BD13" s="15">
        <v>0.11</v>
      </c>
      <c r="BE13" s="15">
        <v>0.11</v>
      </c>
      <c r="BF13" s="15">
        <v>0.11</v>
      </c>
      <c r="BG13" s="15">
        <v>0.11</v>
      </c>
      <c r="BH13" s="15">
        <v>0.1</v>
      </c>
      <c r="BI13" s="15"/>
      <c r="BJ13" s="15"/>
      <c r="BK13" s="15"/>
      <c r="BL13" s="15"/>
      <c r="BM13" s="1" t="s">
        <v>69</v>
      </c>
      <c r="BN13" s="15">
        <v>0.09</v>
      </c>
      <c r="BO13" s="15">
        <v>0.09</v>
      </c>
      <c r="BP13" s="15">
        <v>0.08</v>
      </c>
      <c r="BQ13" s="15">
        <v>0.09</v>
      </c>
      <c r="BR13" s="15">
        <v>0.09</v>
      </c>
      <c r="BS13" s="15">
        <v>0.09</v>
      </c>
      <c r="BT13" s="15">
        <v>0.09</v>
      </c>
      <c r="BU13" s="15">
        <v>0.08</v>
      </c>
      <c r="BV13" s="15">
        <v>0.08</v>
      </c>
      <c r="BW13" s="15">
        <v>0.1</v>
      </c>
      <c r="BX13" s="15">
        <v>0.11</v>
      </c>
      <c r="BY13" s="15">
        <v>0.1</v>
      </c>
      <c r="BZ13" s="15">
        <v>0.09</v>
      </c>
      <c r="CA13" s="15">
        <v>0.1</v>
      </c>
      <c r="CB13" s="15">
        <v>0.09</v>
      </c>
      <c r="CC13" s="15">
        <v>0.08</v>
      </c>
      <c r="CD13" s="15"/>
      <c r="CE13" s="15"/>
      <c r="CF13" s="15"/>
      <c r="CH13" s="1" t="s">
        <v>69</v>
      </c>
      <c r="CI13" s="15">
        <v>0.02</v>
      </c>
      <c r="CJ13" s="15">
        <v>0.02</v>
      </c>
      <c r="CK13" s="15">
        <v>0.02</v>
      </c>
      <c r="CL13" s="15">
        <v>0.01</v>
      </c>
      <c r="CM13" s="15">
        <v>0.02</v>
      </c>
      <c r="CN13" s="15">
        <v>0.02</v>
      </c>
      <c r="CO13" s="15">
        <v>0.01</v>
      </c>
      <c r="CP13" s="15">
        <v>0.02</v>
      </c>
      <c r="CQ13" s="15">
        <v>0.02</v>
      </c>
      <c r="CR13" s="15">
        <v>0.01</v>
      </c>
      <c r="CS13" s="15">
        <v>0.02</v>
      </c>
      <c r="CT13" s="15">
        <v>0.03</v>
      </c>
      <c r="CU13" s="15">
        <v>0.06</v>
      </c>
      <c r="CV13" s="15">
        <v>0.05</v>
      </c>
      <c r="CW13" s="15">
        <v>0.05</v>
      </c>
      <c r="CX13" s="15">
        <v>7.0000000000000007E-2</v>
      </c>
      <c r="CY13" s="15"/>
      <c r="CZ13" s="15"/>
      <c r="DA13" s="15"/>
      <c r="DB13" s="15"/>
      <c r="DC13" s="1" t="s">
        <v>69</v>
      </c>
      <c r="DD13" s="15">
        <v>0.01</v>
      </c>
      <c r="DE13" s="15">
        <v>0.02</v>
      </c>
      <c r="DF13" s="15">
        <v>0.06</v>
      </c>
      <c r="DG13" s="15">
        <v>0.04</v>
      </c>
      <c r="DH13" s="15"/>
      <c r="DI13" s="15"/>
      <c r="DJ13" s="15"/>
      <c r="DL13" s="1" t="s">
        <v>69</v>
      </c>
      <c r="DM13" s="15">
        <v>0.28999999999999998</v>
      </c>
      <c r="DN13" s="15">
        <v>0.22</v>
      </c>
      <c r="DO13" s="15">
        <v>0.28000000000000003</v>
      </c>
      <c r="DP13" s="15">
        <v>0.28999999999999998</v>
      </c>
      <c r="DQ13" s="15">
        <v>0.26</v>
      </c>
      <c r="DR13" s="15">
        <v>0.28999999999999998</v>
      </c>
      <c r="DS13" s="15">
        <v>0.27</v>
      </c>
      <c r="DT13" s="15">
        <v>0.27</v>
      </c>
      <c r="DU13" s="15">
        <v>0.27</v>
      </c>
      <c r="DV13" s="15">
        <v>0.27</v>
      </c>
      <c r="DW13" s="15">
        <v>0.26</v>
      </c>
      <c r="DX13" s="15">
        <v>0.28999999999999998</v>
      </c>
      <c r="DY13" s="15">
        <v>0.23</v>
      </c>
      <c r="DZ13" s="15">
        <v>0.2</v>
      </c>
      <c r="EA13" s="15">
        <v>0.21</v>
      </c>
      <c r="EB13" s="15">
        <v>0.2</v>
      </c>
      <c r="EC13" s="15"/>
      <c r="ED13" s="15"/>
      <c r="EE13" s="15"/>
      <c r="EG13" s="1" t="s">
        <v>69</v>
      </c>
      <c r="EH13" s="15">
        <v>7.0000000000000007E-2</v>
      </c>
      <c r="EI13" s="15">
        <v>0.04</v>
      </c>
      <c r="EJ13" s="15">
        <v>0.04</v>
      </c>
      <c r="EK13" s="15">
        <v>7.0000000000000007E-2</v>
      </c>
      <c r="EL13" s="15">
        <v>0.06</v>
      </c>
      <c r="EM13" s="15">
        <v>0.05</v>
      </c>
      <c r="EN13" s="15">
        <v>7.0000000000000007E-2</v>
      </c>
      <c r="EO13" s="15">
        <v>0.04</v>
      </c>
      <c r="EP13" s="15">
        <v>0.05</v>
      </c>
      <c r="EQ13" s="15">
        <v>0.03</v>
      </c>
      <c r="ER13" s="15">
        <v>0.05</v>
      </c>
      <c r="ES13" s="15">
        <v>7.0000000000000007E-2</v>
      </c>
      <c r="ET13" s="15">
        <v>7.0000000000000007E-2</v>
      </c>
      <c r="EU13" s="15">
        <v>7.0000000000000007E-2</v>
      </c>
      <c r="EV13" s="15">
        <v>7.0000000000000007E-2</v>
      </c>
      <c r="EW13" s="15">
        <v>0.06</v>
      </c>
      <c r="FA13" s="1" t="s">
        <v>69</v>
      </c>
      <c r="FB13" s="19">
        <v>0.62</v>
      </c>
      <c r="FC13" s="18">
        <f t="shared" si="4"/>
        <v>0.24</v>
      </c>
      <c r="FD13" s="18">
        <f t="shared" si="0"/>
        <v>0.11</v>
      </c>
      <c r="FE13" s="18">
        <f t="shared" si="1"/>
        <v>0.1</v>
      </c>
      <c r="FF13" s="18">
        <f t="shared" si="2"/>
        <v>0.08</v>
      </c>
      <c r="FG13" s="18">
        <f t="shared" si="5"/>
        <v>7.0000000000000007E-2</v>
      </c>
      <c r="FH13" s="18">
        <f t="shared" si="3"/>
        <v>0.04</v>
      </c>
      <c r="FI13" s="18">
        <f>EB13</f>
        <v>0.2</v>
      </c>
      <c r="FJ13" s="18">
        <f>EW13</f>
        <v>0.06</v>
      </c>
      <c r="FK13" s="18">
        <v>0.10000000000000009</v>
      </c>
      <c r="FM13" s="1" t="s">
        <v>69</v>
      </c>
      <c r="FN13" s="19">
        <v>0.62</v>
      </c>
      <c r="FO13" s="10">
        <f>(R13-Q13)*0.62</f>
        <v>6.1999999999999885E-3</v>
      </c>
      <c r="FP13" s="10">
        <f>(AM13-AL13)*0.62</f>
        <v>0</v>
      </c>
      <c r="FQ13" s="10">
        <f>(BH13-BG13)*0.62</f>
        <v>-6.1999999999999972E-3</v>
      </c>
      <c r="FR13" s="10">
        <f>(CC13-CB13)*0.62</f>
        <v>-6.1999999999999972E-3</v>
      </c>
      <c r="FS13" s="10">
        <f>(CX13-CW13)*0.62</f>
        <v>1.2400000000000003E-2</v>
      </c>
      <c r="FT13" s="10">
        <f>(DG13-DF13)*0.62</f>
        <v>-1.2399999999999998E-2</v>
      </c>
      <c r="FU13" s="10">
        <f>(EB13-EA13)*0.62</f>
        <v>-6.1999999999999885E-3</v>
      </c>
      <c r="FV13" s="10">
        <f>(EW13-EV13)*0.62</f>
        <v>-6.2000000000000059E-3</v>
      </c>
      <c r="FW13" s="10">
        <f t="shared" si="6"/>
        <v>-1.8599999999999995E-2</v>
      </c>
      <c r="FY13" s="1" t="s">
        <v>69</v>
      </c>
      <c r="FZ13" s="19">
        <v>0.62</v>
      </c>
      <c r="GA13" s="10">
        <f>(R13-N13)*0.62</f>
        <v>0</v>
      </c>
      <c r="GB13" s="10">
        <f>(AM13-AI13)*0.62</f>
        <v>1.8599999999999998E-2</v>
      </c>
      <c r="GC13" s="10">
        <f>(BH13-BD13)*0.62</f>
        <v>-6.1999999999999972E-3</v>
      </c>
      <c r="GD13" s="10">
        <f>(CC13-BY13)*0.62</f>
        <v>-1.2400000000000003E-2</v>
      </c>
      <c r="GE13" s="10">
        <f>(CX13-CT13)*0.62</f>
        <v>2.4800000000000006E-2</v>
      </c>
      <c r="GF13" s="10">
        <f>(EB13-DX13)*0.62</f>
        <v>-5.5799999999999982E-2</v>
      </c>
      <c r="GG13" s="10">
        <f>(EW13-ES13)*0.62</f>
        <v>-6.2000000000000059E-3</v>
      </c>
      <c r="GH13" s="10">
        <f t="shared" si="7"/>
        <v>-3.7199999999999983E-2</v>
      </c>
    </row>
    <row r="14" spans="2:190" x14ac:dyDescent="0.25">
      <c r="B14" s="4" t="s">
        <v>49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W14" s="4" t="s">
        <v>49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R14" s="4" t="s">
        <v>49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M14" s="4" t="s">
        <v>49</v>
      </c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H14" s="4" t="s">
        <v>49</v>
      </c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DC14" s="4" t="s">
        <v>49</v>
      </c>
      <c r="DD14" s="4"/>
      <c r="DE14" s="4"/>
      <c r="DF14" s="4"/>
      <c r="DG14" s="4"/>
      <c r="DH14" s="15"/>
      <c r="DI14" s="15"/>
      <c r="DJ14" s="15"/>
      <c r="DL14" s="4" t="s">
        <v>49</v>
      </c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G14" s="4" t="s">
        <v>49</v>
      </c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FA14" s="4" t="s">
        <v>49</v>
      </c>
      <c r="FB14" s="4"/>
      <c r="FC14" s="4"/>
      <c r="FD14" s="4"/>
      <c r="FE14" s="4"/>
      <c r="FF14" s="4"/>
      <c r="FG14" s="4"/>
      <c r="FH14" s="4"/>
      <c r="FI14" s="4"/>
      <c r="FJ14" s="4"/>
      <c r="FK14" s="4"/>
      <c r="FM14" s="4" t="s">
        <v>49</v>
      </c>
      <c r="FN14" s="4"/>
      <c r="FO14" s="8"/>
      <c r="FP14" s="8"/>
      <c r="FQ14" s="8"/>
      <c r="FR14" s="8"/>
      <c r="FS14" s="8"/>
      <c r="FT14" s="8"/>
      <c r="FU14" s="8"/>
      <c r="FV14" s="8"/>
      <c r="FW14" s="8"/>
      <c r="FY14" s="4" t="s">
        <v>49</v>
      </c>
      <c r="FZ14" s="4"/>
      <c r="GA14" s="8"/>
      <c r="GB14" s="8"/>
      <c r="GC14" s="8"/>
      <c r="GD14" s="8"/>
      <c r="GE14" s="8"/>
      <c r="GF14" s="8"/>
      <c r="GG14" s="8"/>
      <c r="GH14" s="8"/>
    </row>
    <row r="15" spans="2:190" x14ac:dyDescent="0.25">
      <c r="B15" s="1" t="s">
        <v>27</v>
      </c>
      <c r="C15" s="15">
        <v>0.23</v>
      </c>
      <c r="D15" s="15">
        <v>0.28999999999999998</v>
      </c>
      <c r="E15" s="15">
        <v>0.22</v>
      </c>
      <c r="F15" s="15">
        <v>0.23</v>
      </c>
      <c r="G15" s="15">
        <v>0.27</v>
      </c>
      <c r="H15" s="15">
        <v>0.24</v>
      </c>
      <c r="I15" s="15">
        <v>0.26</v>
      </c>
      <c r="J15" s="15">
        <v>0.27</v>
      </c>
      <c r="K15" s="15">
        <v>0.26</v>
      </c>
      <c r="L15" s="15">
        <v>0.27</v>
      </c>
      <c r="M15" s="15">
        <v>0.23</v>
      </c>
      <c r="N15" s="15">
        <v>0.24</v>
      </c>
      <c r="O15" s="15">
        <v>0.28000000000000003</v>
      </c>
      <c r="P15" s="15">
        <v>0.26</v>
      </c>
      <c r="Q15" s="15">
        <v>0.23</v>
      </c>
      <c r="R15" s="15">
        <v>0.23</v>
      </c>
      <c r="S15" s="15"/>
      <c r="T15" s="15"/>
      <c r="U15" s="15"/>
      <c r="V15" s="15"/>
      <c r="W15" s="1" t="s">
        <v>27</v>
      </c>
      <c r="X15" s="15">
        <v>0.09</v>
      </c>
      <c r="Y15" s="15">
        <v>0.09</v>
      </c>
      <c r="Z15" s="15">
        <v>0.11</v>
      </c>
      <c r="AA15" s="15">
        <v>0.11</v>
      </c>
      <c r="AB15" s="15">
        <v>0.09</v>
      </c>
      <c r="AC15" s="15">
        <v>0.13</v>
      </c>
      <c r="AD15" s="15">
        <v>0.11</v>
      </c>
      <c r="AE15" s="15">
        <v>0.1</v>
      </c>
      <c r="AF15" s="15">
        <v>0.12</v>
      </c>
      <c r="AG15" s="15">
        <v>0.09</v>
      </c>
      <c r="AH15" s="15">
        <v>0.11</v>
      </c>
      <c r="AI15" s="15">
        <v>0.09</v>
      </c>
      <c r="AJ15" s="15">
        <v>0.08</v>
      </c>
      <c r="AK15" s="15">
        <v>0.09</v>
      </c>
      <c r="AL15" s="15">
        <v>0.12</v>
      </c>
      <c r="AM15" s="15">
        <v>0.11</v>
      </c>
      <c r="AR15" s="1" t="s">
        <v>27</v>
      </c>
      <c r="AS15" s="15">
        <v>0.12</v>
      </c>
      <c r="AT15" s="15">
        <v>0.14000000000000001</v>
      </c>
      <c r="AU15" s="15">
        <v>0.11</v>
      </c>
      <c r="AV15" s="15">
        <v>0.11</v>
      </c>
      <c r="AW15" s="15">
        <v>0.12</v>
      </c>
      <c r="AX15" s="15">
        <v>0.13</v>
      </c>
      <c r="AY15" s="15">
        <v>0.09</v>
      </c>
      <c r="AZ15" s="15">
        <v>0.12</v>
      </c>
      <c r="BA15" s="15">
        <v>0.13</v>
      </c>
      <c r="BB15" s="15">
        <v>0.16</v>
      </c>
      <c r="BC15" s="15">
        <v>0.11</v>
      </c>
      <c r="BD15" s="15">
        <v>0.1</v>
      </c>
      <c r="BE15" s="15">
        <v>0.11</v>
      </c>
      <c r="BF15" s="15">
        <v>0.1</v>
      </c>
      <c r="BG15" s="15">
        <v>0.11</v>
      </c>
      <c r="BH15" s="15">
        <v>0.1</v>
      </c>
      <c r="BI15" s="15"/>
      <c r="BJ15" s="15"/>
      <c r="BK15" s="15"/>
      <c r="BL15" s="15"/>
      <c r="BM15" s="1" t="s">
        <v>27</v>
      </c>
      <c r="BN15" s="15">
        <v>0.09</v>
      </c>
      <c r="BO15" s="15">
        <v>0.09</v>
      </c>
      <c r="BP15" s="15">
        <v>0.08</v>
      </c>
      <c r="BQ15" s="15">
        <v>7.0000000000000007E-2</v>
      </c>
      <c r="BR15" s="15">
        <v>0.1</v>
      </c>
      <c r="BS15" s="15">
        <v>7.0000000000000007E-2</v>
      </c>
      <c r="BT15" s="15">
        <v>7.0000000000000007E-2</v>
      </c>
      <c r="BU15" s="15">
        <v>0.08</v>
      </c>
      <c r="BV15" s="15">
        <v>0.1</v>
      </c>
      <c r="BW15" s="15">
        <v>0.08</v>
      </c>
      <c r="BX15" s="15">
        <v>0.1</v>
      </c>
      <c r="BY15" s="15">
        <v>0.1</v>
      </c>
      <c r="BZ15" s="15">
        <v>0.1</v>
      </c>
      <c r="CA15" s="15">
        <v>0.1</v>
      </c>
      <c r="CB15" s="15">
        <v>0.09</v>
      </c>
      <c r="CC15" s="15">
        <v>0.09</v>
      </c>
      <c r="CD15" s="15"/>
      <c r="CE15" s="15"/>
      <c r="CF15" s="15"/>
      <c r="CH15" s="1" t="s">
        <v>27</v>
      </c>
      <c r="CI15" s="15">
        <v>0.01</v>
      </c>
      <c r="CJ15" s="15">
        <v>0.02</v>
      </c>
      <c r="CK15" s="15">
        <v>0.03</v>
      </c>
      <c r="CL15" s="15">
        <v>0.02</v>
      </c>
      <c r="CM15" s="15">
        <v>0.01</v>
      </c>
      <c r="CN15" s="15">
        <v>0.02</v>
      </c>
      <c r="CO15" s="15">
        <v>0.02</v>
      </c>
      <c r="CP15" s="15">
        <v>0.01</v>
      </c>
      <c r="CQ15" s="15">
        <v>0.02</v>
      </c>
      <c r="CR15" s="15">
        <v>0.01</v>
      </c>
      <c r="CS15" s="15">
        <v>0.02</v>
      </c>
      <c r="CT15" s="15">
        <v>0.03</v>
      </c>
      <c r="CU15" s="15">
        <v>0.05</v>
      </c>
      <c r="CV15" s="15">
        <v>0.06</v>
      </c>
      <c r="CW15" s="15">
        <v>0.05</v>
      </c>
      <c r="CX15" s="15">
        <v>0.09</v>
      </c>
      <c r="CY15" s="15"/>
      <c r="CZ15" s="15"/>
      <c r="DA15" s="15"/>
      <c r="DB15" s="15"/>
      <c r="DC15" s="1" t="s">
        <v>27</v>
      </c>
      <c r="DD15" s="15">
        <v>0.01</v>
      </c>
      <c r="DE15" s="15">
        <v>0.02</v>
      </c>
      <c r="DF15" s="15">
        <v>0.06</v>
      </c>
      <c r="DG15" s="15">
        <v>0.05</v>
      </c>
      <c r="DH15" s="15"/>
      <c r="DI15" s="15"/>
      <c r="DJ15" s="15"/>
      <c r="DL15" s="1" t="s">
        <v>27</v>
      </c>
      <c r="DM15" s="15">
        <v>0.27</v>
      </c>
      <c r="DN15" s="15">
        <v>0.21</v>
      </c>
      <c r="DO15" s="15">
        <v>0.28999999999999998</v>
      </c>
      <c r="DP15" s="15">
        <v>0.27</v>
      </c>
      <c r="DQ15" s="15">
        <v>0.22</v>
      </c>
      <c r="DR15" s="15">
        <v>0.25</v>
      </c>
      <c r="DS15" s="15">
        <v>0.25</v>
      </c>
      <c r="DT15" s="15">
        <v>0.28000000000000003</v>
      </c>
      <c r="DU15" s="15">
        <v>0.26</v>
      </c>
      <c r="DV15" s="15">
        <v>0.26</v>
      </c>
      <c r="DW15" s="15">
        <v>0.27</v>
      </c>
      <c r="DX15" s="15">
        <v>0.27</v>
      </c>
      <c r="DY15" s="15">
        <v>0.21</v>
      </c>
      <c r="DZ15" s="15">
        <v>0.2</v>
      </c>
      <c r="EA15" s="15">
        <v>0.21</v>
      </c>
      <c r="EB15" s="15">
        <v>0.18</v>
      </c>
      <c r="EC15" s="15"/>
      <c r="ED15" s="15"/>
      <c r="EE15" s="15"/>
      <c r="EG15" s="1" t="s">
        <v>27</v>
      </c>
      <c r="EH15" s="15">
        <v>0.06</v>
      </c>
      <c r="EI15" s="15">
        <v>0.05</v>
      </c>
      <c r="EJ15" s="15">
        <v>0.03</v>
      </c>
      <c r="EK15" s="15">
        <v>0.06</v>
      </c>
      <c r="EL15" s="15">
        <v>0.05</v>
      </c>
      <c r="EM15" s="15">
        <v>0.05</v>
      </c>
      <c r="EN15" s="15">
        <v>0.09</v>
      </c>
      <c r="EO15" s="15">
        <v>0.02</v>
      </c>
      <c r="EP15" s="15">
        <v>0.04</v>
      </c>
      <c r="EQ15" s="15">
        <v>0.03</v>
      </c>
      <c r="ER15" s="15">
        <v>0.04</v>
      </c>
      <c r="ES15" s="15">
        <v>0.08</v>
      </c>
      <c r="ET15" s="15">
        <v>7.0000000000000007E-2</v>
      </c>
      <c r="EU15" s="15">
        <v>7.0000000000000007E-2</v>
      </c>
      <c r="EV15" s="15">
        <v>0.08</v>
      </c>
      <c r="EW15" s="15">
        <v>7.0000000000000007E-2</v>
      </c>
      <c r="FA15" s="1" t="s">
        <v>27</v>
      </c>
      <c r="FB15" s="19">
        <v>0.35</v>
      </c>
      <c r="FC15" s="18">
        <f t="shared" si="4"/>
        <v>0.23</v>
      </c>
      <c r="FD15" s="18">
        <f t="shared" si="0"/>
        <v>0.11</v>
      </c>
      <c r="FE15" s="18">
        <f t="shared" si="1"/>
        <v>0.1</v>
      </c>
      <c r="FF15" s="18">
        <f t="shared" si="2"/>
        <v>0.09</v>
      </c>
      <c r="FG15" s="18">
        <f t="shared" si="5"/>
        <v>0.09</v>
      </c>
      <c r="FH15" s="18">
        <f t="shared" si="3"/>
        <v>0.05</v>
      </c>
      <c r="FI15" s="18">
        <f>EB15</f>
        <v>0.18</v>
      </c>
      <c r="FJ15" s="18">
        <f>EW15</f>
        <v>7.0000000000000007E-2</v>
      </c>
      <c r="FK15" s="18">
        <v>7.9999999999999849E-2</v>
      </c>
      <c r="FM15" s="1" t="s">
        <v>27</v>
      </c>
      <c r="FN15" s="19">
        <v>0.35</v>
      </c>
      <c r="FO15" s="10">
        <f>(R15-Q15)*0.35</f>
        <v>0</v>
      </c>
      <c r="FP15" s="10">
        <f>(AM15-AL15)*0.35</f>
        <v>-3.4999999999999979E-3</v>
      </c>
      <c r="FQ15" s="10">
        <f>(BH15-BG15)*0.35</f>
        <v>-3.4999999999999979E-3</v>
      </c>
      <c r="FR15" s="10">
        <f>(CC15-CB15)*0.35</f>
        <v>0</v>
      </c>
      <c r="FS15" s="10">
        <f>(CX15-CW15)*0.35</f>
        <v>1.3999999999999997E-2</v>
      </c>
      <c r="FT15" s="10">
        <f>(DG15-DF15)*0.35</f>
        <v>-3.4999999999999979E-3</v>
      </c>
      <c r="FU15" s="10">
        <f>(EB15-EA15)*0.35</f>
        <v>-1.0499999999999999E-2</v>
      </c>
      <c r="FV15" s="10">
        <f>(EW15-EV15)*0.35</f>
        <v>-3.4999999999999979E-3</v>
      </c>
      <c r="FW15" s="10">
        <f t="shared" si="6"/>
        <v>-1.0499999999999994E-2</v>
      </c>
      <c r="FY15" s="1" t="s">
        <v>27</v>
      </c>
      <c r="FZ15" s="19">
        <v>0.35</v>
      </c>
      <c r="GA15" s="10">
        <f>(R15-N15)*0.35</f>
        <v>-3.4999999999999931E-3</v>
      </c>
      <c r="GB15" s="10">
        <f>(AM15-AI15)*0.35</f>
        <v>7.000000000000001E-3</v>
      </c>
      <c r="GC15" s="10">
        <f>(BH15-BD15)*0.35</f>
        <v>0</v>
      </c>
      <c r="GD15" s="10">
        <f>(CC15-BY15)*0.35</f>
        <v>-3.5000000000000027E-3</v>
      </c>
      <c r="GE15" s="10">
        <f>(CX15-CT15)*0.35</f>
        <v>2.0999999999999998E-2</v>
      </c>
      <c r="GF15" s="10">
        <f>(EB15-DX15)*0.35</f>
        <v>-3.1500000000000007E-2</v>
      </c>
      <c r="GG15" s="10">
        <f>(EW15-ES15)*0.35</f>
        <v>-3.4999999999999979E-3</v>
      </c>
      <c r="GH15" s="10">
        <f t="shared" si="7"/>
        <v>-1.4E-2</v>
      </c>
    </row>
    <row r="16" spans="2:190" x14ac:dyDescent="0.25">
      <c r="B16" s="1" t="s">
        <v>28</v>
      </c>
      <c r="C16" s="15">
        <v>0.23</v>
      </c>
      <c r="D16" s="15">
        <v>0.28999999999999998</v>
      </c>
      <c r="E16" s="15">
        <v>0.27</v>
      </c>
      <c r="F16" s="15">
        <v>0.19</v>
      </c>
      <c r="G16" s="15">
        <v>0.19</v>
      </c>
      <c r="H16" s="15">
        <v>0.22</v>
      </c>
      <c r="I16" s="15">
        <v>0.28000000000000003</v>
      </c>
      <c r="J16" s="15">
        <v>0.28000000000000003</v>
      </c>
      <c r="K16" s="15">
        <v>0.27</v>
      </c>
      <c r="L16" s="15">
        <v>0.24</v>
      </c>
      <c r="M16" s="15">
        <v>0.23</v>
      </c>
      <c r="N16" s="15">
        <v>0.2</v>
      </c>
      <c r="O16" s="15">
        <v>0.26</v>
      </c>
      <c r="P16" s="15">
        <v>0.25</v>
      </c>
      <c r="Q16" s="15">
        <v>0.23</v>
      </c>
      <c r="R16" s="15">
        <v>0.22</v>
      </c>
      <c r="S16" s="15"/>
      <c r="T16" s="15"/>
      <c r="U16" s="15"/>
      <c r="V16" s="15"/>
      <c r="W16" s="1" t="s">
        <v>28</v>
      </c>
      <c r="X16" s="15">
        <v>0.11</v>
      </c>
      <c r="Y16" s="15">
        <v>0.09</v>
      </c>
      <c r="Z16" s="15">
        <v>0.1</v>
      </c>
      <c r="AA16" s="15">
        <v>0.12</v>
      </c>
      <c r="AB16" s="15">
        <v>0.12</v>
      </c>
      <c r="AC16" s="15">
        <v>7.0000000000000007E-2</v>
      </c>
      <c r="AD16" s="15">
        <v>0.08</v>
      </c>
      <c r="AE16" s="15">
        <v>0.08</v>
      </c>
      <c r="AF16" s="15">
        <v>7.0000000000000007E-2</v>
      </c>
      <c r="AG16" s="15">
        <v>0.1</v>
      </c>
      <c r="AH16" s="15">
        <v>0.09</v>
      </c>
      <c r="AI16" s="15">
        <v>0.08</v>
      </c>
      <c r="AJ16" s="15">
        <v>0.09</v>
      </c>
      <c r="AK16" s="15">
        <v>0.08</v>
      </c>
      <c r="AL16" s="15">
        <v>0.08</v>
      </c>
      <c r="AM16" s="15">
        <v>0.1</v>
      </c>
      <c r="AR16" s="1" t="s">
        <v>28</v>
      </c>
      <c r="AS16" s="15">
        <v>0.13</v>
      </c>
      <c r="AT16" s="15">
        <v>0.15</v>
      </c>
      <c r="AU16" s="15">
        <v>0.14000000000000001</v>
      </c>
      <c r="AV16" s="15">
        <v>0.15</v>
      </c>
      <c r="AW16" s="15">
        <v>0.15</v>
      </c>
      <c r="AX16" s="15">
        <v>0.12</v>
      </c>
      <c r="AY16" s="15">
        <v>0.13</v>
      </c>
      <c r="AZ16" s="15">
        <v>0.12</v>
      </c>
      <c r="BA16" s="15">
        <v>0.14000000000000001</v>
      </c>
      <c r="BB16" s="15">
        <v>0.08</v>
      </c>
      <c r="BC16" s="15">
        <v>0.09</v>
      </c>
      <c r="BD16" s="15">
        <v>0.17</v>
      </c>
      <c r="BE16" s="15">
        <v>0.12</v>
      </c>
      <c r="BF16" s="15">
        <v>0.13</v>
      </c>
      <c r="BG16" s="15">
        <v>0.13</v>
      </c>
      <c r="BH16" s="15">
        <v>0.1</v>
      </c>
      <c r="BI16" s="15"/>
      <c r="BJ16" s="15"/>
      <c r="BK16" s="15"/>
      <c r="BL16" s="15"/>
      <c r="BM16" s="1" t="s">
        <v>28</v>
      </c>
      <c r="BN16" s="15">
        <v>0.09</v>
      </c>
      <c r="BO16" s="15">
        <v>0.11</v>
      </c>
      <c r="BP16" s="15">
        <v>7.0000000000000007E-2</v>
      </c>
      <c r="BQ16" s="15">
        <v>0.1</v>
      </c>
      <c r="BR16" s="15">
        <v>0.05</v>
      </c>
      <c r="BS16" s="15">
        <v>0.1</v>
      </c>
      <c r="BT16" s="15">
        <v>0.1</v>
      </c>
      <c r="BU16" s="15">
        <v>0.08</v>
      </c>
      <c r="BV16" s="15">
        <v>7.0000000000000007E-2</v>
      </c>
      <c r="BW16" s="15">
        <v>0.1</v>
      </c>
      <c r="BX16" s="15">
        <v>0.12</v>
      </c>
      <c r="BY16" s="15">
        <v>0.1</v>
      </c>
      <c r="BZ16" s="15">
        <v>0.09</v>
      </c>
      <c r="CA16" s="15">
        <v>0.08</v>
      </c>
      <c r="CB16" s="15">
        <v>0.12</v>
      </c>
      <c r="CC16" s="15">
        <v>0.08</v>
      </c>
      <c r="CD16" s="15"/>
      <c r="CE16" s="15"/>
      <c r="CF16" s="15"/>
      <c r="CH16" s="1" t="s">
        <v>28</v>
      </c>
      <c r="CI16" s="15">
        <v>0.03</v>
      </c>
      <c r="CJ16" s="15">
        <v>0.02</v>
      </c>
      <c r="CK16" s="15">
        <v>0</v>
      </c>
      <c r="CL16" s="15">
        <v>0</v>
      </c>
      <c r="CM16" s="15">
        <v>0.02</v>
      </c>
      <c r="CN16" s="15">
        <v>0.02</v>
      </c>
      <c r="CO16" s="15">
        <v>0</v>
      </c>
      <c r="CP16" s="15">
        <v>0.01</v>
      </c>
      <c r="CQ16" s="15">
        <v>0</v>
      </c>
      <c r="CR16" s="15">
        <v>0.01</v>
      </c>
      <c r="CS16" s="15">
        <v>0.01</v>
      </c>
      <c r="CT16" s="15">
        <v>0.02</v>
      </c>
      <c r="CU16" s="15">
        <v>0.04</v>
      </c>
      <c r="CV16" s="15">
        <v>0.03</v>
      </c>
      <c r="CW16" s="15">
        <v>0.08</v>
      </c>
      <c r="CX16" s="15">
        <v>7.0000000000000007E-2</v>
      </c>
      <c r="CY16" s="15"/>
      <c r="CZ16" s="15"/>
      <c r="DA16" s="15"/>
      <c r="DB16" s="15"/>
      <c r="DC16" s="1" t="s">
        <v>28</v>
      </c>
      <c r="DD16" s="15">
        <v>0.02</v>
      </c>
      <c r="DE16" s="15">
        <v>0.02</v>
      </c>
      <c r="DF16" s="15">
        <v>0.05</v>
      </c>
      <c r="DG16" s="15">
        <v>0.05</v>
      </c>
      <c r="DL16" s="1" t="s">
        <v>28</v>
      </c>
      <c r="DM16" s="15">
        <v>0.3</v>
      </c>
      <c r="DN16" s="15">
        <v>0.22</v>
      </c>
      <c r="DO16" s="15">
        <v>0.28999999999999998</v>
      </c>
      <c r="DP16" s="15">
        <v>0.27</v>
      </c>
      <c r="DQ16" s="15">
        <v>0.3</v>
      </c>
      <c r="DR16" s="15">
        <v>0.3</v>
      </c>
      <c r="DS16" s="15">
        <v>0.25</v>
      </c>
      <c r="DT16" s="15">
        <v>0.27</v>
      </c>
      <c r="DU16" s="15">
        <v>0.28000000000000003</v>
      </c>
      <c r="DV16" s="15">
        <v>0.35</v>
      </c>
      <c r="DW16" s="15">
        <v>0.32</v>
      </c>
      <c r="DX16" s="15">
        <v>0.28000000000000003</v>
      </c>
      <c r="DY16" s="15">
        <v>0.24</v>
      </c>
      <c r="DZ16" s="15">
        <v>0.25</v>
      </c>
      <c r="EA16" s="15">
        <v>0.18</v>
      </c>
      <c r="EB16" s="15">
        <v>0.24</v>
      </c>
      <c r="EC16" s="15"/>
      <c r="ED16" s="15"/>
      <c r="EE16" s="15"/>
      <c r="EG16" s="1" t="s">
        <v>28</v>
      </c>
      <c r="EH16" s="15">
        <v>0.06</v>
      </c>
      <c r="EI16" s="15">
        <v>0.05</v>
      </c>
      <c r="EJ16" s="15">
        <v>0.04</v>
      </c>
      <c r="EK16" s="15">
        <v>0.05</v>
      </c>
      <c r="EL16" s="15">
        <v>0.06</v>
      </c>
      <c r="EM16" s="15">
        <v>0.08</v>
      </c>
      <c r="EN16" s="15">
        <v>0.08</v>
      </c>
      <c r="EO16" s="15">
        <v>7.0000000000000007E-2</v>
      </c>
      <c r="EP16" s="15">
        <v>0.05</v>
      </c>
      <c r="EQ16" s="15">
        <v>0.04</v>
      </c>
      <c r="ER16" s="15">
        <v>0.05</v>
      </c>
      <c r="ES16" s="15">
        <v>0.06</v>
      </c>
      <c r="ET16" s="15">
        <v>0.06</v>
      </c>
      <c r="EU16" s="15">
        <v>0.08</v>
      </c>
      <c r="EV16" s="15">
        <v>0.04</v>
      </c>
      <c r="EW16" s="15">
        <v>7.0000000000000007E-2</v>
      </c>
      <c r="FA16" s="1" t="s">
        <v>28</v>
      </c>
      <c r="FB16" s="19">
        <v>0.24</v>
      </c>
      <c r="FC16" s="18">
        <f t="shared" si="4"/>
        <v>0.22</v>
      </c>
      <c r="FD16" s="18">
        <f t="shared" si="0"/>
        <v>0.1</v>
      </c>
      <c r="FE16" s="18">
        <f t="shared" si="1"/>
        <v>0.1</v>
      </c>
      <c r="FF16" s="18">
        <f t="shared" si="2"/>
        <v>0.08</v>
      </c>
      <c r="FG16" s="18">
        <f t="shared" si="5"/>
        <v>7.0000000000000007E-2</v>
      </c>
      <c r="FH16" s="18">
        <f t="shared" si="3"/>
        <v>0.05</v>
      </c>
      <c r="FI16" s="18">
        <f>EB16</f>
        <v>0.24</v>
      </c>
      <c r="FJ16" s="18">
        <f>EW16</f>
        <v>7.0000000000000007E-2</v>
      </c>
      <c r="FK16" s="18">
        <v>6.999999999999984E-2</v>
      </c>
      <c r="FM16" s="1" t="s">
        <v>28</v>
      </c>
      <c r="FN16" s="19">
        <v>0.24</v>
      </c>
      <c r="FO16" s="10">
        <f>(R16-Q16)*0.24</f>
        <v>-2.400000000000002E-3</v>
      </c>
      <c r="FP16" s="10">
        <f>(AM16-AL16)*0.24</f>
        <v>4.8000000000000004E-3</v>
      </c>
      <c r="FQ16" s="10">
        <f>(BH16-BG16)*0.24</f>
        <v>-7.1999999999999998E-3</v>
      </c>
      <c r="FR16" s="10">
        <f>(CC16-CB16)*0.24</f>
        <v>-9.5999999999999974E-3</v>
      </c>
      <c r="FS16" s="10">
        <f>(CX16-CW16)*0.24</f>
        <v>-2.3999999999999989E-3</v>
      </c>
      <c r="FT16" s="10">
        <f>(DG16-DF16)*0.24</f>
        <v>0</v>
      </c>
      <c r="FU16" s="10">
        <f>(EB16-EA16)*0.24</f>
        <v>1.44E-2</v>
      </c>
      <c r="FV16" s="10">
        <f>(EW16-EV16)*0.24</f>
        <v>7.2000000000000015E-3</v>
      </c>
      <c r="FW16" s="10">
        <f t="shared" si="6"/>
        <v>4.8000000000000022E-3</v>
      </c>
      <c r="FY16" s="1" t="s">
        <v>28</v>
      </c>
      <c r="FZ16" s="19">
        <v>0.24</v>
      </c>
      <c r="GA16" s="10">
        <f>(R16-N16)*0.24</f>
        <v>4.7999999999999978E-3</v>
      </c>
      <c r="GB16" s="10">
        <f>(AM16-AI16)*0.24</f>
        <v>4.8000000000000004E-3</v>
      </c>
      <c r="GC16" s="10">
        <f>(BH16-BD16)*0.24</f>
        <v>-1.6800000000000002E-2</v>
      </c>
      <c r="GD16" s="10">
        <f>(CC16-BY16)*0.24</f>
        <v>-4.8000000000000004E-3</v>
      </c>
      <c r="GE16" s="10">
        <f>(CX16-CT16)*0.24</f>
        <v>1.2E-2</v>
      </c>
      <c r="GF16" s="10">
        <f>(EB16-DX16)*0.24</f>
        <v>-9.6000000000000078E-3</v>
      </c>
      <c r="GG16" s="10">
        <f>(EW16-ES16)*0.24</f>
        <v>2.400000000000002E-3</v>
      </c>
      <c r="GH16" s="10">
        <f t="shared" si="7"/>
        <v>-7.2000000000000111E-3</v>
      </c>
    </row>
    <row r="17" spans="2:190" x14ac:dyDescent="0.25">
      <c r="B17" s="1" t="s">
        <v>29</v>
      </c>
      <c r="C17" s="15">
        <v>0.21</v>
      </c>
      <c r="D17" s="15">
        <v>0.25</v>
      </c>
      <c r="E17" s="15">
        <v>0.19</v>
      </c>
      <c r="F17" s="15">
        <v>0.17</v>
      </c>
      <c r="G17" s="15">
        <v>0.16</v>
      </c>
      <c r="H17" s="15">
        <v>0.25</v>
      </c>
      <c r="I17" s="15">
        <v>0.21</v>
      </c>
      <c r="J17" s="15">
        <v>0.2</v>
      </c>
      <c r="K17" s="15">
        <v>0.26</v>
      </c>
      <c r="L17" s="15">
        <v>0.18</v>
      </c>
      <c r="M17" s="15">
        <v>0.24</v>
      </c>
      <c r="N17" s="15">
        <v>0.28000000000000003</v>
      </c>
      <c r="O17" s="15">
        <v>0.19</v>
      </c>
      <c r="P17" s="15">
        <v>0.23</v>
      </c>
      <c r="Q17" s="15">
        <v>0.23</v>
      </c>
      <c r="R17" s="15">
        <v>0.26</v>
      </c>
      <c r="S17" s="15"/>
      <c r="T17" s="15"/>
      <c r="U17" s="15"/>
      <c r="V17" s="15"/>
      <c r="W17" s="1" t="s">
        <v>29</v>
      </c>
      <c r="X17" s="15">
        <v>0.13</v>
      </c>
      <c r="Y17" s="15">
        <v>0.12</v>
      </c>
      <c r="Z17" s="15">
        <v>0.13</v>
      </c>
      <c r="AA17" s="15">
        <v>0.05</v>
      </c>
      <c r="AB17" s="15">
        <v>0.13</v>
      </c>
      <c r="AC17" s="15">
        <v>0.15</v>
      </c>
      <c r="AD17" s="15">
        <v>0.08</v>
      </c>
      <c r="AE17" s="15">
        <v>0.12</v>
      </c>
      <c r="AF17" s="15">
        <v>0.13</v>
      </c>
      <c r="AG17" s="15">
        <v>7.0000000000000007E-2</v>
      </c>
      <c r="AH17" s="15">
        <v>0.11</v>
      </c>
      <c r="AI17" s="15">
        <v>0.09</v>
      </c>
      <c r="AJ17" s="15">
        <v>0.13</v>
      </c>
      <c r="AK17" s="15">
        <v>0.11</v>
      </c>
      <c r="AL17" s="15">
        <v>0.12</v>
      </c>
      <c r="AM17" s="15">
        <v>0.15</v>
      </c>
      <c r="AR17" s="1" t="s">
        <v>29</v>
      </c>
      <c r="AS17" s="15">
        <v>0.14000000000000001</v>
      </c>
      <c r="AT17" s="15">
        <v>0.14000000000000001</v>
      </c>
      <c r="AU17" s="15">
        <v>0.2</v>
      </c>
      <c r="AV17" s="15">
        <v>0.13</v>
      </c>
      <c r="AW17" s="15">
        <v>0.11</v>
      </c>
      <c r="AX17" s="15">
        <v>7.0000000000000007E-2</v>
      </c>
      <c r="AY17" s="15">
        <v>0.15</v>
      </c>
      <c r="AZ17" s="15">
        <v>0.14000000000000001</v>
      </c>
      <c r="BA17" s="15">
        <v>0.09</v>
      </c>
      <c r="BB17" s="15">
        <v>0.15</v>
      </c>
      <c r="BC17" s="15">
        <v>0.09</v>
      </c>
      <c r="BD17" s="15">
        <v>0.09</v>
      </c>
      <c r="BE17" s="15">
        <v>0.11</v>
      </c>
      <c r="BF17" s="15">
        <v>0.12</v>
      </c>
      <c r="BG17" s="15">
        <v>0.14000000000000001</v>
      </c>
      <c r="BH17" s="15">
        <v>0.1</v>
      </c>
      <c r="BI17" s="15"/>
      <c r="BJ17" s="15"/>
      <c r="BK17" s="15"/>
      <c r="BL17" s="15"/>
      <c r="BM17" s="1" t="s">
        <v>29</v>
      </c>
      <c r="BN17" s="15">
        <v>0.06</v>
      </c>
      <c r="BO17" s="15">
        <v>0.04</v>
      </c>
      <c r="BP17" s="15">
        <v>0.06</v>
      </c>
      <c r="BQ17" s="15">
        <v>0.08</v>
      </c>
      <c r="BR17" s="15">
        <v>0.06</v>
      </c>
      <c r="BS17" s="15">
        <v>7.0000000000000007E-2</v>
      </c>
      <c r="BT17" s="15">
        <v>0.08</v>
      </c>
      <c r="BU17" s="15">
        <v>0.1</v>
      </c>
      <c r="BV17" s="15">
        <v>0.05</v>
      </c>
      <c r="BW17" s="15">
        <v>0.18</v>
      </c>
      <c r="BX17" s="15">
        <v>0.09</v>
      </c>
      <c r="BY17" s="15">
        <v>0.08</v>
      </c>
      <c r="BZ17" s="15">
        <v>0.05</v>
      </c>
      <c r="CA17" s="15">
        <v>0.1</v>
      </c>
      <c r="CB17" s="15">
        <v>0.06</v>
      </c>
      <c r="CC17" s="15">
        <v>7.0000000000000007E-2</v>
      </c>
      <c r="CD17" s="15"/>
      <c r="CE17" s="15"/>
      <c r="CF17" s="15"/>
      <c r="CH17" s="1" t="s">
        <v>29</v>
      </c>
      <c r="CI17" s="15">
        <v>0.01</v>
      </c>
      <c r="CJ17" s="15">
        <v>0.03</v>
      </c>
      <c r="CK17" s="15">
        <v>0.03</v>
      </c>
      <c r="CL17" s="15">
        <v>0.01</v>
      </c>
      <c r="CM17" s="15">
        <v>0.03</v>
      </c>
      <c r="CN17" s="15">
        <v>0.02</v>
      </c>
      <c r="CO17" s="15">
        <v>0.03</v>
      </c>
      <c r="CP17" s="15">
        <v>0.02</v>
      </c>
      <c r="CQ17" s="15">
        <v>0.01</v>
      </c>
      <c r="CR17" s="15">
        <v>0.04</v>
      </c>
      <c r="CS17" s="15">
        <v>0</v>
      </c>
      <c r="CT17" s="15">
        <v>0.02</v>
      </c>
      <c r="CU17" s="15">
        <v>0.09</v>
      </c>
      <c r="CV17" s="15">
        <v>0.05</v>
      </c>
      <c r="CW17" s="15">
        <v>0.03</v>
      </c>
      <c r="CX17" s="15">
        <v>0.05</v>
      </c>
      <c r="CY17" s="15"/>
      <c r="CZ17" s="15"/>
      <c r="DA17" s="15"/>
      <c r="DB17" s="15"/>
      <c r="DC17" s="1" t="s">
        <v>29</v>
      </c>
      <c r="DD17" s="15">
        <v>0.02</v>
      </c>
      <c r="DE17" s="15">
        <v>0.03</v>
      </c>
      <c r="DF17" s="15">
        <v>0.03</v>
      </c>
      <c r="DG17" s="15">
        <v>0.04</v>
      </c>
      <c r="DH17" s="15"/>
      <c r="DI17" s="15"/>
      <c r="DJ17" s="15"/>
      <c r="DL17" s="1" t="s">
        <v>29</v>
      </c>
      <c r="DM17" s="15">
        <v>0.28999999999999998</v>
      </c>
      <c r="DN17" s="15">
        <v>0.22</v>
      </c>
      <c r="DO17" s="15">
        <v>0.23</v>
      </c>
      <c r="DP17" s="15">
        <v>0.28999999999999998</v>
      </c>
      <c r="DQ17" s="15">
        <v>0.39</v>
      </c>
      <c r="DR17" s="15">
        <v>0.28000000000000003</v>
      </c>
      <c r="DS17" s="15">
        <v>0.28999999999999998</v>
      </c>
      <c r="DT17" s="15">
        <v>0.21</v>
      </c>
      <c r="DU17" s="15">
        <v>0.28999999999999998</v>
      </c>
      <c r="DV17" s="15">
        <v>0.24</v>
      </c>
      <c r="DW17" s="15">
        <v>0.31</v>
      </c>
      <c r="DX17" s="15">
        <v>0.34</v>
      </c>
      <c r="DY17" s="15">
        <v>0.28000000000000003</v>
      </c>
      <c r="DZ17" s="15">
        <v>0.22</v>
      </c>
      <c r="EA17" s="15">
        <v>0.26</v>
      </c>
      <c r="EB17" s="15">
        <v>0.24</v>
      </c>
      <c r="EC17" s="15"/>
      <c r="ED17" s="15"/>
      <c r="EE17" s="15"/>
      <c r="EG17" s="1" t="s">
        <v>29</v>
      </c>
      <c r="EH17" s="15">
        <v>0.09</v>
      </c>
      <c r="EI17" s="15">
        <v>0.04</v>
      </c>
      <c r="EJ17" s="15">
        <v>0.06</v>
      </c>
      <c r="EK17" s="15">
        <v>0.09</v>
      </c>
      <c r="EL17" s="15">
        <v>0.05</v>
      </c>
      <c r="EM17" s="15">
        <v>0.02</v>
      </c>
      <c r="EN17" s="15">
        <v>0.03</v>
      </c>
      <c r="EO17" s="15">
        <v>0.05</v>
      </c>
      <c r="EP17" s="15">
        <v>7.0000000000000007E-2</v>
      </c>
      <c r="EQ17" s="15">
        <v>0.05</v>
      </c>
      <c r="ER17" s="15">
        <v>0.08</v>
      </c>
      <c r="ES17" s="15">
        <v>0.03</v>
      </c>
      <c r="ET17" s="15">
        <v>7.0000000000000007E-2</v>
      </c>
      <c r="EU17" s="15">
        <v>0.08</v>
      </c>
      <c r="EV17" s="15">
        <v>0.06</v>
      </c>
      <c r="EW17" s="15">
        <v>0.05</v>
      </c>
      <c r="FA17" s="1" t="s">
        <v>29</v>
      </c>
      <c r="FB17" s="19">
        <v>0.15</v>
      </c>
      <c r="FC17" s="18">
        <f t="shared" si="4"/>
        <v>0.26</v>
      </c>
      <c r="FD17" s="18">
        <f t="shared" si="0"/>
        <v>0.15</v>
      </c>
      <c r="FE17" s="18">
        <f t="shared" si="1"/>
        <v>0.1</v>
      </c>
      <c r="FF17" s="18">
        <f t="shared" si="2"/>
        <v>7.0000000000000007E-2</v>
      </c>
      <c r="FG17" s="18">
        <f t="shared" si="5"/>
        <v>0.05</v>
      </c>
      <c r="FH17" s="18">
        <f t="shared" si="3"/>
        <v>0.04</v>
      </c>
      <c r="FI17" s="18">
        <f>EB17</f>
        <v>0.24</v>
      </c>
      <c r="FJ17" s="18">
        <f>EW17</f>
        <v>0.05</v>
      </c>
      <c r="FK17" s="18">
        <v>3.9999999999999813E-2</v>
      </c>
      <c r="FM17" s="1" t="s">
        <v>29</v>
      </c>
      <c r="FN17" s="19">
        <v>0.15</v>
      </c>
      <c r="FO17" s="10">
        <f>(R17-Q17)*0.15</f>
        <v>4.4999999999999997E-3</v>
      </c>
      <c r="FP17" s="10">
        <f>(AM17-AL17)*0.15</f>
        <v>4.4999999999999997E-3</v>
      </c>
      <c r="FQ17" s="10">
        <f>(BH17-BG17)*0.15</f>
        <v>-6.000000000000001E-3</v>
      </c>
      <c r="FR17" s="10">
        <f>(CC17-CB17)*0.15</f>
        <v>1.5000000000000013E-3</v>
      </c>
      <c r="FS17" s="10">
        <f>(CX17-CW17)*0.15</f>
        <v>3.0000000000000005E-3</v>
      </c>
      <c r="FT17" s="10">
        <f>(DG17-DF17)*0.15</f>
        <v>1.5000000000000002E-3</v>
      </c>
      <c r="FU17" s="10">
        <f>(EB17-EA17)*0.15</f>
        <v>-3.0000000000000027E-3</v>
      </c>
      <c r="FV17" s="10">
        <f>(EW17-EV17)*0.15</f>
        <v>-1.4999999999999992E-3</v>
      </c>
      <c r="FW17" s="10">
        <f t="shared" si="6"/>
        <v>4.4999999999999971E-3</v>
      </c>
      <c r="FY17" s="1" t="s">
        <v>29</v>
      </c>
      <c r="FZ17" s="19">
        <v>0.15</v>
      </c>
      <c r="GA17" s="10">
        <f>(R17-N17)*0.15</f>
        <v>-3.0000000000000027E-3</v>
      </c>
      <c r="GB17" s="10">
        <f>(AM17-AI17)*0.15</f>
        <v>8.9999999999999993E-3</v>
      </c>
      <c r="GC17" s="10">
        <f>(BH17-BD17)*0.15</f>
        <v>1.5000000000000013E-3</v>
      </c>
      <c r="GD17" s="10">
        <f>(CC17-BY17)*0.15</f>
        <v>-1.4999999999999992E-3</v>
      </c>
      <c r="GE17" s="10">
        <f>(CX17-CT17)*0.15</f>
        <v>4.5000000000000005E-3</v>
      </c>
      <c r="GF17" s="10">
        <f>(EB17-DX17)*0.15</f>
        <v>-1.5000000000000005E-2</v>
      </c>
      <c r="GG17" s="10">
        <f>(EW17-ES17)*0.15</f>
        <v>3.0000000000000005E-3</v>
      </c>
      <c r="GH17" s="10">
        <f t="shared" si="7"/>
        <v>-1.5000000000000052E-3</v>
      </c>
    </row>
    <row r="18" spans="2:190" x14ac:dyDescent="0.25">
      <c r="B18" s="1" t="s">
        <v>30</v>
      </c>
      <c r="C18" s="15">
        <v>0.21</v>
      </c>
      <c r="D18" s="15">
        <v>0.22</v>
      </c>
      <c r="E18" s="15">
        <v>0.2</v>
      </c>
      <c r="F18" s="15">
        <v>0.21</v>
      </c>
      <c r="G18" s="15">
        <v>0.2</v>
      </c>
      <c r="H18" s="15">
        <v>0.17</v>
      </c>
      <c r="I18" s="15">
        <v>0.17</v>
      </c>
      <c r="J18" s="15">
        <v>0.18</v>
      </c>
      <c r="K18" s="15">
        <v>0.16</v>
      </c>
      <c r="L18" s="15">
        <v>0.21</v>
      </c>
      <c r="M18" s="15">
        <v>0.19</v>
      </c>
      <c r="N18" s="15">
        <v>0.23</v>
      </c>
      <c r="O18" s="15">
        <v>0.15</v>
      </c>
      <c r="P18" s="15">
        <v>0.19</v>
      </c>
      <c r="Q18" s="15">
        <v>0.23</v>
      </c>
      <c r="R18" s="15">
        <v>0.21</v>
      </c>
      <c r="S18" s="15"/>
      <c r="T18" s="15"/>
      <c r="U18" s="15"/>
      <c r="V18" s="15"/>
      <c r="W18" s="1" t="s">
        <v>30</v>
      </c>
      <c r="X18" s="15">
        <v>0.11</v>
      </c>
      <c r="Y18" s="15">
        <v>0.09</v>
      </c>
      <c r="Z18" s="15">
        <v>0.12</v>
      </c>
      <c r="AA18" s="15">
        <v>0.1</v>
      </c>
      <c r="AB18" s="15">
        <v>0.09</v>
      </c>
      <c r="AC18" s="15">
        <v>0.11</v>
      </c>
      <c r="AD18" s="15">
        <v>0.11</v>
      </c>
      <c r="AE18" s="15">
        <v>7.0000000000000007E-2</v>
      </c>
      <c r="AF18" s="15">
        <v>0.1</v>
      </c>
      <c r="AG18" s="15">
        <v>0.13</v>
      </c>
      <c r="AH18" s="15">
        <v>0.09</v>
      </c>
      <c r="AI18" s="15">
        <v>0.08</v>
      </c>
      <c r="AJ18" s="15">
        <v>0.06</v>
      </c>
      <c r="AK18" s="15">
        <v>0.06</v>
      </c>
      <c r="AL18" s="15">
        <v>0.08</v>
      </c>
      <c r="AM18" s="15">
        <v>0.11</v>
      </c>
      <c r="AR18" s="1" t="s">
        <v>30</v>
      </c>
      <c r="AS18" s="15">
        <v>0.15</v>
      </c>
      <c r="AT18" s="15">
        <v>0.15</v>
      </c>
      <c r="AU18" s="15">
        <v>0.11</v>
      </c>
      <c r="AV18" s="15">
        <v>0.14000000000000001</v>
      </c>
      <c r="AW18" s="15">
        <v>0.18</v>
      </c>
      <c r="AX18" s="15">
        <v>0.13</v>
      </c>
      <c r="AY18" s="15">
        <v>0.16</v>
      </c>
      <c r="AZ18" s="15">
        <v>0.18</v>
      </c>
      <c r="BA18" s="15">
        <v>0.11</v>
      </c>
      <c r="BB18" s="15">
        <v>0.14000000000000001</v>
      </c>
      <c r="BC18" s="15">
        <v>0.15</v>
      </c>
      <c r="BD18" s="15">
        <v>0.14000000000000001</v>
      </c>
      <c r="BE18" s="15">
        <v>0.12</v>
      </c>
      <c r="BF18" s="15">
        <v>0.13</v>
      </c>
      <c r="BG18" s="15">
        <v>0.17</v>
      </c>
      <c r="BH18" s="15">
        <v>0.13</v>
      </c>
      <c r="BI18" s="15"/>
      <c r="BJ18" s="15"/>
      <c r="BK18" s="15"/>
      <c r="BL18" s="15"/>
      <c r="BM18" s="1" t="s">
        <v>30</v>
      </c>
      <c r="BN18" s="15">
        <v>0.1</v>
      </c>
      <c r="BO18" s="15">
        <v>0.09</v>
      </c>
      <c r="BP18" s="15">
        <v>0.1</v>
      </c>
      <c r="BQ18" s="15">
        <v>0.08</v>
      </c>
      <c r="BR18" s="15">
        <v>0.09</v>
      </c>
      <c r="BS18" s="15">
        <v>0.09</v>
      </c>
      <c r="BT18" s="15">
        <v>0.09</v>
      </c>
      <c r="BU18" s="15">
        <v>0.06</v>
      </c>
      <c r="BV18" s="15">
        <v>0.1</v>
      </c>
      <c r="BW18" s="15">
        <v>0.11</v>
      </c>
      <c r="BX18" s="15">
        <v>0.09</v>
      </c>
      <c r="BY18" s="15">
        <v>0.11</v>
      </c>
      <c r="BZ18" s="15">
        <v>0.11</v>
      </c>
      <c r="CA18" s="15">
        <v>0.06</v>
      </c>
      <c r="CB18" s="15">
        <v>0.08</v>
      </c>
      <c r="CC18" s="15">
        <v>0.1</v>
      </c>
      <c r="CD18" s="15"/>
      <c r="CE18" s="15"/>
      <c r="CF18" s="15"/>
      <c r="CH18" s="1" t="s">
        <v>30</v>
      </c>
      <c r="CI18" s="15">
        <v>0.04</v>
      </c>
      <c r="CJ18" s="15">
        <v>0.06</v>
      </c>
      <c r="CK18" s="15">
        <v>0.05</v>
      </c>
      <c r="CL18" s="15">
        <v>0.03</v>
      </c>
      <c r="CM18" s="15">
        <v>0.05</v>
      </c>
      <c r="CN18" s="15">
        <v>0.05</v>
      </c>
      <c r="CO18" s="15">
        <v>0.02</v>
      </c>
      <c r="CP18" s="15">
        <v>0.03</v>
      </c>
      <c r="CQ18" s="15">
        <v>0.04</v>
      </c>
      <c r="CR18" s="15">
        <v>0.04</v>
      </c>
      <c r="CS18" s="15">
        <v>0.03</v>
      </c>
      <c r="CT18" s="15">
        <v>0.05</v>
      </c>
      <c r="CU18" s="15">
        <v>0.09</v>
      </c>
      <c r="CV18" s="15">
        <v>0.08</v>
      </c>
      <c r="CW18" s="15">
        <v>7.0000000000000007E-2</v>
      </c>
      <c r="CX18" s="15">
        <v>0.08</v>
      </c>
      <c r="CY18" s="15"/>
      <c r="CZ18" s="15"/>
      <c r="DA18" s="15"/>
      <c r="DB18" s="15"/>
      <c r="DC18" s="1" t="s">
        <v>30</v>
      </c>
      <c r="DD18" s="15">
        <v>0</v>
      </c>
      <c r="DE18" s="15">
        <v>0.02</v>
      </c>
      <c r="DF18" s="15">
        <v>0.02</v>
      </c>
      <c r="DG18" s="15">
        <v>0.04</v>
      </c>
      <c r="DH18" s="15"/>
      <c r="DI18" s="15"/>
      <c r="DJ18" s="15"/>
      <c r="DL18" s="1" t="s">
        <v>30</v>
      </c>
      <c r="DM18" s="15">
        <v>0.28999999999999998</v>
      </c>
      <c r="DN18" s="15">
        <v>0.28999999999999998</v>
      </c>
      <c r="DO18" s="15">
        <v>0.27</v>
      </c>
      <c r="DP18" s="15">
        <v>0.27</v>
      </c>
      <c r="DQ18" s="15">
        <v>0.28000000000000003</v>
      </c>
      <c r="DR18" s="15">
        <v>0.31</v>
      </c>
      <c r="DS18" s="15">
        <v>0.28000000000000003</v>
      </c>
      <c r="DT18" s="15">
        <v>0.28000000000000003</v>
      </c>
      <c r="DU18" s="15">
        <v>0.28999999999999998</v>
      </c>
      <c r="DV18" s="15">
        <v>0.24</v>
      </c>
      <c r="DW18" s="15">
        <v>0.28999999999999998</v>
      </c>
      <c r="DX18" s="15">
        <v>0.26</v>
      </c>
      <c r="DY18" s="15">
        <v>0.26</v>
      </c>
      <c r="DZ18" s="15">
        <v>0.27</v>
      </c>
      <c r="EA18" s="15">
        <v>0.23</v>
      </c>
      <c r="EB18" s="15">
        <v>0.2</v>
      </c>
      <c r="EC18" s="15"/>
      <c r="ED18" s="15"/>
      <c r="EE18" s="15"/>
      <c r="EG18" s="1" t="s">
        <v>30</v>
      </c>
      <c r="EH18" s="15">
        <v>0.04</v>
      </c>
      <c r="EI18" s="15">
        <v>0.04</v>
      </c>
      <c r="EJ18" s="15">
        <v>0.02</v>
      </c>
      <c r="EK18" s="15">
        <v>0.05</v>
      </c>
      <c r="EL18" s="15">
        <v>0.04</v>
      </c>
      <c r="EM18" s="15">
        <v>7.0000000000000007E-2</v>
      </c>
      <c r="EN18" s="15">
        <v>0.05</v>
      </c>
      <c r="EO18" s="15">
        <v>0.06</v>
      </c>
      <c r="EP18" s="15">
        <v>7.0000000000000007E-2</v>
      </c>
      <c r="EQ18" s="15">
        <v>0.03</v>
      </c>
      <c r="ER18" s="15">
        <v>0.06</v>
      </c>
      <c r="ES18" s="15">
        <v>0.04</v>
      </c>
      <c r="ET18" s="15">
        <v>7.0000000000000007E-2</v>
      </c>
      <c r="EU18" s="15">
        <v>0.05</v>
      </c>
      <c r="EV18" s="15">
        <v>0.06</v>
      </c>
      <c r="EW18" s="15">
        <v>0.05</v>
      </c>
      <c r="FA18" s="1" t="s">
        <v>30</v>
      </c>
      <c r="FB18" s="19">
        <v>0.27</v>
      </c>
      <c r="FC18" s="18">
        <f t="shared" si="4"/>
        <v>0.21</v>
      </c>
      <c r="FD18" s="18">
        <f t="shared" si="0"/>
        <v>0.11</v>
      </c>
      <c r="FE18" s="18">
        <f t="shared" si="1"/>
        <v>0.13</v>
      </c>
      <c r="FF18" s="18">
        <f t="shared" si="2"/>
        <v>0.1</v>
      </c>
      <c r="FG18" s="18">
        <f t="shared" si="5"/>
        <v>0.08</v>
      </c>
      <c r="FH18" s="18">
        <f t="shared" si="3"/>
        <v>0.04</v>
      </c>
      <c r="FI18" s="18">
        <f>EB18</f>
        <v>0.2</v>
      </c>
      <c r="FJ18" s="18">
        <f>EW18</f>
        <v>0.05</v>
      </c>
      <c r="FK18" s="18">
        <v>7.9999999999999849E-2</v>
      </c>
      <c r="FM18" s="1" t="s">
        <v>30</v>
      </c>
      <c r="FN18" s="19">
        <v>0.27</v>
      </c>
      <c r="FO18" s="10">
        <f>(R18-Q18)*0.27</f>
        <v>-5.4000000000000055E-3</v>
      </c>
      <c r="FP18" s="10">
        <f>(AM18-AL18)*0.27</f>
        <v>8.0999999999999996E-3</v>
      </c>
      <c r="FQ18" s="10">
        <f>(BH18-BG18)*0.27</f>
        <v>-1.0800000000000002E-2</v>
      </c>
      <c r="FR18" s="10">
        <f>(CC18-CB18)*0.27</f>
        <v>5.4000000000000012E-3</v>
      </c>
      <c r="FS18" s="10">
        <f>(CX18-CW18)*0.27</f>
        <v>2.6999999999999988E-3</v>
      </c>
      <c r="FT18" s="10">
        <f>(DG18-DF18)*0.27</f>
        <v>5.4000000000000003E-3</v>
      </c>
      <c r="FU18" s="10">
        <f>(EB18-EA18)*0.27</f>
        <v>-8.0999999999999996E-3</v>
      </c>
      <c r="FV18" s="10">
        <f>(EW18-EV18)*0.27</f>
        <v>-2.6999999999999988E-3</v>
      </c>
      <c r="FW18" s="10">
        <f t="shared" si="6"/>
        <v>-5.4000000000000072E-3</v>
      </c>
      <c r="FY18" s="1" t="s">
        <v>30</v>
      </c>
      <c r="FZ18" s="19">
        <v>0.27</v>
      </c>
      <c r="GA18" s="10">
        <f>(R18-N18)*0.27</f>
        <v>-5.4000000000000055E-3</v>
      </c>
      <c r="GB18" s="10">
        <f>(AM18-AI18)*0.27</f>
        <v>8.0999999999999996E-3</v>
      </c>
      <c r="GC18" s="10">
        <f>(BH18-BD18)*0.27</f>
        <v>-2.7000000000000027E-3</v>
      </c>
      <c r="GD18" s="10">
        <f>(CC18-BY18)*0.27</f>
        <v>-2.6999999999999988E-3</v>
      </c>
      <c r="GE18" s="10">
        <f>(CX18-CT18)*0.27</f>
        <v>8.0999999999999996E-3</v>
      </c>
      <c r="GF18" s="10">
        <f>(EB18-DX18)*0.27</f>
        <v>-1.6199999999999999E-2</v>
      </c>
      <c r="GG18" s="10">
        <f>(EW18-ES18)*0.27</f>
        <v>2.7000000000000006E-3</v>
      </c>
      <c r="GH18" s="10">
        <f t="shared" si="7"/>
        <v>-8.1000000000000065E-3</v>
      </c>
    </row>
    <row r="19" spans="2:190" x14ac:dyDescent="0.25">
      <c r="B19" s="4" t="s">
        <v>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W19" s="4" t="s">
        <v>50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R19" s="4" t="s">
        <v>50</v>
      </c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M19" s="4" t="s">
        <v>50</v>
      </c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H19" s="4" t="s">
        <v>50</v>
      </c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DC19" s="4" t="s">
        <v>50</v>
      </c>
      <c r="DD19" s="4"/>
      <c r="DE19" s="4"/>
      <c r="DF19" s="4"/>
      <c r="DG19" s="4"/>
      <c r="DH19" s="15"/>
      <c r="DI19" s="15"/>
      <c r="DJ19" s="15"/>
      <c r="DL19" s="4" t="s">
        <v>50</v>
      </c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G19" s="4" t="s">
        <v>50</v>
      </c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FA19" s="4" t="s">
        <v>50</v>
      </c>
      <c r="FB19" s="4"/>
      <c r="FC19" s="4"/>
      <c r="FD19" s="4"/>
      <c r="FE19" s="4"/>
      <c r="FF19" s="4"/>
      <c r="FG19" s="4"/>
      <c r="FH19" s="4"/>
      <c r="FI19" s="4"/>
      <c r="FJ19" s="4"/>
      <c r="FK19" s="4"/>
      <c r="FM19" s="4" t="s">
        <v>50</v>
      </c>
      <c r="FN19" s="4"/>
      <c r="FO19" s="8"/>
      <c r="FP19" s="8"/>
      <c r="FQ19" s="8"/>
      <c r="FR19" s="8"/>
      <c r="FS19" s="8"/>
      <c r="FT19" s="8"/>
      <c r="FU19" s="8"/>
      <c r="FV19" s="8"/>
      <c r="FW19" s="8"/>
      <c r="FY19" s="4" t="s">
        <v>50</v>
      </c>
      <c r="FZ19" s="4"/>
      <c r="GA19" s="8"/>
      <c r="GB19" s="8"/>
      <c r="GC19" s="8"/>
      <c r="GD19" s="8"/>
      <c r="GE19" s="8"/>
      <c r="GF19" s="8"/>
      <c r="GG19" s="8"/>
      <c r="GH19" s="8"/>
    </row>
    <row r="20" spans="2:190" x14ac:dyDescent="0.25">
      <c r="B20" s="1" t="s">
        <v>51</v>
      </c>
      <c r="C20" s="15">
        <v>0.3</v>
      </c>
      <c r="D20" s="15">
        <v>0.35</v>
      </c>
      <c r="E20" s="15">
        <v>0.33</v>
      </c>
      <c r="F20" s="15">
        <v>0.28999999999999998</v>
      </c>
      <c r="G20" s="15">
        <v>0.28999999999999998</v>
      </c>
      <c r="H20" s="15">
        <v>0.3</v>
      </c>
      <c r="I20" s="15">
        <v>0.33</v>
      </c>
      <c r="J20" s="15">
        <v>0.31</v>
      </c>
      <c r="K20" s="15">
        <v>0.28999999999999998</v>
      </c>
      <c r="L20" s="15">
        <v>0.3</v>
      </c>
      <c r="M20" s="15">
        <v>0.3</v>
      </c>
      <c r="N20" s="15">
        <v>0.32</v>
      </c>
      <c r="O20" s="15">
        <v>0.32</v>
      </c>
      <c r="P20" s="15">
        <v>0.3</v>
      </c>
      <c r="Q20" s="15">
        <v>0.27</v>
      </c>
      <c r="R20" s="15">
        <v>0.3</v>
      </c>
      <c r="S20" s="15"/>
      <c r="T20" s="15"/>
      <c r="U20" s="15"/>
      <c r="V20" s="15"/>
      <c r="W20" s="1" t="s">
        <v>51</v>
      </c>
      <c r="X20" s="15">
        <v>0.11</v>
      </c>
      <c r="Y20" s="15">
        <v>0.1</v>
      </c>
      <c r="Z20" s="15">
        <v>0.12</v>
      </c>
      <c r="AA20" s="15">
        <v>0.11</v>
      </c>
      <c r="AB20" s="15">
        <v>0.14000000000000001</v>
      </c>
      <c r="AC20" s="15">
        <v>0.11</v>
      </c>
      <c r="AD20" s="15">
        <v>0.1</v>
      </c>
      <c r="AE20" s="15">
        <v>0.1</v>
      </c>
      <c r="AF20" s="15">
        <v>0.1</v>
      </c>
      <c r="AG20" s="15">
        <v>0.13</v>
      </c>
      <c r="AH20" s="15">
        <v>0.11</v>
      </c>
      <c r="AI20" s="15">
        <v>7.0000000000000007E-2</v>
      </c>
      <c r="AJ20" s="15">
        <v>0.1</v>
      </c>
      <c r="AK20" s="15">
        <v>0.09</v>
      </c>
      <c r="AL20" s="15">
        <v>0.1</v>
      </c>
      <c r="AM20" s="15">
        <v>0.11</v>
      </c>
      <c r="AR20" s="1" t="s">
        <v>51</v>
      </c>
      <c r="AS20" s="15">
        <v>0.11</v>
      </c>
      <c r="AT20" s="15">
        <v>0.1</v>
      </c>
      <c r="AU20" s="15">
        <v>0.1</v>
      </c>
      <c r="AV20" s="15">
        <v>0.1</v>
      </c>
      <c r="AW20" s="15">
        <v>0.1</v>
      </c>
      <c r="AX20" s="15">
        <v>0.09</v>
      </c>
      <c r="AY20" s="15">
        <v>0.09</v>
      </c>
      <c r="AZ20" s="15">
        <v>0.09</v>
      </c>
      <c r="BA20" s="15">
        <v>0.12</v>
      </c>
      <c r="BB20" s="15">
        <v>0.1</v>
      </c>
      <c r="BC20" s="15">
        <v>7.0000000000000007E-2</v>
      </c>
      <c r="BD20" s="15">
        <v>0.08</v>
      </c>
      <c r="BE20" s="15">
        <v>0.08</v>
      </c>
      <c r="BF20" s="15">
        <v>0.08</v>
      </c>
      <c r="BG20" s="15">
        <v>0.09</v>
      </c>
      <c r="BH20" s="15">
        <v>7.0000000000000007E-2</v>
      </c>
      <c r="BI20" s="15"/>
      <c r="BJ20" s="15"/>
      <c r="BK20" s="15"/>
      <c r="BL20" s="15"/>
      <c r="BM20" s="1" t="s">
        <v>51</v>
      </c>
      <c r="BN20" s="15">
        <v>0.09</v>
      </c>
      <c r="BO20" s="15">
        <v>0.08</v>
      </c>
      <c r="BP20" s="15">
        <v>0.09</v>
      </c>
      <c r="BQ20" s="15">
        <v>7.0000000000000007E-2</v>
      </c>
      <c r="BR20" s="15">
        <v>0.08</v>
      </c>
      <c r="BS20" s="15">
        <v>0.08</v>
      </c>
      <c r="BT20" s="15">
        <v>0.08</v>
      </c>
      <c r="BU20" s="15">
        <v>0.09</v>
      </c>
      <c r="BV20" s="15">
        <v>0.09</v>
      </c>
      <c r="BW20" s="15">
        <v>0.1</v>
      </c>
      <c r="BX20" s="15">
        <v>0.12</v>
      </c>
      <c r="BY20" s="15">
        <v>0.11</v>
      </c>
      <c r="BZ20" s="15">
        <v>0.1</v>
      </c>
      <c r="CA20" s="15">
        <v>7.0000000000000007E-2</v>
      </c>
      <c r="CB20" s="15">
        <v>0.1</v>
      </c>
      <c r="CC20" s="15">
        <v>0.09</v>
      </c>
      <c r="CD20" s="15"/>
      <c r="CE20" s="15"/>
      <c r="CF20" s="15"/>
      <c r="CH20" s="1" t="s">
        <v>51</v>
      </c>
      <c r="CI20" s="15">
        <v>0.03</v>
      </c>
      <c r="CJ20" s="15">
        <v>0.03</v>
      </c>
      <c r="CK20" s="15">
        <v>0.03</v>
      </c>
      <c r="CL20" s="15">
        <v>0.02</v>
      </c>
      <c r="CM20" s="15">
        <v>0.02</v>
      </c>
      <c r="CN20" s="15">
        <v>0.02</v>
      </c>
      <c r="CO20" s="15">
        <v>0.02</v>
      </c>
      <c r="CP20" s="15">
        <v>0.02</v>
      </c>
      <c r="CQ20" s="15">
        <v>0.03</v>
      </c>
      <c r="CR20" s="15">
        <v>0.02</v>
      </c>
      <c r="CS20" s="15">
        <v>0.03</v>
      </c>
      <c r="CT20" s="15">
        <v>0.05</v>
      </c>
      <c r="CU20" s="15">
        <v>7.0000000000000007E-2</v>
      </c>
      <c r="CV20" s="15">
        <v>0.06</v>
      </c>
      <c r="CW20" s="15">
        <v>7.0000000000000007E-2</v>
      </c>
      <c r="CX20" s="15">
        <v>0.09</v>
      </c>
      <c r="CY20" s="15"/>
      <c r="CZ20" s="15"/>
      <c r="DA20" s="15"/>
      <c r="DB20" s="15"/>
      <c r="DC20" s="1" t="s">
        <v>51</v>
      </c>
      <c r="DD20" s="15">
        <v>0.01</v>
      </c>
      <c r="DE20" s="15">
        <v>0.03</v>
      </c>
      <c r="DF20" s="15">
        <v>0.04</v>
      </c>
      <c r="DG20" s="15">
        <v>0.04</v>
      </c>
      <c r="DH20" s="15"/>
      <c r="DI20" s="15"/>
      <c r="DJ20" s="15"/>
      <c r="DL20" s="1" t="s">
        <v>51</v>
      </c>
      <c r="DM20" s="15">
        <v>0.23</v>
      </c>
      <c r="DN20" s="15">
        <v>0.18</v>
      </c>
      <c r="DO20" s="15">
        <v>0.19</v>
      </c>
      <c r="DP20" s="15">
        <v>0.22</v>
      </c>
      <c r="DQ20" s="15">
        <v>0.23</v>
      </c>
      <c r="DR20" s="15">
        <v>0.24</v>
      </c>
      <c r="DS20" s="15">
        <v>0.21</v>
      </c>
      <c r="DT20" s="15">
        <v>0.24</v>
      </c>
      <c r="DU20" s="15">
        <v>0.25</v>
      </c>
      <c r="DV20" s="15">
        <v>0.22</v>
      </c>
      <c r="DW20" s="15">
        <v>0.23</v>
      </c>
      <c r="DX20" s="15">
        <v>0.23</v>
      </c>
      <c r="DY20" s="15">
        <v>0.16</v>
      </c>
      <c r="DZ20" s="15">
        <v>0.23</v>
      </c>
      <c r="EA20" s="15">
        <v>0.19</v>
      </c>
      <c r="EB20" s="15">
        <v>0.17</v>
      </c>
      <c r="EC20" s="15"/>
      <c r="ED20" s="15"/>
      <c r="EE20" s="15"/>
      <c r="EG20" s="1" t="s">
        <v>51</v>
      </c>
      <c r="EH20" s="15">
        <v>0.05</v>
      </c>
      <c r="EI20" s="15">
        <v>0.03</v>
      </c>
      <c r="EJ20" s="15">
        <v>0.02</v>
      </c>
      <c r="EK20" s="15">
        <v>0.06</v>
      </c>
      <c r="EL20" s="15">
        <v>0.03</v>
      </c>
      <c r="EM20" s="15">
        <v>0.03</v>
      </c>
      <c r="EN20" s="15">
        <v>0.04</v>
      </c>
      <c r="EO20" s="15">
        <v>0.03</v>
      </c>
      <c r="EP20" s="15">
        <v>0.03</v>
      </c>
      <c r="EQ20" s="15">
        <v>0.02</v>
      </c>
      <c r="ER20" s="15">
        <v>0.03</v>
      </c>
      <c r="ES20" s="15">
        <v>0.04</v>
      </c>
      <c r="ET20" s="15">
        <v>0.06</v>
      </c>
      <c r="EU20" s="15">
        <v>0.06</v>
      </c>
      <c r="EV20" s="15">
        <v>0.05</v>
      </c>
      <c r="EW20" s="15">
        <v>0.05</v>
      </c>
      <c r="FA20" s="1" t="s">
        <v>51</v>
      </c>
      <c r="FB20" s="19">
        <v>0.48</v>
      </c>
      <c r="FC20" s="18">
        <f t="shared" si="4"/>
        <v>0.3</v>
      </c>
      <c r="FD20" s="18">
        <f t="shared" si="0"/>
        <v>0.11</v>
      </c>
      <c r="FE20" s="18">
        <f t="shared" si="1"/>
        <v>7.0000000000000007E-2</v>
      </c>
      <c r="FF20" s="18">
        <f t="shared" si="2"/>
        <v>0.09</v>
      </c>
      <c r="FG20" s="18">
        <f t="shared" si="5"/>
        <v>0.09</v>
      </c>
      <c r="FH20" s="18">
        <f t="shared" si="3"/>
        <v>0.04</v>
      </c>
      <c r="FI20" s="18">
        <f>EB20</f>
        <v>0.17</v>
      </c>
      <c r="FJ20" s="18">
        <f>EW20</f>
        <v>0.05</v>
      </c>
      <c r="FK20" s="18">
        <v>7.999999999999996E-2</v>
      </c>
      <c r="FM20" s="1" t="s">
        <v>51</v>
      </c>
      <c r="FN20" s="19">
        <v>0.48</v>
      </c>
      <c r="FO20" s="10">
        <f>(R20-Q20)*0.48</f>
        <v>1.4399999999999986E-2</v>
      </c>
      <c r="FP20" s="10">
        <f>(AM20-AL20)*0.48</f>
        <v>4.7999999999999978E-3</v>
      </c>
      <c r="FQ20" s="10">
        <f>(BH20-BG20)*0.48</f>
        <v>-9.5999999999999957E-3</v>
      </c>
      <c r="FR20" s="10">
        <f>(CC20-CB20)*0.48</f>
        <v>-4.8000000000000039E-3</v>
      </c>
      <c r="FS20" s="10">
        <f>(CX20-CW20)*0.48</f>
        <v>9.5999999999999957E-3</v>
      </c>
      <c r="FT20" s="10">
        <f>(DG20-DF20)*0.48</f>
        <v>0</v>
      </c>
      <c r="FU20" s="10">
        <f>(EB20-EA20)*0.48</f>
        <v>-9.5999999999999957E-3</v>
      </c>
      <c r="FV20" s="10">
        <f>(EW20-EV20)*0.48</f>
        <v>0</v>
      </c>
      <c r="FW20" s="10">
        <f t="shared" si="6"/>
        <v>4.7999999999999848E-3</v>
      </c>
      <c r="FY20" s="1" t="s">
        <v>51</v>
      </c>
      <c r="FZ20" s="19">
        <v>0.48</v>
      </c>
      <c r="GA20" s="10">
        <f>(R20-N20)*0.48</f>
        <v>-9.6000000000000078E-3</v>
      </c>
      <c r="GB20" s="10">
        <f>(AM20-AI20)*0.48</f>
        <v>1.9199999999999995E-2</v>
      </c>
      <c r="GC20" s="10">
        <f>(BH20-BD20)*0.48</f>
        <v>-4.7999999999999978E-3</v>
      </c>
      <c r="GD20" s="10">
        <f>(CC20-BY20)*0.48</f>
        <v>-9.6000000000000009E-3</v>
      </c>
      <c r="GE20" s="10">
        <f>(CX20-CT20)*0.48</f>
        <v>1.9199999999999995E-2</v>
      </c>
      <c r="GF20" s="10">
        <f>(EB20-DX20)*0.48</f>
        <v>-2.8799999999999999E-2</v>
      </c>
      <c r="GG20" s="10">
        <f>(EW20-ES20)*0.48</f>
        <v>4.8000000000000004E-3</v>
      </c>
      <c r="GH20" s="10">
        <f t="shared" si="7"/>
        <v>-9.6000000000000165E-3</v>
      </c>
    </row>
    <row r="21" spans="2:190" x14ac:dyDescent="0.25">
      <c r="B21" s="1" t="s">
        <v>52</v>
      </c>
      <c r="C21" s="15">
        <v>0.15</v>
      </c>
      <c r="D21" s="15">
        <v>0.17</v>
      </c>
      <c r="E21" s="15">
        <v>0.12</v>
      </c>
      <c r="F21" s="15">
        <v>0.14000000000000001</v>
      </c>
      <c r="G21" s="15">
        <v>0.14000000000000001</v>
      </c>
      <c r="H21" s="15">
        <v>0.15</v>
      </c>
      <c r="I21" s="15">
        <v>0.14000000000000001</v>
      </c>
      <c r="J21" s="15">
        <v>0.17</v>
      </c>
      <c r="K21" s="15">
        <v>0.18</v>
      </c>
      <c r="L21" s="15">
        <v>0.17</v>
      </c>
      <c r="M21" s="15">
        <v>0.15</v>
      </c>
      <c r="N21" s="15">
        <v>0.15</v>
      </c>
      <c r="O21" s="15">
        <v>0.14000000000000001</v>
      </c>
      <c r="P21" s="15">
        <v>0.17</v>
      </c>
      <c r="Q21" s="15">
        <v>0.18</v>
      </c>
      <c r="R21" s="15">
        <v>0.16</v>
      </c>
      <c r="S21" s="15"/>
      <c r="T21" s="15"/>
      <c r="U21" s="15"/>
      <c r="V21" s="15"/>
      <c r="W21" s="1" t="s">
        <v>52</v>
      </c>
      <c r="X21" s="15">
        <v>0.1</v>
      </c>
      <c r="Y21" s="15">
        <v>0.09</v>
      </c>
      <c r="Z21" s="15">
        <v>0.11</v>
      </c>
      <c r="AA21" s="15">
        <v>0.09</v>
      </c>
      <c r="AB21" s="15">
        <v>7.0000000000000007E-2</v>
      </c>
      <c r="AC21" s="15">
        <v>0.11</v>
      </c>
      <c r="AD21" s="15">
        <v>0.09</v>
      </c>
      <c r="AE21" s="15">
        <v>0.08</v>
      </c>
      <c r="AF21" s="15">
        <v>0.1</v>
      </c>
      <c r="AG21" s="15">
        <v>0.08</v>
      </c>
      <c r="AH21" s="15">
        <v>0.1</v>
      </c>
      <c r="AI21" s="15">
        <v>0.1</v>
      </c>
      <c r="AJ21" s="15">
        <v>7.0000000000000007E-2</v>
      </c>
      <c r="AK21" s="15">
        <v>7.0000000000000007E-2</v>
      </c>
      <c r="AL21" s="15">
        <v>0.1</v>
      </c>
      <c r="AM21" s="15">
        <v>0.12</v>
      </c>
      <c r="AR21" s="1" t="s">
        <v>52</v>
      </c>
      <c r="AS21" s="15">
        <v>0.16</v>
      </c>
      <c r="AT21" s="15">
        <v>0.18</v>
      </c>
      <c r="AU21" s="15">
        <v>0.16</v>
      </c>
      <c r="AV21" s="15">
        <v>0.16</v>
      </c>
      <c r="AW21" s="15">
        <v>0.18</v>
      </c>
      <c r="AX21" s="15">
        <v>0.14000000000000001</v>
      </c>
      <c r="AY21" s="15">
        <v>0.16</v>
      </c>
      <c r="AZ21" s="15">
        <v>0.19</v>
      </c>
      <c r="BA21" s="15">
        <v>0.13</v>
      </c>
      <c r="BB21" s="15">
        <v>0.16</v>
      </c>
      <c r="BC21" s="15">
        <v>0.15</v>
      </c>
      <c r="BD21" s="15">
        <v>0.16</v>
      </c>
      <c r="BE21" s="15">
        <v>0.14000000000000001</v>
      </c>
      <c r="BF21" s="15">
        <v>0.16</v>
      </c>
      <c r="BG21" s="15">
        <v>0.18</v>
      </c>
      <c r="BH21" s="15">
        <v>0.14000000000000001</v>
      </c>
      <c r="BI21" s="15"/>
      <c r="BJ21" s="15"/>
      <c r="BK21" s="15"/>
      <c r="BL21" s="15"/>
      <c r="BM21" s="1" t="s">
        <v>52</v>
      </c>
      <c r="BN21" s="15">
        <v>0.08</v>
      </c>
      <c r="BO21" s="15">
        <v>0.09</v>
      </c>
      <c r="BP21" s="15">
        <v>7.0000000000000007E-2</v>
      </c>
      <c r="BQ21" s="15">
        <v>0.09</v>
      </c>
      <c r="BR21" s="15">
        <v>0.08</v>
      </c>
      <c r="BS21" s="15">
        <v>0.08</v>
      </c>
      <c r="BT21" s="15">
        <v>0.08</v>
      </c>
      <c r="BU21" s="15">
        <v>7.0000000000000007E-2</v>
      </c>
      <c r="BV21" s="15">
        <v>0.08</v>
      </c>
      <c r="BW21" s="15">
        <v>0.1</v>
      </c>
      <c r="BX21" s="15">
        <v>0.08</v>
      </c>
      <c r="BY21" s="15">
        <v>0.08</v>
      </c>
      <c r="BZ21" s="15">
        <v>0.09</v>
      </c>
      <c r="CA21" s="15">
        <v>0.1</v>
      </c>
      <c r="CB21" s="15">
        <v>0.08</v>
      </c>
      <c r="CC21" s="15">
        <v>0.08</v>
      </c>
      <c r="CD21" s="15"/>
      <c r="CE21" s="15"/>
      <c r="CF21" s="15"/>
      <c r="CH21" s="1" t="s">
        <v>52</v>
      </c>
      <c r="CI21" s="15">
        <v>0.03</v>
      </c>
      <c r="CJ21" s="15">
        <v>0.04</v>
      </c>
      <c r="CK21" s="15">
        <v>0.03</v>
      </c>
      <c r="CL21" s="15">
        <v>0.02</v>
      </c>
      <c r="CM21" s="15">
        <v>0.03</v>
      </c>
      <c r="CN21" s="15">
        <v>0.02</v>
      </c>
      <c r="CO21" s="15">
        <v>0.02</v>
      </c>
      <c r="CP21" s="15">
        <v>0.02</v>
      </c>
      <c r="CQ21" s="15">
        <v>0.02</v>
      </c>
      <c r="CR21" s="15">
        <v>0.02</v>
      </c>
      <c r="CS21" s="15">
        <v>0.01</v>
      </c>
      <c r="CT21" s="15">
        <v>0.02</v>
      </c>
      <c r="CU21" s="15">
        <v>0.06</v>
      </c>
      <c r="CV21" s="15">
        <v>0.05</v>
      </c>
      <c r="CW21" s="15">
        <v>0.04</v>
      </c>
      <c r="CX21" s="15">
        <v>7.0000000000000007E-2</v>
      </c>
      <c r="CY21" s="15"/>
      <c r="CZ21" s="15"/>
      <c r="DA21" s="15"/>
      <c r="DB21" s="15"/>
      <c r="DC21" s="1" t="s">
        <v>52</v>
      </c>
      <c r="DD21" s="15">
        <v>0.02</v>
      </c>
      <c r="DE21" s="15">
        <v>0.02</v>
      </c>
      <c r="DF21" s="15">
        <v>0.05</v>
      </c>
      <c r="DG21" s="15">
        <v>0.05</v>
      </c>
      <c r="DL21" s="1" t="s">
        <v>52</v>
      </c>
      <c r="DM21" s="15">
        <v>0.34</v>
      </c>
      <c r="DN21" s="15">
        <v>0.28999999999999998</v>
      </c>
      <c r="DO21" s="15">
        <v>0.35</v>
      </c>
      <c r="DP21" s="15">
        <v>0.32</v>
      </c>
      <c r="DQ21" s="15">
        <v>0.33</v>
      </c>
      <c r="DR21" s="15">
        <v>0.32</v>
      </c>
      <c r="DS21" s="15">
        <v>0.31</v>
      </c>
      <c r="DT21" s="15">
        <v>0.28999999999999998</v>
      </c>
      <c r="DU21" s="15">
        <v>0.31</v>
      </c>
      <c r="DV21" s="15">
        <v>0.32</v>
      </c>
      <c r="DW21" s="15">
        <v>0.34</v>
      </c>
      <c r="DX21" s="15">
        <v>0.33</v>
      </c>
      <c r="DY21" s="15">
        <v>0.31</v>
      </c>
      <c r="DZ21" s="15">
        <v>0.24</v>
      </c>
      <c r="EA21" s="15">
        <v>0.23</v>
      </c>
      <c r="EB21" s="15">
        <v>0.24</v>
      </c>
      <c r="EC21" s="15"/>
      <c r="ED21" s="15"/>
      <c r="EE21" s="15"/>
      <c r="EG21" s="1" t="s">
        <v>52</v>
      </c>
      <c r="EH21" s="15">
        <v>7.0000000000000007E-2</v>
      </c>
      <c r="EI21" s="15">
        <v>0.06</v>
      </c>
      <c r="EJ21" s="15">
        <v>0.04</v>
      </c>
      <c r="EK21" s="15">
        <v>0.06</v>
      </c>
      <c r="EL21" s="15">
        <v>7.0000000000000007E-2</v>
      </c>
      <c r="EM21" s="15">
        <v>0.08</v>
      </c>
      <c r="EN21" s="15">
        <v>0.09</v>
      </c>
      <c r="EO21" s="15">
        <v>7.0000000000000007E-2</v>
      </c>
      <c r="EP21" s="15">
        <v>0.08</v>
      </c>
      <c r="EQ21" s="15">
        <v>0.04</v>
      </c>
      <c r="ER21" s="15">
        <v>0.08</v>
      </c>
      <c r="ES21" s="15">
        <v>7.0000000000000007E-2</v>
      </c>
      <c r="ET21" s="15">
        <v>0.08</v>
      </c>
      <c r="EU21" s="15">
        <v>0.08</v>
      </c>
      <c r="EV21" s="15">
        <v>7.0000000000000007E-2</v>
      </c>
      <c r="EW21" s="15">
        <v>7.0000000000000007E-2</v>
      </c>
      <c r="FA21" s="1" t="s">
        <v>52</v>
      </c>
      <c r="FB21" s="19">
        <v>0.52</v>
      </c>
      <c r="FC21" s="18">
        <f t="shared" si="4"/>
        <v>0.16</v>
      </c>
      <c r="FD21" s="18">
        <f t="shared" si="0"/>
        <v>0.12</v>
      </c>
      <c r="FE21" s="18">
        <f t="shared" si="1"/>
        <v>0.14000000000000001</v>
      </c>
      <c r="FF21" s="18">
        <f t="shared" si="2"/>
        <v>0.08</v>
      </c>
      <c r="FG21" s="18">
        <f t="shared" si="5"/>
        <v>7.0000000000000007E-2</v>
      </c>
      <c r="FH21" s="18">
        <f t="shared" si="3"/>
        <v>0.05</v>
      </c>
      <c r="FI21" s="18">
        <f>EB21</f>
        <v>0.24</v>
      </c>
      <c r="FJ21" s="18">
        <f>EW21</f>
        <v>7.0000000000000007E-2</v>
      </c>
      <c r="FK21" s="18">
        <v>6.999999999999984E-2</v>
      </c>
      <c r="FM21" s="1" t="s">
        <v>52</v>
      </c>
      <c r="FN21" s="19">
        <v>0.52</v>
      </c>
      <c r="FO21" s="10">
        <f>(R21-Q21)*0.52</f>
        <v>-1.0399999999999994E-2</v>
      </c>
      <c r="FP21" s="10">
        <f>(AM21-AL21)*0.52</f>
        <v>1.0399999999999994E-2</v>
      </c>
      <c r="FQ21" s="10">
        <f>(BH21-BG21)*0.52</f>
        <v>-2.0799999999999989E-2</v>
      </c>
      <c r="FR21" s="10">
        <f>(CC21-CB21)*0.52</f>
        <v>0</v>
      </c>
      <c r="FS21" s="10">
        <f>(CX21-CW21)*0.52</f>
        <v>1.5600000000000003E-2</v>
      </c>
      <c r="FT21" s="10">
        <f>(DG21-DF21)*0.52</f>
        <v>0</v>
      </c>
      <c r="FU21" s="10">
        <f>(EB21-EA21)*0.52</f>
        <v>5.1999999999999902E-3</v>
      </c>
      <c r="FV21" s="10">
        <f>(EW21-EV21)*0.52</f>
        <v>0</v>
      </c>
      <c r="FW21" s="10">
        <f t="shared" si="6"/>
        <v>4.3368086899420177E-18</v>
      </c>
      <c r="FY21" s="1" t="s">
        <v>52</v>
      </c>
      <c r="FZ21" s="19">
        <v>0.52</v>
      </c>
      <c r="GA21" s="10">
        <f>(R21-N21)*0.52</f>
        <v>5.200000000000005E-3</v>
      </c>
      <c r="GB21" s="10">
        <f>(AM21-AI21)*0.52</f>
        <v>1.0399999999999994E-2</v>
      </c>
      <c r="GC21" s="10">
        <f>(BH21-BD21)*0.52</f>
        <v>-1.0399999999999994E-2</v>
      </c>
      <c r="GD21" s="10">
        <f>(CC21-BY21)*0.52</f>
        <v>0</v>
      </c>
      <c r="GE21" s="10">
        <f>(CX21-CT21)*0.52</f>
        <v>2.6000000000000002E-2</v>
      </c>
      <c r="GF21" s="10">
        <f>(EB21-DX21)*0.52</f>
        <v>-4.6800000000000015E-2</v>
      </c>
      <c r="GG21" s="10">
        <f>(EW21-ES21)*0.52</f>
        <v>0</v>
      </c>
      <c r="GH21" s="10">
        <f t="shared" si="7"/>
        <v>-1.560000000000001E-2</v>
      </c>
    </row>
    <row r="22" spans="2:190" x14ac:dyDescent="0.25">
      <c r="B22" s="4" t="s">
        <v>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W22" s="4" t="s">
        <v>53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R22" s="4" t="s">
        <v>53</v>
      </c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M22" s="4" t="s">
        <v>53</v>
      </c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H22" s="4" t="s">
        <v>53</v>
      </c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DC22" s="4" t="s">
        <v>53</v>
      </c>
      <c r="DD22" s="4"/>
      <c r="DE22" s="4"/>
      <c r="DF22" s="4"/>
      <c r="DG22" s="4"/>
      <c r="DH22" s="15"/>
      <c r="DI22" s="15"/>
      <c r="DJ22" s="15"/>
      <c r="DL22" s="4" t="s">
        <v>53</v>
      </c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G22" s="4" t="s">
        <v>53</v>
      </c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FA22" s="4" t="s">
        <v>53</v>
      </c>
      <c r="FB22" s="4"/>
      <c r="FC22" s="4"/>
      <c r="FD22" s="4"/>
      <c r="FE22" s="4"/>
      <c r="FF22" s="4"/>
      <c r="FG22" s="4"/>
      <c r="FH22" s="4"/>
      <c r="FI22" s="4"/>
      <c r="FJ22" s="4"/>
      <c r="FK22" s="4"/>
      <c r="FM22" s="4" t="s">
        <v>53</v>
      </c>
      <c r="FN22" s="4"/>
      <c r="FO22" s="8"/>
      <c r="FP22" s="8"/>
      <c r="FQ22" s="8"/>
      <c r="FR22" s="8"/>
      <c r="FS22" s="8"/>
      <c r="FT22" s="8"/>
      <c r="FU22" s="8"/>
      <c r="FV22" s="8"/>
      <c r="FW22" s="8"/>
      <c r="FY22" s="4" t="s">
        <v>53</v>
      </c>
      <c r="FZ22" s="4"/>
      <c r="GA22" s="8"/>
      <c r="GB22" s="8"/>
      <c r="GC22" s="8"/>
      <c r="GD22" s="8"/>
      <c r="GE22" s="8"/>
      <c r="GF22" s="8"/>
      <c r="GG22" s="8"/>
      <c r="GH22" s="8"/>
    </row>
    <row r="23" spans="2:190" x14ac:dyDescent="0.25">
      <c r="B23" s="1" t="s">
        <v>54</v>
      </c>
      <c r="C23" s="15">
        <v>0.28999999999999998</v>
      </c>
      <c r="D23" s="15">
        <v>0.34</v>
      </c>
      <c r="E23" s="15">
        <v>0.32</v>
      </c>
      <c r="F23" s="15">
        <v>0.27</v>
      </c>
      <c r="G23" s="15">
        <v>0.27</v>
      </c>
      <c r="H23" s="15">
        <v>0.26</v>
      </c>
      <c r="I23" s="15">
        <v>0.31</v>
      </c>
      <c r="J23" s="15">
        <v>0.3</v>
      </c>
      <c r="K23" s="15">
        <v>0.33</v>
      </c>
      <c r="L23" s="15">
        <v>0.26</v>
      </c>
      <c r="M23" s="15">
        <v>0.25</v>
      </c>
      <c r="N23" s="15">
        <v>0.31</v>
      </c>
      <c r="O23" s="15">
        <v>0.27</v>
      </c>
      <c r="P23" s="15">
        <v>0.28999999999999998</v>
      </c>
      <c r="Q23" s="15">
        <v>0.25</v>
      </c>
      <c r="R23" s="15">
        <v>0.27</v>
      </c>
      <c r="S23" s="15"/>
      <c r="T23" s="15"/>
      <c r="U23" s="15"/>
      <c r="V23" s="15"/>
      <c r="W23" s="1" t="s">
        <v>54</v>
      </c>
      <c r="X23" s="15">
        <v>0.08</v>
      </c>
      <c r="Y23" s="15">
        <v>0.08</v>
      </c>
      <c r="Z23" s="15">
        <v>0.09</v>
      </c>
      <c r="AA23" s="15">
        <v>7.0000000000000007E-2</v>
      </c>
      <c r="AB23" s="15">
        <v>0.09</v>
      </c>
      <c r="AC23" s="15">
        <v>0.1</v>
      </c>
      <c r="AD23" s="15">
        <v>0.09</v>
      </c>
      <c r="AE23" s="15">
        <v>0.1</v>
      </c>
      <c r="AF23" s="15">
        <v>0.08</v>
      </c>
      <c r="AG23" s="15">
        <v>0.09</v>
      </c>
      <c r="AH23" s="15">
        <v>0.09</v>
      </c>
      <c r="AI23" s="15">
        <v>0.06</v>
      </c>
      <c r="AJ23" s="15">
        <v>7.0000000000000007E-2</v>
      </c>
      <c r="AK23" s="15">
        <v>0.06</v>
      </c>
      <c r="AL23" s="15">
        <v>0.08</v>
      </c>
      <c r="AM23" s="15">
        <v>0.12</v>
      </c>
      <c r="AR23" s="1" t="s">
        <v>54</v>
      </c>
      <c r="AS23" s="15">
        <v>0.17</v>
      </c>
      <c r="AT23" s="15">
        <v>0.18</v>
      </c>
      <c r="AU23" s="15">
        <v>0.14000000000000001</v>
      </c>
      <c r="AV23" s="15">
        <v>0.16</v>
      </c>
      <c r="AW23" s="15">
        <v>0.16</v>
      </c>
      <c r="AX23" s="15">
        <v>0.15</v>
      </c>
      <c r="AY23" s="15">
        <v>0.13</v>
      </c>
      <c r="AZ23" s="15">
        <v>0.14000000000000001</v>
      </c>
      <c r="BA23" s="15">
        <v>0.15</v>
      </c>
      <c r="BB23" s="15">
        <v>0.16</v>
      </c>
      <c r="BC23" s="15">
        <v>0.12</v>
      </c>
      <c r="BD23" s="15">
        <v>0.13</v>
      </c>
      <c r="BE23" s="15">
        <v>0.15</v>
      </c>
      <c r="BF23" s="15">
        <v>0.16</v>
      </c>
      <c r="BG23" s="15">
        <v>0.17</v>
      </c>
      <c r="BH23" s="15">
        <v>0.13</v>
      </c>
      <c r="BI23" s="15"/>
      <c r="BJ23" s="15"/>
      <c r="BK23" s="15"/>
      <c r="BL23" s="15"/>
      <c r="BM23" s="1" t="s">
        <v>54</v>
      </c>
      <c r="BN23" s="15">
        <v>0.04</v>
      </c>
      <c r="BO23" s="15">
        <v>0.08</v>
      </c>
      <c r="BP23" s="15">
        <v>0.05</v>
      </c>
      <c r="BQ23" s="15">
        <v>0.08</v>
      </c>
      <c r="BR23" s="15">
        <v>0.08</v>
      </c>
      <c r="BS23" s="15">
        <v>0.04</v>
      </c>
      <c r="BT23" s="15">
        <v>0.06</v>
      </c>
      <c r="BU23" s="15">
        <v>7.0000000000000007E-2</v>
      </c>
      <c r="BV23" s="15">
        <v>0.06</v>
      </c>
      <c r="BW23" s="15">
        <v>0.06</v>
      </c>
      <c r="BX23" s="15">
        <v>0.1</v>
      </c>
      <c r="BY23" s="15">
        <v>0.06</v>
      </c>
      <c r="BZ23" s="15">
        <v>0.06</v>
      </c>
      <c r="CA23" s="15">
        <v>0.06</v>
      </c>
      <c r="CB23" s="15">
        <v>0.1</v>
      </c>
      <c r="CC23" s="15">
        <v>0.06</v>
      </c>
      <c r="CD23" s="15"/>
      <c r="CE23" s="15"/>
      <c r="CF23" s="15"/>
      <c r="CH23" s="1" t="s">
        <v>54</v>
      </c>
      <c r="CI23" s="15">
        <v>0.03</v>
      </c>
      <c r="CJ23" s="15">
        <v>0.04</v>
      </c>
      <c r="CK23" s="15">
        <v>0.02</v>
      </c>
      <c r="CL23" s="15">
        <v>0.02</v>
      </c>
      <c r="CM23" s="15">
        <v>0.01</v>
      </c>
      <c r="CN23" s="15">
        <v>0.02</v>
      </c>
      <c r="CO23" s="15">
        <v>0.02</v>
      </c>
      <c r="CP23" s="15">
        <v>0.01</v>
      </c>
      <c r="CQ23" s="15">
        <v>0.02</v>
      </c>
      <c r="CR23" s="15">
        <v>0.02</v>
      </c>
      <c r="CS23" s="15">
        <v>0.03</v>
      </c>
      <c r="CT23" s="15">
        <v>0.03</v>
      </c>
      <c r="CU23" s="15">
        <v>0.06</v>
      </c>
      <c r="CV23" s="15">
        <v>0.04</v>
      </c>
      <c r="CW23" s="15">
        <v>0.05</v>
      </c>
      <c r="CX23" s="15">
        <v>7.0000000000000007E-2</v>
      </c>
      <c r="CY23" s="15"/>
      <c r="CZ23" s="15"/>
      <c r="DA23" s="15"/>
      <c r="DB23" s="15"/>
      <c r="DC23" s="1" t="s">
        <v>54</v>
      </c>
      <c r="DD23" s="15">
        <v>0.02</v>
      </c>
      <c r="DE23" s="15">
        <v>0.02</v>
      </c>
      <c r="DF23" s="15">
        <v>0.06</v>
      </c>
      <c r="DG23" s="15">
        <v>0.06</v>
      </c>
      <c r="DH23" s="15"/>
      <c r="DI23" s="15"/>
      <c r="DJ23" s="15"/>
      <c r="DL23" s="1" t="s">
        <v>54</v>
      </c>
      <c r="DM23" s="15">
        <v>0.26</v>
      </c>
      <c r="DN23" s="15">
        <v>0.16</v>
      </c>
      <c r="DO23" s="15">
        <v>0.24</v>
      </c>
      <c r="DP23" s="15">
        <v>0.25</v>
      </c>
      <c r="DQ23" s="15">
        <v>0.28000000000000003</v>
      </c>
      <c r="DR23" s="15">
        <v>0.28999999999999998</v>
      </c>
      <c r="DS23" s="15">
        <v>0.22</v>
      </c>
      <c r="DT23" s="15">
        <v>0.23</v>
      </c>
      <c r="DU23" s="15">
        <v>0.24</v>
      </c>
      <c r="DV23" s="15">
        <v>0.27</v>
      </c>
      <c r="DW23" s="15">
        <v>0.27</v>
      </c>
      <c r="DX23" s="15">
        <v>0.28000000000000003</v>
      </c>
      <c r="DY23" s="15">
        <v>0.23</v>
      </c>
      <c r="DZ23" s="15">
        <v>0.23</v>
      </c>
      <c r="EA23" s="15">
        <v>0.16</v>
      </c>
      <c r="EB23" s="15">
        <v>0.18</v>
      </c>
      <c r="EC23" s="15"/>
      <c r="ED23" s="15"/>
      <c r="EE23" s="15"/>
      <c r="EG23" s="1" t="s">
        <v>54</v>
      </c>
      <c r="EH23" s="15">
        <v>0.04</v>
      </c>
      <c r="EI23" s="15">
        <v>0.02</v>
      </c>
      <c r="EJ23" s="15">
        <v>0.04</v>
      </c>
      <c r="EK23" s="15">
        <v>0.05</v>
      </c>
      <c r="EL23" s="15">
        <v>0.05</v>
      </c>
      <c r="EM23" s="15">
        <v>0.05</v>
      </c>
      <c r="EN23" s="15">
        <v>7.0000000000000007E-2</v>
      </c>
      <c r="EO23" s="15">
        <v>0.04</v>
      </c>
      <c r="EP23" s="15">
        <v>0.04</v>
      </c>
      <c r="EQ23" s="15">
        <v>0.04</v>
      </c>
      <c r="ER23" s="15">
        <v>0.06</v>
      </c>
      <c r="ES23" s="15">
        <v>0.06</v>
      </c>
      <c r="ET23" s="15">
        <v>0.09</v>
      </c>
      <c r="EU23" s="15">
        <v>0.06</v>
      </c>
      <c r="EV23" s="15">
        <v>0.06</v>
      </c>
      <c r="EW23" s="15">
        <v>0.04</v>
      </c>
      <c r="FA23" s="1" t="s">
        <v>54</v>
      </c>
      <c r="FB23" s="19">
        <v>0.35</v>
      </c>
      <c r="FC23" s="18">
        <f t="shared" si="4"/>
        <v>0.27</v>
      </c>
      <c r="FD23" s="18">
        <f t="shared" si="0"/>
        <v>0.12</v>
      </c>
      <c r="FE23" s="18">
        <f t="shared" si="1"/>
        <v>0.13</v>
      </c>
      <c r="FF23" s="18">
        <f t="shared" si="2"/>
        <v>0.06</v>
      </c>
      <c r="FG23" s="18">
        <f t="shared" si="5"/>
        <v>7.0000000000000007E-2</v>
      </c>
      <c r="FH23" s="18">
        <f t="shared" si="3"/>
        <v>0.06</v>
      </c>
      <c r="FI23" s="18">
        <f>EB23</f>
        <v>0.18</v>
      </c>
      <c r="FJ23" s="18">
        <f>EW23</f>
        <v>0.04</v>
      </c>
      <c r="FK23" s="18">
        <v>6.999999999999984E-2</v>
      </c>
      <c r="FM23" s="1" t="s">
        <v>54</v>
      </c>
      <c r="FN23" s="19">
        <v>0.35</v>
      </c>
      <c r="FO23" s="10">
        <f>(R23-Q23)*0.35</f>
        <v>7.0000000000000053E-3</v>
      </c>
      <c r="FP23" s="10">
        <f>(AM23-AL23)*0.35</f>
        <v>1.3999999999999997E-2</v>
      </c>
      <c r="FQ23" s="10">
        <f>(BH23-BG23)*0.35</f>
        <v>-1.4000000000000002E-2</v>
      </c>
      <c r="FR23" s="10">
        <f>(CC23-CB23)*0.35</f>
        <v>-1.4000000000000002E-2</v>
      </c>
      <c r="FS23" s="10">
        <f>(CX23-CW23)*0.35</f>
        <v>7.000000000000001E-3</v>
      </c>
      <c r="FT23" s="10">
        <f>(DG23-DF23)*0.35</f>
        <v>0</v>
      </c>
      <c r="FU23" s="10">
        <f>(EB23-EA23)*0.35</f>
        <v>6.9999999999999958E-3</v>
      </c>
      <c r="FV23" s="10">
        <f>(EW23-EV23)*0.35</f>
        <v>-6.9999999999999984E-3</v>
      </c>
      <c r="FW23" s="10">
        <f t="shared" si="6"/>
        <v>0</v>
      </c>
      <c r="FY23" s="1" t="s">
        <v>54</v>
      </c>
      <c r="FZ23" s="19">
        <v>0.35</v>
      </c>
      <c r="GA23" s="10">
        <f>(R23-N23)*0.35</f>
        <v>-1.3999999999999992E-2</v>
      </c>
      <c r="GB23" s="10">
        <f>(AM23-AI23)*0.35</f>
        <v>2.0999999999999998E-2</v>
      </c>
      <c r="GC23" s="10">
        <f>(BH23-BD23)*0.35</f>
        <v>0</v>
      </c>
      <c r="GD23" s="10">
        <f>(CC23-BY23)*0.35</f>
        <v>0</v>
      </c>
      <c r="GE23" s="10">
        <f>(CX23-CT23)*0.35</f>
        <v>1.4000000000000002E-2</v>
      </c>
      <c r="GF23" s="10">
        <f>(EB23-DX23)*0.35</f>
        <v>-3.500000000000001E-2</v>
      </c>
      <c r="GG23" s="10">
        <f>(EW23-ES23)*0.35</f>
        <v>-6.9999999999999984E-3</v>
      </c>
      <c r="GH23" s="10">
        <f t="shared" si="7"/>
        <v>-2.1000000000000001E-2</v>
      </c>
    </row>
    <row r="24" spans="2:190" x14ac:dyDescent="0.25">
      <c r="B24" s="1" t="s">
        <v>55</v>
      </c>
      <c r="C24" s="15">
        <v>0.19</v>
      </c>
      <c r="D24" s="15">
        <v>0.22</v>
      </c>
      <c r="E24" s="15">
        <v>0.2</v>
      </c>
      <c r="F24" s="15">
        <v>0.2</v>
      </c>
      <c r="G24" s="15">
        <v>0.2</v>
      </c>
      <c r="H24" s="15">
        <v>0.21</v>
      </c>
      <c r="I24" s="15">
        <v>0.2</v>
      </c>
      <c r="J24" s="15">
        <v>0.21</v>
      </c>
      <c r="K24" s="15">
        <v>0.2</v>
      </c>
      <c r="L24" s="15">
        <v>0.24</v>
      </c>
      <c r="M24" s="15">
        <v>0.21</v>
      </c>
      <c r="N24" s="15">
        <v>0.21</v>
      </c>
      <c r="O24" s="15">
        <v>0.25</v>
      </c>
      <c r="P24" s="15">
        <v>0.19</v>
      </c>
      <c r="Q24" s="15">
        <v>0.23</v>
      </c>
      <c r="R24" s="15">
        <v>0.22</v>
      </c>
      <c r="S24" s="15"/>
      <c r="T24" s="15"/>
      <c r="U24" s="15"/>
      <c r="V24" s="15"/>
      <c r="W24" s="1" t="s">
        <v>55</v>
      </c>
      <c r="X24" s="15">
        <v>0.1</v>
      </c>
      <c r="Y24" s="15">
        <v>0.11</v>
      </c>
      <c r="Z24" s="15">
        <v>0.13</v>
      </c>
      <c r="AA24" s="15">
        <v>0.1</v>
      </c>
      <c r="AB24" s="15">
        <v>0.1</v>
      </c>
      <c r="AC24" s="15">
        <v>0.13</v>
      </c>
      <c r="AD24" s="15">
        <v>0.1</v>
      </c>
      <c r="AE24" s="15">
        <v>7.0000000000000007E-2</v>
      </c>
      <c r="AF24" s="15">
        <v>0.12</v>
      </c>
      <c r="AG24" s="15">
        <v>0.11</v>
      </c>
      <c r="AH24" s="15">
        <v>0.1</v>
      </c>
      <c r="AI24" s="15">
        <v>0.09</v>
      </c>
      <c r="AJ24" s="15">
        <v>0.08</v>
      </c>
      <c r="AK24" s="15">
        <v>0.08</v>
      </c>
      <c r="AL24" s="15">
        <v>0.11</v>
      </c>
      <c r="AM24" s="15">
        <v>0.1</v>
      </c>
      <c r="AR24" s="1" t="s">
        <v>55</v>
      </c>
      <c r="AS24" s="15">
        <v>0.13</v>
      </c>
      <c r="AT24" s="15">
        <v>0.11</v>
      </c>
      <c r="AU24" s="15">
        <v>0.16</v>
      </c>
      <c r="AV24" s="15">
        <v>0.11</v>
      </c>
      <c r="AW24" s="15">
        <v>0.12</v>
      </c>
      <c r="AX24" s="15">
        <v>0.11</v>
      </c>
      <c r="AY24" s="15">
        <v>0.12</v>
      </c>
      <c r="AZ24" s="15">
        <v>0.17</v>
      </c>
      <c r="BA24" s="15">
        <v>0.1</v>
      </c>
      <c r="BB24" s="15">
        <v>0.13</v>
      </c>
      <c r="BC24" s="15">
        <v>0.12</v>
      </c>
      <c r="BD24" s="15">
        <v>0.13</v>
      </c>
      <c r="BE24" s="15">
        <v>0.09</v>
      </c>
      <c r="BF24" s="15">
        <v>0.12</v>
      </c>
      <c r="BG24" s="15">
        <v>0.11</v>
      </c>
      <c r="BH24" s="15">
        <v>0.1</v>
      </c>
      <c r="BI24" s="15"/>
      <c r="BJ24" s="15"/>
      <c r="BK24" s="15"/>
      <c r="BL24" s="15"/>
      <c r="BM24" s="1" t="s">
        <v>55</v>
      </c>
      <c r="BN24" s="15">
        <v>0.11</v>
      </c>
      <c r="BO24" s="15">
        <v>0.08</v>
      </c>
      <c r="BP24" s="15">
        <v>7.0000000000000007E-2</v>
      </c>
      <c r="BQ24" s="15">
        <v>0.06</v>
      </c>
      <c r="BR24" s="15">
        <v>0.06</v>
      </c>
      <c r="BS24" s="15">
        <v>0.09</v>
      </c>
      <c r="BT24" s="15">
        <v>0.09</v>
      </c>
      <c r="BU24" s="15">
        <v>0.05</v>
      </c>
      <c r="BV24" s="15">
        <v>0.08</v>
      </c>
      <c r="BW24" s="15">
        <v>0.11</v>
      </c>
      <c r="BX24" s="15">
        <v>0.1</v>
      </c>
      <c r="BY24" s="15">
        <v>0.1</v>
      </c>
      <c r="BZ24" s="15">
        <v>0.1</v>
      </c>
      <c r="CA24" s="15">
        <v>0.08</v>
      </c>
      <c r="CB24" s="15">
        <v>0.06</v>
      </c>
      <c r="CC24" s="15">
        <v>0.09</v>
      </c>
      <c r="CD24" s="15"/>
      <c r="CE24" s="15"/>
      <c r="CF24" s="15"/>
      <c r="CH24" s="1" t="s">
        <v>55</v>
      </c>
      <c r="CI24" s="15">
        <v>0.02</v>
      </c>
      <c r="CJ24" s="15">
        <v>0.03</v>
      </c>
      <c r="CK24" s="15">
        <v>0.02</v>
      </c>
      <c r="CL24" s="15">
        <v>0.02</v>
      </c>
      <c r="CM24" s="15">
        <v>0.04</v>
      </c>
      <c r="CN24" s="15">
        <v>0.02</v>
      </c>
      <c r="CO24" s="15">
        <v>0.01</v>
      </c>
      <c r="CP24" s="15">
        <v>0.01</v>
      </c>
      <c r="CQ24" s="15">
        <v>0.03</v>
      </c>
      <c r="CR24" s="15">
        <v>0.02</v>
      </c>
      <c r="CS24" s="15">
        <v>0.01</v>
      </c>
      <c r="CT24" s="15">
        <v>0.03</v>
      </c>
      <c r="CU24" s="15">
        <v>0.06</v>
      </c>
      <c r="CV24" s="15">
        <v>0.06</v>
      </c>
      <c r="CW24" s="15">
        <v>0.06</v>
      </c>
      <c r="CX24" s="15">
        <v>0.09</v>
      </c>
      <c r="CY24" s="15"/>
      <c r="CZ24" s="15"/>
      <c r="DA24" s="15"/>
      <c r="DB24" s="15"/>
      <c r="DC24" s="1" t="s">
        <v>55</v>
      </c>
      <c r="DD24" s="15">
        <v>0.01</v>
      </c>
      <c r="DE24" s="15">
        <v>0.03</v>
      </c>
      <c r="DF24" s="15">
        <v>0.04</v>
      </c>
      <c r="DG24" s="15">
        <v>0.03</v>
      </c>
      <c r="DL24" s="1" t="s">
        <v>55</v>
      </c>
      <c r="DM24" s="15">
        <v>0.34</v>
      </c>
      <c r="DN24" s="15">
        <v>0.3</v>
      </c>
      <c r="DO24" s="15">
        <v>0.28999999999999998</v>
      </c>
      <c r="DP24" s="15">
        <v>0.3</v>
      </c>
      <c r="DQ24" s="15">
        <v>0.32</v>
      </c>
      <c r="DR24" s="15">
        <v>0.27</v>
      </c>
      <c r="DS24" s="15">
        <v>0.31</v>
      </c>
      <c r="DT24" s="15">
        <v>0.31</v>
      </c>
      <c r="DU24" s="15">
        <v>0.31</v>
      </c>
      <c r="DV24" s="15">
        <v>0.26</v>
      </c>
      <c r="DW24" s="15">
        <v>0.32</v>
      </c>
      <c r="DX24" s="15">
        <v>0.3</v>
      </c>
      <c r="DY24" s="15">
        <v>0.28999999999999998</v>
      </c>
      <c r="DZ24" s="15">
        <v>0.25</v>
      </c>
      <c r="EA24" s="15">
        <v>0.26</v>
      </c>
      <c r="EB24" s="15">
        <v>0.22</v>
      </c>
      <c r="EC24" s="15"/>
      <c r="ED24" s="15"/>
      <c r="EE24" s="15"/>
      <c r="EG24" s="1" t="s">
        <v>55</v>
      </c>
      <c r="EH24" s="15">
        <v>0.05</v>
      </c>
      <c r="EI24" s="15">
        <v>0.06</v>
      </c>
      <c r="EJ24" s="15">
        <v>0.03</v>
      </c>
      <c r="EK24" s="15">
        <v>0.06</v>
      </c>
      <c r="EL24" s="15">
        <v>0.05</v>
      </c>
      <c r="EM24" s="15">
        <v>0.08</v>
      </c>
      <c r="EN24" s="15">
        <v>7.0000000000000007E-2</v>
      </c>
      <c r="EO24" s="15">
        <v>0.04</v>
      </c>
      <c r="EP24" s="15">
        <v>0.06</v>
      </c>
      <c r="EQ24" s="15">
        <v>0.03</v>
      </c>
      <c r="ER24" s="15">
        <v>0.04</v>
      </c>
      <c r="ES24" s="15">
        <v>0.05</v>
      </c>
      <c r="ET24" s="15">
        <v>0.04</v>
      </c>
      <c r="EU24" s="15">
        <v>0.08</v>
      </c>
      <c r="EV24" s="15">
        <v>0.06</v>
      </c>
      <c r="EW24" s="15">
        <v>7.0000000000000007E-2</v>
      </c>
      <c r="FA24" s="1" t="s">
        <v>55</v>
      </c>
      <c r="FB24" s="19">
        <v>0.37</v>
      </c>
      <c r="FC24" s="18">
        <f t="shared" si="4"/>
        <v>0.22</v>
      </c>
      <c r="FD24" s="18">
        <f t="shared" si="0"/>
        <v>0.1</v>
      </c>
      <c r="FE24" s="18">
        <f t="shared" si="1"/>
        <v>0.1</v>
      </c>
      <c r="FF24" s="18">
        <f t="shared" si="2"/>
        <v>0.09</v>
      </c>
      <c r="FG24" s="18">
        <f t="shared" si="5"/>
        <v>0.09</v>
      </c>
      <c r="FH24" s="18">
        <f t="shared" si="3"/>
        <v>0.03</v>
      </c>
      <c r="FI24" s="18">
        <f>EB24</f>
        <v>0.22</v>
      </c>
      <c r="FJ24" s="18">
        <f>EW24</f>
        <v>7.0000000000000007E-2</v>
      </c>
      <c r="FK24" s="18">
        <v>8.0000000000000071E-2</v>
      </c>
      <c r="FM24" s="1" t="s">
        <v>55</v>
      </c>
      <c r="FN24" s="19">
        <v>0.37</v>
      </c>
      <c r="FO24" s="10">
        <f>(R24-Q24)*0.37</f>
        <v>-3.7000000000000032E-3</v>
      </c>
      <c r="FP24" s="10">
        <f>(AM24-AL24)*0.37</f>
        <v>-3.699999999999998E-3</v>
      </c>
      <c r="FQ24" s="10">
        <f>(BH24-BG24)*0.37</f>
        <v>-3.699999999999998E-3</v>
      </c>
      <c r="FR24" s="10">
        <f>(CC24-CB24)*0.37</f>
        <v>1.1099999999999999E-2</v>
      </c>
      <c r="FS24" s="10">
        <f>(CX24-CW24)*0.37</f>
        <v>1.1099999999999999E-2</v>
      </c>
      <c r="FT24" s="10">
        <f>(DG24-DF24)*0.37</f>
        <v>-3.7000000000000006E-3</v>
      </c>
      <c r="FU24" s="10">
        <f>(EB24-EA24)*0.37</f>
        <v>-1.4800000000000002E-2</v>
      </c>
      <c r="FV24" s="10">
        <f>(EW24-EV24)*0.37</f>
        <v>3.7000000000000032E-3</v>
      </c>
      <c r="FW24" s="10">
        <f t="shared" si="6"/>
        <v>-3.7000000000000006E-3</v>
      </c>
      <c r="FY24" s="1" t="s">
        <v>55</v>
      </c>
      <c r="FZ24" s="19">
        <v>0.37</v>
      </c>
      <c r="GA24" s="10">
        <f>(R24-N24)*0.37</f>
        <v>3.7000000000000032E-3</v>
      </c>
      <c r="GB24" s="10">
        <f>(AM24-AI24)*0.37</f>
        <v>3.7000000000000032E-3</v>
      </c>
      <c r="GC24" s="10">
        <f>(BH24-BD24)*0.37</f>
        <v>-1.1099999999999999E-2</v>
      </c>
      <c r="GD24" s="10">
        <f>(CC24-BY24)*0.37</f>
        <v>-3.7000000000000032E-3</v>
      </c>
      <c r="GE24" s="10">
        <f>(CX24-CT24)*0.37</f>
        <v>2.2199999999999998E-2</v>
      </c>
      <c r="GF24" s="10">
        <f>(EB24-DX24)*0.37</f>
        <v>-2.9599999999999994E-2</v>
      </c>
      <c r="GG24" s="10">
        <f>(EW24-ES24)*0.37</f>
        <v>7.4000000000000012E-3</v>
      </c>
      <c r="GH24" s="10">
        <f t="shared" si="7"/>
        <v>-7.3999999999999908E-3</v>
      </c>
    </row>
    <row r="25" spans="2:190" x14ac:dyDescent="0.25">
      <c r="B25" s="1" t="s">
        <v>56</v>
      </c>
      <c r="C25" s="1" t="s">
        <v>31</v>
      </c>
      <c r="D25" s="15">
        <v>0.21</v>
      </c>
      <c r="E25" s="15">
        <v>0.14000000000000001</v>
      </c>
      <c r="F25" s="15">
        <v>0.15</v>
      </c>
      <c r="G25" s="15">
        <v>0.15</v>
      </c>
      <c r="H25" s="15">
        <v>0.19</v>
      </c>
      <c r="I25" s="15">
        <v>0.18</v>
      </c>
      <c r="J25" s="15">
        <v>0.19</v>
      </c>
      <c r="K25" s="15">
        <v>0.16</v>
      </c>
      <c r="L25" s="15">
        <v>0.19</v>
      </c>
      <c r="M25" s="15">
        <v>0.2</v>
      </c>
      <c r="N25" s="15">
        <v>0.16</v>
      </c>
      <c r="O25" s="15">
        <v>0.15</v>
      </c>
      <c r="P25" s="15">
        <v>0.23</v>
      </c>
      <c r="Q25" s="15">
        <v>0.19</v>
      </c>
      <c r="R25" s="15">
        <v>0.19</v>
      </c>
      <c r="S25" s="15"/>
      <c r="T25" s="15"/>
      <c r="U25" s="15"/>
      <c r="V25" s="15"/>
      <c r="W25" s="1" t="s">
        <v>56</v>
      </c>
      <c r="X25" s="1" t="s">
        <v>32</v>
      </c>
      <c r="Y25" s="15">
        <v>0.1</v>
      </c>
      <c r="Z25" s="15">
        <v>0.12</v>
      </c>
      <c r="AA25" s="15">
        <v>0.14000000000000001</v>
      </c>
      <c r="AB25" s="15">
        <v>0.13</v>
      </c>
      <c r="AC25" s="15">
        <v>0.1</v>
      </c>
      <c r="AD25" s="15">
        <v>0.1</v>
      </c>
      <c r="AE25" s="15">
        <v>0.11</v>
      </c>
      <c r="AF25" s="15">
        <v>0.12</v>
      </c>
      <c r="AG25" s="15">
        <v>0.1</v>
      </c>
      <c r="AH25" s="15">
        <v>0.12</v>
      </c>
      <c r="AI25" s="15">
        <v>0.11</v>
      </c>
      <c r="AJ25" s="15">
        <v>0.1</v>
      </c>
      <c r="AK25" s="15">
        <v>0.11</v>
      </c>
      <c r="AL25" s="15">
        <v>0.11</v>
      </c>
      <c r="AM25" s="15">
        <v>0.13</v>
      </c>
      <c r="AR25" s="1" t="s">
        <v>56</v>
      </c>
      <c r="AS25" s="1" t="s">
        <v>35</v>
      </c>
      <c r="AT25" s="15">
        <v>0.14000000000000001</v>
      </c>
      <c r="AU25" s="15">
        <v>0.08</v>
      </c>
      <c r="AV25" s="15">
        <v>0.13</v>
      </c>
      <c r="AW25" s="15">
        <v>0.16</v>
      </c>
      <c r="AX25" s="15">
        <v>0.1</v>
      </c>
      <c r="AY25" s="15">
        <v>0.13</v>
      </c>
      <c r="AZ25" s="15">
        <v>0.09</v>
      </c>
      <c r="BA25" s="15">
        <v>0.11</v>
      </c>
      <c r="BB25" s="15">
        <v>0.11</v>
      </c>
      <c r="BC25" s="15">
        <v>0.09</v>
      </c>
      <c r="BD25" s="15">
        <v>0.11</v>
      </c>
      <c r="BE25" s="15">
        <v>0.11</v>
      </c>
      <c r="BF25" s="15">
        <v>0.06</v>
      </c>
      <c r="BG25" s="15">
        <v>0.11</v>
      </c>
      <c r="BH25" s="15">
        <v>0.09</v>
      </c>
      <c r="BI25" s="15"/>
      <c r="BJ25" s="15"/>
      <c r="BK25" s="15"/>
      <c r="BL25" s="15"/>
      <c r="BM25" s="1" t="s">
        <v>56</v>
      </c>
      <c r="BN25" s="1" t="s">
        <v>36</v>
      </c>
      <c r="BO25" s="15">
        <v>0.11</v>
      </c>
      <c r="BP25" s="15">
        <v>0.13</v>
      </c>
      <c r="BQ25" s="15">
        <v>0.11</v>
      </c>
      <c r="BR25" s="15">
        <v>0.1</v>
      </c>
      <c r="BS25" s="15">
        <v>0.12</v>
      </c>
      <c r="BT25" s="15">
        <v>0.1</v>
      </c>
      <c r="BU25" s="15">
        <v>0.14000000000000001</v>
      </c>
      <c r="BV25" s="15">
        <v>0.13</v>
      </c>
      <c r="BW25" s="15">
        <v>0.15</v>
      </c>
      <c r="BX25" s="15">
        <v>0.1</v>
      </c>
      <c r="BY25" s="15">
        <v>0.15</v>
      </c>
      <c r="BZ25" s="15">
        <v>0.13</v>
      </c>
      <c r="CA25" s="15">
        <v>0.13</v>
      </c>
      <c r="CB25" s="15">
        <v>0.1</v>
      </c>
      <c r="CC25" s="15">
        <v>0.12</v>
      </c>
      <c r="CD25" s="15"/>
      <c r="CE25" s="15"/>
      <c r="CF25" s="15"/>
      <c r="CH25" s="1" t="s">
        <v>56</v>
      </c>
      <c r="CI25" s="1" t="s">
        <v>38</v>
      </c>
      <c r="CJ25" s="15">
        <v>0.03</v>
      </c>
      <c r="CK25" s="15">
        <v>0.05</v>
      </c>
      <c r="CL25" s="15">
        <v>0.02</v>
      </c>
      <c r="CM25" s="15">
        <v>0.02</v>
      </c>
      <c r="CN25" s="15">
        <v>0.04</v>
      </c>
      <c r="CO25" s="15">
        <v>0.03</v>
      </c>
      <c r="CP25" s="15">
        <v>0.03</v>
      </c>
      <c r="CQ25" s="15">
        <v>0.02</v>
      </c>
      <c r="CR25" s="15">
        <v>0.03</v>
      </c>
      <c r="CS25" s="15">
        <v>0.02</v>
      </c>
      <c r="CT25" s="15">
        <v>0.04</v>
      </c>
      <c r="CU25" s="15">
        <v>0.08</v>
      </c>
      <c r="CV25" s="15">
        <v>0.06</v>
      </c>
      <c r="CW25" s="15">
        <v>7.0000000000000007E-2</v>
      </c>
      <c r="CX25" s="15">
        <v>7.0000000000000007E-2</v>
      </c>
      <c r="CY25" s="15"/>
      <c r="CZ25" s="15"/>
      <c r="DA25" s="15"/>
      <c r="DB25" s="15"/>
      <c r="DC25" s="1" t="s">
        <v>56</v>
      </c>
      <c r="DD25" s="1" t="s">
        <v>39</v>
      </c>
      <c r="DE25" s="15">
        <v>0.01</v>
      </c>
      <c r="DF25" s="15">
        <v>0.03</v>
      </c>
      <c r="DG25" s="15">
        <v>0.03</v>
      </c>
      <c r="DH25" s="15"/>
      <c r="DI25" s="15"/>
      <c r="DJ25" s="15"/>
      <c r="DL25" s="1" t="s">
        <v>56</v>
      </c>
      <c r="DM25" s="1" t="s">
        <v>41</v>
      </c>
      <c r="DN25" s="15">
        <v>0.24</v>
      </c>
      <c r="DO25" s="15">
        <v>0.28999999999999998</v>
      </c>
      <c r="DP25" s="15">
        <v>0.25</v>
      </c>
      <c r="DQ25" s="15">
        <v>0.24</v>
      </c>
      <c r="DR25" s="15">
        <v>0.28999999999999998</v>
      </c>
      <c r="DS25" s="15">
        <v>0.26</v>
      </c>
      <c r="DT25" s="15">
        <v>0.25</v>
      </c>
      <c r="DU25" s="15">
        <v>0.27</v>
      </c>
      <c r="DV25" s="15">
        <v>0.28999999999999998</v>
      </c>
      <c r="DW25" s="15">
        <v>0.27</v>
      </c>
      <c r="DX25" s="15">
        <v>0.25</v>
      </c>
      <c r="DY25" s="15">
        <v>0.19</v>
      </c>
      <c r="DZ25" s="15">
        <v>0.21</v>
      </c>
      <c r="EA25" s="15">
        <v>0.23</v>
      </c>
      <c r="EB25" s="15">
        <v>0.22</v>
      </c>
      <c r="EC25" s="15"/>
      <c r="ED25" s="15"/>
      <c r="EE25" s="15"/>
      <c r="EG25" s="1" t="s">
        <v>56</v>
      </c>
      <c r="EH25" s="1" t="s">
        <v>42</v>
      </c>
      <c r="EI25" s="15">
        <v>0.06</v>
      </c>
      <c r="EJ25" s="15">
        <v>0.03</v>
      </c>
      <c r="EK25" s="15">
        <v>0.08</v>
      </c>
      <c r="EL25" s="15">
        <v>0.05</v>
      </c>
      <c r="EM25" s="15">
        <v>0.05</v>
      </c>
      <c r="EN25" s="15">
        <v>0.06</v>
      </c>
      <c r="EO25" s="15">
        <v>0.06</v>
      </c>
      <c r="EP25" s="15">
        <v>7.0000000000000007E-2</v>
      </c>
      <c r="EQ25" s="15">
        <v>0.04</v>
      </c>
      <c r="ER25" s="15">
        <v>7.0000000000000007E-2</v>
      </c>
      <c r="ES25" s="15">
        <v>0.06</v>
      </c>
      <c r="ET25" s="15">
        <v>0.08</v>
      </c>
      <c r="EU25" s="15">
        <v>0.06</v>
      </c>
      <c r="EV25" s="15">
        <v>0.06</v>
      </c>
      <c r="EW25" s="15">
        <v>0.06</v>
      </c>
      <c r="FA25" s="1" t="s">
        <v>56</v>
      </c>
      <c r="FB25" s="19">
        <v>0.28000000000000003</v>
      </c>
      <c r="FC25" s="18">
        <f t="shared" si="4"/>
        <v>0.19</v>
      </c>
      <c r="FD25" s="18">
        <f t="shared" si="0"/>
        <v>0.13</v>
      </c>
      <c r="FE25" s="18">
        <f t="shared" si="1"/>
        <v>0.09</v>
      </c>
      <c r="FF25" s="18">
        <f t="shared" si="2"/>
        <v>0.12</v>
      </c>
      <c r="FG25" s="18">
        <f t="shared" si="5"/>
        <v>7.0000000000000007E-2</v>
      </c>
      <c r="FH25" s="18">
        <f t="shared" si="3"/>
        <v>0.03</v>
      </c>
      <c r="FI25" s="18">
        <f>EB25</f>
        <v>0.22</v>
      </c>
      <c r="FJ25" s="18">
        <f>EW25</f>
        <v>0.06</v>
      </c>
      <c r="FK25" s="18">
        <v>8.9999999999999858E-2</v>
      </c>
      <c r="FM25" s="1" t="s">
        <v>56</v>
      </c>
      <c r="FN25" s="19">
        <v>0.28000000000000003</v>
      </c>
      <c r="FO25" s="10">
        <f>(R25-Q25)*0.28</f>
        <v>0</v>
      </c>
      <c r="FP25" s="10">
        <f>(AM25-AL25)*0.28</f>
        <v>5.6000000000000017E-3</v>
      </c>
      <c r="FQ25" s="10">
        <f>(BH25-BG25)*0.28</f>
        <v>-5.6000000000000017E-3</v>
      </c>
      <c r="FR25" s="10">
        <f>(CC25-CB25)*0.28</f>
        <v>5.5999999999999973E-3</v>
      </c>
      <c r="FS25" s="10">
        <f>(CX25-CW25)*0.28</f>
        <v>0</v>
      </c>
      <c r="FT25" s="10">
        <f>(DG25-DF25)*0.28</f>
        <v>0</v>
      </c>
      <c r="FU25" s="10">
        <f>(EB25-EA25)*0.28</f>
        <v>-2.8000000000000026E-3</v>
      </c>
      <c r="FV25" s="10">
        <f>(EW25-EV25)*0.28</f>
        <v>0</v>
      </c>
      <c r="FW25" s="10">
        <f t="shared" si="6"/>
        <v>2.7999999999999948E-3</v>
      </c>
      <c r="FY25" s="1" t="s">
        <v>56</v>
      </c>
      <c r="FZ25" s="19">
        <v>0.28000000000000003</v>
      </c>
      <c r="GA25" s="10">
        <f>(R25-N25)*0.28</f>
        <v>8.4000000000000012E-3</v>
      </c>
      <c r="GB25" s="10">
        <f>(AM25-AI25)*0.28</f>
        <v>5.6000000000000017E-3</v>
      </c>
      <c r="GC25" s="10">
        <f>(BH25-BD25)*0.28</f>
        <v>-5.6000000000000017E-3</v>
      </c>
      <c r="GD25" s="10">
        <f>(CC25-BY25)*0.28</f>
        <v>-8.4000000000000012E-3</v>
      </c>
      <c r="GE25" s="10">
        <f>(CX25-CT25)*0.28</f>
        <v>8.400000000000003E-3</v>
      </c>
      <c r="GF25" s="10">
        <f>(EB25-DX25)*0.28</f>
        <v>-8.4000000000000012E-3</v>
      </c>
      <c r="GG25" s="10">
        <f>(EW25-ES25)*0.28</f>
        <v>0</v>
      </c>
      <c r="GH25" s="10">
        <f t="shared" si="7"/>
        <v>1.7347234759768071E-18</v>
      </c>
    </row>
    <row r="26" spans="2:190" x14ac:dyDescent="0.25">
      <c r="B26" s="4" t="s">
        <v>13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W26" s="4" t="s">
        <v>13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R26" s="4" t="s">
        <v>13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M26" s="4" t="s">
        <v>13</v>
      </c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H26" s="4" t="s">
        <v>13</v>
      </c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DC26" s="4" t="s">
        <v>13</v>
      </c>
      <c r="DD26" s="4"/>
      <c r="DE26" s="4"/>
      <c r="DF26" s="4"/>
      <c r="DG26" s="4"/>
      <c r="DH26" s="15"/>
      <c r="DI26" s="15"/>
      <c r="DJ26" s="15"/>
      <c r="DL26" s="4" t="s">
        <v>13</v>
      </c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G26" s="4" t="s">
        <v>13</v>
      </c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FA26" s="4" t="s">
        <v>13</v>
      </c>
      <c r="FB26" s="4"/>
      <c r="FC26" s="4"/>
      <c r="FD26" s="4"/>
      <c r="FE26" s="4"/>
      <c r="FF26" s="4"/>
      <c r="FG26" s="4"/>
      <c r="FH26" s="4"/>
      <c r="FI26" s="4"/>
      <c r="FJ26" s="4"/>
      <c r="FK26" s="4"/>
      <c r="FM26" s="4" t="s">
        <v>13</v>
      </c>
      <c r="FN26" s="4"/>
      <c r="FO26" s="8"/>
      <c r="FP26" s="8"/>
      <c r="FQ26" s="8"/>
      <c r="FR26" s="8"/>
      <c r="FS26" s="8"/>
      <c r="FT26" s="8"/>
      <c r="FU26" s="8"/>
      <c r="FV26" s="8"/>
      <c r="FW26" s="8"/>
      <c r="FY26" s="4" t="s">
        <v>13</v>
      </c>
      <c r="FZ26" s="4"/>
      <c r="GA26" s="8"/>
      <c r="GB26" s="8"/>
      <c r="GC26" s="8"/>
      <c r="GD26" s="8"/>
      <c r="GE26" s="8"/>
      <c r="GF26" s="8"/>
      <c r="GG26" s="8"/>
      <c r="GH26" s="8"/>
    </row>
    <row r="27" spans="2:190" x14ac:dyDescent="0.25">
      <c r="B27" s="1" t="s">
        <v>57</v>
      </c>
      <c r="C27" s="15">
        <v>0.18</v>
      </c>
      <c r="D27" s="15">
        <v>0.21</v>
      </c>
      <c r="E27" s="15">
        <v>0.17</v>
      </c>
      <c r="F27" s="15">
        <v>0.17</v>
      </c>
      <c r="G27" s="15">
        <v>0.19</v>
      </c>
      <c r="H27" s="15">
        <v>0.17</v>
      </c>
      <c r="I27" s="15">
        <v>0.21</v>
      </c>
      <c r="J27" s="15">
        <v>0.21</v>
      </c>
      <c r="K27" s="15">
        <v>0.15</v>
      </c>
      <c r="L27" s="15">
        <v>0.16</v>
      </c>
      <c r="M27" s="15">
        <v>0.18</v>
      </c>
      <c r="N27" s="15">
        <v>0.18</v>
      </c>
      <c r="O27" s="15">
        <v>0.18</v>
      </c>
      <c r="P27" s="15">
        <v>0.18</v>
      </c>
      <c r="Q27" s="15">
        <v>0.15</v>
      </c>
      <c r="R27" s="15">
        <v>0.15</v>
      </c>
      <c r="S27" s="15"/>
      <c r="T27" s="15"/>
      <c r="U27" s="15"/>
      <c r="V27" s="15"/>
      <c r="W27" s="1" t="s">
        <v>57</v>
      </c>
      <c r="X27" s="15">
        <v>0.1</v>
      </c>
      <c r="Y27" s="15">
        <v>0.11</v>
      </c>
      <c r="Z27" s="15">
        <v>0.16</v>
      </c>
      <c r="AA27" s="15">
        <v>0.09</v>
      </c>
      <c r="AB27" s="15">
        <v>0.09</v>
      </c>
      <c r="AC27" s="15">
        <v>0.11</v>
      </c>
      <c r="AD27" s="15">
        <v>0.13</v>
      </c>
      <c r="AE27" s="15">
        <v>0.08</v>
      </c>
      <c r="AF27" s="15">
        <v>0.12</v>
      </c>
      <c r="AG27" s="15">
        <v>0.12</v>
      </c>
      <c r="AH27" s="15">
        <v>0.14000000000000001</v>
      </c>
      <c r="AI27" s="15">
        <v>0.1</v>
      </c>
      <c r="AJ27" s="15">
        <v>0.11</v>
      </c>
      <c r="AK27" s="15">
        <v>0.11</v>
      </c>
      <c r="AL27" s="15">
        <v>0.14000000000000001</v>
      </c>
      <c r="AM27" s="15">
        <v>0.14000000000000001</v>
      </c>
      <c r="AR27" s="1" t="s">
        <v>57</v>
      </c>
      <c r="AS27" s="15">
        <v>0.17</v>
      </c>
      <c r="AT27" s="15">
        <v>0.18</v>
      </c>
      <c r="AU27" s="15">
        <v>0.13</v>
      </c>
      <c r="AV27" s="15">
        <v>0.19</v>
      </c>
      <c r="AW27" s="15">
        <v>0.15</v>
      </c>
      <c r="AX27" s="15">
        <v>0.13</v>
      </c>
      <c r="AY27" s="15">
        <v>0.12</v>
      </c>
      <c r="AZ27" s="15">
        <v>0.17</v>
      </c>
      <c r="BA27" s="15">
        <v>0.14000000000000001</v>
      </c>
      <c r="BB27" s="15">
        <v>0.16</v>
      </c>
      <c r="BC27" s="15">
        <v>0.14000000000000001</v>
      </c>
      <c r="BD27" s="15">
        <v>0.17</v>
      </c>
      <c r="BE27" s="15">
        <v>0.15</v>
      </c>
      <c r="BF27" s="15">
        <v>0.16</v>
      </c>
      <c r="BG27" s="15">
        <v>0.16</v>
      </c>
      <c r="BH27" s="15">
        <v>0.14000000000000001</v>
      </c>
      <c r="BI27" s="15"/>
      <c r="BJ27" s="15"/>
      <c r="BK27" s="15"/>
      <c r="BL27" s="15"/>
      <c r="BM27" s="1" t="s">
        <v>57</v>
      </c>
      <c r="BN27" s="15">
        <v>0.13</v>
      </c>
      <c r="BO27" s="15">
        <v>0.11</v>
      </c>
      <c r="BP27" s="15">
        <v>0.06</v>
      </c>
      <c r="BQ27" s="15">
        <v>0.09</v>
      </c>
      <c r="BR27" s="15">
        <v>0.1</v>
      </c>
      <c r="BS27" s="15">
        <v>0.1</v>
      </c>
      <c r="BT27" s="15">
        <v>0.09</v>
      </c>
      <c r="BU27" s="15">
        <v>0.08</v>
      </c>
      <c r="BV27" s="15">
        <v>0.1</v>
      </c>
      <c r="BW27" s="15">
        <v>0.1</v>
      </c>
      <c r="BX27" s="15">
        <v>0.09</v>
      </c>
      <c r="BY27" s="15">
        <v>0.12</v>
      </c>
      <c r="BZ27" s="15">
        <v>0.09</v>
      </c>
      <c r="CA27" s="15">
        <v>0.09</v>
      </c>
      <c r="CB27" s="15">
        <v>0.11</v>
      </c>
      <c r="CC27" s="15">
        <v>0.1</v>
      </c>
      <c r="CD27" s="15"/>
      <c r="CE27" s="15"/>
      <c r="CF27" s="15"/>
      <c r="CH27" s="1" t="s">
        <v>57</v>
      </c>
      <c r="CI27" s="15">
        <v>0.02</v>
      </c>
      <c r="CJ27" s="15">
        <v>0.03</v>
      </c>
      <c r="CK27" s="15">
        <v>0.03</v>
      </c>
      <c r="CL27" s="15">
        <v>0.01</v>
      </c>
      <c r="CM27" s="15">
        <v>0.01</v>
      </c>
      <c r="CN27" s="15">
        <v>0.02</v>
      </c>
      <c r="CO27" s="15">
        <v>0.02</v>
      </c>
      <c r="CP27" s="15">
        <v>0.01</v>
      </c>
      <c r="CQ27" s="15">
        <v>0.02</v>
      </c>
      <c r="CR27" s="15">
        <v>0.01</v>
      </c>
      <c r="CS27" s="15">
        <v>0.01</v>
      </c>
      <c r="CT27" s="15">
        <v>0.01</v>
      </c>
      <c r="CU27" s="15">
        <v>0.06</v>
      </c>
      <c r="CV27" s="15">
        <v>0.05</v>
      </c>
      <c r="CW27" s="15">
        <v>0.04</v>
      </c>
      <c r="CX27" s="15">
        <v>7.0000000000000007E-2</v>
      </c>
      <c r="CY27" s="15"/>
      <c r="CZ27" s="15"/>
      <c r="DA27" s="15"/>
      <c r="DB27" s="15"/>
      <c r="DC27" s="1" t="s">
        <v>57</v>
      </c>
      <c r="DD27" s="15">
        <v>0</v>
      </c>
      <c r="DE27" s="15">
        <v>0</v>
      </c>
      <c r="DF27" s="15">
        <v>0.01</v>
      </c>
      <c r="DG27" s="15">
        <v>0.03</v>
      </c>
      <c r="DH27" s="15"/>
      <c r="DI27" s="15"/>
      <c r="DJ27" s="15"/>
      <c r="DL27" s="1" t="s">
        <v>57</v>
      </c>
      <c r="DM27" s="15">
        <v>0.27</v>
      </c>
      <c r="DN27" s="15">
        <v>0.22</v>
      </c>
      <c r="DO27" s="15">
        <v>0.28999999999999998</v>
      </c>
      <c r="DP27" s="15">
        <v>0.28000000000000003</v>
      </c>
      <c r="DQ27" s="15">
        <v>0.31</v>
      </c>
      <c r="DR27" s="15">
        <v>0.31</v>
      </c>
      <c r="DS27" s="15">
        <v>0.26</v>
      </c>
      <c r="DT27" s="15">
        <v>0.31</v>
      </c>
      <c r="DU27" s="15">
        <v>0.31</v>
      </c>
      <c r="DV27" s="15">
        <v>0.32</v>
      </c>
      <c r="DW27" s="15">
        <v>0.32</v>
      </c>
      <c r="DX27" s="15">
        <v>0.3</v>
      </c>
      <c r="DY27" s="15">
        <v>0.25</v>
      </c>
      <c r="DZ27" s="15">
        <v>0.26</v>
      </c>
      <c r="EA27" s="15">
        <v>0.27</v>
      </c>
      <c r="EB27" s="15">
        <v>0.24</v>
      </c>
      <c r="EC27" s="15"/>
      <c r="ED27" s="15"/>
      <c r="EE27" s="15"/>
      <c r="EG27" s="1" t="s">
        <v>57</v>
      </c>
      <c r="EH27" s="15">
        <v>0.08</v>
      </c>
      <c r="EI27" s="15">
        <v>0.06</v>
      </c>
      <c r="EJ27" s="15">
        <v>0.05</v>
      </c>
      <c r="EK27" s="15">
        <v>7.0000000000000007E-2</v>
      </c>
      <c r="EL27" s="15">
        <v>7.0000000000000007E-2</v>
      </c>
      <c r="EM27" s="15">
        <v>0.09</v>
      </c>
      <c r="EN27" s="15">
        <v>7.0000000000000007E-2</v>
      </c>
      <c r="EO27" s="15">
        <v>0.05</v>
      </c>
      <c r="EP27" s="15">
        <v>0.09</v>
      </c>
      <c r="EQ27" s="15">
        <v>0.05</v>
      </c>
      <c r="ER27" s="15">
        <v>0.05</v>
      </c>
      <c r="ES27" s="15">
        <v>7.0000000000000007E-2</v>
      </c>
      <c r="ET27" s="15">
        <v>7.0000000000000007E-2</v>
      </c>
      <c r="EU27" s="15">
        <v>0.1</v>
      </c>
      <c r="EV27" s="15">
        <v>0.06</v>
      </c>
      <c r="EW27" s="15">
        <v>0.08</v>
      </c>
      <c r="FA27" s="1" t="s">
        <v>57</v>
      </c>
      <c r="FB27" s="19">
        <v>0.39</v>
      </c>
      <c r="FC27" s="18">
        <f t="shared" si="4"/>
        <v>0.15</v>
      </c>
      <c r="FD27" s="18">
        <f t="shared" si="0"/>
        <v>0.14000000000000001</v>
      </c>
      <c r="FE27" s="18">
        <f t="shared" si="1"/>
        <v>0.14000000000000001</v>
      </c>
      <c r="FF27" s="18">
        <f t="shared" si="2"/>
        <v>0.1</v>
      </c>
      <c r="FG27" s="18">
        <f t="shared" si="5"/>
        <v>7.0000000000000007E-2</v>
      </c>
      <c r="FH27" s="18">
        <f t="shared" si="3"/>
        <v>0.03</v>
      </c>
      <c r="FI27" s="18">
        <f>EB27</f>
        <v>0.24</v>
      </c>
      <c r="FJ27" s="18">
        <f>EW27</f>
        <v>0.08</v>
      </c>
      <c r="FK27" s="18">
        <v>4.9999999999999933E-2</v>
      </c>
      <c r="FM27" s="1" t="s">
        <v>57</v>
      </c>
      <c r="FN27" s="19">
        <v>0.39</v>
      </c>
      <c r="FO27" s="10">
        <f>(R27-Q27)*0.39</f>
        <v>0</v>
      </c>
      <c r="FP27" s="10">
        <f>(AM27-AL27)*0.39</f>
        <v>0</v>
      </c>
      <c r="FQ27" s="10">
        <f>(BH27-BG27)*0.39</f>
        <v>-7.7999999999999962E-3</v>
      </c>
      <c r="FR27" s="10">
        <f>(CC27-CB27)*0.39</f>
        <v>-3.8999999999999981E-3</v>
      </c>
      <c r="FS27" s="10">
        <f>(CX27-CW27)*0.39</f>
        <v>1.1700000000000002E-2</v>
      </c>
      <c r="FT27" s="10">
        <f>(DG27-DF27)*0.39</f>
        <v>7.7999999999999988E-3</v>
      </c>
      <c r="FU27" s="10">
        <f>(EB27-EA27)*0.39</f>
        <v>-1.1700000000000011E-2</v>
      </c>
      <c r="FV27" s="10">
        <f>(EW27-EV27)*0.39</f>
        <v>7.8000000000000014E-3</v>
      </c>
      <c r="FW27" s="10">
        <f t="shared" si="6"/>
        <v>3.8999999999999964E-3</v>
      </c>
      <c r="FY27" s="1" t="s">
        <v>57</v>
      </c>
      <c r="FZ27" s="19">
        <v>0.39</v>
      </c>
      <c r="GA27" s="10">
        <f>(R27-N27)*0.39</f>
        <v>-1.17E-2</v>
      </c>
      <c r="GB27" s="10">
        <f>(AM27-AI27)*0.39</f>
        <v>1.5600000000000003E-2</v>
      </c>
      <c r="GC27" s="10">
        <f>(BH27-BD27)*0.39</f>
        <v>-1.17E-2</v>
      </c>
      <c r="GD27" s="10">
        <f>(CC27-BY27)*0.39</f>
        <v>-7.7999999999999962E-3</v>
      </c>
      <c r="GE27" s="10">
        <f>(CX27-CT27)*0.39</f>
        <v>2.3400000000000004E-2</v>
      </c>
      <c r="GF27" s="10">
        <f>(EB27-DX27)*0.39</f>
        <v>-2.3400000000000001E-2</v>
      </c>
      <c r="GG27" s="10">
        <f>(EW27-ES27)*0.39</f>
        <v>3.8999999999999981E-3</v>
      </c>
      <c r="GH27" s="10">
        <f t="shared" si="7"/>
        <v>-1.1699999999999992E-2</v>
      </c>
    </row>
    <row r="28" spans="2:190" x14ac:dyDescent="0.25">
      <c r="B28" s="1" t="s">
        <v>58</v>
      </c>
      <c r="C28" s="15">
        <v>0.21</v>
      </c>
      <c r="D28" s="15">
        <v>0.28999999999999998</v>
      </c>
      <c r="E28" s="15">
        <v>0.28999999999999998</v>
      </c>
      <c r="F28" s="15">
        <v>0.25</v>
      </c>
      <c r="G28" s="15">
        <v>0.25</v>
      </c>
      <c r="H28" s="15">
        <v>0.28000000000000003</v>
      </c>
      <c r="I28" s="15">
        <v>0.24</v>
      </c>
      <c r="J28" s="15">
        <v>0.26</v>
      </c>
      <c r="K28" s="15">
        <v>0.3</v>
      </c>
      <c r="L28" s="15">
        <v>0.3</v>
      </c>
      <c r="M28" s="15">
        <v>0.25</v>
      </c>
      <c r="N28" s="15">
        <v>0.28999999999999998</v>
      </c>
      <c r="O28" s="15">
        <v>0.28000000000000003</v>
      </c>
      <c r="P28" s="15">
        <v>0.28000000000000003</v>
      </c>
      <c r="Q28" s="15">
        <v>0.3</v>
      </c>
      <c r="R28" s="15">
        <v>0.32</v>
      </c>
      <c r="S28" s="15"/>
      <c r="T28" s="15"/>
      <c r="U28" s="15"/>
      <c r="V28" s="15"/>
      <c r="W28" s="1" t="s">
        <v>58</v>
      </c>
      <c r="X28" s="15">
        <v>0.11</v>
      </c>
      <c r="Y28" s="15">
        <v>0.09</v>
      </c>
      <c r="Z28" s="15">
        <v>0.08</v>
      </c>
      <c r="AA28" s="15">
        <v>0.1</v>
      </c>
      <c r="AB28" s="15">
        <v>0.11</v>
      </c>
      <c r="AC28" s="15">
        <v>0.09</v>
      </c>
      <c r="AD28" s="15">
        <v>0.09</v>
      </c>
      <c r="AE28" s="15">
        <v>0.1</v>
      </c>
      <c r="AF28" s="15">
        <v>0.08</v>
      </c>
      <c r="AG28" s="15">
        <v>0.09</v>
      </c>
      <c r="AH28" s="15">
        <v>7.0000000000000007E-2</v>
      </c>
      <c r="AI28" s="15">
        <v>7.0000000000000007E-2</v>
      </c>
      <c r="AJ28" s="15">
        <v>7.0000000000000007E-2</v>
      </c>
      <c r="AK28" s="15">
        <v>0.05</v>
      </c>
      <c r="AL28" s="15">
        <v>0.09</v>
      </c>
      <c r="AM28" s="15">
        <v>0.09</v>
      </c>
      <c r="AR28" s="1" t="s">
        <v>58</v>
      </c>
      <c r="AS28" s="15">
        <v>0.14000000000000001</v>
      </c>
      <c r="AT28" s="15">
        <v>0.12</v>
      </c>
      <c r="AU28" s="15">
        <v>0.13</v>
      </c>
      <c r="AV28" s="15">
        <v>0.12</v>
      </c>
      <c r="AW28" s="15">
        <v>0.14000000000000001</v>
      </c>
      <c r="AX28" s="15">
        <v>0.11</v>
      </c>
      <c r="AY28" s="15">
        <v>0.14000000000000001</v>
      </c>
      <c r="AZ28" s="15">
        <v>0.14000000000000001</v>
      </c>
      <c r="BA28" s="15">
        <v>0.12</v>
      </c>
      <c r="BB28" s="15">
        <v>0.12</v>
      </c>
      <c r="BC28" s="15">
        <v>0.11</v>
      </c>
      <c r="BD28" s="15">
        <v>0.11</v>
      </c>
      <c r="BE28" s="15">
        <v>0.12</v>
      </c>
      <c r="BF28" s="15">
        <v>0.11</v>
      </c>
      <c r="BG28" s="15">
        <v>0.12</v>
      </c>
      <c r="BH28" s="15">
        <v>0.09</v>
      </c>
      <c r="BI28" s="15"/>
      <c r="BJ28" s="15"/>
      <c r="BK28" s="15"/>
      <c r="BL28" s="15"/>
      <c r="BM28" s="1" t="s">
        <v>58</v>
      </c>
      <c r="BN28" s="15">
        <v>0.06</v>
      </c>
      <c r="BO28" s="15">
        <v>7.0000000000000007E-2</v>
      </c>
      <c r="BP28" s="15">
        <v>0.09</v>
      </c>
      <c r="BQ28" s="15">
        <v>0.06</v>
      </c>
      <c r="BR28" s="15">
        <v>7.0000000000000007E-2</v>
      </c>
      <c r="BS28" s="15">
        <v>0.06</v>
      </c>
      <c r="BT28" s="15">
        <v>0.08</v>
      </c>
      <c r="BU28" s="15">
        <v>0.09</v>
      </c>
      <c r="BV28" s="15">
        <v>0.08</v>
      </c>
      <c r="BW28" s="15">
        <v>0.09</v>
      </c>
      <c r="BX28" s="15">
        <v>0.11</v>
      </c>
      <c r="BY28" s="15">
        <v>7.0000000000000007E-2</v>
      </c>
      <c r="BZ28" s="15">
        <v>0.08</v>
      </c>
      <c r="CA28" s="15">
        <v>7.0000000000000007E-2</v>
      </c>
      <c r="CB28" s="15">
        <v>0.06</v>
      </c>
      <c r="CC28" s="15">
        <v>7.0000000000000007E-2</v>
      </c>
      <c r="CD28" s="15"/>
      <c r="CE28" s="15"/>
      <c r="CF28" s="15"/>
      <c r="CH28" s="1" t="s">
        <v>58</v>
      </c>
      <c r="CI28" s="15">
        <v>0.03</v>
      </c>
      <c r="CJ28" s="15">
        <v>0.03</v>
      </c>
      <c r="CK28" s="15">
        <v>0.02</v>
      </c>
      <c r="CL28" s="15">
        <v>0.02</v>
      </c>
      <c r="CM28" s="15">
        <v>0.02</v>
      </c>
      <c r="CN28" s="15">
        <v>0.02</v>
      </c>
      <c r="CO28" s="15">
        <v>0.01</v>
      </c>
      <c r="CP28" s="15">
        <v>0.01</v>
      </c>
      <c r="CQ28" s="15">
        <v>0.01</v>
      </c>
      <c r="CR28" s="15">
        <v>0.01</v>
      </c>
      <c r="CS28" s="15">
        <v>0.02</v>
      </c>
      <c r="CT28" s="15">
        <v>0.04</v>
      </c>
      <c r="CU28" s="15">
        <v>0.06</v>
      </c>
      <c r="CV28" s="15">
        <v>0.06</v>
      </c>
      <c r="CW28" s="15">
        <v>0.05</v>
      </c>
      <c r="CX28" s="15">
        <v>0.06</v>
      </c>
      <c r="CY28" s="15"/>
      <c r="CZ28" s="15"/>
      <c r="DA28" s="15"/>
      <c r="DB28" s="15"/>
      <c r="DC28" s="1" t="s">
        <v>58</v>
      </c>
      <c r="DD28" s="15">
        <v>0.02</v>
      </c>
      <c r="DE28" s="15">
        <v>0.03</v>
      </c>
      <c r="DF28" s="15">
        <v>0.06</v>
      </c>
      <c r="DG28" s="15">
        <v>0.04</v>
      </c>
      <c r="DL28" s="1" t="s">
        <v>58</v>
      </c>
      <c r="DM28" s="15">
        <v>0.32</v>
      </c>
      <c r="DN28" s="15">
        <v>0.26</v>
      </c>
      <c r="DO28" s="15">
        <v>0.25</v>
      </c>
      <c r="DP28" s="15">
        <v>0.25</v>
      </c>
      <c r="DQ28" s="15">
        <v>0.28999999999999998</v>
      </c>
      <c r="DR28" s="15">
        <v>0.28999999999999998</v>
      </c>
      <c r="DS28" s="15">
        <v>0.27</v>
      </c>
      <c r="DT28" s="15">
        <v>0.24</v>
      </c>
      <c r="DU28" s="15">
        <v>0.27</v>
      </c>
      <c r="DV28" s="15">
        <v>0.28000000000000003</v>
      </c>
      <c r="DW28" s="15">
        <v>0.31</v>
      </c>
      <c r="DX28" s="15">
        <v>0.27</v>
      </c>
      <c r="DY28" s="15">
        <v>0.24</v>
      </c>
      <c r="DZ28" s="15">
        <v>0.23</v>
      </c>
      <c r="EA28" s="15">
        <v>0.19</v>
      </c>
      <c r="EB28" s="15">
        <v>0.17</v>
      </c>
      <c r="EC28" s="15"/>
      <c r="ED28" s="15"/>
      <c r="EE28" s="15"/>
      <c r="EG28" s="1" t="s">
        <v>58</v>
      </c>
      <c r="EH28" s="15">
        <v>0.06</v>
      </c>
      <c r="EI28" s="15">
        <v>0.03</v>
      </c>
      <c r="EJ28" s="15">
        <v>0.03</v>
      </c>
      <c r="EK28" s="15">
        <v>7.0000000000000007E-2</v>
      </c>
      <c r="EL28" s="15">
        <v>0.04</v>
      </c>
      <c r="EM28" s="15">
        <v>0.04</v>
      </c>
      <c r="EN28" s="15">
        <v>7.0000000000000007E-2</v>
      </c>
      <c r="EO28" s="15">
        <v>0.04</v>
      </c>
      <c r="EP28" s="15">
        <v>0.03</v>
      </c>
      <c r="EQ28" s="15">
        <v>0.03</v>
      </c>
      <c r="ER28" s="15">
        <v>0.05</v>
      </c>
      <c r="ES28" s="15">
        <v>0.05</v>
      </c>
      <c r="ET28" s="15">
        <v>0.06</v>
      </c>
      <c r="EU28" s="15">
        <v>0.05</v>
      </c>
      <c r="EV28" s="15">
        <v>7.0000000000000007E-2</v>
      </c>
      <c r="EW28" s="15">
        <v>0.06</v>
      </c>
      <c r="FA28" s="1" t="s">
        <v>58</v>
      </c>
      <c r="FB28" s="19">
        <v>0.41</v>
      </c>
      <c r="FC28" s="18">
        <f t="shared" si="4"/>
        <v>0.32</v>
      </c>
      <c r="FD28" s="18">
        <f t="shared" si="0"/>
        <v>0.09</v>
      </c>
      <c r="FE28" s="18">
        <f t="shared" si="1"/>
        <v>0.09</v>
      </c>
      <c r="FF28" s="18">
        <f t="shared" si="2"/>
        <v>7.0000000000000007E-2</v>
      </c>
      <c r="FG28" s="18">
        <f t="shared" si="5"/>
        <v>0.06</v>
      </c>
      <c r="FH28" s="18">
        <f t="shared" si="3"/>
        <v>0.04</v>
      </c>
      <c r="FI28" s="18">
        <f>EB28</f>
        <v>0.17</v>
      </c>
      <c r="FJ28" s="18">
        <f>EW28</f>
        <v>0.06</v>
      </c>
      <c r="FK28" s="18">
        <v>9.9999999999999867E-2</v>
      </c>
      <c r="FM28" s="1" t="s">
        <v>58</v>
      </c>
      <c r="FN28" s="19">
        <v>0.41</v>
      </c>
      <c r="FO28" s="10">
        <f>(R28-Q28)*0.41</f>
        <v>8.2000000000000076E-3</v>
      </c>
      <c r="FP28" s="10">
        <f>(AM28-AL28)*0.41</f>
        <v>0</v>
      </c>
      <c r="FQ28" s="10">
        <f>(BH28-BG28)*0.41</f>
        <v>-1.2299999999999998E-2</v>
      </c>
      <c r="FR28" s="10">
        <f>(CC28-CB28)*0.41</f>
        <v>4.1000000000000038E-3</v>
      </c>
      <c r="FS28" s="10">
        <f>(CX28-CW28)*0.41</f>
        <v>4.0999999999999977E-3</v>
      </c>
      <c r="FT28" s="10">
        <f>(DG28-DF28)*0.41</f>
        <v>-8.199999999999999E-3</v>
      </c>
      <c r="FU28" s="10">
        <f>(EB28-EA28)*0.41</f>
        <v>-8.1999999999999955E-3</v>
      </c>
      <c r="FV28" s="10">
        <f>(EW28-EV28)*0.41</f>
        <v>-4.1000000000000038E-3</v>
      </c>
      <c r="FW28" s="10">
        <f t="shared" si="6"/>
        <v>-1.6399999999999988E-2</v>
      </c>
      <c r="FY28" s="1" t="s">
        <v>58</v>
      </c>
      <c r="FZ28" s="19">
        <v>0.41</v>
      </c>
      <c r="GA28" s="10">
        <f>(R28-N28)*0.41</f>
        <v>1.2300000000000011E-2</v>
      </c>
      <c r="GB28" s="10">
        <f>(AM28-AI28)*0.41</f>
        <v>8.1999999999999955E-3</v>
      </c>
      <c r="GC28" s="10">
        <f>(BH28-BD28)*0.41</f>
        <v>-8.2000000000000007E-3</v>
      </c>
      <c r="GD28" s="10">
        <f>(CC28-BY28)*0.41</f>
        <v>0</v>
      </c>
      <c r="GE28" s="10">
        <f>(CX28-CT28)*0.41</f>
        <v>8.199999999999999E-3</v>
      </c>
      <c r="GF28" s="10">
        <f>(EB28-DX28)*0.41</f>
        <v>-4.1000000000000002E-2</v>
      </c>
      <c r="GG28" s="10">
        <f>(EW28-ES28)*0.41</f>
        <v>4.0999999999999977E-3</v>
      </c>
      <c r="GH28" s="10">
        <f t="shared" si="7"/>
        <v>-1.6399999999999998E-2</v>
      </c>
    </row>
    <row r="29" spans="2:190" x14ac:dyDescent="0.25">
      <c r="B29" s="1" t="s">
        <v>59</v>
      </c>
      <c r="C29" s="15">
        <v>0.3</v>
      </c>
      <c r="D29" s="15">
        <v>0.27</v>
      </c>
      <c r="E29" s="15">
        <v>0.17</v>
      </c>
      <c r="F29" s="15">
        <v>0.19</v>
      </c>
      <c r="G29" s="15">
        <v>0.18</v>
      </c>
      <c r="H29" s="15">
        <v>0.17</v>
      </c>
      <c r="I29" s="15">
        <v>0.24</v>
      </c>
      <c r="J29" s="15">
        <v>0.23</v>
      </c>
      <c r="K29" s="15">
        <v>0.21</v>
      </c>
      <c r="L29" s="15">
        <v>0.21</v>
      </c>
      <c r="M29" s="15">
        <v>0.23</v>
      </c>
      <c r="N29" s="15">
        <v>0.22</v>
      </c>
      <c r="O29" s="15">
        <v>0.2</v>
      </c>
      <c r="P29" s="15">
        <v>0.23</v>
      </c>
      <c r="Q29" s="15">
        <v>0.21</v>
      </c>
      <c r="R29" s="15">
        <v>0.2</v>
      </c>
      <c r="S29" s="15"/>
      <c r="T29" s="15"/>
      <c r="U29" s="15"/>
      <c r="V29" s="15"/>
      <c r="W29" s="1" t="s">
        <v>59</v>
      </c>
      <c r="X29" s="15">
        <v>0.1</v>
      </c>
      <c r="Y29" s="15">
        <v>0.09</v>
      </c>
      <c r="Z29" s="15">
        <v>0.11</v>
      </c>
      <c r="AA29" s="15">
        <v>0.12</v>
      </c>
      <c r="AB29" s="15">
        <v>0.13</v>
      </c>
      <c r="AC29" s="15">
        <v>0.16</v>
      </c>
      <c r="AD29" s="15">
        <v>0.05</v>
      </c>
      <c r="AE29" s="15">
        <v>0.1</v>
      </c>
      <c r="AF29" s="15">
        <v>0.12</v>
      </c>
      <c r="AG29" s="15">
        <v>0.1</v>
      </c>
      <c r="AH29" s="15">
        <v>0.1</v>
      </c>
      <c r="AI29" s="15">
        <v>0.09</v>
      </c>
      <c r="AJ29" s="15">
        <v>0.08</v>
      </c>
      <c r="AK29" s="15">
        <v>0.1</v>
      </c>
      <c r="AL29" s="15">
        <v>0.05</v>
      </c>
      <c r="AM29" s="15">
        <v>0.1</v>
      </c>
      <c r="AR29" s="1" t="s">
        <v>59</v>
      </c>
      <c r="AS29" s="15">
        <v>0.08</v>
      </c>
      <c r="AT29" s="15">
        <v>0.13</v>
      </c>
      <c r="AU29" s="15">
        <v>0.12</v>
      </c>
      <c r="AV29" s="15">
        <v>7.0000000000000007E-2</v>
      </c>
      <c r="AW29" s="15">
        <v>0.14000000000000001</v>
      </c>
      <c r="AX29" s="15">
        <v>0.11</v>
      </c>
      <c r="AY29" s="15">
        <v>0.11</v>
      </c>
      <c r="AZ29" s="15">
        <v>0.08</v>
      </c>
      <c r="BA29" s="15">
        <v>0.11</v>
      </c>
      <c r="BB29" s="15">
        <v>0.12</v>
      </c>
      <c r="BC29" s="15">
        <v>7.0000000000000007E-2</v>
      </c>
      <c r="BD29" s="15">
        <v>7.0000000000000007E-2</v>
      </c>
      <c r="BE29" s="15">
        <v>0.04</v>
      </c>
      <c r="BF29" s="15">
        <v>0.06</v>
      </c>
      <c r="BG29" s="15">
        <v>0.13</v>
      </c>
      <c r="BH29" s="15">
        <v>7.0000000000000007E-2</v>
      </c>
      <c r="BI29" s="15"/>
      <c r="BJ29" s="15"/>
      <c r="BK29" s="15"/>
      <c r="BL29" s="15"/>
      <c r="BM29" s="1" t="s">
        <v>59</v>
      </c>
      <c r="BN29" s="15">
        <v>0.09</v>
      </c>
      <c r="BO29" s="15">
        <v>0.09</v>
      </c>
      <c r="BP29" s="15">
        <v>0.1</v>
      </c>
      <c r="BQ29" s="15">
        <v>0.1</v>
      </c>
      <c r="BR29" s="15">
        <v>0.06</v>
      </c>
      <c r="BS29" s="15">
        <v>0.09</v>
      </c>
      <c r="BT29" s="15">
        <v>0.08</v>
      </c>
      <c r="BU29" s="15">
        <v>0.05</v>
      </c>
      <c r="BV29" s="15">
        <v>7.0000000000000007E-2</v>
      </c>
      <c r="BW29" s="15">
        <v>0.14000000000000001</v>
      </c>
      <c r="BX29" s="15">
        <v>0.09</v>
      </c>
      <c r="BY29" s="15">
        <v>0.13</v>
      </c>
      <c r="BZ29" s="15">
        <v>0.13</v>
      </c>
      <c r="CA29" s="15">
        <v>0.1</v>
      </c>
      <c r="CB29" s="15">
        <v>0.1</v>
      </c>
      <c r="CC29" s="15">
        <v>0.1</v>
      </c>
      <c r="CD29" s="15"/>
      <c r="CE29" s="15"/>
      <c r="CF29" s="15"/>
      <c r="CH29" s="1" t="s">
        <v>59</v>
      </c>
      <c r="CI29" s="15">
        <v>0.03</v>
      </c>
      <c r="CJ29" s="15">
        <v>0.05</v>
      </c>
      <c r="CK29" s="15">
        <v>0.04</v>
      </c>
      <c r="CL29" s="15">
        <v>0.02</v>
      </c>
      <c r="CM29" s="15">
        <v>7.0000000000000007E-2</v>
      </c>
      <c r="CN29" s="15">
        <v>0.05</v>
      </c>
      <c r="CO29" s="15">
        <v>0.02</v>
      </c>
      <c r="CP29" s="15">
        <v>0.05</v>
      </c>
      <c r="CQ29" s="15">
        <v>0.05</v>
      </c>
      <c r="CR29" s="15">
        <v>7.0000000000000007E-2</v>
      </c>
      <c r="CS29" s="15">
        <v>0.04</v>
      </c>
      <c r="CT29" s="15">
        <v>0.05</v>
      </c>
      <c r="CU29" s="15">
        <v>0.09</v>
      </c>
      <c r="CV29" s="15">
        <v>7.0000000000000007E-2</v>
      </c>
      <c r="CW29" s="15">
        <v>0.11</v>
      </c>
      <c r="CX29" s="15">
        <v>0.13</v>
      </c>
      <c r="CY29" s="15"/>
      <c r="CZ29" s="15"/>
      <c r="DA29" s="15"/>
      <c r="DB29" s="15"/>
      <c r="DC29" s="1" t="s">
        <v>59</v>
      </c>
      <c r="DD29" s="15">
        <v>0.01</v>
      </c>
      <c r="DE29" s="15">
        <v>0.05</v>
      </c>
      <c r="DF29" s="15">
        <v>0.08</v>
      </c>
      <c r="DG29" s="15">
        <v>0.08</v>
      </c>
      <c r="DH29" s="15"/>
      <c r="DI29" s="15"/>
      <c r="DJ29" s="15"/>
      <c r="DL29" s="1" t="s">
        <v>59</v>
      </c>
      <c r="DM29" s="15">
        <v>0.25</v>
      </c>
      <c r="DN29" s="15">
        <v>0.21</v>
      </c>
      <c r="DO29" s="15">
        <v>0.3</v>
      </c>
      <c r="DP29" s="15">
        <v>0.3</v>
      </c>
      <c r="DQ29" s="15">
        <v>0.23</v>
      </c>
      <c r="DR29" s="15">
        <v>0.22</v>
      </c>
      <c r="DS29" s="15">
        <v>0.26</v>
      </c>
      <c r="DT29" s="15">
        <v>0.26</v>
      </c>
      <c r="DU29" s="15">
        <v>0.25</v>
      </c>
      <c r="DV29" s="15">
        <v>0.18</v>
      </c>
      <c r="DW29" s="15">
        <v>0.21</v>
      </c>
      <c r="DX29" s="15">
        <v>0.25</v>
      </c>
      <c r="DY29" s="15">
        <v>0.23</v>
      </c>
      <c r="DZ29" s="15">
        <v>0.2</v>
      </c>
      <c r="EA29" s="15">
        <v>0.17</v>
      </c>
      <c r="EB29" s="15">
        <v>0.22</v>
      </c>
      <c r="EC29" s="15"/>
      <c r="ED29" s="15"/>
      <c r="EE29" s="15"/>
      <c r="EG29" s="1" t="s">
        <v>59</v>
      </c>
      <c r="EH29" s="15">
        <v>0.02</v>
      </c>
      <c r="EI29" s="15">
        <v>0.05</v>
      </c>
      <c r="EJ29" s="15">
        <v>0.01</v>
      </c>
      <c r="EK29" s="15">
        <v>0.03</v>
      </c>
      <c r="EL29" s="15">
        <v>0.03</v>
      </c>
      <c r="EM29" s="15">
        <v>0.05</v>
      </c>
      <c r="EN29" s="15">
        <v>0.05</v>
      </c>
      <c r="EO29" s="15">
        <v>0.04</v>
      </c>
      <c r="EP29" s="15">
        <v>0.05</v>
      </c>
      <c r="EQ29" s="15">
        <v>0.02</v>
      </c>
      <c r="ER29" s="15">
        <v>0.08</v>
      </c>
      <c r="ES29" s="15">
        <v>0.03</v>
      </c>
      <c r="ET29" s="15">
        <v>0.09</v>
      </c>
      <c r="EU29" s="15">
        <v>0.04</v>
      </c>
      <c r="EV29" s="15">
        <v>0.04</v>
      </c>
      <c r="EW29" s="15">
        <v>0.04</v>
      </c>
      <c r="FA29" s="1" t="s">
        <v>59</v>
      </c>
      <c r="FB29" s="19">
        <v>0.21</v>
      </c>
      <c r="FC29" s="18">
        <f t="shared" si="4"/>
        <v>0.2</v>
      </c>
      <c r="FD29" s="18">
        <f t="shared" si="0"/>
        <v>0.1</v>
      </c>
      <c r="FE29" s="18">
        <f t="shared" si="1"/>
        <v>7.0000000000000007E-2</v>
      </c>
      <c r="FF29" s="18">
        <f t="shared" si="2"/>
        <v>0.1</v>
      </c>
      <c r="FG29" s="18">
        <f t="shared" si="5"/>
        <v>0.13</v>
      </c>
      <c r="FH29" s="18">
        <f t="shared" si="3"/>
        <v>0.08</v>
      </c>
      <c r="FI29" s="18">
        <f>EB29</f>
        <v>0.22</v>
      </c>
      <c r="FJ29" s="18">
        <f>EW29</f>
        <v>0.04</v>
      </c>
      <c r="FK29" s="18">
        <v>5.9999999999999942E-2</v>
      </c>
      <c r="FM29" s="1" t="s">
        <v>59</v>
      </c>
      <c r="FN29" s="19">
        <v>0.21</v>
      </c>
      <c r="FO29" s="10">
        <f>(R29-Q29)*0.21</f>
        <v>-2.099999999999996E-3</v>
      </c>
      <c r="FP29" s="10">
        <f>(AM29-AL29)*0.21</f>
        <v>1.0500000000000001E-2</v>
      </c>
      <c r="FQ29" s="10">
        <f>(BH29-BG29)*0.21</f>
        <v>-1.2599999999999998E-2</v>
      </c>
      <c r="FR29" s="10">
        <f>(CC29-CB29)*0.21</f>
        <v>0</v>
      </c>
      <c r="FS29" s="10">
        <f>(CX29-CW29)*0.21</f>
        <v>4.2000000000000006E-3</v>
      </c>
      <c r="FT29" s="10">
        <f>(DG29-DF29)*0.21</f>
        <v>0</v>
      </c>
      <c r="FU29" s="10">
        <f>(EB29-EA29)*0.21</f>
        <v>1.0499999999999997E-2</v>
      </c>
      <c r="FV29" s="10">
        <f>(EW29-EV29)*0.21</f>
        <v>0</v>
      </c>
      <c r="FW29" s="10">
        <f t="shared" si="6"/>
        <v>1.0500000000000004E-2</v>
      </c>
      <c r="FY29" s="1" t="s">
        <v>59</v>
      </c>
      <c r="FZ29" s="19">
        <v>0.21</v>
      </c>
      <c r="GA29" s="10">
        <f>(R29-N29)*0.21</f>
        <v>-4.199999999999998E-3</v>
      </c>
      <c r="GB29" s="10">
        <f>(AM29-AI29)*0.21</f>
        <v>2.1000000000000016E-3</v>
      </c>
      <c r="GC29" s="10">
        <f>(BH29-BD29)*0.21</f>
        <v>0</v>
      </c>
      <c r="GD29" s="10">
        <f>(CC29-BY29)*0.21</f>
        <v>-6.2999999999999992E-3</v>
      </c>
      <c r="GE29" s="10">
        <f>(CX29-CT29)*0.21</f>
        <v>1.6799999999999999E-2</v>
      </c>
      <c r="GF29" s="10">
        <f>(EB29-DX29)*0.21</f>
        <v>-6.2999999999999992E-3</v>
      </c>
      <c r="GG29" s="10">
        <f>(EW29-ES29)*0.21</f>
        <v>2.1000000000000003E-3</v>
      </c>
      <c r="GH29" s="10">
        <f t="shared" si="7"/>
        <v>4.2000000000000041E-3</v>
      </c>
    </row>
    <row r="30" spans="2:190" x14ac:dyDescent="0.25">
      <c r="B30" s="4" t="s">
        <v>60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W30" s="4" t="s">
        <v>60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R30" s="4" t="s">
        <v>60</v>
      </c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M30" s="4" t="s">
        <v>60</v>
      </c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H30" s="4" t="s">
        <v>60</v>
      </c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DC30" s="4" t="s">
        <v>60</v>
      </c>
      <c r="DD30" s="4"/>
      <c r="DE30" s="4"/>
      <c r="DF30" s="4"/>
      <c r="DG30" s="4"/>
      <c r="DH30" s="15"/>
      <c r="DI30" s="15"/>
      <c r="DJ30" s="15"/>
      <c r="DL30" s="4" t="s">
        <v>60</v>
      </c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G30" s="4" t="s">
        <v>60</v>
      </c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FA30" s="4" t="s">
        <v>60</v>
      </c>
      <c r="FB30" s="4"/>
      <c r="FC30" s="4"/>
      <c r="FD30" s="4"/>
      <c r="FE30" s="4"/>
      <c r="FF30" s="4"/>
      <c r="FG30" s="4"/>
      <c r="FH30" s="4"/>
      <c r="FI30" s="4"/>
      <c r="FJ30" s="4"/>
      <c r="FK30" s="4"/>
      <c r="FM30" s="4" t="s">
        <v>60</v>
      </c>
      <c r="FN30" s="4"/>
      <c r="FO30" s="8"/>
      <c r="FP30" s="8"/>
      <c r="FQ30" s="8"/>
      <c r="FR30" s="8"/>
      <c r="FS30" s="8"/>
      <c r="FT30" s="8"/>
      <c r="FU30" s="8"/>
      <c r="FV30" s="8"/>
      <c r="FW30" s="8"/>
      <c r="FY30" s="4" t="s">
        <v>60</v>
      </c>
      <c r="FZ30" s="4"/>
      <c r="GA30" s="8"/>
      <c r="GB30" s="8"/>
      <c r="GC30" s="8"/>
      <c r="GD30" s="8"/>
      <c r="GE30" s="8"/>
      <c r="GF30" s="8"/>
      <c r="GG30" s="8"/>
      <c r="GH30" s="8"/>
    </row>
    <row r="31" spans="2:190" x14ac:dyDescent="0.25">
      <c r="B31" s="1" t="s">
        <v>61</v>
      </c>
      <c r="C31" s="15">
        <v>0.25</v>
      </c>
      <c r="D31" s="15">
        <v>0.31</v>
      </c>
      <c r="E31" s="15">
        <v>0.24</v>
      </c>
      <c r="F31" s="15">
        <v>0.24</v>
      </c>
      <c r="G31" s="15">
        <v>0.23</v>
      </c>
      <c r="H31" s="15">
        <v>0.24</v>
      </c>
      <c r="I31" s="15">
        <v>0.27</v>
      </c>
      <c r="J31" s="15">
        <v>0.26</v>
      </c>
      <c r="K31" s="15">
        <v>0.25</v>
      </c>
      <c r="L31" s="15">
        <v>0.26</v>
      </c>
      <c r="M31" s="15">
        <v>0.26</v>
      </c>
      <c r="N31" s="15">
        <v>0.26</v>
      </c>
      <c r="O31" s="15">
        <v>0.27</v>
      </c>
      <c r="P31" s="15">
        <v>0.25</v>
      </c>
      <c r="Q31" s="15">
        <v>0.26</v>
      </c>
      <c r="R31" s="15">
        <v>0.25</v>
      </c>
      <c r="S31" s="15"/>
      <c r="T31" s="15"/>
      <c r="U31" s="15"/>
      <c r="V31" s="15"/>
      <c r="W31" s="1" t="s">
        <v>61</v>
      </c>
      <c r="X31" s="15">
        <v>0.11</v>
      </c>
      <c r="Y31" s="15">
        <v>0.09</v>
      </c>
      <c r="Z31" s="15">
        <v>0.11</v>
      </c>
      <c r="AA31" s="15">
        <v>0.09</v>
      </c>
      <c r="AB31" s="15">
        <v>0.1</v>
      </c>
      <c r="AC31" s="15">
        <v>0.11</v>
      </c>
      <c r="AD31" s="15">
        <v>0.09</v>
      </c>
      <c r="AE31" s="15">
        <v>0.08</v>
      </c>
      <c r="AF31" s="15">
        <v>0.1</v>
      </c>
      <c r="AG31" s="15">
        <v>0.11</v>
      </c>
      <c r="AH31" s="15">
        <v>0.1</v>
      </c>
      <c r="AI31" s="15">
        <v>7.0000000000000007E-2</v>
      </c>
      <c r="AJ31" s="15">
        <v>0.08</v>
      </c>
      <c r="AK31" s="15">
        <v>0.08</v>
      </c>
      <c r="AL31" s="15">
        <v>0.1</v>
      </c>
      <c r="AM31" s="15">
        <v>0.12</v>
      </c>
      <c r="AR31" s="1" t="s">
        <v>61</v>
      </c>
      <c r="AS31" s="15">
        <v>0.14000000000000001</v>
      </c>
      <c r="AT31" s="15">
        <v>0.14000000000000001</v>
      </c>
      <c r="AU31" s="15">
        <v>0.13</v>
      </c>
      <c r="AV31" s="15">
        <v>0.11</v>
      </c>
      <c r="AW31" s="15">
        <v>0.14000000000000001</v>
      </c>
      <c r="AX31" s="15">
        <v>0.11</v>
      </c>
      <c r="AY31" s="15">
        <v>0.12</v>
      </c>
      <c r="AZ31" s="15">
        <v>0.13</v>
      </c>
      <c r="BA31" s="15">
        <v>0.12</v>
      </c>
      <c r="BB31" s="15">
        <v>0.14000000000000001</v>
      </c>
      <c r="BC31" s="15">
        <v>0.1</v>
      </c>
      <c r="BD31" s="15">
        <v>0.11</v>
      </c>
      <c r="BE31" s="15">
        <v>0.1</v>
      </c>
      <c r="BF31" s="15">
        <v>0.1</v>
      </c>
      <c r="BG31" s="15">
        <v>0.11</v>
      </c>
      <c r="BH31" s="15">
        <v>0.09</v>
      </c>
      <c r="BI31" s="15"/>
      <c r="BJ31" s="15"/>
      <c r="BK31" s="15"/>
      <c r="BL31" s="15"/>
      <c r="BM31" s="1" t="s">
        <v>61</v>
      </c>
      <c r="BN31" s="15">
        <v>0.09</v>
      </c>
      <c r="BO31" s="15">
        <v>0.08</v>
      </c>
      <c r="BP31" s="15">
        <v>0.08</v>
      </c>
      <c r="BQ31" s="15">
        <v>0.08</v>
      </c>
      <c r="BR31" s="15">
        <v>0.09</v>
      </c>
      <c r="BS31" s="15">
        <v>7.0000000000000007E-2</v>
      </c>
      <c r="BT31" s="15">
        <v>7.0000000000000007E-2</v>
      </c>
      <c r="BU31" s="15">
        <v>0.08</v>
      </c>
      <c r="BV31" s="15">
        <v>0.08</v>
      </c>
      <c r="BW31" s="15">
        <v>0.1</v>
      </c>
      <c r="BX31" s="15">
        <v>0.09</v>
      </c>
      <c r="BY31" s="15">
        <v>0.09</v>
      </c>
      <c r="BZ31" s="15">
        <v>0.1</v>
      </c>
      <c r="CA31" s="15">
        <v>0.08</v>
      </c>
      <c r="CB31" s="15">
        <v>0.08</v>
      </c>
      <c r="CC31" s="15">
        <v>0.08</v>
      </c>
      <c r="CD31" s="15"/>
      <c r="CE31" s="15"/>
      <c r="CF31" s="15"/>
      <c r="CH31" s="1" t="s">
        <v>61</v>
      </c>
      <c r="CI31" s="15">
        <v>0.02</v>
      </c>
      <c r="CJ31" s="15">
        <v>0.03</v>
      </c>
      <c r="CK31" s="15">
        <v>0.03</v>
      </c>
      <c r="CL31" s="15">
        <v>0.02</v>
      </c>
      <c r="CM31" s="15">
        <v>0.03</v>
      </c>
      <c r="CN31" s="15">
        <v>0.02</v>
      </c>
      <c r="CO31" s="15">
        <v>0.02</v>
      </c>
      <c r="CP31" s="15">
        <v>0.01</v>
      </c>
      <c r="CQ31" s="15">
        <v>0.02</v>
      </c>
      <c r="CR31" s="15">
        <v>0.02</v>
      </c>
      <c r="CS31" s="15">
        <v>0.02</v>
      </c>
      <c r="CT31" s="15">
        <v>0.03</v>
      </c>
      <c r="CU31" s="15">
        <v>7.0000000000000007E-2</v>
      </c>
      <c r="CV31" s="15">
        <v>0.06</v>
      </c>
      <c r="CW31" s="15">
        <v>0.06</v>
      </c>
      <c r="CX31" s="15">
        <v>0.08</v>
      </c>
      <c r="CY31" s="15"/>
      <c r="CZ31" s="15"/>
      <c r="DA31" s="15"/>
      <c r="DB31" s="15"/>
      <c r="DC31" s="1" t="s">
        <v>61</v>
      </c>
      <c r="DD31" s="15">
        <v>0.01</v>
      </c>
      <c r="DE31" s="15">
        <v>0.02</v>
      </c>
      <c r="DF31" s="15">
        <v>0.06</v>
      </c>
      <c r="DG31" s="15">
        <v>0.05</v>
      </c>
      <c r="DH31" s="15"/>
      <c r="DI31" s="15"/>
      <c r="DJ31" s="15"/>
      <c r="DL31" s="1" t="s">
        <v>61</v>
      </c>
      <c r="DM31" s="15">
        <v>0.26</v>
      </c>
      <c r="DN31" s="15">
        <v>0.22</v>
      </c>
      <c r="DO31" s="15">
        <v>0.27</v>
      </c>
      <c r="DP31" s="15">
        <v>0.26</v>
      </c>
      <c r="DQ31" s="15">
        <v>0.27</v>
      </c>
      <c r="DR31" s="15">
        <v>0.28000000000000003</v>
      </c>
      <c r="DS31" s="15">
        <v>0.25</v>
      </c>
      <c r="DT31" s="15">
        <v>0.26</v>
      </c>
      <c r="DU31" s="15">
        <v>0.28000000000000003</v>
      </c>
      <c r="DV31" s="15">
        <v>0.24</v>
      </c>
      <c r="DW31" s="15">
        <v>0.28999999999999998</v>
      </c>
      <c r="DX31" s="15">
        <v>0.28000000000000003</v>
      </c>
      <c r="DY31" s="15">
        <v>0.22</v>
      </c>
      <c r="DZ31" s="15">
        <v>0.24</v>
      </c>
      <c r="EA31" s="15">
        <v>0.19</v>
      </c>
      <c r="EB31" s="15">
        <v>0.2</v>
      </c>
      <c r="EC31" s="15"/>
      <c r="ED31" s="15"/>
      <c r="EE31" s="15"/>
      <c r="EG31" s="1" t="s">
        <v>61</v>
      </c>
      <c r="EH31" s="15">
        <v>0.05</v>
      </c>
      <c r="EI31" s="15">
        <v>0.04</v>
      </c>
      <c r="EJ31" s="15">
        <v>0.04</v>
      </c>
      <c r="EK31" s="15">
        <v>7.0000000000000007E-2</v>
      </c>
      <c r="EL31" s="15">
        <v>0.04</v>
      </c>
      <c r="EM31" s="15">
        <v>0.05</v>
      </c>
      <c r="EN31" s="15">
        <v>7.0000000000000007E-2</v>
      </c>
      <c r="EO31" s="15">
        <v>0.04</v>
      </c>
      <c r="EP31" s="15">
        <v>0.05</v>
      </c>
      <c r="EQ31" s="15">
        <v>0.03</v>
      </c>
      <c r="ER31" s="15">
        <v>0.05</v>
      </c>
      <c r="ES31" s="15">
        <v>0.06</v>
      </c>
      <c r="ET31" s="15">
        <v>0.06</v>
      </c>
      <c r="EU31" s="15">
        <v>0.06</v>
      </c>
      <c r="EV31" s="15">
        <v>0.06</v>
      </c>
      <c r="EW31" s="15">
        <v>0.06</v>
      </c>
      <c r="FA31" s="1" t="s">
        <v>61</v>
      </c>
      <c r="FB31" s="19">
        <v>0.57999999999999996</v>
      </c>
      <c r="FC31" s="18">
        <f t="shared" si="4"/>
        <v>0.25</v>
      </c>
      <c r="FD31" s="18">
        <f t="shared" si="0"/>
        <v>0.12</v>
      </c>
      <c r="FE31" s="18">
        <f t="shared" si="1"/>
        <v>0.09</v>
      </c>
      <c r="FF31" s="18">
        <f t="shared" si="2"/>
        <v>0.08</v>
      </c>
      <c r="FG31" s="18">
        <f t="shared" si="5"/>
        <v>0.08</v>
      </c>
      <c r="FH31" s="18">
        <f t="shared" si="3"/>
        <v>0.05</v>
      </c>
      <c r="FI31" s="18">
        <f>EB31</f>
        <v>0.2</v>
      </c>
      <c r="FJ31" s="18">
        <f>EW31</f>
        <v>0.06</v>
      </c>
      <c r="FK31" s="18">
        <v>7.0000000000000062E-2</v>
      </c>
      <c r="FM31" s="1" t="s">
        <v>61</v>
      </c>
      <c r="FN31" s="19">
        <v>0.57999999999999996</v>
      </c>
      <c r="FO31" s="10">
        <f>(R31-Q31)*0.58</f>
        <v>-5.8000000000000048E-3</v>
      </c>
      <c r="FP31" s="10">
        <f>(AM31-AL31)*0.58</f>
        <v>1.1599999999999994E-2</v>
      </c>
      <c r="FQ31" s="10">
        <f>(BH31-BG31)*0.58</f>
        <v>-1.1600000000000001E-2</v>
      </c>
      <c r="FR31" s="10">
        <f>(CC31-CB31)*0.58</f>
        <v>0</v>
      </c>
      <c r="FS31" s="10">
        <f>(CX31-CW31)*0.58</f>
        <v>1.1600000000000001E-2</v>
      </c>
      <c r="FT31" s="10">
        <f>(DG31-DF31)*0.58</f>
        <v>-5.799999999999997E-3</v>
      </c>
      <c r="FU31" s="10">
        <f>(EB31-EA31)*0.58</f>
        <v>5.8000000000000048E-3</v>
      </c>
      <c r="FV31" s="10">
        <f>(EW31-EV31)*0.58</f>
        <v>0</v>
      </c>
      <c r="FW31" s="10">
        <f t="shared" si="6"/>
        <v>5.799999999999997E-3</v>
      </c>
      <c r="FY31" s="1" t="s">
        <v>61</v>
      </c>
      <c r="FZ31" s="19">
        <v>0.57999999999999996</v>
      </c>
      <c r="GA31" s="10">
        <f>(R31-N31)*0.58</f>
        <v>-5.8000000000000048E-3</v>
      </c>
      <c r="GB31" s="10">
        <f>(AM31-AI31)*0.58</f>
        <v>2.8999999999999991E-2</v>
      </c>
      <c r="GC31" s="10">
        <f>(BH31-BD31)*0.58</f>
        <v>-1.1600000000000001E-2</v>
      </c>
      <c r="GD31" s="10">
        <f>(CC31-BY31)*0.58</f>
        <v>-5.799999999999997E-3</v>
      </c>
      <c r="GE31" s="10">
        <f>(CX31-CT31)*0.58</f>
        <v>2.8999999999999998E-2</v>
      </c>
      <c r="GF31" s="10">
        <f>(EB31-DX31)*0.58</f>
        <v>-4.6400000000000004E-2</v>
      </c>
      <c r="GG31" s="10">
        <f>(EW31-ES31)*0.58</f>
        <v>0</v>
      </c>
      <c r="GH31" s="10">
        <f t="shared" si="7"/>
        <v>-1.160000000000002E-2</v>
      </c>
    </row>
    <row r="32" spans="2:190" x14ac:dyDescent="0.25">
      <c r="B32" s="1" t="s">
        <v>62</v>
      </c>
      <c r="C32" s="15">
        <v>0.19</v>
      </c>
      <c r="D32" s="15">
        <v>0.2</v>
      </c>
      <c r="E32" s="15">
        <v>0.2</v>
      </c>
      <c r="F32" s="15">
        <v>0.16</v>
      </c>
      <c r="G32" s="15">
        <v>0.17</v>
      </c>
      <c r="H32" s="15">
        <v>0.19</v>
      </c>
      <c r="I32" s="15">
        <v>0.17</v>
      </c>
      <c r="J32" s="15">
        <v>0.2</v>
      </c>
      <c r="K32" s="15">
        <v>0.21</v>
      </c>
      <c r="L32" s="15">
        <v>0.19</v>
      </c>
      <c r="M32" s="15">
        <v>0.17</v>
      </c>
      <c r="N32" s="15">
        <v>0.18</v>
      </c>
      <c r="O32" s="15">
        <v>0.16</v>
      </c>
      <c r="P32" s="15">
        <v>0.21</v>
      </c>
      <c r="Q32" s="15">
        <v>0.18</v>
      </c>
      <c r="R32" s="15">
        <v>0.19</v>
      </c>
      <c r="S32" s="15"/>
      <c r="T32" s="15"/>
      <c r="U32" s="15"/>
      <c r="V32" s="15"/>
      <c r="W32" s="1" t="s">
        <v>62</v>
      </c>
      <c r="X32" s="15">
        <v>0.1</v>
      </c>
      <c r="Y32" s="15">
        <v>0.1</v>
      </c>
      <c r="Z32" s="15">
        <v>0.12</v>
      </c>
      <c r="AA32" s="15">
        <v>0.11</v>
      </c>
      <c r="AB32" s="15">
        <v>0.11</v>
      </c>
      <c r="AC32" s="15">
        <v>0.11</v>
      </c>
      <c r="AD32" s="15">
        <v>0.11</v>
      </c>
      <c r="AE32" s="15">
        <v>0.11</v>
      </c>
      <c r="AF32" s="15">
        <v>0.11</v>
      </c>
      <c r="AG32" s="15">
        <v>0.1</v>
      </c>
      <c r="AH32" s="15">
        <v>0.1</v>
      </c>
      <c r="AI32" s="15">
        <v>0.1</v>
      </c>
      <c r="AJ32" s="15">
        <v>0.08</v>
      </c>
      <c r="AK32" s="15">
        <v>0.08</v>
      </c>
      <c r="AL32" s="15">
        <v>0.1</v>
      </c>
      <c r="AM32" s="15">
        <v>0.11</v>
      </c>
      <c r="AR32" s="1" t="s">
        <v>62</v>
      </c>
      <c r="AS32" s="15">
        <v>0.13</v>
      </c>
      <c r="AT32" s="15">
        <v>0.15</v>
      </c>
      <c r="AU32" s="15">
        <v>0.12</v>
      </c>
      <c r="AV32" s="15">
        <v>0.17</v>
      </c>
      <c r="AW32" s="15">
        <v>0.16</v>
      </c>
      <c r="AX32" s="15">
        <v>0.13</v>
      </c>
      <c r="AY32" s="15">
        <v>0.14000000000000001</v>
      </c>
      <c r="AZ32" s="15">
        <v>0.16</v>
      </c>
      <c r="BA32" s="15">
        <v>0.13</v>
      </c>
      <c r="BB32" s="15">
        <v>0.13</v>
      </c>
      <c r="BC32" s="15">
        <v>0.13</v>
      </c>
      <c r="BD32" s="15">
        <v>0.14000000000000001</v>
      </c>
      <c r="BE32" s="15">
        <v>0.14000000000000001</v>
      </c>
      <c r="BF32" s="15">
        <v>0.14000000000000001</v>
      </c>
      <c r="BG32" s="15">
        <v>0.17</v>
      </c>
      <c r="BH32" s="15">
        <v>0.12</v>
      </c>
      <c r="BI32" s="15"/>
      <c r="BJ32" s="15"/>
      <c r="BK32" s="15"/>
      <c r="BL32" s="15"/>
      <c r="BM32" s="1" t="s">
        <v>62</v>
      </c>
      <c r="BN32" s="15">
        <v>0.09</v>
      </c>
      <c r="BO32" s="15">
        <v>0.1</v>
      </c>
      <c r="BP32" s="15">
        <v>0.09</v>
      </c>
      <c r="BQ32" s="15">
        <v>0.08</v>
      </c>
      <c r="BR32" s="15">
        <v>7.0000000000000007E-2</v>
      </c>
      <c r="BS32" s="15">
        <v>0.1</v>
      </c>
      <c r="BT32" s="15">
        <v>0.1</v>
      </c>
      <c r="BU32" s="15">
        <v>7.0000000000000007E-2</v>
      </c>
      <c r="BV32" s="15">
        <v>0.09</v>
      </c>
      <c r="BW32" s="15">
        <v>0.11</v>
      </c>
      <c r="BX32" s="15">
        <v>0.12</v>
      </c>
      <c r="BY32" s="15">
        <v>0.11</v>
      </c>
      <c r="BZ32" s="15">
        <v>0.09</v>
      </c>
      <c r="CA32" s="15">
        <v>0.09</v>
      </c>
      <c r="CB32" s="15">
        <v>0.09</v>
      </c>
      <c r="CC32" s="15">
        <v>0.1</v>
      </c>
      <c r="CD32" s="15"/>
      <c r="CE32" s="15"/>
      <c r="CF32" s="15"/>
      <c r="CH32" s="1" t="s">
        <v>62</v>
      </c>
      <c r="CI32" s="15">
        <v>0.03</v>
      </c>
      <c r="CJ32" s="15">
        <v>0.03</v>
      </c>
      <c r="CK32" s="15">
        <v>0.04</v>
      </c>
      <c r="CL32" s="15">
        <v>0.02</v>
      </c>
      <c r="CM32" s="15">
        <v>0.02</v>
      </c>
      <c r="CN32" s="15">
        <v>0.03</v>
      </c>
      <c r="CO32" s="15">
        <v>0.02</v>
      </c>
      <c r="CP32" s="15">
        <v>0.03</v>
      </c>
      <c r="CQ32" s="15">
        <v>0.02</v>
      </c>
      <c r="CR32" s="15">
        <v>0.03</v>
      </c>
      <c r="CS32" s="15">
        <v>0.02</v>
      </c>
      <c r="CT32" s="15">
        <v>0.03</v>
      </c>
      <c r="CU32" s="15">
        <v>0.06</v>
      </c>
      <c r="CV32" s="15">
        <v>0.05</v>
      </c>
      <c r="CW32" s="15">
        <v>0.05</v>
      </c>
      <c r="CX32" s="15">
        <v>7.0000000000000007E-2</v>
      </c>
      <c r="CY32" s="15"/>
      <c r="CZ32" s="15"/>
      <c r="DA32" s="15"/>
      <c r="DB32" s="15"/>
      <c r="DC32" s="1" t="s">
        <v>62</v>
      </c>
      <c r="DD32" s="15">
        <v>0.01</v>
      </c>
      <c r="DE32" s="15">
        <v>0.02</v>
      </c>
      <c r="DF32" s="15">
        <v>0.02</v>
      </c>
      <c r="DG32" s="15">
        <v>0.03</v>
      </c>
      <c r="DL32" s="1" t="s">
        <v>62</v>
      </c>
      <c r="DM32" s="15">
        <v>0.32</v>
      </c>
      <c r="DN32" s="15">
        <v>0.26</v>
      </c>
      <c r="DO32" s="15">
        <v>0.28000000000000003</v>
      </c>
      <c r="DP32" s="15">
        <v>0.3</v>
      </c>
      <c r="DQ32" s="15">
        <v>0.31</v>
      </c>
      <c r="DR32" s="15">
        <v>0.28999999999999998</v>
      </c>
      <c r="DS32" s="15">
        <v>0.3</v>
      </c>
      <c r="DT32" s="15">
        <v>0.28000000000000003</v>
      </c>
      <c r="DU32" s="15">
        <v>0.28000000000000003</v>
      </c>
      <c r="DV32" s="15">
        <v>0.31</v>
      </c>
      <c r="DW32" s="15">
        <v>0.3</v>
      </c>
      <c r="DX32" s="15">
        <v>0.28000000000000003</v>
      </c>
      <c r="DY32" s="15">
        <v>0.27</v>
      </c>
      <c r="DZ32" s="15">
        <v>0.23</v>
      </c>
      <c r="EA32" s="15">
        <v>0.24</v>
      </c>
      <c r="EB32" s="15">
        <v>0.22</v>
      </c>
      <c r="EC32" s="15"/>
      <c r="ED32" s="15"/>
      <c r="EE32" s="15"/>
      <c r="EG32" s="1" t="s">
        <v>62</v>
      </c>
      <c r="EH32" s="15">
        <v>7.0000000000000007E-2</v>
      </c>
      <c r="EI32" s="15">
        <v>0.06</v>
      </c>
      <c r="EJ32" s="15">
        <v>0.03</v>
      </c>
      <c r="EK32" s="15">
        <v>0.05</v>
      </c>
      <c r="EL32" s="15">
        <v>0.06</v>
      </c>
      <c r="EM32" s="15">
        <v>7.0000000000000007E-2</v>
      </c>
      <c r="EN32" s="15">
        <v>0.06</v>
      </c>
      <c r="EO32" s="15">
        <v>0.06</v>
      </c>
      <c r="EP32" s="15">
        <v>0.06</v>
      </c>
      <c r="EQ32" s="15">
        <v>0.04</v>
      </c>
      <c r="ER32" s="15">
        <v>0.06</v>
      </c>
      <c r="ES32" s="15">
        <v>0.05</v>
      </c>
      <c r="ET32" s="15">
        <v>7.0000000000000007E-2</v>
      </c>
      <c r="EU32" s="15">
        <v>0.08</v>
      </c>
      <c r="EV32" s="15">
        <v>0.06</v>
      </c>
      <c r="EW32" s="15">
        <v>0.06</v>
      </c>
      <c r="FA32" s="1" t="s">
        <v>62</v>
      </c>
      <c r="FB32" s="19">
        <v>0.42</v>
      </c>
      <c r="FC32" s="18">
        <f t="shared" si="4"/>
        <v>0.19</v>
      </c>
      <c r="FD32" s="18">
        <f t="shared" si="0"/>
        <v>0.11</v>
      </c>
      <c r="FE32" s="18">
        <f t="shared" si="1"/>
        <v>0.12</v>
      </c>
      <c r="FF32" s="18">
        <f t="shared" si="2"/>
        <v>0.1</v>
      </c>
      <c r="FG32" s="18">
        <f t="shared" si="5"/>
        <v>7.0000000000000007E-2</v>
      </c>
      <c r="FH32" s="18">
        <f t="shared" si="3"/>
        <v>0.03</v>
      </c>
      <c r="FI32" s="18">
        <f>EB32</f>
        <v>0.22</v>
      </c>
      <c r="FJ32" s="18">
        <f>EW32</f>
        <v>0.06</v>
      </c>
      <c r="FK32" s="18">
        <v>9.9999999999999867E-2</v>
      </c>
      <c r="FM32" s="1" t="s">
        <v>62</v>
      </c>
      <c r="FN32" s="19">
        <v>0.42</v>
      </c>
      <c r="FO32" s="10">
        <f>(R32-Q32)*0.42</f>
        <v>4.2000000000000032E-3</v>
      </c>
      <c r="FP32" s="10">
        <f>(AM32-AL32)*0.42</f>
        <v>4.199999999999998E-3</v>
      </c>
      <c r="FQ32" s="10">
        <f>(BH32-BG32)*0.42</f>
        <v>-2.1000000000000005E-2</v>
      </c>
      <c r="FR32" s="10">
        <f>(CC32-CB32)*0.42</f>
        <v>4.2000000000000032E-3</v>
      </c>
      <c r="FS32" s="10">
        <f>(CX32-CW32)*0.42</f>
        <v>8.4000000000000012E-3</v>
      </c>
      <c r="FT32" s="10">
        <f>(DG32-DF32)*0.42</f>
        <v>4.1999999999999989E-3</v>
      </c>
      <c r="FU32" s="10">
        <f>(EB32-EA32)*0.42</f>
        <v>-8.399999999999996E-3</v>
      </c>
      <c r="FV32" s="10">
        <f>(EW32-EV32)*0.42</f>
        <v>0</v>
      </c>
      <c r="FW32" s="10">
        <f t="shared" si="6"/>
        <v>-4.1999999999999971E-3</v>
      </c>
      <c r="FY32" s="1" t="s">
        <v>62</v>
      </c>
      <c r="FZ32" s="19">
        <v>0.42</v>
      </c>
      <c r="GA32" s="10">
        <f>(R32-N32)*0.42</f>
        <v>4.2000000000000032E-3</v>
      </c>
      <c r="GB32" s="10">
        <f>(AM32-AI32)*0.42</f>
        <v>4.199999999999998E-3</v>
      </c>
      <c r="GC32" s="10">
        <f>(BH32-BD32)*0.42</f>
        <v>-8.4000000000000064E-3</v>
      </c>
      <c r="GD32" s="10">
        <f>(CC32-BY32)*0.42</f>
        <v>-4.199999999999998E-3</v>
      </c>
      <c r="GE32" s="10">
        <f>(CX32-CT32)*0.42</f>
        <v>1.6800000000000002E-2</v>
      </c>
      <c r="GF32" s="10">
        <f>(EB32-DX32)*0.42</f>
        <v>-2.5200000000000011E-2</v>
      </c>
      <c r="GG32" s="10">
        <f>(EW32-ES32)*0.42</f>
        <v>4.199999999999998E-3</v>
      </c>
      <c r="GH32" s="10">
        <f t="shared" si="7"/>
        <v>-8.4000000000000116E-3</v>
      </c>
    </row>
    <row r="33" spans="2:190" x14ac:dyDescent="0.25">
      <c r="B33" s="4" t="s">
        <v>63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W33" s="4" t="s">
        <v>63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R33" s="4" t="s">
        <v>63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M33" s="4" t="s">
        <v>63</v>
      </c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H33" s="4" t="s">
        <v>63</v>
      </c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DC33" s="4" t="s">
        <v>63</v>
      </c>
      <c r="DD33" s="4"/>
      <c r="DE33" s="4"/>
      <c r="DF33" s="4"/>
      <c r="DG33" s="4"/>
      <c r="DH33" s="15"/>
      <c r="DI33" s="15"/>
      <c r="DJ33" s="15"/>
      <c r="DL33" s="4" t="s">
        <v>63</v>
      </c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G33" s="4" t="s">
        <v>63</v>
      </c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FA33" s="4" t="s">
        <v>63</v>
      </c>
      <c r="FB33" s="4"/>
      <c r="FC33" s="4"/>
      <c r="FD33" s="4"/>
      <c r="FE33" s="4"/>
      <c r="FF33" s="4"/>
      <c r="FG33" s="4"/>
      <c r="FH33" s="4"/>
      <c r="FI33" s="4"/>
      <c r="FJ33" s="4"/>
      <c r="FK33" s="4"/>
      <c r="FM33" s="4" t="s">
        <v>63</v>
      </c>
      <c r="FN33" s="4"/>
      <c r="FO33" s="8"/>
      <c r="FP33" s="8"/>
      <c r="FQ33" s="8"/>
      <c r="FR33" s="8"/>
      <c r="FS33" s="8"/>
      <c r="FT33" s="8"/>
      <c r="FU33" s="8"/>
      <c r="FV33" s="8"/>
      <c r="FW33" s="8"/>
      <c r="FY33" s="4" t="s">
        <v>63</v>
      </c>
      <c r="FZ33" s="4"/>
      <c r="GA33" s="8"/>
      <c r="GB33" s="8"/>
      <c r="GC33" s="8"/>
      <c r="GD33" s="8"/>
      <c r="GE33" s="8"/>
      <c r="GF33" s="8"/>
      <c r="GG33" s="8"/>
      <c r="GH33" s="8"/>
    </row>
    <row r="34" spans="2:190" x14ac:dyDescent="0.25">
      <c r="B34" s="1" t="s">
        <v>64</v>
      </c>
      <c r="C34" s="15">
        <v>0.19</v>
      </c>
      <c r="D34" s="15">
        <v>0.23</v>
      </c>
      <c r="E34" s="15">
        <v>0.21</v>
      </c>
      <c r="F34" s="15">
        <v>0.17</v>
      </c>
      <c r="G34" s="15">
        <v>0.18</v>
      </c>
      <c r="H34" s="15">
        <v>0.21</v>
      </c>
      <c r="I34" s="15">
        <v>0.21</v>
      </c>
      <c r="J34" s="15">
        <v>0.22</v>
      </c>
      <c r="K34" s="15">
        <v>0.19</v>
      </c>
      <c r="L34" s="15">
        <v>0.21</v>
      </c>
      <c r="M34" s="15">
        <v>0.2</v>
      </c>
      <c r="N34" s="15">
        <v>0.19</v>
      </c>
      <c r="O34" s="15">
        <v>0.19</v>
      </c>
      <c r="P34" s="15">
        <v>0.21</v>
      </c>
      <c r="Q34" s="15">
        <v>0.21</v>
      </c>
      <c r="R34" s="15">
        <v>0.2</v>
      </c>
      <c r="S34" s="15"/>
      <c r="T34" s="15"/>
      <c r="U34" s="15"/>
      <c r="V34" s="15"/>
      <c r="W34" s="1" t="s">
        <v>64</v>
      </c>
      <c r="X34" s="15">
        <v>0.12</v>
      </c>
      <c r="Y34" s="15">
        <v>0.12</v>
      </c>
      <c r="Z34" s="15">
        <v>0.12</v>
      </c>
      <c r="AA34" s="15">
        <v>0.11</v>
      </c>
      <c r="AB34" s="15">
        <v>0.12</v>
      </c>
      <c r="AC34" s="15">
        <v>0.13</v>
      </c>
      <c r="AD34" s="15">
        <v>0.1</v>
      </c>
      <c r="AE34" s="15">
        <v>0.1</v>
      </c>
      <c r="AF34" s="15">
        <v>0.11</v>
      </c>
      <c r="AG34" s="15">
        <v>0.11</v>
      </c>
      <c r="AH34" s="15">
        <v>0.12</v>
      </c>
      <c r="AI34" s="15">
        <v>0.1</v>
      </c>
      <c r="AJ34" s="15">
        <v>0.1</v>
      </c>
      <c r="AK34" s="15">
        <v>0.1</v>
      </c>
      <c r="AL34" s="15">
        <v>0.12</v>
      </c>
      <c r="AM34" s="15">
        <v>0.13</v>
      </c>
      <c r="AR34" s="1" t="s">
        <v>64</v>
      </c>
      <c r="AS34" s="15">
        <v>0.12</v>
      </c>
      <c r="AT34" s="15">
        <v>0.13</v>
      </c>
      <c r="AU34" s="15">
        <v>0.12</v>
      </c>
      <c r="AV34" s="15">
        <v>0.13</v>
      </c>
      <c r="AW34" s="15">
        <v>0.13</v>
      </c>
      <c r="AX34" s="15">
        <v>0.09</v>
      </c>
      <c r="AY34" s="15">
        <v>0.12</v>
      </c>
      <c r="AZ34" s="15">
        <v>0.14000000000000001</v>
      </c>
      <c r="BA34" s="15">
        <v>0.13</v>
      </c>
      <c r="BB34" s="15">
        <v>0.14000000000000001</v>
      </c>
      <c r="BC34" s="15">
        <v>0.1</v>
      </c>
      <c r="BD34" s="15">
        <v>0.1</v>
      </c>
      <c r="BE34" s="15">
        <v>0.12</v>
      </c>
      <c r="BF34" s="15">
        <v>0.11</v>
      </c>
      <c r="BG34" s="15">
        <v>0.12</v>
      </c>
      <c r="BH34" s="15">
        <v>0.1</v>
      </c>
      <c r="BI34" s="15"/>
      <c r="BJ34" s="15"/>
      <c r="BK34" s="15"/>
      <c r="BL34" s="15"/>
      <c r="BM34" s="1" t="s">
        <v>64</v>
      </c>
      <c r="BN34" s="15">
        <v>0.1</v>
      </c>
      <c r="BO34" s="15">
        <v>0.09</v>
      </c>
      <c r="BP34" s="15">
        <v>0.08</v>
      </c>
      <c r="BQ34" s="15">
        <v>0.08</v>
      </c>
      <c r="BR34" s="15">
        <v>0.1</v>
      </c>
      <c r="BS34" s="15">
        <v>0.09</v>
      </c>
      <c r="BT34" s="15">
        <v>0.09</v>
      </c>
      <c r="BU34" s="15">
        <v>0.08</v>
      </c>
      <c r="BV34" s="15">
        <v>0.08</v>
      </c>
      <c r="BW34" s="15">
        <v>0.12</v>
      </c>
      <c r="BX34" s="15">
        <v>0.11</v>
      </c>
      <c r="BY34" s="15">
        <v>0.12</v>
      </c>
      <c r="BZ34" s="15">
        <v>0.11</v>
      </c>
      <c r="CA34" s="15">
        <v>0.09</v>
      </c>
      <c r="CB34" s="15">
        <v>0.09</v>
      </c>
      <c r="CC34" s="15">
        <v>0.1</v>
      </c>
      <c r="CD34" s="15"/>
      <c r="CE34" s="15"/>
      <c r="CF34" s="15"/>
      <c r="CH34" s="1" t="s">
        <v>64</v>
      </c>
      <c r="CI34" s="15">
        <v>0.03</v>
      </c>
      <c r="CJ34" s="15">
        <v>0.04</v>
      </c>
      <c r="CK34" s="15">
        <v>0.03</v>
      </c>
      <c r="CL34" s="15">
        <v>0.02</v>
      </c>
      <c r="CM34" s="15">
        <v>0.02</v>
      </c>
      <c r="CN34" s="15">
        <v>0.02</v>
      </c>
      <c r="CO34" s="15">
        <v>0.02</v>
      </c>
      <c r="CP34" s="15">
        <v>0.02</v>
      </c>
      <c r="CQ34" s="15">
        <v>0.02</v>
      </c>
      <c r="CR34" s="15">
        <v>0.02</v>
      </c>
      <c r="CS34" s="15">
        <v>0.02</v>
      </c>
      <c r="CT34" s="15">
        <v>0.03</v>
      </c>
      <c r="CU34" s="15">
        <v>0.06</v>
      </c>
      <c r="CV34" s="15">
        <v>0.06</v>
      </c>
      <c r="CW34" s="15">
        <v>7.0000000000000007E-2</v>
      </c>
      <c r="CX34" s="15">
        <v>0.08</v>
      </c>
      <c r="CY34" s="15"/>
      <c r="CZ34" s="15"/>
      <c r="DA34" s="15"/>
      <c r="DB34" s="15"/>
      <c r="DC34" s="1" t="s">
        <v>64</v>
      </c>
      <c r="DD34" s="15">
        <v>0.01</v>
      </c>
      <c r="DE34" s="15">
        <v>0.02</v>
      </c>
      <c r="DF34" s="15">
        <v>0.04</v>
      </c>
      <c r="DG34" s="15">
        <v>0.05</v>
      </c>
      <c r="DH34" s="15"/>
      <c r="DI34" s="15"/>
      <c r="DJ34" s="15"/>
      <c r="DL34" s="1" t="s">
        <v>64</v>
      </c>
      <c r="DM34" s="15">
        <v>0.28000000000000003</v>
      </c>
      <c r="DN34" s="15">
        <v>0.24</v>
      </c>
      <c r="DO34" s="15">
        <v>0.3</v>
      </c>
      <c r="DP34" s="15">
        <v>0.28000000000000003</v>
      </c>
      <c r="DQ34" s="15">
        <v>0.28999999999999998</v>
      </c>
      <c r="DR34" s="15">
        <v>0.28999999999999998</v>
      </c>
      <c r="DS34" s="15">
        <v>0.28999999999999998</v>
      </c>
      <c r="DT34" s="15">
        <v>0.27</v>
      </c>
      <c r="DU34" s="15">
        <v>0.31</v>
      </c>
      <c r="DV34" s="15">
        <v>0.27</v>
      </c>
      <c r="DW34" s="15">
        <v>0.3</v>
      </c>
      <c r="DX34" s="15">
        <v>0.31</v>
      </c>
      <c r="DY34" s="15">
        <v>0.22</v>
      </c>
      <c r="DZ34" s="15">
        <v>0.21</v>
      </c>
      <c r="EA34" s="15">
        <v>0.22</v>
      </c>
      <c r="EB34" s="15">
        <v>0.21</v>
      </c>
      <c r="EC34" s="15"/>
      <c r="ED34" s="15"/>
      <c r="EE34" s="15"/>
      <c r="EG34" s="1" t="s">
        <v>64</v>
      </c>
      <c r="EH34" s="15">
        <v>7.0000000000000007E-2</v>
      </c>
      <c r="EI34" s="15">
        <v>0.05</v>
      </c>
      <c r="EJ34" s="15">
        <v>0.03</v>
      </c>
      <c r="EK34" s="15">
        <v>0.06</v>
      </c>
      <c r="EL34" s="15">
        <v>0.05</v>
      </c>
      <c r="EM34" s="15">
        <v>7.0000000000000007E-2</v>
      </c>
      <c r="EN34" s="15">
        <v>0.06</v>
      </c>
      <c r="EO34" s="15">
        <v>0.05</v>
      </c>
      <c r="EP34" s="15">
        <v>0.06</v>
      </c>
      <c r="EQ34" s="15">
        <v>0.03</v>
      </c>
      <c r="ER34" s="15">
        <v>0.05</v>
      </c>
      <c r="ES34" s="15">
        <v>0.04</v>
      </c>
      <c r="ET34" s="15">
        <v>7.0000000000000007E-2</v>
      </c>
      <c r="EU34" s="15">
        <v>7.0000000000000007E-2</v>
      </c>
      <c r="EV34" s="15">
        <v>0.05</v>
      </c>
      <c r="EW34" s="15">
        <v>0.06</v>
      </c>
      <c r="FA34" s="1" t="s">
        <v>64</v>
      </c>
      <c r="FB34" s="19">
        <v>0.62</v>
      </c>
      <c r="FC34" s="18">
        <f t="shared" si="4"/>
        <v>0.2</v>
      </c>
      <c r="FD34" s="18">
        <f t="shared" si="0"/>
        <v>0.13</v>
      </c>
      <c r="FE34" s="18">
        <f t="shared" si="1"/>
        <v>0.1</v>
      </c>
      <c r="FF34" s="18">
        <f t="shared" si="2"/>
        <v>0.1</v>
      </c>
      <c r="FG34" s="18">
        <f t="shared" si="5"/>
        <v>0.08</v>
      </c>
      <c r="FH34" s="18">
        <f t="shared" si="3"/>
        <v>0.05</v>
      </c>
      <c r="FI34" s="18">
        <f>EB34</f>
        <v>0.21</v>
      </c>
      <c r="FJ34" s="18">
        <f>EW34</f>
        <v>0.06</v>
      </c>
      <c r="FK34" s="18">
        <v>7.0000000000000062E-2</v>
      </c>
      <c r="FM34" s="1" t="s">
        <v>64</v>
      </c>
      <c r="FN34" s="19">
        <v>0.62</v>
      </c>
      <c r="FO34" s="10">
        <f>(R34-Q34)*0.62</f>
        <v>-6.1999999999999885E-3</v>
      </c>
      <c r="FP34" s="10">
        <f>(AM34-AL34)*0.62</f>
        <v>6.2000000000000059E-3</v>
      </c>
      <c r="FQ34" s="10">
        <f>(BH34-BG34)*0.62</f>
        <v>-1.2399999999999994E-2</v>
      </c>
      <c r="FR34" s="10">
        <f>(CC34-CB34)*0.62</f>
        <v>6.2000000000000059E-3</v>
      </c>
      <c r="FS34" s="10">
        <f>(CX34-CW34)*0.62</f>
        <v>6.1999999999999972E-3</v>
      </c>
      <c r="FT34" s="10">
        <f>(DG34-DF34)*0.62</f>
        <v>6.2000000000000015E-3</v>
      </c>
      <c r="FU34" s="10">
        <f>(EB34-EA34)*0.62</f>
        <v>-6.2000000000000059E-3</v>
      </c>
      <c r="FV34" s="10">
        <f>(EW34-EV34)*0.62</f>
        <v>6.1999999999999972E-3</v>
      </c>
      <c r="FW34" s="10">
        <f t="shared" si="6"/>
        <v>6.2000000000000189E-3</v>
      </c>
      <c r="FY34" s="1" t="s">
        <v>64</v>
      </c>
      <c r="FZ34" s="19">
        <v>0.62</v>
      </c>
      <c r="GA34" s="10">
        <f>(R34-N34)*0.62</f>
        <v>6.2000000000000059E-3</v>
      </c>
      <c r="GB34" s="10">
        <f>(AM34-AI34)*0.62</f>
        <v>1.8599999999999998E-2</v>
      </c>
      <c r="GC34" s="10">
        <f>(BH34-BD34)*0.62</f>
        <v>0</v>
      </c>
      <c r="GD34" s="10">
        <f>(CC34-BY34)*0.62</f>
        <v>-1.2399999999999994E-2</v>
      </c>
      <c r="GE34" s="10">
        <f>(CX34-CT34)*0.62</f>
        <v>3.1E-2</v>
      </c>
      <c r="GF34" s="10">
        <f>(EB34-DX34)*0.62</f>
        <v>-6.2E-2</v>
      </c>
      <c r="GG34" s="10">
        <f>(EW34-ES34)*0.62</f>
        <v>1.2399999999999998E-2</v>
      </c>
      <c r="GH34" s="10">
        <f t="shared" si="7"/>
        <v>-6.1999999999999937E-3</v>
      </c>
    </row>
    <row r="35" spans="2:190" x14ac:dyDescent="0.25">
      <c r="B35" s="1" t="s">
        <v>65</v>
      </c>
      <c r="C35" s="15">
        <v>0.34</v>
      </c>
      <c r="D35" s="15">
        <v>0.34</v>
      </c>
      <c r="E35" s="15">
        <v>0.28000000000000003</v>
      </c>
      <c r="F35" s="15">
        <v>0.28999999999999998</v>
      </c>
      <c r="G35" s="15">
        <v>0.27</v>
      </c>
      <c r="H35" s="15">
        <v>0.28999999999999998</v>
      </c>
      <c r="I35" s="15">
        <v>0.31</v>
      </c>
      <c r="J35" s="15">
        <v>0.28000000000000003</v>
      </c>
      <c r="K35" s="15">
        <v>0.32</v>
      </c>
      <c r="L35" s="15">
        <v>0.35</v>
      </c>
      <c r="M35" s="15">
        <v>0.3</v>
      </c>
      <c r="N35" s="15">
        <v>0.32</v>
      </c>
      <c r="O35" s="15">
        <v>0.32</v>
      </c>
      <c r="P35" s="15">
        <v>0.28000000000000003</v>
      </c>
      <c r="Q35" s="15">
        <v>0.28999999999999998</v>
      </c>
      <c r="R35" s="15">
        <v>0.31</v>
      </c>
      <c r="S35" s="15"/>
      <c r="T35" s="15"/>
      <c r="U35" s="15"/>
      <c r="V35" s="15"/>
      <c r="W35" s="1" t="s">
        <v>65</v>
      </c>
      <c r="X35" s="15">
        <v>0.06</v>
      </c>
      <c r="Y35" s="15">
        <v>0.03</v>
      </c>
      <c r="Z35" s="15">
        <v>0.09</v>
      </c>
      <c r="AA35" s="15">
        <v>0.06</v>
      </c>
      <c r="AB35" s="15">
        <v>0.05</v>
      </c>
      <c r="AC35" s="15">
        <v>0.05</v>
      </c>
      <c r="AD35" s="15">
        <v>0.09</v>
      </c>
      <c r="AE35" s="15">
        <v>0.04</v>
      </c>
      <c r="AF35" s="15">
        <v>0.1</v>
      </c>
      <c r="AG35" s="15">
        <v>0.08</v>
      </c>
      <c r="AH35" s="15">
        <v>0.08</v>
      </c>
      <c r="AI35" s="15">
        <v>0.06</v>
      </c>
      <c r="AJ35" s="15">
        <v>0.04</v>
      </c>
      <c r="AK35" s="15">
        <v>0.03</v>
      </c>
      <c r="AL35" s="15">
        <v>0.06</v>
      </c>
      <c r="AM35" s="15">
        <v>0.08</v>
      </c>
      <c r="AR35" s="1" t="s">
        <v>65</v>
      </c>
      <c r="AS35" s="15">
        <v>0.15</v>
      </c>
      <c r="AT35" s="15">
        <v>0.2</v>
      </c>
      <c r="AU35" s="15">
        <v>0.17</v>
      </c>
      <c r="AV35" s="15">
        <v>0.15</v>
      </c>
      <c r="AW35" s="15">
        <v>0.19</v>
      </c>
      <c r="AX35" s="15">
        <v>0.2</v>
      </c>
      <c r="AY35" s="15">
        <v>0.16</v>
      </c>
      <c r="AZ35" s="15">
        <v>0.16</v>
      </c>
      <c r="BA35" s="15">
        <v>0.11</v>
      </c>
      <c r="BB35" s="15">
        <v>0.17</v>
      </c>
      <c r="BC35" s="15">
        <v>0.15</v>
      </c>
      <c r="BD35" s="15">
        <v>0.16</v>
      </c>
      <c r="BE35" s="15">
        <v>0.14000000000000001</v>
      </c>
      <c r="BF35" s="15">
        <v>0.14000000000000001</v>
      </c>
      <c r="BG35" s="15">
        <v>0.13</v>
      </c>
      <c r="BH35" s="15">
        <v>0.12</v>
      </c>
      <c r="BI35" s="15"/>
      <c r="BJ35" s="15"/>
      <c r="BK35" s="15"/>
      <c r="BL35" s="15"/>
      <c r="BM35" s="1" t="s">
        <v>65</v>
      </c>
      <c r="BN35" s="15">
        <v>0.08</v>
      </c>
      <c r="BO35" s="15">
        <v>0.09</v>
      </c>
      <c r="BP35" s="15">
        <v>0.11</v>
      </c>
      <c r="BQ35" s="15">
        <v>7.0000000000000007E-2</v>
      </c>
      <c r="BR35" s="15">
        <v>0.08</v>
      </c>
      <c r="BS35" s="15">
        <v>0.06</v>
      </c>
      <c r="BT35" s="15">
        <v>7.0000000000000007E-2</v>
      </c>
      <c r="BU35" s="15">
        <v>0.09</v>
      </c>
      <c r="BV35" s="15">
        <v>0.08</v>
      </c>
      <c r="BW35" s="15">
        <v>0.09</v>
      </c>
      <c r="BX35" s="15">
        <v>0.1</v>
      </c>
      <c r="BY35" s="15">
        <v>0.08</v>
      </c>
      <c r="BZ35" s="15">
        <v>0.08</v>
      </c>
      <c r="CA35" s="15">
        <v>0.08</v>
      </c>
      <c r="CB35" s="15">
        <v>0.09</v>
      </c>
      <c r="CC35" s="15">
        <v>7.0000000000000007E-2</v>
      </c>
      <c r="CD35" s="15"/>
      <c r="CE35" s="15"/>
      <c r="CF35" s="15"/>
      <c r="CH35" s="1" t="s">
        <v>65</v>
      </c>
      <c r="CI35" s="15">
        <v>0.02</v>
      </c>
      <c r="CJ35" s="15">
        <v>0.01</v>
      </c>
      <c r="CK35" s="15">
        <v>0.03</v>
      </c>
      <c r="CL35" s="15">
        <v>0.02</v>
      </c>
      <c r="CM35" s="15">
        <v>0.01</v>
      </c>
      <c r="CN35" s="15">
        <v>0.01</v>
      </c>
      <c r="CO35" s="15">
        <v>0</v>
      </c>
      <c r="CP35" s="15">
        <v>0.02</v>
      </c>
      <c r="CQ35" s="15">
        <v>0.03</v>
      </c>
      <c r="CR35" s="15">
        <v>0.01</v>
      </c>
      <c r="CS35" s="15">
        <v>0.01</v>
      </c>
      <c r="CT35" s="15">
        <v>0.01</v>
      </c>
      <c r="CU35" s="15">
        <v>0.03</v>
      </c>
      <c r="CV35" s="15">
        <v>0.01</v>
      </c>
      <c r="CW35" s="15">
        <v>0.02</v>
      </c>
      <c r="CX35" s="15">
        <v>0.05</v>
      </c>
      <c r="CY35" s="15"/>
      <c r="CZ35" s="15"/>
      <c r="DA35" s="15"/>
      <c r="DB35" s="15"/>
      <c r="DC35" s="1" t="s">
        <v>65</v>
      </c>
      <c r="DD35" s="15">
        <v>0</v>
      </c>
      <c r="DE35" s="15">
        <v>0.02</v>
      </c>
      <c r="DF35" s="15">
        <v>0.04</v>
      </c>
      <c r="DG35" s="15">
        <v>0.03</v>
      </c>
      <c r="DL35" s="1" t="s">
        <v>65</v>
      </c>
      <c r="DM35" s="15">
        <v>0.27</v>
      </c>
      <c r="DN35" s="15">
        <v>0.21</v>
      </c>
      <c r="DO35" s="15">
        <v>0.18</v>
      </c>
      <c r="DP35" s="15">
        <v>0.27</v>
      </c>
      <c r="DQ35" s="15">
        <v>0.26</v>
      </c>
      <c r="DR35" s="15">
        <v>0.27</v>
      </c>
      <c r="DS35" s="15">
        <v>0.2</v>
      </c>
      <c r="DT35" s="15">
        <v>0.28000000000000003</v>
      </c>
      <c r="DU35" s="15">
        <v>0.25</v>
      </c>
      <c r="DV35" s="15">
        <v>0.23</v>
      </c>
      <c r="DW35" s="15">
        <v>0.25</v>
      </c>
      <c r="DX35" s="15">
        <v>0.22</v>
      </c>
      <c r="DY35" s="15">
        <v>0.28000000000000003</v>
      </c>
      <c r="DZ35" s="15">
        <v>0.26</v>
      </c>
      <c r="EA35" s="15">
        <v>0.21</v>
      </c>
      <c r="EB35" s="15">
        <v>0.19</v>
      </c>
      <c r="EC35" s="15"/>
      <c r="ED35" s="15"/>
      <c r="EE35" s="15"/>
      <c r="EG35" s="1" t="s">
        <v>65</v>
      </c>
      <c r="EH35" s="15">
        <v>0.04</v>
      </c>
      <c r="EI35" s="15">
        <v>0.06</v>
      </c>
      <c r="EJ35" s="15">
        <v>0.05</v>
      </c>
      <c r="EK35" s="15">
        <v>0.06</v>
      </c>
      <c r="EL35" s="15">
        <v>7.0000000000000007E-2</v>
      </c>
      <c r="EM35" s="15">
        <v>0.05</v>
      </c>
      <c r="EN35" s="15">
        <v>0.08</v>
      </c>
      <c r="EO35" s="15">
        <v>0.03</v>
      </c>
      <c r="EP35" s="15">
        <v>0.05</v>
      </c>
      <c r="EQ35" s="15">
        <v>0.04</v>
      </c>
      <c r="ER35" s="15">
        <v>7.0000000000000007E-2</v>
      </c>
      <c r="ES35" s="15">
        <v>0.09</v>
      </c>
      <c r="ET35" s="15">
        <v>0.05</v>
      </c>
      <c r="EU35" s="15">
        <v>0.09</v>
      </c>
      <c r="EV35" s="15">
        <v>0.08</v>
      </c>
      <c r="EW35" s="15">
        <v>0.06</v>
      </c>
      <c r="FA35" s="1" t="s">
        <v>65</v>
      </c>
      <c r="FB35" s="19">
        <v>0.22</v>
      </c>
      <c r="FC35" s="18">
        <f t="shared" si="4"/>
        <v>0.31</v>
      </c>
      <c r="FD35" s="18">
        <f t="shared" si="0"/>
        <v>0.08</v>
      </c>
      <c r="FE35" s="18">
        <f t="shared" si="1"/>
        <v>0.12</v>
      </c>
      <c r="FF35" s="18">
        <f t="shared" si="2"/>
        <v>7.0000000000000007E-2</v>
      </c>
      <c r="FG35" s="18">
        <f t="shared" si="5"/>
        <v>0.05</v>
      </c>
      <c r="FH35" s="18">
        <f t="shared" si="3"/>
        <v>0.03</v>
      </c>
      <c r="FI35" s="18">
        <f>EB35</f>
        <v>0.19</v>
      </c>
      <c r="FJ35" s="18">
        <f>EW35</f>
        <v>0.06</v>
      </c>
      <c r="FK35" s="18">
        <v>8.9999999999999858E-2</v>
      </c>
      <c r="FM35" s="1" t="s">
        <v>65</v>
      </c>
      <c r="FN35" s="19">
        <v>0.22</v>
      </c>
      <c r="FO35" s="10">
        <f>(R35-Q35)*0.22</f>
        <v>4.4000000000000037E-3</v>
      </c>
      <c r="FP35" s="10">
        <f>(AM35-AL35)*0.22</f>
        <v>4.4000000000000011E-3</v>
      </c>
      <c r="FQ35" s="10">
        <f>(BH35-BG35)*0.22</f>
        <v>-2.2000000000000019E-3</v>
      </c>
      <c r="FR35" s="10">
        <f>(CC35-CB35)*0.22</f>
        <v>-4.3999999999999977E-3</v>
      </c>
      <c r="FS35" s="10">
        <f>(CX35-CW35)*0.22</f>
        <v>6.6000000000000008E-3</v>
      </c>
      <c r="FT35" s="10">
        <f>(DG35-DF35)*0.22</f>
        <v>-2.2000000000000006E-3</v>
      </c>
      <c r="FU35" s="10">
        <f>(EB35-EA35)*0.22</f>
        <v>-4.3999999999999977E-3</v>
      </c>
      <c r="FV35" s="10">
        <f>(EW35-EV35)*0.22</f>
        <v>-4.4000000000000011E-3</v>
      </c>
      <c r="FW35" s="10">
        <f t="shared" si="6"/>
        <v>-2.1999999999999936E-3</v>
      </c>
      <c r="FY35" s="1" t="s">
        <v>65</v>
      </c>
      <c r="FZ35" s="19">
        <v>0.22</v>
      </c>
      <c r="GA35" s="10">
        <f>(R35-N35)*0.22</f>
        <v>-2.2000000000000019E-3</v>
      </c>
      <c r="GB35" s="10">
        <f>(AM35-AI35)*0.22</f>
        <v>4.4000000000000011E-3</v>
      </c>
      <c r="GC35" s="10">
        <f>(BH35-BD35)*0.22</f>
        <v>-8.8000000000000023E-3</v>
      </c>
      <c r="GD35" s="10">
        <f>(CC35-BY35)*0.22</f>
        <v>-2.1999999999999988E-3</v>
      </c>
      <c r="GE35" s="10">
        <f>(CX35-CT35)*0.22</f>
        <v>8.8000000000000005E-3</v>
      </c>
      <c r="GF35" s="10">
        <f>(EB35-DX35)*0.22</f>
        <v>-6.6E-3</v>
      </c>
      <c r="GG35" s="10">
        <f>(EW35-ES35)*0.22</f>
        <v>-6.6E-3</v>
      </c>
      <c r="GH35" s="10">
        <f t="shared" si="7"/>
        <v>-1.3200000000000002E-2</v>
      </c>
    </row>
    <row r="36" spans="2:190" x14ac:dyDescent="0.25">
      <c r="B36" s="1" t="s">
        <v>66</v>
      </c>
      <c r="C36" s="15">
        <v>0.17</v>
      </c>
      <c r="D36" s="15">
        <v>0.23</v>
      </c>
      <c r="E36" s="15">
        <v>0.21</v>
      </c>
      <c r="F36" s="15">
        <v>0.22</v>
      </c>
      <c r="G36" s="15">
        <v>0.23</v>
      </c>
      <c r="H36" s="15">
        <v>0.19</v>
      </c>
      <c r="I36" s="15">
        <v>0.21</v>
      </c>
      <c r="J36" s="15">
        <v>0.23</v>
      </c>
      <c r="K36" s="15">
        <v>0.24</v>
      </c>
      <c r="L36" s="15">
        <v>0.18</v>
      </c>
      <c r="M36" s="15">
        <v>0.18</v>
      </c>
      <c r="N36" s="15">
        <v>0.25</v>
      </c>
      <c r="O36" s="15">
        <v>0.22</v>
      </c>
      <c r="P36" s="15">
        <v>0.23</v>
      </c>
      <c r="Q36" s="15">
        <v>0.2</v>
      </c>
      <c r="R36" s="15">
        <v>0.22</v>
      </c>
      <c r="S36" s="15"/>
      <c r="T36" s="15"/>
      <c r="U36" s="15"/>
      <c r="V36" s="15"/>
      <c r="W36" s="1" t="s">
        <v>66</v>
      </c>
      <c r="X36" s="15">
        <v>0.11</v>
      </c>
      <c r="Y36" s="15">
        <v>0.12</v>
      </c>
      <c r="Z36" s="15">
        <v>0.13</v>
      </c>
      <c r="AA36" s="15">
        <v>0.12</v>
      </c>
      <c r="AB36" s="15">
        <v>0.12</v>
      </c>
      <c r="AC36" s="15">
        <v>0.14000000000000001</v>
      </c>
      <c r="AD36" s="15">
        <v>0.09</v>
      </c>
      <c r="AE36" s="15">
        <v>0.11</v>
      </c>
      <c r="AF36" s="15">
        <v>0.09</v>
      </c>
      <c r="AG36" s="15">
        <v>0.11</v>
      </c>
      <c r="AH36" s="15">
        <v>0.08</v>
      </c>
      <c r="AI36" s="15">
        <v>7.0000000000000007E-2</v>
      </c>
      <c r="AJ36" s="15">
        <v>0.08</v>
      </c>
      <c r="AK36" s="15">
        <v>0.09</v>
      </c>
      <c r="AL36" s="15">
        <v>0.08</v>
      </c>
      <c r="AM36" s="15">
        <v>0.1</v>
      </c>
      <c r="AR36" s="1" t="s">
        <v>66</v>
      </c>
      <c r="AS36" s="15">
        <v>0.15</v>
      </c>
      <c r="AT36" s="15">
        <v>0.12</v>
      </c>
      <c r="AU36" s="15">
        <v>0.11</v>
      </c>
      <c r="AV36" s="15">
        <v>0.11</v>
      </c>
      <c r="AW36" s="15">
        <v>0.14000000000000001</v>
      </c>
      <c r="AX36" s="15">
        <v>0.11</v>
      </c>
      <c r="AY36" s="15">
        <v>0.12</v>
      </c>
      <c r="AZ36" s="15">
        <v>0.12</v>
      </c>
      <c r="BA36" s="15">
        <v>0.12</v>
      </c>
      <c r="BB36" s="15">
        <v>0.09</v>
      </c>
      <c r="BC36" s="15">
        <v>0.09</v>
      </c>
      <c r="BD36" s="15">
        <v>0.14000000000000001</v>
      </c>
      <c r="BE36" s="15">
        <v>7.0000000000000007E-2</v>
      </c>
      <c r="BF36" s="15">
        <v>0.11</v>
      </c>
      <c r="BG36" s="15">
        <v>0.18</v>
      </c>
      <c r="BH36" s="15">
        <v>0.12</v>
      </c>
      <c r="BI36" s="15"/>
      <c r="BJ36" s="15"/>
      <c r="BK36" s="15"/>
      <c r="BL36" s="15"/>
      <c r="BM36" s="1" t="s">
        <v>66</v>
      </c>
      <c r="BN36" s="15">
        <v>0.06</v>
      </c>
      <c r="BO36" s="15">
        <v>7.0000000000000007E-2</v>
      </c>
      <c r="BP36" s="15">
        <v>0.04</v>
      </c>
      <c r="BQ36" s="15">
        <v>0.08</v>
      </c>
      <c r="BR36" s="15">
        <v>0.01</v>
      </c>
      <c r="BS36" s="15">
        <v>7.0000000000000007E-2</v>
      </c>
      <c r="BT36" s="15">
        <v>0.08</v>
      </c>
      <c r="BU36" s="15">
        <v>0.06</v>
      </c>
      <c r="BV36" s="15">
        <v>0.1</v>
      </c>
      <c r="BW36" s="15">
        <v>0.08</v>
      </c>
      <c r="BX36" s="15">
        <v>0.09</v>
      </c>
      <c r="BY36" s="15">
        <v>0.06</v>
      </c>
      <c r="BZ36" s="15">
        <v>7.0000000000000007E-2</v>
      </c>
      <c r="CA36" s="15">
        <v>0.08</v>
      </c>
      <c r="CB36" s="15">
        <v>0.08</v>
      </c>
      <c r="CC36" s="15">
        <v>0.06</v>
      </c>
      <c r="CD36" s="15"/>
      <c r="CE36" s="15"/>
      <c r="CF36" s="15"/>
      <c r="CH36" s="1" t="s">
        <v>66</v>
      </c>
      <c r="CI36" s="15">
        <v>0.03</v>
      </c>
      <c r="CJ36" s="15">
        <v>0.05</v>
      </c>
      <c r="CK36" s="15">
        <v>0.03</v>
      </c>
      <c r="CL36" s="15">
        <v>0.02</v>
      </c>
      <c r="CM36" s="15">
        <v>0.05</v>
      </c>
      <c r="CN36" s="15">
        <v>0.04</v>
      </c>
      <c r="CO36" s="15">
        <v>0.03</v>
      </c>
      <c r="CP36" s="15">
        <v>0.02</v>
      </c>
      <c r="CQ36" s="15">
        <v>0.03</v>
      </c>
      <c r="CR36" s="15">
        <v>0.03</v>
      </c>
      <c r="CS36" s="15">
        <v>0.02</v>
      </c>
      <c r="CT36" s="15">
        <v>0.05</v>
      </c>
      <c r="CU36" s="15">
        <v>0.14000000000000001</v>
      </c>
      <c r="CV36" s="15">
        <v>0.09</v>
      </c>
      <c r="CW36" s="15">
        <v>0.08</v>
      </c>
      <c r="CX36" s="15">
        <v>0.09</v>
      </c>
      <c r="CY36" s="15"/>
      <c r="CZ36" s="15"/>
      <c r="DA36" s="15"/>
      <c r="DB36" s="15"/>
      <c r="DC36" s="1" t="s">
        <v>66</v>
      </c>
      <c r="DD36" s="15">
        <v>0.02</v>
      </c>
      <c r="DE36" s="15">
        <v>0.02</v>
      </c>
      <c r="DF36" s="15">
        <v>0.06</v>
      </c>
      <c r="DG36" s="15">
        <v>0.05</v>
      </c>
      <c r="DH36" s="15"/>
      <c r="DI36" s="15"/>
      <c r="DJ36" s="15"/>
      <c r="DL36" s="1" t="s">
        <v>66</v>
      </c>
      <c r="DM36" s="15">
        <v>0.33</v>
      </c>
      <c r="DN36" s="15">
        <v>0.25</v>
      </c>
      <c r="DO36" s="15">
        <v>0.31</v>
      </c>
      <c r="DP36" s="15">
        <v>0.24</v>
      </c>
      <c r="DQ36" s="15">
        <v>0.31</v>
      </c>
      <c r="DR36" s="15">
        <v>0.28000000000000003</v>
      </c>
      <c r="DS36" s="15">
        <v>0.28000000000000003</v>
      </c>
      <c r="DT36" s="15">
        <v>0.25</v>
      </c>
      <c r="DU36" s="15">
        <v>0.23</v>
      </c>
      <c r="DV36" s="15">
        <v>0.33</v>
      </c>
      <c r="DW36" s="15">
        <v>0.33</v>
      </c>
      <c r="DX36" s="15">
        <v>0.26</v>
      </c>
      <c r="DY36" s="15">
        <v>0.27</v>
      </c>
      <c r="DZ36" s="15">
        <v>0.27</v>
      </c>
      <c r="EA36" s="15">
        <v>0.2</v>
      </c>
      <c r="EB36" s="15">
        <v>0.24</v>
      </c>
      <c r="EC36" s="15"/>
      <c r="ED36" s="15"/>
      <c r="EE36" s="15"/>
      <c r="EG36" s="1" t="s">
        <v>66</v>
      </c>
      <c r="EH36" s="15">
        <v>0.05</v>
      </c>
      <c r="EI36" s="15">
        <v>0.02</v>
      </c>
      <c r="EJ36" s="15">
        <v>0.02</v>
      </c>
      <c r="EK36" s="15">
        <v>0.06</v>
      </c>
      <c r="EL36" s="15">
        <v>0.04</v>
      </c>
      <c r="EM36" s="15">
        <v>0.04</v>
      </c>
      <c r="EN36" s="15">
        <v>0.06</v>
      </c>
      <c r="EO36" s="15">
        <v>0.05</v>
      </c>
      <c r="EP36" s="15">
        <v>0.05</v>
      </c>
      <c r="EQ36" s="15">
        <v>0.03</v>
      </c>
      <c r="ER36" s="15">
        <v>0.05</v>
      </c>
      <c r="ES36" s="15">
        <v>0.05</v>
      </c>
      <c r="ET36" s="15">
        <v>7.0000000000000007E-2</v>
      </c>
      <c r="EU36" s="15">
        <v>0.05</v>
      </c>
      <c r="EV36" s="15">
        <v>7.0000000000000007E-2</v>
      </c>
      <c r="EW36" s="15">
        <v>0.04</v>
      </c>
      <c r="FA36" s="1" t="s">
        <v>66</v>
      </c>
      <c r="FB36" s="19">
        <f>1-FB34-FB35</f>
        <v>0.16</v>
      </c>
      <c r="FC36" s="18">
        <f t="shared" si="4"/>
        <v>0.22</v>
      </c>
      <c r="FD36" s="18">
        <f t="shared" si="0"/>
        <v>0.1</v>
      </c>
      <c r="FE36" s="18">
        <f t="shared" si="1"/>
        <v>0.12</v>
      </c>
      <c r="FF36" s="18">
        <f t="shared" si="2"/>
        <v>0.06</v>
      </c>
      <c r="FG36" s="18">
        <f t="shared" si="5"/>
        <v>0.09</v>
      </c>
      <c r="FH36" s="18">
        <f t="shared" si="3"/>
        <v>0.05</v>
      </c>
      <c r="FI36" s="18">
        <f>EB36</f>
        <v>0.24</v>
      </c>
      <c r="FJ36" s="18">
        <f>EW36</f>
        <v>0.04</v>
      </c>
      <c r="FK36" s="18">
        <v>7.999999999999996E-2</v>
      </c>
      <c r="FM36" s="1" t="s">
        <v>66</v>
      </c>
      <c r="FN36" s="19">
        <v>0.16</v>
      </c>
      <c r="FO36" s="10">
        <f>(R36-Q36)*0.16</f>
        <v>3.1999999999999984E-3</v>
      </c>
      <c r="FP36" s="10">
        <f>(AM36-AL36)*0.16</f>
        <v>3.2000000000000006E-3</v>
      </c>
      <c r="FQ36" s="10">
        <f>(BH36-BG36)*0.16</f>
        <v>-9.5999999999999992E-3</v>
      </c>
      <c r="FR36" s="10">
        <f>(CC36-CB36)*0.16</f>
        <v>-3.2000000000000006E-3</v>
      </c>
      <c r="FS36" s="10">
        <f>(CX36-CW36)*0.16</f>
        <v>1.5999999999999992E-3</v>
      </c>
      <c r="FT36" s="10">
        <f>(DG36-DF36)*0.16</f>
        <v>-1.5999999999999992E-3</v>
      </c>
      <c r="FU36" s="10">
        <f>(EB36-EA36)*0.16</f>
        <v>6.3999999999999968E-3</v>
      </c>
      <c r="FV36" s="10">
        <f>(EW36-EV36)*0.16</f>
        <v>-4.8000000000000013E-3</v>
      </c>
      <c r="FW36" s="10">
        <f t="shared" si="6"/>
        <v>-4.8000000000000048E-3</v>
      </c>
      <c r="FY36" s="1" t="s">
        <v>66</v>
      </c>
      <c r="FZ36" s="19">
        <v>0.16</v>
      </c>
      <c r="GA36" s="10">
        <f>(R36-N36)*0.16</f>
        <v>-4.7999999999999996E-3</v>
      </c>
      <c r="GB36" s="10">
        <f>(AM36-AI36)*0.16</f>
        <v>4.7999999999999996E-3</v>
      </c>
      <c r="GC36" s="10">
        <f>(BH36-BD36)*0.16</f>
        <v>-3.2000000000000028E-3</v>
      </c>
      <c r="GD36" s="10">
        <f>(CC36-BY36)*0.16</f>
        <v>0</v>
      </c>
      <c r="GE36" s="10">
        <f>(CX36-CT36)*0.16</f>
        <v>6.3999999999999994E-3</v>
      </c>
      <c r="GF36" s="10">
        <f>(EB36-DX36)*0.16</f>
        <v>-3.2000000000000028E-3</v>
      </c>
      <c r="GG36" s="10">
        <f>(EW36-ES36)*0.16</f>
        <v>-1.6000000000000003E-3</v>
      </c>
      <c r="GH36" s="10">
        <f t="shared" si="7"/>
        <v>-1.6000000000000064E-3</v>
      </c>
    </row>
    <row r="37" spans="2:190" x14ac:dyDescent="0.25">
      <c r="B37" s="4" t="s">
        <v>14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W37" s="4" t="s">
        <v>14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R37" s="4" t="s">
        <v>14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M37" s="4" t="s">
        <v>14</v>
      </c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H37" s="4" t="s">
        <v>14</v>
      </c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DC37" s="4" t="s">
        <v>14</v>
      </c>
      <c r="DD37" s="4"/>
      <c r="DE37" s="4"/>
      <c r="DF37" s="4"/>
      <c r="DG37" s="4"/>
      <c r="DH37" s="15"/>
      <c r="DI37" s="15"/>
      <c r="DJ37" s="15"/>
      <c r="DL37" s="4" t="s">
        <v>14</v>
      </c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G37" s="4" t="s">
        <v>14</v>
      </c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FA37" s="4" t="s">
        <v>14</v>
      </c>
      <c r="FB37" s="4"/>
      <c r="FC37" s="4"/>
      <c r="FD37" s="4"/>
      <c r="FE37" s="4"/>
      <c r="FF37" s="4"/>
      <c r="FG37" s="4"/>
      <c r="FH37" s="4"/>
      <c r="FI37" s="4"/>
      <c r="FJ37" s="4"/>
      <c r="FK37" s="4"/>
      <c r="FM37" s="4" t="s">
        <v>14</v>
      </c>
      <c r="FN37" s="4"/>
      <c r="FO37" s="8"/>
      <c r="FP37" s="8"/>
      <c r="FQ37" s="8"/>
      <c r="FR37" s="8"/>
      <c r="FS37" s="8"/>
      <c r="FT37" s="8"/>
      <c r="FU37" s="8"/>
      <c r="FV37" s="8"/>
      <c r="FW37" s="8"/>
      <c r="FY37" s="4" t="s">
        <v>14</v>
      </c>
      <c r="FZ37" s="4"/>
      <c r="GA37" s="8"/>
      <c r="GB37" s="8"/>
      <c r="GC37" s="8"/>
      <c r="GD37" s="8"/>
      <c r="GE37" s="8"/>
      <c r="GF37" s="8"/>
      <c r="GG37" s="8"/>
      <c r="GH37" s="8"/>
    </row>
    <row r="38" spans="2:190" x14ac:dyDescent="0.25">
      <c r="B38" s="1" t="s">
        <v>15</v>
      </c>
      <c r="C38" s="15">
        <v>0.18</v>
      </c>
      <c r="D38" s="15">
        <v>0.2</v>
      </c>
      <c r="E38" s="15">
        <v>0.19</v>
      </c>
      <c r="F38" s="15">
        <v>0.17</v>
      </c>
      <c r="G38" s="15">
        <v>0.16</v>
      </c>
      <c r="H38" s="15">
        <v>0.2</v>
      </c>
      <c r="I38" s="15">
        <v>0.2</v>
      </c>
      <c r="J38" s="15">
        <v>0.19</v>
      </c>
      <c r="K38" s="15">
        <v>0.19</v>
      </c>
      <c r="L38" s="15">
        <v>0.17</v>
      </c>
      <c r="M38" s="15">
        <v>0.16</v>
      </c>
      <c r="N38" s="15">
        <v>0.2</v>
      </c>
      <c r="O38" s="15">
        <v>0.18</v>
      </c>
      <c r="P38" s="15">
        <v>0.18</v>
      </c>
      <c r="Q38" s="15">
        <v>0.18</v>
      </c>
      <c r="R38" s="15">
        <v>0.18</v>
      </c>
      <c r="S38" s="15"/>
      <c r="T38" s="15"/>
      <c r="U38" s="15"/>
      <c r="V38" s="15"/>
      <c r="W38" s="1" t="s">
        <v>15</v>
      </c>
      <c r="X38" s="15">
        <v>0.1</v>
      </c>
      <c r="Y38" s="15">
        <v>0.1</v>
      </c>
      <c r="Z38" s="15">
        <v>0.12</v>
      </c>
      <c r="AA38" s="15">
        <v>0.1</v>
      </c>
      <c r="AB38" s="15">
        <v>0.08</v>
      </c>
      <c r="AC38" s="15">
        <v>0.11</v>
      </c>
      <c r="AD38" s="15">
        <v>0.09</v>
      </c>
      <c r="AE38" s="15">
        <v>0.09</v>
      </c>
      <c r="AF38" s="15">
        <v>0.13</v>
      </c>
      <c r="AG38" s="15">
        <v>0.11</v>
      </c>
      <c r="AH38" s="15">
        <v>0.1</v>
      </c>
      <c r="AI38" s="15">
        <v>0.09</v>
      </c>
      <c r="AJ38" s="15">
        <v>0.09</v>
      </c>
      <c r="AK38" s="15">
        <v>0.09</v>
      </c>
      <c r="AL38" s="15">
        <v>0.1</v>
      </c>
      <c r="AM38" s="15">
        <v>0.12</v>
      </c>
      <c r="AR38" s="1" t="s">
        <v>15</v>
      </c>
      <c r="AS38" s="15">
        <v>0.17</v>
      </c>
      <c r="AT38" s="15">
        <v>0.17</v>
      </c>
      <c r="AU38" s="15">
        <v>0.17</v>
      </c>
      <c r="AV38" s="15">
        <v>0.19</v>
      </c>
      <c r="AW38" s="15">
        <v>0.16</v>
      </c>
      <c r="AX38" s="15">
        <v>0.14000000000000001</v>
      </c>
      <c r="AY38" s="15">
        <v>0.16</v>
      </c>
      <c r="AZ38" s="15">
        <v>0.17</v>
      </c>
      <c r="BA38" s="15">
        <v>0.15</v>
      </c>
      <c r="BB38" s="15">
        <v>0.14000000000000001</v>
      </c>
      <c r="BC38" s="15">
        <v>0.15</v>
      </c>
      <c r="BD38" s="15">
        <v>0.16</v>
      </c>
      <c r="BE38" s="15">
        <v>0.16</v>
      </c>
      <c r="BF38" s="15">
        <v>0.15</v>
      </c>
      <c r="BG38" s="15">
        <v>0.17</v>
      </c>
      <c r="BH38" s="15">
        <v>0.13</v>
      </c>
      <c r="BI38" s="15"/>
      <c r="BJ38" s="15"/>
      <c r="BK38" s="15"/>
      <c r="BL38" s="15"/>
      <c r="BM38" s="1" t="s">
        <v>15</v>
      </c>
      <c r="BN38" s="15">
        <v>0.09</v>
      </c>
      <c r="BO38" s="15">
        <v>0.1</v>
      </c>
      <c r="BP38" s="15">
        <v>7.0000000000000007E-2</v>
      </c>
      <c r="BQ38" s="15">
        <v>7.0000000000000007E-2</v>
      </c>
      <c r="BR38" s="15">
        <v>0.09</v>
      </c>
      <c r="BS38" s="15">
        <v>0.08</v>
      </c>
      <c r="BT38" s="15">
        <v>0.1</v>
      </c>
      <c r="BU38" s="15">
        <v>0.08</v>
      </c>
      <c r="BV38" s="15">
        <v>0.08</v>
      </c>
      <c r="BW38" s="15">
        <v>0.1</v>
      </c>
      <c r="BX38" s="15">
        <v>0.11</v>
      </c>
      <c r="BY38" s="15">
        <v>0.1</v>
      </c>
      <c r="BZ38" s="15">
        <v>0.08</v>
      </c>
      <c r="CA38" s="15">
        <v>0.08</v>
      </c>
      <c r="CB38" s="15">
        <v>7.0000000000000007E-2</v>
      </c>
      <c r="CC38" s="15">
        <v>0.08</v>
      </c>
      <c r="CD38" s="15"/>
      <c r="CE38" s="15"/>
      <c r="CF38" s="15"/>
      <c r="CH38" s="1" t="s">
        <v>15</v>
      </c>
      <c r="CI38" s="15">
        <v>0.03</v>
      </c>
      <c r="CJ38" s="15">
        <v>0.03</v>
      </c>
      <c r="CK38" s="15">
        <v>0.02</v>
      </c>
      <c r="CL38" s="15">
        <v>0.01</v>
      </c>
      <c r="CM38" s="15">
        <v>0.02</v>
      </c>
      <c r="CN38" s="15">
        <v>0.01</v>
      </c>
      <c r="CO38" s="15">
        <v>0.01</v>
      </c>
      <c r="CP38" s="15">
        <v>0.01</v>
      </c>
      <c r="CQ38" s="15">
        <v>0.02</v>
      </c>
      <c r="CR38" s="15">
        <v>0.02</v>
      </c>
      <c r="CS38" s="15">
        <v>0.01</v>
      </c>
      <c r="CT38" s="15">
        <v>0.02</v>
      </c>
      <c r="CU38" s="15">
        <v>0.04</v>
      </c>
      <c r="CV38" s="15">
        <v>0.05</v>
      </c>
      <c r="CW38" s="15">
        <v>0.04</v>
      </c>
      <c r="CX38" s="15">
        <v>7.0000000000000007E-2</v>
      </c>
      <c r="CY38" s="15"/>
      <c r="CZ38" s="15"/>
      <c r="DA38" s="15"/>
      <c r="DB38" s="15"/>
      <c r="DC38" s="1" t="s">
        <v>15</v>
      </c>
      <c r="DD38" s="15">
        <v>0</v>
      </c>
      <c r="DE38" s="15">
        <v>0.01</v>
      </c>
      <c r="DF38" s="15">
        <v>0.02</v>
      </c>
      <c r="DG38" s="15">
        <v>0.03</v>
      </c>
      <c r="DH38" s="15"/>
      <c r="DI38" s="15"/>
      <c r="DJ38" s="15"/>
      <c r="DL38" s="1" t="s">
        <v>15</v>
      </c>
      <c r="DM38" s="15">
        <v>0.32</v>
      </c>
      <c r="DN38" s="15">
        <v>0.26</v>
      </c>
      <c r="DO38" s="15">
        <v>0.28999999999999998</v>
      </c>
      <c r="DP38" s="15">
        <v>0.3</v>
      </c>
      <c r="DQ38" s="15">
        <v>0.36</v>
      </c>
      <c r="DR38" s="15">
        <v>0.33</v>
      </c>
      <c r="DS38" s="15">
        <v>0.31</v>
      </c>
      <c r="DT38" s="15">
        <v>0.32</v>
      </c>
      <c r="DU38" s="15">
        <v>0.3</v>
      </c>
      <c r="DV38" s="15">
        <v>0.34</v>
      </c>
      <c r="DW38" s="15">
        <v>0.35</v>
      </c>
      <c r="DX38" s="15">
        <v>0.31</v>
      </c>
      <c r="DY38" s="15">
        <v>0.3</v>
      </c>
      <c r="DZ38" s="15">
        <v>0.26</v>
      </c>
      <c r="EA38" s="15">
        <v>0.28000000000000003</v>
      </c>
      <c r="EB38" s="15">
        <v>0.25</v>
      </c>
      <c r="EC38" s="15"/>
      <c r="ED38" s="15"/>
      <c r="EE38" s="15"/>
      <c r="EG38" s="1" t="s">
        <v>15</v>
      </c>
      <c r="EH38" s="15">
        <v>0.06</v>
      </c>
      <c r="EI38" s="15">
        <v>0.06</v>
      </c>
      <c r="EJ38" s="15">
        <v>0.03</v>
      </c>
      <c r="EK38" s="15">
        <v>0.08</v>
      </c>
      <c r="EL38" s="15">
        <v>0.06</v>
      </c>
      <c r="EM38" s="15">
        <v>0.08</v>
      </c>
      <c r="EN38" s="15">
        <v>7.0000000000000007E-2</v>
      </c>
      <c r="EO38" s="15">
        <v>7.0000000000000007E-2</v>
      </c>
      <c r="EP38" s="15">
        <v>0.06</v>
      </c>
      <c r="EQ38" s="15">
        <v>0.04</v>
      </c>
      <c r="ER38" s="15">
        <v>0.06</v>
      </c>
      <c r="ES38" s="15">
        <v>0.06</v>
      </c>
      <c r="ET38" s="15">
        <v>0.08</v>
      </c>
      <c r="EU38" s="15">
        <v>0.08</v>
      </c>
      <c r="EV38" s="15">
        <v>7.0000000000000007E-2</v>
      </c>
      <c r="EW38" s="15">
        <v>7.0000000000000007E-2</v>
      </c>
      <c r="FA38" s="1" t="s">
        <v>15</v>
      </c>
      <c r="FB38" s="19">
        <v>0.48</v>
      </c>
      <c r="FC38" s="18">
        <f t="shared" si="4"/>
        <v>0.18</v>
      </c>
      <c r="FD38" s="18">
        <f t="shared" si="0"/>
        <v>0.12</v>
      </c>
      <c r="FE38" s="18">
        <f t="shared" si="1"/>
        <v>0.13</v>
      </c>
      <c r="FF38" s="18">
        <f t="shared" si="2"/>
        <v>0.08</v>
      </c>
      <c r="FG38" s="18">
        <f t="shared" si="5"/>
        <v>7.0000000000000007E-2</v>
      </c>
      <c r="FH38" s="18">
        <f t="shared" si="3"/>
        <v>0.03</v>
      </c>
      <c r="FI38" s="18">
        <f>EB38</f>
        <v>0.25</v>
      </c>
      <c r="FJ38" s="18">
        <f>EW38</f>
        <v>7.0000000000000007E-2</v>
      </c>
      <c r="FK38" s="18">
        <v>6.999999999999984E-2</v>
      </c>
      <c r="FM38" s="1" t="s">
        <v>15</v>
      </c>
      <c r="FN38" s="19">
        <v>0.48</v>
      </c>
      <c r="FO38" s="10">
        <f>(R38-Q38)*0.48</f>
        <v>0</v>
      </c>
      <c r="FP38" s="10">
        <f>(AM38-AL38)*0.48</f>
        <v>9.5999999999999957E-3</v>
      </c>
      <c r="FQ38" s="10">
        <f>(BH38-BG38)*0.48</f>
        <v>-1.9200000000000002E-2</v>
      </c>
      <c r="FR38" s="10">
        <f>(CC38-CB38)*0.48</f>
        <v>4.7999999999999978E-3</v>
      </c>
      <c r="FS38" s="10">
        <f>(CX38-CW38)*0.48</f>
        <v>1.4400000000000003E-2</v>
      </c>
      <c r="FT38" s="10">
        <f>(DG38-DF38)*0.48</f>
        <v>4.7999999999999987E-3</v>
      </c>
      <c r="FU38" s="10">
        <f>(EB38-EA38)*0.48</f>
        <v>-1.4400000000000012E-2</v>
      </c>
      <c r="FV38" s="10">
        <f>(EW38-EV38)*0.48</f>
        <v>0</v>
      </c>
      <c r="FW38" s="10">
        <f t="shared" si="6"/>
        <v>-1.9081958235744878E-17</v>
      </c>
      <c r="FY38" s="1" t="s">
        <v>15</v>
      </c>
      <c r="FZ38" s="19">
        <v>0.48</v>
      </c>
      <c r="GA38" s="10">
        <f>(R38-N38)*0.48</f>
        <v>-9.6000000000000078E-3</v>
      </c>
      <c r="GB38" s="10">
        <f>(AM38-AI38)*0.48</f>
        <v>1.44E-2</v>
      </c>
      <c r="GC38" s="10">
        <f>(BH38-BD38)*0.48</f>
        <v>-1.44E-2</v>
      </c>
      <c r="GD38" s="10">
        <f>(CC38-BY38)*0.48</f>
        <v>-9.6000000000000009E-3</v>
      </c>
      <c r="GE38" s="10">
        <f>(CX38-CT38)*0.48</f>
        <v>2.4E-2</v>
      </c>
      <c r="GF38" s="10">
        <f>(EB38-DX38)*0.48</f>
        <v>-2.8799999999999999E-2</v>
      </c>
      <c r="GG38" s="10">
        <f>(EW38-ES38)*0.48</f>
        <v>4.8000000000000039E-3</v>
      </c>
      <c r="GH38" s="10">
        <f t="shared" si="7"/>
        <v>-1.9200000000000002E-2</v>
      </c>
    </row>
    <row r="39" spans="2:190" x14ac:dyDescent="0.25">
      <c r="B39" s="1" t="s">
        <v>16</v>
      </c>
      <c r="C39" s="15">
        <v>0.22</v>
      </c>
      <c r="D39" s="15">
        <v>0.32</v>
      </c>
      <c r="E39" s="15">
        <v>0.26</v>
      </c>
      <c r="F39" s="15">
        <v>0.25</v>
      </c>
      <c r="G39" s="15">
        <v>0.27</v>
      </c>
      <c r="H39" s="15">
        <v>0.23</v>
      </c>
      <c r="I39" s="15">
        <v>0.25</v>
      </c>
      <c r="J39" s="15">
        <v>0.28999999999999998</v>
      </c>
      <c r="K39" s="15">
        <v>0.28999999999999998</v>
      </c>
      <c r="L39" s="15">
        <v>0.31</v>
      </c>
      <c r="M39" s="15">
        <v>0.3</v>
      </c>
      <c r="N39" s="15">
        <v>0.27</v>
      </c>
      <c r="O39" s="15">
        <v>0.28999999999999998</v>
      </c>
      <c r="P39" s="15">
        <v>0.3</v>
      </c>
      <c r="Q39" s="15">
        <v>0.28999999999999998</v>
      </c>
      <c r="R39" s="15">
        <v>0.27</v>
      </c>
      <c r="S39" s="15"/>
      <c r="T39" s="15"/>
      <c r="U39" s="15"/>
      <c r="V39" s="15"/>
      <c r="W39" s="1" t="s">
        <v>16</v>
      </c>
      <c r="X39" s="15">
        <v>0.12</v>
      </c>
      <c r="Y39" s="15">
        <v>0.1</v>
      </c>
      <c r="Z39" s="15">
        <v>0.11</v>
      </c>
      <c r="AA39" s="15">
        <v>0.1</v>
      </c>
      <c r="AB39" s="15">
        <v>0.14000000000000001</v>
      </c>
      <c r="AC39" s="15">
        <v>0.12</v>
      </c>
      <c r="AD39" s="15">
        <v>0.1</v>
      </c>
      <c r="AE39" s="15">
        <v>0.1</v>
      </c>
      <c r="AF39" s="15">
        <v>0.08</v>
      </c>
      <c r="AG39" s="15">
        <v>0.08</v>
      </c>
      <c r="AH39" s="15">
        <v>0.08</v>
      </c>
      <c r="AI39" s="15">
        <v>7.0000000000000007E-2</v>
      </c>
      <c r="AJ39" s="15">
        <v>0.08</v>
      </c>
      <c r="AK39" s="15">
        <v>0.08</v>
      </c>
      <c r="AL39" s="15">
        <v>0.1</v>
      </c>
      <c r="AM39" s="15">
        <v>0.11</v>
      </c>
      <c r="AR39" s="1" t="s">
        <v>16</v>
      </c>
      <c r="AS39" s="15">
        <v>0.12</v>
      </c>
      <c r="AT39" s="15">
        <v>0.15</v>
      </c>
      <c r="AU39" s="15">
        <v>0.1</v>
      </c>
      <c r="AV39" s="15">
        <v>0.08</v>
      </c>
      <c r="AW39" s="15">
        <v>0.13</v>
      </c>
      <c r="AX39" s="15">
        <v>0.13</v>
      </c>
      <c r="AY39" s="15">
        <v>0.1</v>
      </c>
      <c r="AZ39" s="15">
        <v>0.14000000000000001</v>
      </c>
      <c r="BA39" s="15">
        <v>0.12</v>
      </c>
      <c r="BB39" s="15">
        <v>0.15</v>
      </c>
      <c r="BC39" s="15">
        <v>0.08</v>
      </c>
      <c r="BD39" s="15">
        <v>0.09</v>
      </c>
      <c r="BE39" s="15">
        <v>0.08</v>
      </c>
      <c r="BF39" s="15">
        <v>0.1</v>
      </c>
      <c r="BG39" s="15">
        <v>0.11</v>
      </c>
      <c r="BH39" s="15">
        <v>0.11</v>
      </c>
      <c r="BI39" s="15"/>
      <c r="BJ39" s="15"/>
      <c r="BK39" s="15"/>
      <c r="BL39" s="15"/>
      <c r="BM39" s="1" t="s">
        <v>16</v>
      </c>
      <c r="BN39" s="15">
        <v>7.0000000000000007E-2</v>
      </c>
      <c r="BO39" s="15">
        <v>0.06</v>
      </c>
      <c r="BP39" s="15">
        <v>7.0000000000000007E-2</v>
      </c>
      <c r="BQ39" s="15">
        <v>0.08</v>
      </c>
      <c r="BR39" s="15">
        <v>0.06</v>
      </c>
      <c r="BS39" s="15">
        <v>0.06</v>
      </c>
      <c r="BT39" s="15">
        <v>0.06</v>
      </c>
      <c r="BU39" s="15">
        <v>7.0000000000000007E-2</v>
      </c>
      <c r="BV39" s="15">
        <v>7.0000000000000007E-2</v>
      </c>
      <c r="BW39" s="15">
        <v>0.08</v>
      </c>
      <c r="BX39" s="15">
        <v>0.09</v>
      </c>
      <c r="BY39" s="15">
        <v>0.1</v>
      </c>
      <c r="BZ39" s="15">
        <v>0.11</v>
      </c>
      <c r="CA39" s="15">
        <v>0.09</v>
      </c>
      <c r="CB39" s="15">
        <v>0.1</v>
      </c>
      <c r="CC39" s="15">
        <v>0.08</v>
      </c>
      <c r="CD39" s="15"/>
      <c r="CE39" s="15"/>
      <c r="CF39" s="15"/>
      <c r="CH39" s="1" t="s">
        <v>16</v>
      </c>
      <c r="CI39" s="15">
        <v>0.02</v>
      </c>
      <c r="CJ39" s="15">
        <v>0.03</v>
      </c>
      <c r="CK39" s="15">
        <v>0.04</v>
      </c>
      <c r="CL39" s="15">
        <v>0.04</v>
      </c>
      <c r="CM39" s="15">
        <v>0.03</v>
      </c>
      <c r="CN39" s="15">
        <v>0.03</v>
      </c>
      <c r="CO39" s="15">
        <v>0.02</v>
      </c>
      <c r="CP39" s="15">
        <v>0.01</v>
      </c>
      <c r="CQ39" s="15">
        <v>0.03</v>
      </c>
      <c r="CR39" s="15">
        <v>0.02</v>
      </c>
      <c r="CS39" s="15">
        <v>0.02</v>
      </c>
      <c r="CT39" s="15">
        <v>0.04</v>
      </c>
      <c r="CU39" s="15">
        <v>0.09</v>
      </c>
      <c r="CV39" s="15">
        <v>0.05</v>
      </c>
      <c r="CW39" s="15">
        <v>0.05</v>
      </c>
      <c r="CX39" s="15">
        <v>7.0000000000000007E-2</v>
      </c>
      <c r="CY39" s="15"/>
      <c r="CZ39" s="15"/>
      <c r="DA39" s="15"/>
      <c r="DB39" s="15"/>
      <c r="DC39" s="1" t="s">
        <v>16</v>
      </c>
      <c r="DD39" s="15">
        <v>0.02</v>
      </c>
      <c r="DE39" s="15">
        <v>0.03</v>
      </c>
      <c r="DF39" s="15">
        <v>0.05</v>
      </c>
      <c r="DG39" s="15">
        <v>0.06</v>
      </c>
      <c r="DL39" s="1" t="s">
        <v>16</v>
      </c>
      <c r="DM39" s="15">
        <v>0.28000000000000003</v>
      </c>
      <c r="DN39" s="15">
        <v>0.21</v>
      </c>
      <c r="DO39" s="15">
        <v>0.25</v>
      </c>
      <c r="DP39" s="15">
        <v>0.23</v>
      </c>
      <c r="DQ39" s="15">
        <v>0.23</v>
      </c>
      <c r="DR39" s="15">
        <v>0.24</v>
      </c>
      <c r="DS39" s="15">
        <v>0.27</v>
      </c>
      <c r="DT39" s="15">
        <v>0.23</v>
      </c>
      <c r="DU39" s="15">
        <v>0.28000000000000003</v>
      </c>
      <c r="DV39" s="15">
        <v>0.23</v>
      </c>
      <c r="DW39" s="15">
        <v>0.25</v>
      </c>
      <c r="DX39" s="15">
        <v>0.25</v>
      </c>
      <c r="DY39" s="15">
        <v>0.16</v>
      </c>
      <c r="DZ39" s="15">
        <v>0.19</v>
      </c>
      <c r="EA39" s="15">
        <v>0.16</v>
      </c>
      <c r="EB39" s="15">
        <v>0.19</v>
      </c>
      <c r="EC39" s="15"/>
      <c r="ED39" s="15"/>
      <c r="EE39" s="15"/>
      <c r="EG39" s="1" t="s">
        <v>16</v>
      </c>
      <c r="EH39" s="15">
        <v>0.06</v>
      </c>
      <c r="EI39" s="15">
        <v>0.03</v>
      </c>
      <c r="EJ39" s="15">
        <v>0.04</v>
      </c>
      <c r="EK39" s="15">
        <v>0.05</v>
      </c>
      <c r="EL39" s="15">
        <v>0.05</v>
      </c>
      <c r="EM39" s="15">
        <v>0.06</v>
      </c>
      <c r="EN39" s="15">
        <v>7.0000000000000007E-2</v>
      </c>
      <c r="EO39" s="15">
        <v>0.03</v>
      </c>
      <c r="EP39" s="15">
        <v>0.04</v>
      </c>
      <c r="EQ39" s="15">
        <v>0.03</v>
      </c>
      <c r="ER39" s="15">
        <v>0.05</v>
      </c>
      <c r="ES39" s="15">
        <v>0.06</v>
      </c>
      <c r="ET39" s="15">
        <v>0.05</v>
      </c>
      <c r="EU39" s="15">
        <v>0.05</v>
      </c>
      <c r="EV39" s="15">
        <v>0.06</v>
      </c>
      <c r="EW39" s="15">
        <v>0.06</v>
      </c>
      <c r="FA39" s="1" t="s">
        <v>16</v>
      </c>
      <c r="FB39" s="19">
        <v>0.35</v>
      </c>
      <c r="FC39" s="18">
        <f t="shared" si="4"/>
        <v>0.27</v>
      </c>
      <c r="FD39" s="18">
        <f t="shared" si="0"/>
        <v>0.11</v>
      </c>
      <c r="FE39" s="18">
        <f t="shared" si="1"/>
        <v>0.11</v>
      </c>
      <c r="FF39" s="18">
        <f t="shared" si="2"/>
        <v>0.08</v>
      </c>
      <c r="FG39" s="18">
        <f t="shared" si="5"/>
        <v>7.0000000000000007E-2</v>
      </c>
      <c r="FH39" s="18">
        <f t="shared" si="3"/>
        <v>0.06</v>
      </c>
      <c r="FI39" s="18">
        <f>EB39</f>
        <v>0.19</v>
      </c>
      <c r="FJ39" s="18">
        <f>EW39</f>
        <v>0.06</v>
      </c>
      <c r="FK39" s="18">
        <v>5.0000000000000044E-2</v>
      </c>
      <c r="FM39" s="1" t="s">
        <v>16</v>
      </c>
      <c r="FN39" s="19">
        <v>0.35</v>
      </c>
      <c r="FO39" s="10">
        <f>(R39-Q39)*0.35</f>
        <v>-6.9999999999999863E-3</v>
      </c>
      <c r="FP39" s="10">
        <f>(AM39-AL39)*0.35</f>
        <v>3.4999999999999979E-3</v>
      </c>
      <c r="FQ39" s="10">
        <f>(BH39-BG39)*0.35</f>
        <v>0</v>
      </c>
      <c r="FR39" s="10">
        <f>(CC39-CB39)*0.35</f>
        <v>-7.000000000000001E-3</v>
      </c>
      <c r="FS39" s="10">
        <f>(CX39-CW39)*0.35</f>
        <v>7.000000000000001E-3</v>
      </c>
      <c r="FT39" s="10">
        <f>(DG39-DF39)*0.35</f>
        <v>3.4999999999999979E-3</v>
      </c>
      <c r="FU39" s="10">
        <f>(EB39-EA39)*0.35</f>
        <v>1.0499999999999999E-2</v>
      </c>
      <c r="FV39" s="10">
        <f>(EW39-EV39)*0.35</f>
        <v>0</v>
      </c>
      <c r="FW39" s="10">
        <f t="shared" si="6"/>
        <v>1.0500000000000009E-2</v>
      </c>
      <c r="FY39" s="1" t="s">
        <v>16</v>
      </c>
      <c r="FZ39" s="19">
        <v>0.35</v>
      </c>
      <c r="GA39" s="10">
        <f>(R39-N39)*0.35</f>
        <v>0</v>
      </c>
      <c r="GB39" s="10">
        <f>(AM39-AI39)*0.35</f>
        <v>1.3999999999999997E-2</v>
      </c>
      <c r="GC39" s="10">
        <f>(BH39-BD39)*0.35</f>
        <v>7.000000000000001E-3</v>
      </c>
      <c r="GD39" s="10">
        <f>(CC39-BY39)*0.35</f>
        <v>-7.000000000000001E-3</v>
      </c>
      <c r="GE39" s="10">
        <f>(CX39-CT39)*0.35</f>
        <v>1.0500000000000001E-2</v>
      </c>
      <c r="GF39" s="10">
        <f>(EB39-DX39)*0.35</f>
        <v>-2.0999999999999998E-2</v>
      </c>
      <c r="GG39" s="10">
        <f>(EW39-ES39)*0.35</f>
        <v>0</v>
      </c>
      <c r="GH39" s="10">
        <f t="shared" si="7"/>
        <v>3.4999999999999996E-3</v>
      </c>
    </row>
    <row r="40" spans="2:190" x14ac:dyDescent="0.25">
      <c r="B40" s="1" t="s">
        <v>17</v>
      </c>
      <c r="C40" s="15">
        <v>0.32</v>
      </c>
      <c r="D40" s="15">
        <v>0.33</v>
      </c>
      <c r="E40" s="15">
        <v>0.24</v>
      </c>
      <c r="F40" s="15">
        <v>0.25</v>
      </c>
      <c r="G40" s="15">
        <v>0.24</v>
      </c>
      <c r="H40" s="15">
        <v>0.27</v>
      </c>
      <c r="I40" s="15">
        <v>0.32</v>
      </c>
      <c r="J40" s="15">
        <v>0.28000000000000003</v>
      </c>
      <c r="K40" s="15">
        <v>0.24</v>
      </c>
      <c r="L40" s="15">
        <v>0.28999999999999998</v>
      </c>
      <c r="M40" s="15">
        <v>0.27</v>
      </c>
      <c r="N40" s="15">
        <v>0.26</v>
      </c>
      <c r="O40" s="15">
        <v>0.24</v>
      </c>
      <c r="P40" s="15">
        <v>0.26</v>
      </c>
      <c r="Q40" s="15">
        <v>0.25</v>
      </c>
      <c r="R40" s="15">
        <v>0.28000000000000003</v>
      </c>
      <c r="S40" s="15"/>
      <c r="T40" s="15"/>
      <c r="U40" s="15"/>
      <c r="V40" s="15"/>
      <c r="W40" s="1" t="s">
        <v>17</v>
      </c>
      <c r="X40" s="15">
        <v>0.1</v>
      </c>
      <c r="Y40" s="15">
        <v>0.08</v>
      </c>
      <c r="Z40" s="15">
        <v>0.1</v>
      </c>
      <c r="AA40" s="15">
        <v>0.09</v>
      </c>
      <c r="AB40" s="15">
        <v>0.11</v>
      </c>
      <c r="AC40" s="15">
        <v>0.11</v>
      </c>
      <c r="AD40" s="15">
        <v>0.11</v>
      </c>
      <c r="AE40" s="15">
        <v>0.06</v>
      </c>
      <c r="AF40" s="15">
        <v>0.09</v>
      </c>
      <c r="AG40" s="15">
        <v>0.11</v>
      </c>
      <c r="AH40" s="15">
        <v>0.13</v>
      </c>
      <c r="AI40" s="15">
        <v>0.1</v>
      </c>
      <c r="AJ40" s="15">
        <v>7.0000000000000007E-2</v>
      </c>
      <c r="AK40" s="15">
        <v>7.0000000000000007E-2</v>
      </c>
      <c r="AL40" s="15">
        <v>0.11</v>
      </c>
      <c r="AM40" s="15">
        <v>0.1</v>
      </c>
      <c r="AR40" s="1" t="s">
        <v>17</v>
      </c>
      <c r="AS40" s="15">
        <v>0.08</v>
      </c>
      <c r="AT40" s="15">
        <v>0.06</v>
      </c>
      <c r="AU40" s="15">
        <v>7.0000000000000007E-2</v>
      </c>
      <c r="AV40" s="15">
        <v>7.0000000000000007E-2</v>
      </c>
      <c r="AW40" s="15">
        <v>0.14000000000000001</v>
      </c>
      <c r="AX40" s="15">
        <v>0.05</v>
      </c>
      <c r="AY40" s="15">
        <v>0.08</v>
      </c>
      <c r="AZ40" s="15">
        <v>0.06</v>
      </c>
      <c r="BA40" s="15">
        <v>0.05</v>
      </c>
      <c r="BB40" s="15">
        <v>7.0000000000000007E-2</v>
      </c>
      <c r="BC40" s="15">
        <v>0.06</v>
      </c>
      <c r="BD40" s="15">
        <v>0.08</v>
      </c>
      <c r="BE40" s="15">
        <v>0.04</v>
      </c>
      <c r="BF40" s="15">
        <v>0.04</v>
      </c>
      <c r="BG40" s="15">
        <v>0.08</v>
      </c>
      <c r="BH40" s="15">
        <v>0.06</v>
      </c>
      <c r="BI40" s="15"/>
      <c r="BJ40" s="15"/>
      <c r="BK40" s="15"/>
      <c r="BL40" s="15"/>
      <c r="BM40" s="1" t="s">
        <v>17</v>
      </c>
      <c r="BN40" s="15">
        <v>0.12</v>
      </c>
      <c r="BO40" s="15">
        <v>0.11</v>
      </c>
      <c r="BP40" s="15">
        <v>0.12</v>
      </c>
      <c r="BQ40" s="15">
        <v>0.1</v>
      </c>
      <c r="BR40" s="15">
        <v>0.08</v>
      </c>
      <c r="BS40" s="15">
        <v>0.14000000000000001</v>
      </c>
      <c r="BT40" s="15">
        <v>0.1</v>
      </c>
      <c r="BU40" s="15">
        <v>0.09</v>
      </c>
      <c r="BV40" s="15">
        <v>0.12</v>
      </c>
      <c r="BW40" s="15">
        <v>0.17</v>
      </c>
      <c r="BX40" s="15">
        <v>0.1</v>
      </c>
      <c r="BY40" s="15">
        <v>0.08</v>
      </c>
      <c r="BZ40" s="15">
        <v>0.11</v>
      </c>
      <c r="CA40" s="15">
        <v>7.0000000000000007E-2</v>
      </c>
      <c r="CB40" s="15">
        <v>0.09</v>
      </c>
      <c r="CC40" s="15">
        <v>0.13</v>
      </c>
      <c r="CD40" s="15"/>
      <c r="CE40" s="15"/>
      <c r="CF40" s="15"/>
      <c r="CH40" s="1" t="s">
        <v>17</v>
      </c>
      <c r="CI40" s="15">
        <v>0.03</v>
      </c>
      <c r="CJ40" s="15">
        <v>0.04</v>
      </c>
      <c r="CK40" s="15">
        <v>0.03</v>
      </c>
      <c r="CL40" s="15">
        <v>0.02</v>
      </c>
      <c r="CM40" s="15">
        <v>0.04</v>
      </c>
      <c r="CN40" s="15">
        <v>0.05</v>
      </c>
      <c r="CO40" s="15">
        <v>0.03</v>
      </c>
      <c r="CP40" s="15">
        <v>0.06</v>
      </c>
      <c r="CQ40" s="15">
        <v>0.02</v>
      </c>
      <c r="CR40" s="15">
        <v>0.06</v>
      </c>
      <c r="CS40" s="15">
        <v>0.05</v>
      </c>
      <c r="CT40" s="15">
        <v>0.06</v>
      </c>
      <c r="CU40" s="15">
        <v>0.09</v>
      </c>
      <c r="CV40" s="15">
        <v>0.1</v>
      </c>
      <c r="CW40" s="15">
        <v>0.12</v>
      </c>
      <c r="CX40" s="15">
        <v>0.13</v>
      </c>
      <c r="CY40" s="15"/>
      <c r="CZ40" s="15"/>
      <c r="DA40" s="15"/>
      <c r="DB40" s="15"/>
      <c r="DC40" s="1" t="s">
        <v>17</v>
      </c>
      <c r="DD40" s="15">
        <v>0.01</v>
      </c>
      <c r="DE40" s="15">
        <v>0.05</v>
      </c>
      <c r="DF40" s="15">
        <v>0.08</v>
      </c>
      <c r="DG40" s="15">
        <v>0.06</v>
      </c>
      <c r="DH40" s="15"/>
      <c r="DI40" s="15"/>
      <c r="DJ40" s="15"/>
      <c r="DK40" s="15"/>
      <c r="DL40" s="1" t="s">
        <v>17</v>
      </c>
      <c r="DM40" s="15">
        <v>0.21</v>
      </c>
      <c r="DN40" s="15">
        <v>0.19</v>
      </c>
      <c r="DO40" s="15">
        <v>0.27</v>
      </c>
      <c r="DP40" s="15">
        <v>0.26</v>
      </c>
      <c r="DQ40" s="15">
        <v>0.17</v>
      </c>
      <c r="DR40" s="15">
        <v>0.22</v>
      </c>
      <c r="DS40" s="15">
        <v>0.14000000000000001</v>
      </c>
      <c r="DT40" s="15">
        <v>0.21</v>
      </c>
      <c r="DU40" s="15">
        <v>0.22</v>
      </c>
      <c r="DV40" s="15">
        <v>0.12</v>
      </c>
      <c r="DW40" s="15">
        <v>0.19</v>
      </c>
      <c r="DX40" s="15">
        <v>0.23</v>
      </c>
      <c r="DY40" s="15">
        <v>0.23</v>
      </c>
      <c r="DZ40" s="15">
        <v>0.22</v>
      </c>
      <c r="EA40" s="15">
        <v>0.14000000000000001</v>
      </c>
      <c r="EB40" s="15">
        <v>0.13</v>
      </c>
      <c r="EC40" s="15"/>
      <c r="ED40" s="15"/>
      <c r="EE40" s="15"/>
      <c r="EG40" s="1" t="s">
        <v>17</v>
      </c>
      <c r="EH40" s="15">
        <v>0.02</v>
      </c>
      <c r="EI40" s="15">
        <v>0.03</v>
      </c>
      <c r="EJ40" s="15">
        <v>0.02</v>
      </c>
      <c r="EK40" s="15">
        <v>0.03</v>
      </c>
      <c r="EL40" s="15">
        <v>0.02</v>
      </c>
      <c r="EM40" s="15">
        <v>0.01</v>
      </c>
      <c r="EN40" s="15">
        <v>0.04</v>
      </c>
      <c r="EO40" s="15">
        <v>0.03</v>
      </c>
      <c r="EP40" s="15">
        <v>0.06</v>
      </c>
      <c r="EQ40" s="15">
        <v>0.02</v>
      </c>
      <c r="ER40" s="15">
        <v>0.05</v>
      </c>
      <c r="ES40" s="15">
        <v>0.01</v>
      </c>
      <c r="ET40" s="15">
        <v>0.06</v>
      </c>
      <c r="EU40" s="15">
        <v>0.06</v>
      </c>
      <c r="EV40" s="15">
        <v>0.04</v>
      </c>
      <c r="EW40" s="15">
        <v>0.04</v>
      </c>
      <c r="FA40" s="1" t="s">
        <v>17</v>
      </c>
      <c r="FB40" s="19">
        <f>1-FB38-FB39</f>
        <v>0.17000000000000004</v>
      </c>
      <c r="FC40" s="18">
        <f t="shared" si="4"/>
        <v>0.28000000000000003</v>
      </c>
      <c r="FD40" s="18">
        <f t="shared" si="0"/>
        <v>0.1</v>
      </c>
      <c r="FE40" s="18">
        <f t="shared" si="1"/>
        <v>0.06</v>
      </c>
      <c r="FF40" s="18">
        <f t="shared" si="2"/>
        <v>0.13</v>
      </c>
      <c r="FG40" s="18">
        <f t="shared" si="5"/>
        <v>0.13</v>
      </c>
      <c r="FH40" s="18">
        <f t="shared" si="3"/>
        <v>0.06</v>
      </c>
      <c r="FI40" s="18">
        <f>EB40</f>
        <v>0.13</v>
      </c>
      <c r="FJ40" s="18">
        <f>EW40</f>
        <v>0.04</v>
      </c>
      <c r="FK40" s="18">
        <v>6.9999999999999951E-2</v>
      </c>
      <c r="FM40" s="1" t="s">
        <v>17</v>
      </c>
      <c r="FN40" s="19">
        <v>0.17000000000000004</v>
      </c>
      <c r="FO40" s="10">
        <f>(R40-Q40)*0.17</f>
        <v>5.1000000000000056E-3</v>
      </c>
      <c r="FP40" s="10">
        <f>(AM40-AL40)*0.17</f>
        <v>-1.6999999999999995E-3</v>
      </c>
      <c r="FQ40" s="10">
        <f>(BH40-BG40)*0.17</f>
        <v>-3.4000000000000015E-3</v>
      </c>
      <c r="FR40" s="10">
        <f>(CC40-CB40)*0.17</f>
        <v>6.8000000000000031E-3</v>
      </c>
      <c r="FS40" s="10">
        <f>(CX40-CW40)*0.17</f>
        <v>1.7000000000000019E-3</v>
      </c>
      <c r="FT40" s="10">
        <f>(DG40-DF40)*0.17</f>
        <v>-3.4000000000000015E-3</v>
      </c>
      <c r="FU40" s="10">
        <f>(EB40-EA40)*0.17</f>
        <v>-1.7000000000000019E-3</v>
      </c>
      <c r="FV40" s="10">
        <f>(EW40-EV40)*0.17</f>
        <v>0</v>
      </c>
      <c r="FW40" s="10">
        <f t="shared" si="6"/>
        <v>3.4000000000000054E-3</v>
      </c>
      <c r="FY40" s="1" t="s">
        <v>17</v>
      </c>
      <c r="FZ40" s="19">
        <v>0.17000000000000004</v>
      </c>
      <c r="GA40" s="10">
        <f>(R40-N40)*0.17</f>
        <v>3.4000000000000037E-3</v>
      </c>
      <c r="GB40" s="10">
        <f>(AM40-AI40)*0.17</f>
        <v>0</v>
      </c>
      <c r="GC40" s="10">
        <f>(BH40-BD40)*0.17</f>
        <v>-3.4000000000000015E-3</v>
      </c>
      <c r="GD40" s="10">
        <f>(CC40-BY40)*0.17</f>
        <v>8.5000000000000023E-3</v>
      </c>
      <c r="GE40" s="10">
        <f>(CX40-CT40)*0.17</f>
        <v>1.1900000000000004E-2</v>
      </c>
      <c r="GF40" s="10">
        <f>(EB40-DX40)*0.17</f>
        <v>-1.7000000000000005E-2</v>
      </c>
      <c r="GG40" s="10">
        <f>(EW40-ES40)*0.17</f>
        <v>5.1000000000000012E-3</v>
      </c>
      <c r="GH40" s="10">
        <f t="shared" si="7"/>
        <v>8.5000000000000041E-3</v>
      </c>
    </row>
    <row r="41" spans="2:190" x14ac:dyDescent="0.25">
      <c r="B41" s="4" t="s">
        <v>19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W41" s="4" t="s">
        <v>19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R41" s="4" t="s">
        <v>19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M41" s="4" t="s">
        <v>19</v>
      </c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H41" s="4" t="s">
        <v>19</v>
      </c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DC41" s="4" t="s">
        <v>19</v>
      </c>
      <c r="DD41" s="4"/>
      <c r="DE41" s="4"/>
      <c r="DF41" s="4"/>
      <c r="DG41" s="4"/>
      <c r="DH41" s="15"/>
      <c r="DI41" s="15"/>
      <c r="DJ41" s="15"/>
      <c r="DK41" s="15"/>
      <c r="DL41" s="4" t="s">
        <v>19</v>
      </c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G41" s="4" t="s">
        <v>19</v>
      </c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FA41" s="4" t="s">
        <v>19</v>
      </c>
      <c r="FB41" s="4"/>
      <c r="FC41" s="4"/>
      <c r="FD41" s="4"/>
      <c r="FE41" s="4"/>
      <c r="FF41" s="4"/>
      <c r="FG41" s="4"/>
      <c r="FH41" s="4"/>
      <c r="FI41" s="4"/>
      <c r="FJ41" s="4"/>
      <c r="FK41" s="4"/>
      <c r="FM41" s="4" t="s">
        <v>19</v>
      </c>
      <c r="FN41" s="4"/>
      <c r="FO41" s="4"/>
      <c r="FP41" s="4"/>
      <c r="FQ41" s="4"/>
      <c r="FR41" s="4"/>
      <c r="FS41" s="4"/>
      <c r="FT41" s="4"/>
      <c r="FU41" s="4"/>
      <c r="FV41" s="4"/>
      <c r="FW41" s="4"/>
      <c r="FY41" s="4" t="s">
        <v>19</v>
      </c>
      <c r="FZ41" s="4"/>
      <c r="GA41" s="4"/>
      <c r="GB41" s="4"/>
      <c r="GC41" s="4"/>
      <c r="GD41" s="4"/>
      <c r="GE41" s="4"/>
      <c r="GF41" s="4"/>
      <c r="GG41" s="4"/>
      <c r="GH41" s="4"/>
    </row>
    <row r="42" spans="2:190" x14ac:dyDescent="0.25">
      <c r="C42" s="9">
        <v>0.222</v>
      </c>
      <c r="D42" s="9">
        <v>0.26</v>
      </c>
      <c r="E42" s="9">
        <v>0.222</v>
      </c>
      <c r="F42" s="9">
        <v>0.21</v>
      </c>
      <c r="G42" s="9">
        <v>0.21199999999999999</v>
      </c>
      <c r="H42" s="9">
        <v>0.221</v>
      </c>
      <c r="I42" s="9">
        <v>0.23200000000000001</v>
      </c>
      <c r="J42" s="9">
        <v>0.23599999999999999</v>
      </c>
      <c r="K42" s="9">
        <v>0.23200000000000001</v>
      </c>
      <c r="L42" s="9">
        <v>0.23400000000000001</v>
      </c>
      <c r="M42" s="9">
        <v>0.221</v>
      </c>
      <c r="N42" s="9">
        <v>0.23200000000000001</v>
      </c>
      <c r="O42" s="9">
        <v>0.22700000000000001</v>
      </c>
      <c r="P42" s="9">
        <v>0.23300000000000001</v>
      </c>
      <c r="Q42" s="9">
        <v>0.22700000000000001</v>
      </c>
      <c r="R42" s="9">
        <v>0.22750000000000001</v>
      </c>
      <c r="X42" s="9">
        <v>0.105</v>
      </c>
      <c r="Y42" s="9">
        <v>9.6000000000000002E-2</v>
      </c>
      <c r="Z42" s="9">
        <v>0.114</v>
      </c>
      <c r="AA42" s="9">
        <v>0.10100000000000001</v>
      </c>
      <c r="AB42" s="9">
        <v>0.104</v>
      </c>
      <c r="AC42" s="9">
        <v>0.112</v>
      </c>
      <c r="AD42" s="9">
        <v>9.7000000000000003E-2</v>
      </c>
      <c r="AE42" s="9">
        <v>0.09</v>
      </c>
      <c r="AF42" s="9">
        <v>0.104</v>
      </c>
      <c r="AG42" s="9">
        <v>0.10199999999999999</v>
      </c>
      <c r="AH42" s="9">
        <v>0.10100000000000001</v>
      </c>
      <c r="AI42" s="9">
        <v>8.3000000000000004E-2</v>
      </c>
      <c r="AJ42" s="9">
        <v>8.3000000000000004E-2</v>
      </c>
      <c r="AK42" s="9">
        <v>8.2000000000000003E-2</v>
      </c>
      <c r="AL42" s="9">
        <v>0.1</v>
      </c>
      <c r="AM42" s="9">
        <v>0.1135</v>
      </c>
      <c r="AS42" s="9">
        <v>0.13400000000000001</v>
      </c>
      <c r="AT42" s="9">
        <v>0.14399999999999999</v>
      </c>
      <c r="AU42" s="9">
        <v>0.129</v>
      </c>
      <c r="AV42" s="9">
        <v>0.13200000000000001</v>
      </c>
      <c r="AW42" s="9">
        <v>0.14399999999999999</v>
      </c>
      <c r="AX42" s="9">
        <v>0.11899999999999999</v>
      </c>
      <c r="AY42" s="9">
        <v>0.126</v>
      </c>
      <c r="AZ42" s="9">
        <v>0.14099999999999999</v>
      </c>
      <c r="BA42" s="9">
        <v>0.123</v>
      </c>
      <c r="BB42" s="9">
        <v>0.13400000000000001</v>
      </c>
      <c r="BC42" s="9">
        <v>0.112</v>
      </c>
      <c r="BD42" s="9">
        <v>0.123</v>
      </c>
      <c r="BE42" s="9">
        <v>0.114</v>
      </c>
      <c r="BF42" s="9">
        <v>0.11899999999999999</v>
      </c>
      <c r="BG42" s="9">
        <v>0.13400000000000001</v>
      </c>
      <c r="BH42" s="9">
        <v>0.107</v>
      </c>
      <c r="BN42" s="9">
        <v>8.7999999999999995E-2</v>
      </c>
      <c r="BO42" s="9">
        <v>8.7999999999999995E-2</v>
      </c>
      <c r="BP42" s="9">
        <v>0.08</v>
      </c>
      <c r="BQ42" s="9">
        <v>0.08</v>
      </c>
      <c r="BR42" s="9">
        <v>7.9000000000000001E-2</v>
      </c>
      <c r="BS42" s="9">
        <v>8.2000000000000003E-2</v>
      </c>
      <c r="BT42" s="9">
        <v>8.3000000000000004E-2</v>
      </c>
      <c r="BU42" s="9">
        <v>0.08</v>
      </c>
      <c r="BV42" s="9">
        <v>8.4000000000000005E-2</v>
      </c>
      <c r="BW42" s="9">
        <v>0.104</v>
      </c>
      <c r="BX42" s="9">
        <v>0.10100000000000001</v>
      </c>
      <c r="BY42" s="9">
        <v>9.9000000000000005E-2</v>
      </c>
      <c r="BZ42" s="9">
        <v>9.2999999999999999E-2</v>
      </c>
      <c r="CA42" s="9">
        <v>8.4000000000000005E-2</v>
      </c>
      <c r="CB42" s="9">
        <v>8.6999999999999994E-2</v>
      </c>
      <c r="CC42" s="9">
        <v>8.7499999999999994E-2</v>
      </c>
      <c r="CI42" s="9">
        <v>2.5000000000000001E-2</v>
      </c>
      <c r="CJ42" s="9">
        <v>3.2000000000000001E-2</v>
      </c>
      <c r="CK42" s="9">
        <v>0.03</v>
      </c>
      <c r="CL42" s="9">
        <v>1.9E-2</v>
      </c>
      <c r="CM42" s="9">
        <v>2.5999999999999999E-2</v>
      </c>
      <c r="CN42" s="9">
        <v>2.4E-2</v>
      </c>
      <c r="CO42" s="9">
        <v>1.7999999999999999E-2</v>
      </c>
      <c r="CP42" s="9">
        <v>1.9E-2</v>
      </c>
      <c r="CQ42" s="9">
        <v>2.1000000000000001E-2</v>
      </c>
      <c r="CR42" s="9">
        <v>2.3E-2</v>
      </c>
      <c r="CS42" s="9">
        <v>1.9E-2</v>
      </c>
      <c r="CT42" s="9">
        <v>3.1E-2</v>
      </c>
      <c r="CU42" s="9">
        <v>6.7000000000000004E-2</v>
      </c>
      <c r="CV42" s="9">
        <v>5.7000000000000002E-2</v>
      </c>
      <c r="CW42" s="9">
        <v>5.8000000000000003E-2</v>
      </c>
      <c r="CX42" s="9">
        <v>7.7499999999999999E-2</v>
      </c>
      <c r="DD42" s="9">
        <v>1.0999999999999999E-2</v>
      </c>
      <c r="DE42" s="9">
        <v>2.1999999999999999E-2</v>
      </c>
      <c r="DF42" s="9">
        <v>4.2000000000000003E-2</v>
      </c>
      <c r="DG42" s="9">
        <v>4.3999999999999997E-2</v>
      </c>
      <c r="DH42" s="9"/>
      <c r="DI42" s="9"/>
      <c r="DJ42" s="9"/>
      <c r="DK42" s="9"/>
      <c r="DL42" s="9"/>
      <c r="DM42" s="9">
        <v>0.28599999999999998</v>
      </c>
      <c r="DN42" s="9">
        <v>0.23699999999999999</v>
      </c>
      <c r="DO42" s="9">
        <v>0.27400000000000002</v>
      </c>
      <c r="DP42" s="9">
        <v>0.27200000000000002</v>
      </c>
      <c r="DQ42" s="9">
        <v>0.28399999999999997</v>
      </c>
      <c r="DR42" s="9">
        <v>0.28199999999999997</v>
      </c>
      <c r="DS42" s="9">
        <v>0.26600000000000001</v>
      </c>
      <c r="DT42" s="9">
        <v>0.26800000000000002</v>
      </c>
      <c r="DU42" s="9">
        <v>0.27800000000000002</v>
      </c>
      <c r="DV42" s="9">
        <v>0.27100000000000002</v>
      </c>
      <c r="DW42" s="9">
        <v>0.29199999999999998</v>
      </c>
      <c r="DX42" s="9">
        <v>0.27900000000000003</v>
      </c>
      <c r="DY42" s="9">
        <v>0.24199999999999999</v>
      </c>
      <c r="DZ42" s="9">
        <v>0.23400000000000001</v>
      </c>
      <c r="EA42" s="9">
        <v>0.214</v>
      </c>
      <c r="EB42" s="9">
        <v>0.20799999999999999</v>
      </c>
      <c r="EH42" s="9">
        <v>5.7999999999999996E-2</v>
      </c>
      <c r="EI42" s="9">
        <v>4.4999999999999998E-2</v>
      </c>
      <c r="EJ42" s="9">
        <v>3.2000000000000001E-2</v>
      </c>
      <c r="EK42" s="9">
        <v>0.06</v>
      </c>
      <c r="EL42" s="9">
        <v>4.9999999999999996E-2</v>
      </c>
      <c r="EM42" s="9">
        <v>0.06</v>
      </c>
      <c r="EN42" s="9">
        <v>6.6000000000000003E-2</v>
      </c>
      <c r="EO42" s="9">
        <v>4.5999999999999999E-2</v>
      </c>
      <c r="EP42" s="9">
        <v>5.5E-2</v>
      </c>
      <c r="EQ42" s="9">
        <v>3.4000000000000002E-2</v>
      </c>
      <c r="ER42" s="9">
        <v>5.6000000000000001E-2</v>
      </c>
      <c r="ES42" s="9">
        <v>5.5E-2</v>
      </c>
      <c r="ET42" s="9">
        <v>6.8000000000000005E-2</v>
      </c>
      <c r="EU42" s="9">
        <v>6.9000000000000006E-2</v>
      </c>
      <c r="EV42" s="9">
        <v>6.2E-2</v>
      </c>
      <c r="EW42" s="9">
        <v>6.0999999999999999E-2</v>
      </c>
      <c r="FB42" s="19">
        <v>1</v>
      </c>
      <c r="FC42" s="18">
        <f t="shared" ref="FC42" si="8">R42</f>
        <v>0.22750000000000001</v>
      </c>
      <c r="FD42" s="18">
        <f t="shared" ref="FD42" si="9">AM42</f>
        <v>0.1135</v>
      </c>
      <c r="FE42" s="18">
        <f t="shared" ref="FE42" si="10">BH42</f>
        <v>0.107</v>
      </c>
      <c r="FF42" s="18">
        <f t="shared" ref="FF42" si="11">CC42</f>
        <v>8.7499999999999994E-2</v>
      </c>
      <c r="FG42" s="18">
        <f t="shared" ref="FG42" si="12">CX42</f>
        <v>7.7499999999999999E-2</v>
      </c>
      <c r="FH42" s="18">
        <f t="shared" ref="FH42" si="13">DG42</f>
        <v>4.3999999999999997E-2</v>
      </c>
      <c r="FI42" s="18">
        <f>EB42</f>
        <v>0.20799999999999999</v>
      </c>
      <c r="FJ42" s="18">
        <f>EW42</f>
        <v>6.0999999999999999E-2</v>
      </c>
      <c r="FK42" s="18">
        <v>7.4000000000000066E-2</v>
      </c>
      <c r="FO42" s="10">
        <f>(R42-Q42)</f>
        <v>5.0000000000000044E-4</v>
      </c>
      <c r="FP42" s="10">
        <f>(AM42-AL42)</f>
        <v>1.3499999999999998E-2</v>
      </c>
      <c r="FQ42" s="10">
        <f>(BH42-BG42)</f>
        <v>-2.700000000000001E-2</v>
      </c>
      <c r="FR42" s="10">
        <f>(CC42-CB42)</f>
        <v>5.0000000000000044E-4</v>
      </c>
      <c r="FS42" s="10">
        <f>(CX42-CW42)</f>
        <v>1.9499999999999997E-2</v>
      </c>
      <c r="FT42" s="10">
        <f>(DG42-DF42)</f>
        <v>1.9999999999999948E-3</v>
      </c>
      <c r="FU42" s="10">
        <f>(EB42-EA42)</f>
        <v>-6.0000000000000053E-3</v>
      </c>
      <c r="FV42" s="10">
        <f>(EW42-EV42)</f>
        <v>-1.0000000000000009E-3</v>
      </c>
      <c r="FW42" s="10">
        <f t="shared" si="6"/>
        <v>1.999999999999974E-3</v>
      </c>
      <c r="FZ42" s="2"/>
      <c r="GA42" s="10">
        <f>R42-N42</f>
        <v>-4.500000000000004E-3</v>
      </c>
      <c r="GB42" s="10">
        <f>AM42-AI42</f>
        <v>3.0499999999999999E-2</v>
      </c>
      <c r="GC42" s="10">
        <f>BH42-BD42</f>
        <v>-1.6E-2</v>
      </c>
      <c r="GD42" s="10">
        <f>CC42-BY42</f>
        <v>-1.150000000000001E-2</v>
      </c>
      <c r="GE42" s="10">
        <f>CX42-CT42</f>
        <v>4.65E-2</v>
      </c>
      <c r="GF42" s="10">
        <f>EB42-DX42</f>
        <v>-7.1000000000000035E-2</v>
      </c>
      <c r="GG42" s="10">
        <f>EW42-ES42</f>
        <v>5.9999999999999984E-3</v>
      </c>
      <c r="GH42" s="10">
        <f t="shared" si="7"/>
        <v>-2.0000000000000052E-2</v>
      </c>
    </row>
    <row r="43" spans="2:190" x14ac:dyDescent="0.25">
      <c r="DM43" s="15">
        <f>DM42+EH42</f>
        <v>0.34399999999999997</v>
      </c>
      <c r="DN43" s="15">
        <f t="shared" ref="DN43:EB43" si="14">DN42+EI42</f>
        <v>0.28199999999999997</v>
      </c>
      <c r="DO43" s="15">
        <f t="shared" si="14"/>
        <v>0.30600000000000005</v>
      </c>
      <c r="DP43" s="15">
        <f t="shared" si="14"/>
        <v>0.33200000000000002</v>
      </c>
      <c r="DQ43" s="15">
        <f t="shared" si="14"/>
        <v>0.33399999999999996</v>
      </c>
      <c r="DR43" s="15">
        <f t="shared" si="14"/>
        <v>0.34199999999999997</v>
      </c>
      <c r="DS43" s="15">
        <f t="shared" si="14"/>
        <v>0.33200000000000002</v>
      </c>
      <c r="DT43" s="15">
        <f t="shared" si="14"/>
        <v>0.314</v>
      </c>
      <c r="DU43" s="15">
        <f t="shared" si="14"/>
        <v>0.33300000000000002</v>
      </c>
      <c r="DV43" s="15">
        <f t="shared" si="14"/>
        <v>0.30500000000000005</v>
      </c>
      <c r="DW43" s="15">
        <f t="shared" si="14"/>
        <v>0.34799999999999998</v>
      </c>
      <c r="DX43" s="15">
        <f t="shared" si="14"/>
        <v>0.33400000000000002</v>
      </c>
      <c r="DY43" s="15">
        <f t="shared" si="14"/>
        <v>0.31</v>
      </c>
      <c r="DZ43" s="15">
        <f t="shared" si="14"/>
        <v>0.30300000000000005</v>
      </c>
      <c r="EA43" s="15">
        <f t="shared" si="14"/>
        <v>0.27600000000000002</v>
      </c>
      <c r="EB43" s="15">
        <f t="shared" si="14"/>
        <v>0.26900000000000002</v>
      </c>
    </row>
  </sheetData>
  <conditionalFormatting sqref="FC5:FK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{89B1C06B-C7B7-4D6C-A8D2-2014400F17E0}</x14:id>
        </ext>
      </extLst>
    </cfRule>
  </conditionalFormatting>
  <conditionalFormatting sqref="FC6:FK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{0187EEC4-D300-4469-8D0F-B607D579FB60}</x14:id>
        </ext>
      </extLst>
    </cfRule>
  </conditionalFormatting>
  <conditionalFormatting sqref="FC7:FK7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{47422649-7A0F-40C8-B310-E8530916E138}</x14:id>
        </ext>
      </extLst>
    </cfRule>
  </conditionalFormatting>
  <conditionalFormatting sqref="FC8:FK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{8D4E2B7F-D51B-4AA1-BF47-A1B2F0BEB688}</x14:id>
        </ext>
      </extLst>
    </cfRule>
  </conditionalFormatting>
  <conditionalFormatting sqref="FC9:FK9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{ECB7DFEB-1C68-4E4B-A250-B2BE9E711C3B}</x14:id>
        </ext>
      </extLst>
    </cfRule>
  </conditionalFormatting>
  <conditionalFormatting sqref="FC11:FK1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{FED1F985-E161-4F01-A9B1-0951A650582D}</x14:id>
        </ext>
      </extLst>
    </cfRule>
  </conditionalFormatting>
  <conditionalFormatting sqref="FC12:FK12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{A129241A-CD28-4776-A90A-2223A786225E}</x14:id>
        </ext>
      </extLst>
    </cfRule>
  </conditionalFormatting>
  <conditionalFormatting sqref="FC13:FK13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{1D063F6E-904A-4F63-9EBE-E8D03CFCD070}</x14:id>
        </ext>
      </extLst>
    </cfRule>
  </conditionalFormatting>
  <conditionalFormatting sqref="FC15:FK15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{34B90BF0-F084-4F70-B12B-2C17228C4370}</x14:id>
        </ext>
      </extLst>
    </cfRule>
  </conditionalFormatting>
  <conditionalFormatting sqref="FC16:FK16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{AA058AA9-2784-4283-84B5-0A804A862ED0}</x14:id>
        </ext>
      </extLst>
    </cfRule>
  </conditionalFormatting>
  <conditionalFormatting sqref="FC17:FK17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{EBA31A52-3F2E-4D89-83F1-658E1F8620C8}</x14:id>
        </ext>
      </extLst>
    </cfRule>
  </conditionalFormatting>
  <conditionalFormatting sqref="FC18:FK1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{4F1151F1-61B1-4BD5-B0DF-613E3C1D36ED}</x14:id>
        </ext>
      </extLst>
    </cfRule>
  </conditionalFormatting>
  <conditionalFormatting sqref="FC20:FK20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{A11CBEF3-8A0C-46E4-B07F-BD4AC8558CD6}</x14:id>
        </ext>
      </extLst>
    </cfRule>
  </conditionalFormatting>
  <conditionalFormatting sqref="FC21:FK21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{1B305DD3-061F-497C-93A1-3C03DC239C19}</x14:id>
        </ext>
      </extLst>
    </cfRule>
  </conditionalFormatting>
  <conditionalFormatting sqref="FC23:FK23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{CA015AD9-DFA6-4052-94E6-AC90106CBFAD}</x14:id>
        </ext>
      </extLst>
    </cfRule>
  </conditionalFormatting>
  <conditionalFormatting sqref="FC24:FK24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{0F08E302-B246-443E-9B11-7E5DFF84DD18}</x14:id>
        </ext>
      </extLst>
    </cfRule>
  </conditionalFormatting>
  <conditionalFormatting sqref="FC25:FK25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{AC4227F8-D9CE-46C7-903A-03919BEE4E41}</x14:id>
        </ext>
      </extLst>
    </cfRule>
  </conditionalFormatting>
  <conditionalFormatting sqref="FC27:FK27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{71D7A7E6-A24C-46B2-81CE-494E1003C51E}</x14:id>
        </ext>
      </extLst>
    </cfRule>
  </conditionalFormatting>
  <conditionalFormatting sqref="FC28:FK2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{A4A52432-7189-4B77-9045-9F990C776E76}</x14:id>
        </ext>
      </extLst>
    </cfRule>
  </conditionalFormatting>
  <conditionalFormatting sqref="FC29:FK29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{CB3F1DE7-84C3-456F-A049-B77253C51BE4}</x14:id>
        </ext>
      </extLst>
    </cfRule>
  </conditionalFormatting>
  <conditionalFormatting sqref="FC31:FK31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{D385056F-0CD9-407D-978C-60B9FA336C4A}</x14:id>
        </ext>
      </extLst>
    </cfRule>
  </conditionalFormatting>
  <conditionalFormatting sqref="FC32:FK32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{F7E67184-726E-44AF-B9A7-12494F83CAA9}</x14:id>
        </ext>
      </extLst>
    </cfRule>
  </conditionalFormatting>
  <conditionalFormatting sqref="FC34:FK34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{EC770227-2B1B-42B4-BDBA-2264B277EAFD}</x14:id>
        </ext>
      </extLst>
    </cfRule>
  </conditionalFormatting>
  <conditionalFormatting sqref="FC35:FK35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{65A1E005-16F2-40BF-9814-EA379BE8E97F}</x14:id>
        </ext>
      </extLst>
    </cfRule>
  </conditionalFormatting>
  <conditionalFormatting sqref="FC36:FK36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{050B925D-2714-401C-81E5-CFFF01D0A21D}</x14:id>
        </ext>
      </extLst>
    </cfRule>
  </conditionalFormatting>
  <conditionalFormatting sqref="FC38:FK3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{F17EC6D9-07DB-4440-BE6C-2188FAC8EEF0}</x14:id>
        </ext>
      </extLst>
    </cfRule>
  </conditionalFormatting>
  <conditionalFormatting sqref="FC39:FK39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{B7550B6C-BB2C-40B7-9889-BB0BD288EA3B}</x14:id>
        </ext>
      </extLst>
    </cfRule>
  </conditionalFormatting>
  <conditionalFormatting sqref="FC40:FK40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{1A15B398-AEE0-40A1-899D-093227219576}</x14:id>
        </ext>
      </extLst>
    </cfRule>
  </conditionalFormatting>
  <conditionalFormatting sqref="FB5:FB9">
    <cfRule type="dataBar" priority="138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{0B5C3A93-A6A2-475A-A741-459C3331F6D5}</x14:id>
        </ext>
      </extLst>
    </cfRule>
  </conditionalFormatting>
  <conditionalFormatting sqref="FB11:FB13">
    <cfRule type="dataBar" priority="11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{3A6AD582-92FB-4C86-8BC5-0D362405D5FA}</x14:id>
        </ext>
      </extLst>
    </cfRule>
  </conditionalFormatting>
  <conditionalFormatting sqref="FB15:FB18">
    <cfRule type="dataBar" priority="11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{6D480ED9-4D67-450B-9994-20E8A983636D}</x14:id>
        </ext>
      </extLst>
    </cfRule>
  </conditionalFormatting>
  <conditionalFormatting sqref="FB20:FB21">
    <cfRule type="dataBar" priority="11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{6ECB395B-2B36-4ECD-A57F-FA45AFB022B2}</x14:id>
        </ext>
      </extLst>
    </cfRule>
  </conditionalFormatting>
  <conditionalFormatting sqref="FB23:FB25">
    <cfRule type="dataBar" priority="11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{BD46F8A9-21F5-4C26-B1D6-F9D9EAD28B91}</x14:id>
        </ext>
      </extLst>
    </cfRule>
  </conditionalFormatting>
  <conditionalFormatting sqref="FB27:FB29">
    <cfRule type="dataBar" priority="11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{7DDD149C-04E7-4DAC-AC7C-B817BED0D486}</x14:id>
        </ext>
      </extLst>
    </cfRule>
  </conditionalFormatting>
  <conditionalFormatting sqref="FB31:FB32">
    <cfRule type="dataBar" priority="11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{D051CCDA-E090-439F-A8C7-251500F31F1B}</x14:id>
        </ext>
      </extLst>
    </cfRule>
  </conditionalFormatting>
  <conditionalFormatting sqref="FB34:FB36">
    <cfRule type="dataBar" priority="109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{BD619FBC-5DED-44AC-9B82-600D23F2E6D9}</x14:id>
        </ext>
      </extLst>
    </cfRule>
  </conditionalFormatting>
  <conditionalFormatting sqref="FB38:FB40">
    <cfRule type="dataBar" priority="108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{01701D25-0C95-4D79-8F7D-AF12975E5589}</x14:id>
        </ext>
      </extLst>
    </cfRule>
  </conditionalFormatting>
  <conditionalFormatting sqref="FN5:FN9">
    <cfRule type="dataBar" priority="10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{0B642B4D-D087-4EC4-A9BC-5A5DD4F51C43}</x14:id>
        </ext>
      </extLst>
    </cfRule>
  </conditionalFormatting>
  <conditionalFormatting sqref="FN11:FN13">
    <cfRule type="dataBar" priority="10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{367A62D5-0DF3-4190-9664-2BEED2983362}</x14:id>
        </ext>
      </extLst>
    </cfRule>
  </conditionalFormatting>
  <conditionalFormatting sqref="FN15:FN18">
    <cfRule type="dataBar" priority="10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{85778A47-B60B-4254-8D7A-91BB63E2F46B}</x14:id>
        </ext>
      </extLst>
    </cfRule>
  </conditionalFormatting>
  <conditionalFormatting sqref="FN20:FN21">
    <cfRule type="dataBar" priority="10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{6CEDCB80-6791-4CA3-9787-A99FB50EDA0A}</x14:id>
        </ext>
      </extLst>
    </cfRule>
  </conditionalFormatting>
  <conditionalFormatting sqref="FN23:FN25">
    <cfRule type="dataBar" priority="10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{8608DBCB-3447-4049-96AD-41C8E067D853}</x14:id>
        </ext>
      </extLst>
    </cfRule>
  </conditionalFormatting>
  <conditionalFormatting sqref="FN27:FN29">
    <cfRule type="dataBar" priority="10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{D3DE2D6F-444A-41DD-B28A-81EEC6B1B634}</x14:id>
        </ext>
      </extLst>
    </cfRule>
  </conditionalFormatting>
  <conditionalFormatting sqref="FN31:FN32">
    <cfRule type="dataBar" priority="10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{32C30ECE-5E98-4BFD-A808-D8F6FEA5ACDD}</x14:id>
        </ext>
      </extLst>
    </cfRule>
  </conditionalFormatting>
  <conditionalFormatting sqref="FN34:FN36">
    <cfRule type="dataBar" priority="10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{1650EF4B-E3C8-45EF-815C-6498D74657D4}</x14:id>
        </ext>
      </extLst>
    </cfRule>
  </conditionalFormatting>
  <conditionalFormatting sqref="FN38:FN40">
    <cfRule type="dataBar" priority="99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{E5DE30D8-6A85-4656-BFB8-5F74284C71F2}</x14:id>
        </ext>
      </extLst>
    </cfRule>
  </conditionalFormatting>
  <conditionalFormatting sqref="FC42:FK42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{10D8160E-20BE-440A-9255-FDA7C5C321AE}</x14:id>
        </ext>
      </extLst>
    </cfRule>
  </conditionalFormatting>
  <conditionalFormatting sqref="FB42">
    <cfRule type="dataBar" priority="9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{0BF7D4E5-7256-434E-A407-D7B2BE55E36A}</x14:id>
        </ext>
      </extLst>
    </cfRule>
  </conditionalFormatting>
  <conditionalFormatting sqref="FO5:FW5">
    <cfRule type="colorScale" priority="9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6:FW6">
    <cfRule type="colorScale" priority="9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7:FW7">
    <cfRule type="colorScale" priority="9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8:FW8">
    <cfRule type="colorScale" priority="9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9:FW9">
    <cfRule type="colorScale" priority="9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1:FW11">
    <cfRule type="colorScale" priority="9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2:FW12">
    <cfRule type="colorScale" priority="9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3:FW13">
    <cfRule type="colorScale" priority="8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5:FW15">
    <cfRule type="colorScale" priority="8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6:FW16">
    <cfRule type="colorScale" priority="8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7:FW17">
    <cfRule type="colorScale" priority="8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8:FW18">
    <cfRule type="colorScale" priority="8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0:FW20">
    <cfRule type="colorScale" priority="8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1:FW21">
    <cfRule type="colorScale" priority="8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3:FW23">
    <cfRule type="colorScale" priority="8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4:FW24">
    <cfRule type="colorScale" priority="8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5:FW25">
    <cfRule type="colorScale" priority="8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7:FW27">
    <cfRule type="colorScale" priority="7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8:FW28">
    <cfRule type="colorScale" priority="7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9:FW29">
    <cfRule type="colorScale" priority="7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1:FW31">
    <cfRule type="colorScale" priority="7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2:FW32">
    <cfRule type="colorScale" priority="7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4:FW34">
    <cfRule type="colorScale" priority="7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6:FW36">
    <cfRule type="colorScale" priority="7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5:FW35">
    <cfRule type="colorScale" priority="7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8:FW38">
    <cfRule type="colorScale" priority="7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9:FW39">
    <cfRule type="colorScale" priority="7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40:FW40">
    <cfRule type="colorScale" priority="6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42:FW42">
    <cfRule type="colorScale" priority="6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Z5:FZ9">
    <cfRule type="dataBar" priority="6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{3B034BA4-3B39-45B5-A745-C013314FD654}</x14:id>
        </ext>
      </extLst>
    </cfRule>
  </conditionalFormatting>
  <conditionalFormatting sqref="FZ11:FZ13">
    <cfRule type="dataBar" priority="6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{EA29C729-612D-43B5-8076-A99EDD725FF0}</x14:id>
        </ext>
      </extLst>
    </cfRule>
  </conditionalFormatting>
  <conditionalFormatting sqref="FZ15:FZ18">
    <cfRule type="dataBar" priority="6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{6153D64D-C5AC-4566-B407-FD942592334C}</x14:id>
        </ext>
      </extLst>
    </cfRule>
  </conditionalFormatting>
  <conditionalFormatting sqref="FZ20:FZ21">
    <cfRule type="dataBar" priority="6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{5C68F160-32B6-4D08-AE3E-9BD130F8ED28}</x14:id>
        </ext>
      </extLst>
    </cfRule>
  </conditionalFormatting>
  <conditionalFormatting sqref="FZ23:FZ25">
    <cfRule type="dataBar" priority="6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{3E2DAF3D-E362-4DD1-BEA7-F30DBE415856}</x14:id>
        </ext>
      </extLst>
    </cfRule>
  </conditionalFormatting>
  <conditionalFormatting sqref="FZ27:FZ29">
    <cfRule type="dataBar" priority="6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{E257F2A0-EEB3-4530-935B-E2C52CFEB6E4}</x14:id>
        </ext>
      </extLst>
    </cfRule>
  </conditionalFormatting>
  <conditionalFormatting sqref="FZ31:FZ32">
    <cfRule type="dataBar" priority="6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{B8B49F03-CD22-4E80-ACFB-A6046F5C5994}</x14:id>
        </ext>
      </extLst>
    </cfRule>
  </conditionalFormatting>
  <conditionalFormatting sqref="FZ34:FZ36">
    <cfRule type="dataBar" priority="6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{A2414F34-9059-456F-AE70-7AC35A8C4FBD}</x14:id>
        </ext>
      </extLst>
    </cfRule>
  </conditionalFormatting>
  <conditionalFormatting sqref="FZ38:FZ40">
    <cfRule type="dataBar" priority="59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{D5F75ABD-231D-4082-94E0-FDBBFCFD2D65}</x14:id>
        </ext>
      </extLst>
    </cfRule>
  </conditionalFormatting>
  <conditionalFormatting sqref="GA42:GH42">
    <cfRule type="colorScale" priority="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5:GH5">
    <cfRule type="colorScale" priority="2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6:GH6">
    <cfRule type="colorScale" priority="2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7:GH7">
    <cfRule type="colorScale" priority="2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8:GH8">
    <cfRule type="colorScale" priority="2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9:GH9">
    <cfRule type="colorScale" priority="2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1:GH11">
    <cfRule type="colorScale" priority="2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2:GH12">
    <cfRule type="colorScale" priority="2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3:GH13">
    <cfRule type="colorScale" priority="2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5:GH15">
    <cfRule type="colorScale" priority="2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6:GH16">
    <cfRule type="colorScale" priority="2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7:GH17">
    <cfRule type="colorScale" priority="1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8:GH18">
    <cfRule type="colorScale" priority="1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0:GH20">
    <cfRule type="colorScale" priority="1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1:GH21">
    <cfRule type="colorScale" priority="1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3:GH23">
    <cfRule type="colorScale" priority="1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4:GH24">
    <cfRule type="colorScale" priority="1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5:GH25">
    <cfRule type="colorScale" priority="1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7:GH27">
    <cfRule type="colorScale" priority="1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8:GH28">
    <cfRule type="colorScale" priority="1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9:GH29">
    <cfRule type="colorScale" priority="1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1:GH31">
    <cfRule type="colorScale" priority="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2:GH32">
    <cfRule type="colorScale" priority="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4:GH34">
    <cfRule type="colorScale" priority="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6:GH36">
    <cfRule type="colorScale" priority="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5:GH35">
    <cfRule type="colorScale" priority="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8:GH38">
    <cfRule type="colorScale" priority="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9:GH39">
    <cfRule type="colorScale" priority="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40:GH40">
    <cfRule type="colorScale" priority="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B1C06B-C7B7-4D6C-A8D2-2014400F1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FC5:FK5</xm:sqref>
        </x14:conditionalFormatting>
        <x14:conditionalFormatting xmlns:xm="http://schemas.microsoft.com/office/excel/2006/main">
          <x14:cfRule type="dataBar" id="{0187EEC4-D300-4469-8D0F-B607D579FB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FC6:FK6</xm:sqref>
        </x14:conditionalFormatting>
        <x14:conditionalFormatting xmlns:xm="http://schemas.microsoft.com/office/excel/2006/main">
          <x14:cfRule type="dataBar" id="{47422649-7A0F-40C8-B310-E8530916E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FC7:FK7</xm:sqref>
        </x14:conditionalFormatting>
        <x14:conditionalFormatting xmlns:xm="http://schemas.microsoft.com/office/excel/2006/main">
          <x14:cfRule type="dataBar" id="{8D4E2B7F-D51B-4AA1-BF47-A1B2F0BEB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FC8:FK8</xm:sqref>
        </x14:conditionalFormatting>
        <x14:conditionalFormatting xmlns:xm="http://schemas.microsoft.com/office/excel/2006/main">
          <x14:cfRule type="dataBar" id="{ECB7DFEB-1C68-4E4B-A250-B2BE9E711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FC9:FK9</xm:sqref>
        </x14:conditionalFormatting>
        <x14:conditionalFormatting xmlns:xm="http://schemas.microsoft.com/office/excel/2006/main">
          <x14:cfRule type="dataBar" id="{FED1F985-E161-4F01-A9B1-0951A65058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FC11:FK11</xm:sqref>
        </x14:conditionalFormatting>
        <x14:conditionalFormatting xmlns:xm="http://schemas.microsoft.com/office/excel/2006/main">
          <x14:cfRule type="dataBar" id="{A129241A-CD28-4776-A90A-2223A7862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FC12:FK12</xm:sqref>
        </x14:conditionalFormatting>
        <x14:conditionalFormatting xmlns:xm="http://schemas.microsoft.com/office/excel/2006/main">
          <x14:cfRule type="dataBar" id="{1D063F6E-904A-4F63-9EBE-E8D03CFCD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FC13:FK13</xm:sqref>
        </x14:conditionalFormatting>
        <x14:conditionalFormatting xmlns:xm="http://schemas.microsoft.com/office/excel/2006/main">
          <x14:cfRule type="dataBar" id="{34B90BF0-F084-4F70-B12B-2C17228C4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FC15:FK15</xm:sqref>
        </x14:conditionalFormatting>
        <x14:conditionalFormatting xmlns:xm="http://schemas.microsoft.com/office/excel/2006/main">
          <x14:cfRule type="dataBar" id="{AA058AA9-2784-4283-84B5-0A804A862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FC16:FK16</xm:sqref>
        </x14:conditionalFormatting>
        <x14:conditionalFormatting xmlns:xm="http://schemas.microsoft.com/office/excel/2006/main">
          <x14:cfRule type="dataBar" id="{EBA31A52-3F2E-4D89-83F1-658E1F862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FC17:FK17</xm:sqref>
        </x14:conditionalFormatting>
        <x14:conditionalFormatting xmlns:xm="http://schemas.microsoft.com/office/excel/2006/main">
          <x14:cfRule type="dataBar" id="{4F1151F1-61B1-4BD5-B0DF-613E3C1D3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FC18:FK18</xm:sqref>
        </x14:conditionalFormatting>
        <x14:conditionalFormatting xmlns:xm="http://schemas.microsoft.com/office/excel/2006/main">
          <x14:cfRule type="dataBar" id="{A11CBEF3-8A0C-46E4-B07F-BD4AC8558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FC20:FK20</xm:sqref>
        </x14:conditionalFormatting>
        <x14:conditionalFormatting xmlns:xm="http://schemas.microsoft.com/office/excel/2006/main">
          <x14:cfRule type="dataBar" id="{1B305DD3-061F-497C-93A1-3C03DC239C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FC21:FK21</xm:sqref>
        </x14:conditionalFormatting>
        <x14:conditionalFormatting xmlns:xm="http://schemas.microsoft.com/office/excel/2006/main">
          <x14:cfRule type="dataBar" id="{CA015AD9-DFA6-4052-94E6-AC90106CBF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FC23:FK23</xm:sqref>
        </x14:conditionalFormatting>
        <x14:conditionalFormatting xmlns:xm="http://schemas.microsoft.com/office/excel/2006/main">
          <x14:cfRule type="dataBar" id="{0F08E302-B246-443E-9B11-7E5DFF84D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FC24:FK24</xm:sqref>
        </x14:conditionalFormatting>
        <x14:conditionalFormatting xmlns:xm="http://schemas.microsoft.com/office/excel/2006/main">
          <x14:cfRule type="dataBar" id="{AC4227F8-D9CE-46C7-903A-03919BEE4E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FC25:FK25</xm:sqref>
        </x14:conditionalFormatting>
        <x14:conditionalFormatting xmlns:xm="http://schemas.microsoft.com/office/excel/2006/main">
          <x14:cfRule type="dataBar" id="{71D7A7E6-A24C-46B2-81CE-494E1003C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FC27:FK27</xm:sqref>
        </x14:conditionalFormatting>
        <x14:conditionalFormatting xmlns:xm="http://schemas.microsoft.com/office/excel/2006/main">
          <x14:cfRule type="dataBar" id="{A4A52432-7189-4B77-9045-9F990C776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FC28:FK28</xm:sqref>
        </x14:conditionalFormatting>
        <x14:conditionalFormatting xmlns:xm="http://schemas.microsoft.com/office/excel/2006/main">
          <x14:cfRule type="dataBar" id="{CB3F1DE7-84C3-456F-A049-B77253C51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FC29:FK29</xm:sqref>
        </x14:conditionalFormatting>
        <x14:conditionalFormatting xmlns:xm="http://schemas.microsoft.com/office/excel/2006/main">
          <x14:cfRule type="dataBar" id="{D385056F-0CD9-407D-978C-60B9FA336C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FC31:FK31</xm:sqref>
        </x14:conditionalFormatting>
        <x14:conditionalFormatting xmlns:xm="http://schemas.microsoft.com/office/excel/2006/main">
          <x14:cfRule type="dataBar" id="{F7E67184-726E-44AF-B9A7-12494F83CA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FC32:FK32</xm:sqref>
        </x14:conditionalFormatting>
        <x14:conditionalFormatting xmlns:xm="http://schemas.microsoft.com/office/excel/2006/main">
          <x14:cfRule type="dataBar" id="{EC770227-2B1B-42B4-BDBA-2264B277E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FC34:FK34</xm:sqref>
        </x14:conditionalFormatting>
        <x14:conditionalFormatting xmlns:xm="http://schemas.microsoft.com/office/excel/2006/main">
          <x14:cfRule type="dataBar" id="{65A1E005-16F2-40BF-9814-EA379BE8E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FC35:FK35</xm:sqref>
        </x14:conditionalFormatting>
        <x14:conditionalFormatting xmlns:xm="http://schemas.microsoft.com/office/excel/2006/main">
          <x14:cfRule type="dataBar" id="{050B925D-2714-401C-81E5-CFFF01D0A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FC36:FK36</xm:sqref>
        </x14:conditionalFormatting>
        <x14:conditionalFormatting xmlns:xm="http://schemas.microsoft.com/office/excel/2006/main">
          <x14:cfRule type="dataBar" id="{F17EC6D9-07DB-4440-BE6C-2188FAC8E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FC38:FK38</xm:sqref>
        </x14:conditionalFormatting>
        <x14:conditionalFormatting xmlns:xm="http://schemas.microsoft.com/office/excel/2006/main">
          <x14:cfRule type="dataBar" id="{B7550B6C-BB2C-40B7-9889-BB0BD288E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FC39:FK39</xm:sqref>
        </x14:conditionalFormatting>
        <x14:conditionalFormatting xmlns:xm="http://schemas.microsoft.com/office/excel/2006/main">
          <x14:cfRule type="dataBar" id="{1A15B398-AEE0-40A1-899D-093227219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FC40:FK40</xm:sqref>
        </x14:conditionalFormatting>
        <x14:conditionalFormatting xmlns:xm="http://schemas.microsoft.com/office/excel/2006/main">
          <x14:cfRule type="dataBar" id="{0B5C3A93-A6A2-475A-A741-459C3331F6D5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FB5:FB9</xm:sqref>
        </x14:conditionalFormatting>
        <x14:conditionalFormatting xmlns:xm="http://schemas.microsoft.com/office/excel/2006/main">
          <x14:cfRule type="dataBar" id="{3A6AD582-92FB-4C86-8BC5-0D362405D5FA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FB11:FB13</xm:sqref>
        </x14:conditionalFormatting>
        <x14:conditionalFormatting xmlns:xm="http://schemas.microsoft.com/office/excel/2006/main">
          <x14:cfRule type="dataBar" id="{6D480ED9-4D67-450B-9994-20E8A983636D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FB15:FB18</xm:sqref>
        </x14:conditionalFormatting>
        <x14:conditionalFormatting xmlns:xm="http://schemas.microsoft.com/office/excel/2006/main">
          <x14:cfRule type="dataBar" id="{6ECB395B-2B36-4ECD-A57F-FA45AFB022B2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FB20:FB21</xm:sqref>
        </x14:conditionalFormatting>
        <x14:conditionalFormatting xmlns:xm="http://schemas.microsoft.com/office/excel/2006/main">
          <x14:cfRule type="dataBar" id="{BD46F8A9-21F5-4C26-B1D6-F9D9EAD28B91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FB23:FB25</xm:sqref>
        </x14:conditionalFormatting>
        <x14:conditionalFormatting xmlns:xm="http://schemas.microsoft.com/office/excel/2006/main">
          <x14:cfRule type="dataBar" id="{7DDD149C-04E7-4DAC-AC7C-B817BED0D48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FB27:FB29</xm:sqref>
        </x14:conditionalFormatting>
        <x14:conditionalFormatting xmlns:xm="http://schemas.microsoft.com/office/excel/2006/main">
          <x14:cfRule type="dataBar" id="{D051CCDA-E090-439F-A8C7-251500F31F1B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FB31:FB32</xm:sqref>
        </x14:conditionalFormatting>
        <x14:conditionalFormatting xmlns:xm="http://schemas.microsoft.com/office/excel/2006/main">
          <x14:cfRule type="dataBar" id="{BD619FBC-5DED-44AC-9B82-600D23F2E6D9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FB34:FB36</xm:sqref>
        </x14:conditionalFormatting>
        <x14:conditionalFormatting xmlns:xm="http://schemas.microsoft.com/office/excel/2006/main">
          <x14:cfRule type="dataBar" id="{01701D25-0C95-4D79-8F7D-AF12975E5589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FB38:FB40</xm:sqref>
        </x14:conditionalFormatting>
        <x14:conditionalFormatting xmlns:xm="http://schemas.microsoft.com/office/excel/2006/main">
          <x14:cfRule type="dataBar" id="{0B642B4D-D087-4EC4-A9BC-5A5DD4F51C43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FN5:FN9</xm:sqref>
        </x14:conditionalFormatting>
        <x14:conditionalFormatting xmlns:xm="http://schemas.microsoft.com/office/excel/2006/main">
          <x14:cfRule type="dataBar" id="{367A62D5-0DF3-4190-9664-2BEED2983362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FN11:FN13</xm:sqref>
        </x14:conditionalFormatting>
        <x14:conditionalFormatting xmlns:xm="http://schemas.microsoft.com/office/excel/2006/main">
          <x14:cfRule type="dataBar" id="{85778A47-B60B-4254-8D7A-91BB63E2F46B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FN15:FN18</xm:sqref>
        </x14:conditionalFormatting>
        <x14:conditionalFormatting xmlns:xm="http://schemas.microsoft.com/office/excel/2006/main">
          <x14:cfRule type="dataBar" id="{6CEDCB80-6791-4CA3-9787-A99FB50EDA0A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FN20:FN21</xm:sqref>
        </x14:conditionalFormatting>
        <x14:conditionalFormatting xmlns:xm="http://schemas.microsoft.com/office/excel/2006/main">
          <x14:cfRule type="dataBar" id="{8608DBCB-3447-4049-96AD-41C8E067D853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FN23:FN25</xm:sqref>
        </x14:conditionalFormatting>
        <x14:conditionalFormatting xmlns:xm="http://schemas.microsoft.com/office/excel/2006/main">
          <x14:cfRule type="dataBar" id="{D3DE2D6F-444A-41DD-B28A-81EEC6B1B63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FN27:FN29</xm:sqref>
        </x14:conditionalFormatting>
        <x14:conditionalFormatting xmlns:xm="http://schemas.microsoft.com/office/excel/2006/main">
          <x14:cfRule type="dataBar" id="{32C30ECE-5E98-4BFD-A808-D8F6FEA5ACDD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FN31:FN32</xm:sqref>
        </x14:conditionalFormatting>
        <x14:conditionalFormatting xmlns:xm="http://schemas.microsoft.com/office/excel/2006/main">
          <x14:cfRule type="dataBar" id="{1650EF4B-E3C8-45EF-815C-6498D74657D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FN34:FN36</xm:sqref>
        </x14:conditionalFormatting>
        <x14:conditionalFormatting xmlns:xm="http://schemas.microsoft.com/office/excel/2006/main">
          <x14:cfRule type="dataBar" id="{E5DE30D8-6A85-4656-BFB8-5F74284C71F2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FN38:FN40</xm:sqref>
        </x14:conditionalFormatting>
        <x14:conditionalFormatting xmlns:xm="http://schemas.microsoft.com/office/excel/2006/main">
          <x14:cfRule type="dataBar" id="{10D8160E-20BE-440A-9255-FDA7C5C32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FC42:FK42</xm:sqref>
        </x14:conditionalFormatting>
        <x14:conditionalFormatting xmlns:xm="http://schemas.microsoft.com/office/excel/2006/main">
          <x14:cfRule type="dataBar" id="{0BF7D4E5-7256-434E-A407-D7B2BE55E36A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FB42</xm:sqref>
        </x14:conditionalFormatting>
        <x14:conditionalFormatting xmlns:xm="http://schemas.microsoft.com/office/excel/2006/main">
          <x14:cfRule type="dataBar" id="{3B034BA4-3B39-45B5-A745-C013314FD65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FZ5:FZ9</xm:sqref>
        </x14:conditionalFormatting>
        <x14:conditionalFormatting xmlns:xm="http://schemas.microsoft.com/office/excel/2006/main">
          <x14:cfRule type="dataBar" id="{EA29C729-612D-43B5-8076-A99EDD725FF0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FZ11:FZ13</xm:sqref>
        </x14:conditionalFormatting>
        <x14:conditionalFormatting xmlns:xm="http://schemas.microsoft.com/office/excel/2006/main">
          <x14:cfRule type="dataBar" id="{6153D64D-C5AC-4566-B407-FD942592334C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FZ15:FZ18</xm:sqref>
        </x14:conditionalFormatting>
        <x14:conditionalFormatting xmlns:xm="http://schemas.microsoft.com/office/excel/2006/main">
          <x14:cfRule type="dataBar" id="{5C68F160-32B6-4D08-AE3E-9BD130F8ED28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FZ20:FZ21</xm:sqref>
        </x14:conditionalFormatting>
        <x14:conditionalFormatting xmlns:xm="http://schemas.microsoft.com/office/excel/2006/main">
          <x14:cfRule type="dataBar" id="{3E2DAF3D-E362-4DD1-BEA7-F30DBE41585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FZ23:FZ25</xm:sqref>
        </x14:conditionalFormatting>
        <x14:conditionalFormatting xmlns:xm="http://schemas.microsoft.com/office/excel/2006/main">
          <x14:cfRule type="dataBar" id="{E257F2A0-EEB3-4530-935B-E2C52CFEB6E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FZ27:FZ29</xm:sqref>
        </x14:conditionalFormatting>
        <x14:conditionalFormatting xmlns:xm="http://schemas.microsoft.com/office/excel/2006/main">
          <x14:cfRule type="dataBar" id="{B8B49F03-CD22-4E80-ACFB-A6046F5C599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FZ31:FZ32</xm:sqref>
        </x14:conditionalFormatting>
        <x14:conditionalFormatting xmlns:xm="http://schemas.microsoft.com/office/excel/2006/main">
          <x14:cfRule type="dataBar" id="{A2414F34-9059-456F-AE70-7AC35A8C4FBD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FZ34:FZ36</xm:sqref>
        </x14:conditionalFormatting>
        <x14:conditionalFormatting xmlns:xm="http://schemas.microsoft.com/office/excel/2006/main">
          <x14:cfRule type="dataBar" id="{D5F75ABD-231D-4082-94E0-FDBBFCFD2D65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FZ38:FZ40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H43"/>
  <sheetViews>
    <sheetView zoomScale="115" zoomScaleNormal="115" workbookViewId="0">
      <pane xSplit="2" ySplit="3" topLeftCell="DM42" activePane="bottomRight" state="frozen"/>
      <selection pane="topRight" activeCell="C1" sqref="C1"/>
      <selection pane="bottomLeft" activeCell="A5" sqref="A5"/>
      <selection pane="bottomRight" activeCell="EB43" sqref="DM43:EB43"/>
    </sheetView>
  </sheetViews>
  <sheetFormatPr defaultRowHeight="15" x14ac:dyDescent="0.25"/>
  <cols>
    <col min="1" max="1" width="9.140625" style="1"/>
    <col min="2" max="2" width="31.5703125" style="1" bestFit="1" customWidth="1"/>
    <col min="3" max="19" width="9.140625" style="1"/>
    <col min="20" max="22" width="9.140625" style="1" customWidth="1"/>
    <col min="23" max="23" width="31.5703125" style="1" customWidth="1"/>
    <col min="24" max="43" width="9.140625" style="1"/>
    <col min="44" max="44" width="31.5703125" style="1" bestFit="1" customWidth="1"/>
    <col min="45" max="64" width="9.140625" style="1"/>
    <col min="65" max="65" width="31.5703125" style="1" bestFit="1" customWidth="1"/>
    <col min="66" max="85" width="9.140625" style="1"/>
    <col min="86" max="86" width="31.5703125" style="1" bestFit="1" customWidth="1"/>
    <col min="87" max="106" width="9.140625" style="1"/>
    <col min="107" max="107" width="31.5703125" style="1" bestFit="1" customWidth="1"/>
    <col min="108" max="115" width="9.140625" style="1"/>
    <col min="116" max="116" width="31.5703125" style="1" bestFit="1" customWidth="1"/>
    <col min="117" max="136" width="9.140625" style="1"/>
    <col min="137" max="137" width="31.5703125" style="1" bestFit="1" customWidth="1"/>
    <col min="138" max="156" width="9.140625" style="1"/>
    <col min="157" max="157" width="23.42578125" style="1" bestFit="1" customWidth="1"/>
    <col min="158" max="158" width="6" style="2" bestFit="1" customWidth="1"/>
    <col min="159" max="166" width="13.140625" style="1" customWidth="1"/>
    <col min="167" max="168" width="9.140625" style="1"/>
    <col min="169" max="169" width="23.42578125" style="1" bestFit="1" customWidth="1"/>
    <col min="170" max="170" width="5.42578125" style="2" customWidth="1"/>
    <col min="171" max="171" width="12.5703125" style="1" bestFit="1" customWidth="1"/>
    <col min="172" max="177" width="13.140625" style="1" customWidth="1"/>
    <col min="178" max="178" width="13" style="1" customWidth="1"/>
    <col min="179" max="179" width="13.140625" style="1" customWidth="1"/>
    <col min="180" max="180" width="9.140625" style="1"/>
    <col min="181" max="181" width="23.42578125" style="1" bestFit="1" customWidth="1"/>
    <col min="182" max="182" width="4.85546875" style="1" bestFit="1" customWidth="1"/>
    <col min="183" max="190" width="13" style="1" customWidth="1"/>
    <col min="191" max="16384" width="9.140625" style="1"/>
  </cols>
  <sheetData>
    <row r="2" spans="2:190" ht="15.75" customHeight="1" x14ac:dyDescent="0.25">
      <c r="B2" s="16" t="s">
        <v>25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W2" s="16" t="s">
        <v>26</v>
      </c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R2" s="16" t="s">
        <v>33</v>
      </c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M2" s="16" t="s">
        <v>34</v>
      </c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H2" s="16" t="s">
        <v>84</v>
      </c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C2" s="16" t="s">
        <v>70</v>
      </c>
      <c r="DD2" s="16"/>
      <c r="DE2" s="16"/>
      <c r="DF2" s="16"/>
      <c r="DG2" s="16"/>
      <c r="DH2" s="16"/>
      <c r="DI2" s="16"/>
      <c r="DJ2" s="16"/>
      <c r="DL2" s="16" t="s">
        <v>40</v>
      </c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G2" s="16" t="s">
        <v>71</v>
      </c>
      <c r="FA2" s="16"/>
      <c r="FB2" s="16"/>
      <c r="FN2" s="16"/>
    </row>
    <row r="3" spans="2:190" x14ac:dyDescent="0.25">
      <c r="C3" s="17">
        <v>43238</v>
      </c>
      <c r="D3" s="17">
        <v>43243</v>
      </c>
      <c r="E3" s="17">
        <v>43257</v>
      </c>
      <c r="F3" s="17">
        <v>43264</v>
      </c>
      <c r="G3" s="17">
        <v>43271</v>
      </c>
      <c r="H3" s="17">
        <v>43278</v>
      </c>
      <c r="I3" s="17">
        <v>43285</v>
      </c>
      <c r="J3" s="17">
        <v>43292</v>
      </c>
      <c r="K3" s="17">
        <v>43299</v>
      </c>
      <c r="L3" s="17">
        <v>43306</v>
      </c>
      <c r="M3" s="17">
        <v>43313</v>
      </c>
      <c r="N3" s="17">
        <v>43320</v>
      </c>
      <c r="O3" s="17">
        <v>43327</v>
      </c>
      <c r="P3" s="17">
        <v>43334</v>
      </c>
      <c r="Q3" s="17">
        <v>43341</v>
      </c>
      <c r="R3" s="17">
        <v>43348</v>
      </c>
      <c r="X3" s="17">
        <v>43238</v>
      </c>
      <c r="Y3" s="17">
        <v>43243</v>
      </c>
      <c r="Z3" s="17">
        <v>43257</v>
      </c>
      <c r="AA3" s="17">
        <v>43264</v>
      </c>
      <c r="AB3" s="17">
        <v>43271</v>
      </c>
      <c r="AC3" s="17">
        <v>43278</v>
      </c>
      <c r="AD3" s="17">
        <v>43285</v>
      </c>
      <c r="AE3" s="17">
        <v>43292</v>
      </c>
      <c r="AF3" s="17">
        <v>43299</v>
      </c>
      <c r="AG3" s="17">
        <v>43306</v>
      </c>
      <c r="AH3" s="17">
        <v>43313</v>
      </c>
      <c r="AI3" s="17">
        <v>43320</v>
      </c>
      <c r="AJ3" s="17">
        <v>43327</v>
      </c>
      <c r="AK3" s="17">
        <v>43334</v>
      </c>
      <c r="AL3" s="17">
        <v>43341</v>
      </c>
      <c r="AM3" s="17">
        <v>43348</v>
      </c>
      <c r="AS3" s="17">
        <v>43238</v>
      </c>
      <c r="AT3" s="17">
        <v>43243</v>
      </c>
      <c r="AU3" s="17">
        <v>43257</v>
      </c>
      <c r="AV3" s="17">
        <v>43264</v>
      </c>
      <c r="AW3" s="17">
        <v>43271</v>
      </c>
      <c r="AX3" s="17">
        <v>43278</v>
      </c>
      <c r="AY3" s="17">
        <v>43285</v>
      </c>
      <c r="AZ3" s="17">
        <v>43292</v>
      </c>
      <c r="BA3" s="17">
        <v>43299</v>
      </c>
      <c r="BB3" s="17">
        <v>43306</v>
      </c>
      <c r="BC3" s="17">
        <v>43313</v>
      </c>
      <c r="BD3" s="17">
        <v>43320</v>
      </c>
      <c r="BE3" s="17">
        <v>43327</v>
      </c>
      <c r="BF3" s="17">
        <v>43334</v>
      </c>
      <c r="BG3" s="17">
        <v>43341</v>
      </c>
      <c r="BH3" s="17">
        <v>43348</v>
      </c>
      <c r="BN3" s="17">
        <v>43238</v>
      </c>
      <c r="BO3" s="17">
        <v>43243</v>
      </c>
      <c r="BP3" s="17">
        <v>43257</v>
      </c>
      <c r="BQ3" s="17">
        <v>43264</v>
      </c>
      <c r="BR3" s="17">
        <v>43271</v>
      </c>
      <c r="BS3" s="17">
        <v>43278</v>
      </c>
      <c r="BT3" s="17">
        <v>43285</v>
      </c>
      <c r="BU3" s="17">
        <v>43292</v>
      </c>
      <c r="BV3" s="17">
        <v>43299</v>
      </c>
      <c r="BW3" s="17">
        <v>43306</v>
      </c>
      <c r="BX3" s="17">
        <v>43313</v>
      </c>
      <c r="BY3" s="17">
        <v>43320</v>
      </c>
      <c r="BZ3" s="17">
        <v>43327</v>
      </c>
      <c r="CA3" s="17">
        <v>43334</v>
      </c>
      <c r="CB3" s="17">
        <v>43341</v>
      </c>
      <c r="CC3" s="17">
        <v>43348</v>
      </c>
      <c r="CI3" s="17">
        <v>43238</v>
      </c>
      <c r="CJ3" s="17">
        <v>43243</v>
      </c>
      <c r="CK3" s="17">
        <v>43257</v>
      </c>
      <c r="CL3" s="17">
        <v>43264</v>
      </c>
      <c r="CM3" s="17">
        <v>43271</v>
      </c>
      <c r="CN3" s="17">
        <v>43278</v>
      </c>
      <c r="CO3" s="17">
        <v>43285</v>
      </c>
      <c r="CP3" s="17">
        <v>43292</v>
      </c>
      <c r="CQ3" s="17">
        <v>43299</v>
      </c>
      <c r="CR3" s="17">
        <v>43306</v>
      </c>
      <c r="CS3" s="17">
        <v>43313</v>
      </c>
      <c r="CT3" s="17">
        <v>43320</v>
      </c>
      <c r="CU3" s="17">
        <v>43327</v>
      </c>
      <c r="CV3" s="17">
        <v>43334</v>
      </c>
      <c r="CW3" s="17">
        <v>43341</v>
      </c>
      <c r="CX3" s="17">
        <v>43348</v>
      </c>
      <c r="DD3" s="17">
        <v>43327</v>
      </c>
      <c r="DE3" s="17">
        <v>43334</v>
      </c>
      <c r="DF3" s="17">
        <v>43341</v>
      </c>
      <c r="DG3" s="17">
        <v>43348</v>
      </c>
      <c r="DM3" s="17">
        <v>43238</v>
      </c>
      <c r="DN3" s="17">
        <v>43243</v>
      </c>
      <c r="DO3" s="17">
        <v>43257</v>
      </c>
      <c r="DP3" s="17">
        <v>43264</v>
      </c>
      <c r="DQ3" s="17">
        <v>43271</v>
      </c>
      <c r="DR3" s="17">
        <v>43278</v>
      </c>
      <c r="DS3" s="17">
        <v>43285</v>
      </c>
      <c r="DT3" s="17">
        <v>43292</v>
      </c>
      <c r="DU3" s="17">
        <v>43299</v>
      </c>
      <c r="DV3" s="17">
        <v>43306</v>
      </c>
      <c r="DW3" s="17">
        <v>43313</v>
      </c>
      <c r="DX3" s="17">
        <v>43320</v>
      </c>
      <c r="DY3" s="17">
        <v>43327</v>
      </c>
      <c r="DZ3" s="17">
        <v>43334</v>
      </c>
      <c r="EA3" s="17">
        <v>43341</v>
      </c>
      <c r="EB3" s="17">
        <v>43348</v>
      </c>
      <c r="EH3" s="17">
        <v>43238</v>
      </c>
      <c r="EI3" s="17">
        <v>43243</v>
      </c>
      <c r="EJ3" s="17">
        <v>43257</v>
      </c>
      <c r="EK3" s="17">
        <v>43264</v>
      </c>
      <c r="EL3" s="17">
        <v>43271</v>
      </c>
      <c r="EM3" s="17">
        <v>43278</v>
      </c>
      <c r="EN3" s="17">
        <v>43285</v>
      </c>
      <c r="EO3" s="17">
        <v>43292</v>
      </c>
      <c r="EP3" s="17">
        <v>43299</v>
      </c>
      <c r="EQ3" s="17">
        <v>43306</v>
      </c>
      <c r="ER3" s="17">
        <v>43313</v>
      </c>
      <c r="ES3" s="17">
        <v>43320</v>
      </c>
      <c r="ET3" s="17">
        <v>43327</v>
      </c>
      <c r="EU3" s="17">
        <v>43334</v>
      </c>
      <c r="EV3" s="17">
        <v>43341</v>
      </c>
      <c r="EW3" s="17">
        <v>43348</v>
      </c>
      <c r="FA3" s="2" t="s">
        <v>81</v>
      </c>
      <c r="FC3" s="11" t="s">
        <v>72</v>
      </c>
      <c r="FD3" s="11" t="s">
        <v>73</v>
      </c>
      <c r="FE3" s="11" t="s">
        <v>74</v>
      </c>
      <c r="FF3" s="11" t="s">
        <v>75</v>
      </c>
      <c r="FG3" s="11" t="s">
        <v>84</v>
      </c>
      <c r="FH3" s="11" t="s">
        <v>77</v>
      </c>
      <c r="FI3" s="11" t="s">
        <v>79</v>
      </c>
      <c r="FJ3" s="11" t="s">
        <v>78</v>
      </c>
      <c r="FK3" s="11" t="s">
        <v>80</v>
      </c>
      <c r="FM3" s="2" t="s">
        <v>82</v>
      </c>
      <c r="FO3" s="11" t="s">
        <v>72</v>
      </c>
      <c r="FP3" s="11" t="s">
        <v>73</v>
      </c>
      <c r="FQ3" s="11" t="s">
        <v>74</v>
      </c>
      <c r="FR3" s="11" t="s">
        <v>75</v>
      </c>
      <c r="FS3" s="11" t="s">
        <v>76</v>
      </c>
      <c r="FT3" s="11" t="s">
        <v>77</v>
      </c>
      <c r="FU3" s="11" t="s">
        <v>79</v>
      </c>
      <c r="FV3" s="11" t="s">
        <v>78</v>
      </c>
      <c r="FW3" s="11" t="s">
        <v>80</v>
      </c>
      <c r="FY3" s="2" t="s">
        <v>83</v>
      </c>
      <c r="FZ3" s="2"/>
      <c r="GA3" s="11" t="s">
        <v>72</v>
      </c>
      <c r="GB3" s="11" t="s">
        <v>73</v>
      </c>
      <c r="GC3" s="11" t="s">
        <v>74</v>
      </c>
      <c r="GD3" s="11" t="s">
        <v>75</v>
      </c>
      <c r="GE3" s="11" t="s">
        <v>76</v>
      </c>
      <c r="GF3" s="11" t="s">
        <v>79</v>
      </c>
      <c r="GG3" s="11" t="s">
        <v>78</v>
      </c>
      <c r="GH3" s="11" t="s">
        <v>80</v>
      </c>
    </row>
    <row r="4" spans="2:190" x14ac:dyDescent="0.25">
      <c r="B4" s="4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W4" s="4" t="s">
        <v>1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R4" s="4" t="s">
        <v>1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M4" s="4" t="s">
        <v>1</v>
      </c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H4" s="4" t="s">
        <v>1</v>
      </c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DC4" s="4" t="s">
        <v>1</v>
      </c>
      <c r="DD4" s="3"/>
      <c r="DE4" s="3"/>
      <c r="DF4" s="3"/>
      <c r="DG4" s="3"/>
      <c r="DL4" s="4" t="s">
        <v>1</v>
      </c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G4" s="4" t="s">
        <v>1</v>
      </c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FA4" s="4" t="s">
        <v>1</v>
      </c>
      <c r="FB4" s="4"/>
      <c r="FC4" s="4"/>
      <c r="FD4" s="4"/>
      <c r="FE4" s="4"/>
      <c r="FF4" s="4"/>
      <c r="FG4" s="4"/>
      <c r="FH4" s="4"/>
      <c r="FI4" s="4"/>
      <c r="FJ4" s="4"/>
      <c r="FK4" s="4"/>
      <c r="FM4" s="4" t="s">
        <v>1</v>
      </c>
      <c r="FN4" s="4"/>
      <c r="FO4" s="4"/>
      <c r="FP4" s="4"/>
      <c r="FQ4" s="4"/>
      <c r="FR4" s="4"/>
      <c r="FS4" s="4"/>
      <c r="FT4" s="4"/>
      <c r="FU4" s="4"/>
      <c r="FV4" s="4"/>
      <c r="FW4" s="4"/>
      <c r="FY4" s="4" t="s">
        <v>1</v>
      </c>
      <c r="FZ4" s="4"/>
      <c r="GA4" s="4"/>
      <c r="GB4" s="4"/>
      <c r="GC4" s="4"/>
      <c r="GD4" s="4"/>
      <c r="GE4" s="4"/>
      <c r="GF4" s="4"/>
      <c r="GG4" s="4"/>
      <c r="GH4" s="4"/>
    </row>
    <row r="5" spans="2:190" x14ac:dyDescent="0.25">
      <c r="B5" s="1" t="s">
        <v>43</v>
      </c>
      <c r="C5" s="15">
        <v>0.34</v>
      </c>
      <c r="D5" s="15">
        <v>0.28999999999999998</v>
      </c>
      <c r="E5" s="15">
        <v>0.2</v>
      </c>
      <c r="F5" s="15">
        <v>0.25</v>
      </c>
      <c r="G5" s="15">
        <v>0.23</v>
      </c>
      <c r="H5" s="15">
        <v>0.31</v>
      </c>
      <c r="I5" s="15">
        <v>0.28999999999999998</v>
      </c>
      <c r="J5" s="15">
        <v>0.23</v>
      </c>
      <c r="K5" s="15">
        <v>0.28000000000000003</v>
      </c>
      <c r="L5" s="15">
        <v>0.22</v>
      </c>
      <c r="M5" s="15">
        <v>0.17</v>
      </c>
      <c r="N5" s="15">
        <v>0.27</v>
      </c>
      <c r="O5" s="15">
        <v>0.19</v>
      </c>
      <c r="P5" s="15">
        <v>0.16</v>
      </c>
      <c r="Q5" s="15">
        <v>0.24</v>
      </c>
      <c r="R5" s="15">
        <v>0.2</v>
      </c>
      <c r="S5" s="15"/>
      <c r="T5" s="15"/>
      <c r="U5" s="15"/>
      <c r="V5" s="15"/>
      <c r="W5" s="1" t="s">
        <v>43</v>
      </c>
      <c r="X5" s="15">
        <v>0.01</v>
      </c>
      <c r="Y5" s="15">
        <v>0.06</v>
      </c>
      <c r="Z5" s="15">
        <v>0.04</v>
      </c>
      <c r="AA5" s="15">
        <v>0.09</v>
      </c>
      <c r="AB5" s="15">
        <v>0.06</v>
      </c>
      <c r="AC5" s="15">
        <v>0.05</v>
      </c>
      <c r="AD5" s="15">
        <v>0.06</v>
      </c>
      <c r="AE5" s="15">
        <v>0.05</v>
      </c>
      <c r="AF5" s="15">
        <v>0.04</v>
      </c>
      <c r="AG5" s="15">
        <v>0.06</v>
      </c>
      <c r="AH5" s="15">
        <v>7.0000000000000007E-2</v>
      </c>
      <c r="AI5" s="15">
        <v>0.05</v>
      </c>
      <c r="AJ5" s="15">
        <v>0.08</v>
      </c>
      <c r="AK5" s="15">
        <v>7.0000000000000007E-2</v>
      </c>
      <c r="AL5" s="15">
        <v>0.09</v>
      </c>
      <c r="AM5" s="15">
        <v>7.0000000000000007E-2</v>
      </c>
      <c r="AR5" s="1" t="s">
        <v>43</v>
      </c>
      <c r="AS5" s="15">
        <v>0.16</v>
      </c>
      <c r="AT5" s="15">
        <v>0.15</v>
      </c>
      <c r="AU5" s="15">
        <v>0.1</v>
      </c>
      <c r="AV5" s="15">
        <v>0.16</v>
      </c>
      <c r="AW5" s="15">
        <v>0.11</v>
      </c>
      <c r="AX5" s="15">
        <v>0.12</v>
      </c>
      <c r="AY5" s="15">
        <v>0.18</v>
      </c>
      <c r="AZ5" s="15">
        <v>0.13</v>
      </c>
      <c r="BA5" s="15">
        <v>0.16</v>
      </c>
      <c r="BB5" s="15">
        <v>0.14000000000000001</v>
      </c>
      <c r="BC5" s="15">
        <v>0.12</v>
      </c>
      <c r="BD5" s="15">
        <v>0.06</v>
      </c>
      <c r="BE5" s="15">
        <v>0.08</v>
      </c>
      <c r="BF5" s="15">
        <v>7.0000000000000007E-2</v>
      </c>
      <c r="BG5" s="15">
        <v>0.09</v>
      </c>
      <c r="BH5" s="15">
        <v>0.09</v>
      </c>
      <c r="BI5" s="15"/>
      <c r="BJ5" s="15"/>
      <c r="BK5" s="15"/>
      <c r="BL5" s="15"/>
      <c r="BM5" s="1" t="s">
        <v>43</v>
      </c>
      <c r="BN5" s="15">
        <v>0.09</v>
      </c>
      <c r="BO5" s="15">
        <v>0.02</v>
      </c>
      <c r="BP5" s="15">
        <v>0.05</v>
      </c>
      <c r="BQ5" s="15">
        <v>0.05</v>
      </c>
      <c r="BR5" s="15">
        <v>7.0000000000000007E-2</v>
      </c>
      <c r="BS5" s="15">
        <v>0.03</v>
      </c>
      <c r="BT5" s="15">
        <v>0.05</v>
      </c>
      <c r="BU5" s="15">
        <v>0.06</v>
      </c>
      <c r="BV5" s="15">
        <v>0.05</v>
      </c>
      <c r="BW5" s="15">
        <v>7.0000000000000007E-2</v>
      </c>
      <c r="BX5" s="15">
        <v>0.04</v>
      </c>
      <c r="BY5" s="15">
        <v>0.05</v>
      </c>
      <c r="BZ5" s="15">
        <v>0.1</v>
      </c>
      <c r="CA5" s="15">
        <v>0.06</v>
      </c>
      <c r="CB5" s="15">
        <v>0.06</v>
      </c>
      <c r="CC5" s="15">
        <v>7.0000000000000007E-2</v>
      </c>
      <c r="CD5" s="15"/>
      <c r="CE5" s="15"/>
      <c r="CF5" s="15"/>
      <c r="CH5" s="1" t="s">
        <v>43</v>
      </c>
      <c r="CI5" s="15">
        <v>0.3</v>
      </c>
      <c r="CJ5" s="15">
        <v>0.25</v>
      </c>
      <c r="CK5" s="15">
        <v>0.37</v>
      </c>
      <c r="CL5" s="15">
        <v>0.25</v>
      </c>
      <c r="CM5" s="15">
        <v>0.24</v>
      </c>
      <c r="CN5" s="15">
        <v>0.19</v>
      </c>
      <c r="CO5" s="15">
        <v>0.16</v>
      </c>
      <c r="CP5" s="15">
        <v>0.28999999999999998</v>
      </c>
      <c r="CQ5" s="15">
        <v>0.27</v>
      </c>
      <c r="CR5" s="15">
        <v>0.28000000000000003</v>
      </c>
      <c r="CS5" s="15">
        <v>0.28999999999999998</v>
      </c>
      <c r="CT5" s="15">
        <v>0.31</v>
      </c>
      <c r="CU5" s="15">
        <v>0.28999999999999998</v>
      </c>
      <c r="CV5" s="15">
        <v>0.31</v>
      </c>
      <c r="CW5" s="15">
        <v>0.37</v>
      </c>
      <c r="CX5" s="15">
        <v>0.36</v>
      </c>
      <c r="CY5" s="15"/>
      <c r="CZ5" s="15"/>
      <c r="DA5" s="15"/>
      <c r="DB5" s="15"/>
      <c r="DC5" s="1" t="s">
        <v>43</v>
      </c>
      <c r="DD5" s="15">
        <v>0</v>
      </c>
      <c r="DE5" s="15">
        <v>0.01</v>
      </c>
      <c r="DF5" s="15">
        <v>0.01</v>
      </c>
      <c r="DG5" s="15">
        <v>0.08</v>
      </c>
      <c r="DL5" s="1" t="s">
        <v>43</v>
      </c>
      <c r="DM5" s="15">
        <v>0.09</v>
      </c>
      <c r="DN5" s="15">
        <v>0.19</v>
      </c>
      <c r="DO5" s="15">
        <v>0.16</v>
      </c>
      <c r="DP5" s="15">
        <v>0.12</v>
      </c>
      <c r="DQ5" s="15">
        <v>0.17</v>
      </c>
      <c r="DR5" s="15">
        <v>0.16</v>
      </c>
      <c r="DS5" s="15">
        <v>0.16</v>
      </c>
      <c r="DT5" s="15">
        <v>0.18</v>
      </c>
      <c r="DU5" s="15">
        <v>0.14000000000000001</v>
      </c>
      <c r="DV5" s="15">
        <v>0.14000000000000001</v>
      </c>
      <c r="DW5" s="15">
        <v>0.16</v>
      </c>
      <c r="DX5" s="15">
        <v>0.13</v>
      </c>
      <c r="DY5" s="15">
        <v>0.11</v>
      </c>
      <c r="DZ5" s="15">
        <v>0.25</v>
      </c>
      <c r="EA5" s="15">
        <v>0.09</v>
      </c>
      <c r="EB5" s="15">
        <v>0.03</v>
      </c>
      <c r="EC5" s="15"/>
      <c r="ED5" s="15"/>
      <c r="EE5" s="15"/>
      <c r="EG5" s="1" t="s">
        <v>43</v>
      </c>
      <c r="EH5" s="15">
        <v>0</v>
      </c>
      <c r="EI5" s="15">
        <v>0</v>
      </c>
      <c r="EJ5" s="15">
        <v>0</v>
      </c>
      <c r="EK5" s="15">
        <v>0.04</v>
      </c>
      <c r="EL5" s="15">
        <v>0.02</v>
      </c>
      <c r="EM5" s="15">
        <v>0.04</v>
      </c>
      <c r="EN5" s="15">
        <v>0.02</v>
      </c>
      <c r="EO5" s="15">
        <v>0</v>
      </c>
      <c r="EP5" s="15">
        <v>0.01</v>
      </c>
      <c r="EQ5" s="15">
        <v>0.04</v>
      </c>
      <c r="ER5" s="15">
        <v>0.05</v>
      </c>
      <c r="ES5" s="15">
        <v>0.03</v>
      </c>
      <c r="ET5" s="15">
        <v>0.04</v>
      </c>
      <c r="EU5" s="15">
        <v>0.02</v>
      </c>
      <c r="EV5" s="15">
        <v>0.05</v>
      </c>
      <c r="EW5" s="15">
        <v>0.04</v>
      </c>
      <c r="FA5" s="1" t="s">
        <v>43</v>
      </c>
      <c r="FB5" s="19">
        <v>0.08</v>
      </c>
      <c r="FC5" s="18">
        <f>R5</f>
        <v>0.2</v>
      </c>
      <c r="FD5" s="18">
        <f t="shared" ref="FD5:FD40" si="0">AM5</f>
        <v>7.0000000000000007E-2</v>
      </c>
      <c r="FE5" s="18">
        <f t="shared" ref="FE5:FE40" si="1">BH5</f>
        <v>0.09</v>
      </c>
      <c r="FF5" s="18">
        <f t="shared" ref="FF5:FF40" si="2">CC5</f>
        <v>7.0000000000000007E-2</v>
      </c>
      <c r="FG5" s="18">
        <f>CX5</f>
        <v>0.36</v>
      </c>
      <c r="FH5" s="18">
        <f t="shared" ref="FH5:FH40" si="3">DG5</f>
        <v>0.08</v>
      </c>
      <c r="FI5" s="18">
        <f>EB5</f>
        <v>0.03</v>
      </c>
      <c r="FJ5" s="18">
        <f>EW5</f>
        <v>0.04</v>
      </c>
      <c r="FK5" s="18">
        <v>6.9999999999999951E-2</v>
      </c>
      <c r="FM5" s="1" t="s">
        <v>43</v>
      </c>
      <c r="FN5" s="19">
        <v>0.08</v>
      </c>
      <c r="FO5" s="10">
        <f>(R5-Q5)*0.08</f>
        <v>-3.1999999999999984E-3</v>
      </c>
      <c r="FP5" s="10">
        <f>(AM5-AL5)*0.08</f>
        <v>-1.5999999999999992E-3</v>
      </c>
      <c r="FQ5" s="10">
        <f>(BH5-BG5)*0.08</f>
        <v>0</v>
      </c>
      <c r="FR5" s="10">
        <f>(CC5-CB5)*0.08</f>
        <v>8.0000000000000069E-4</v>
      </c>
      <c r="FS5" s="10">
        <f>(CX5-CW5)*0.08</f>
        <v>-8.0000000000000069E-4</v>
      </c>
      <c r="FT5" s="10">
        <f>(DG5-DF5)*0.08</f>
        <v>5.6000000000000008E-3</v>
      </c>
      <c r="FU5" s="10">
        <f>(EB5-EA5)*0.08</f>
        <v>-4.7999999999999996E-3</v>
      </c>
      <c r="FV5" s="10">
        <f>(EW5-EV5)*0.08</f>
        <v>-8.0000000000000015E-4</v>
      </c>
      <c r="FW5" s="10">
        <f>SUM(FO5:FV5)</f>
        <v>-4.799999999999997E-3</v>
      </c>
      <c r="FY5" s="1" t="s">
        <v>43</v>
      </c>
      <c r="FZ5" s="19">
        <v>0.08</v>
      </c>
      <c r="GA5" s="10">
        <f>(R5-N5)*0.08</f>
        <v>-5.6000000000000008E-3</v>
      </c>
      <c r="GB5" s="10">
        <f>(AM5-AI5)*0.08</f>
        <v>1.6000000000000003E-3</v>
      </c>
      <c r="GC5" s="10">
        <f>(BH5-BD5)*0.08</f>
        <v>2.3999999999999998E-3</v>
      </c>
      <c r="GD5" s="10">
        <f>(CC5-BY5)*0.08</f>
        <v>1.6000000000000003E-3</v>
      </c>
      <c r="GE5" s="10">
        <f>(CX5-CT5)*0.08</f>
        <v>3.9999999999999992E-3</v>
      </c>
      <c r="GF5" s="10">
        <f>(EB5-DX5)*0.08</f>
        <v>-8.0000000000000002E-3</v>
      </c>
      <c r="GG5" s="10">
        <f>(EW5-ES5)*0.08</f>
        <v>8.0000000000000015E-4</v>
      </c>
      <c r="GH5" s="10">
        <f>SUM(GA5:GG5)</f>
        <v>-3.2000000000000006E-3</v>
      </c>
    </row>
    <row r="6" spans="2:190" x14ac:dyDescent="0.25">
      <c r="B6" s="1" t="s">
        <v>44</v>
      </c>
      <c r="C6" s="15">
        <v>0.16</v>
      </c>
      <c r="D6" s="15">
        <v>0.14000000000000001</v>
      </c>
      <c r="E6" s="15">
        <v>0.14000000000000001</v>
      </c>
      <c r="F6" s="15">
        <v>0.18</v>
      </c>
      <c r="G6" s="15">
        <v>0.12</v>
      </c>
      <c r="H6" s="15">
        <v>0.06</v>
      </c>
      <c r="I6" s="15">
        <v>0.13</v>
      </c>
      <c r="J6" s="15">
        <v>0.15</v>
      </c>
      <c r="K6" s="15">
        <v>0.1</v>
      </c>
      <c r="L6" s="15">
        <v>7.0000000000000007E-2</v>
      </c>
      <c r="M6" s="15">
        <v>0.13</v>
      </c>
      <c r="N6" s="15">
        <v>0.13</v>
      </c>
      <c r="O6" s="15">
        <v>0.12</v>
      </c>
      <c r="P6" s="15">
        <v>0.12</v>
      </c>
      <c r="Q6" s="15">
        <v>0.09</v>
      </c>
      <c r="R6" s="15">
        <v>0.13</v>
      </c>
      <c r="S6" s="15"/>
      <c r="T6" s="15"/>
      <c r="U6" s="15"/>
      <c r="V6" s="15"/>
      <c r="W6" s="1" t="s">
        <v>44</v>
      </c>
      <c r="X6" s="15">
        <v>0.09</v>
      </c>
      <c r="Y6" s="15">
        <v>0.06</v>
      </c>
      <c r="Z6" s="15">
        <v>0.1</v>
      </c>
      <c r="AA6" s="15">
        <v>0.1</v>
      </c>
      <c r="AB6" s="15">
        <v>0.08</v>
      </c>
      <c r="AC6" s="15">
        <v>0.08</v>
      </c>
      <c r="AD6" s="15">
        <v>0.08</v>
      </c>
      <c r="AE6" s="15">
        <v>0.1</v>
      </c>
      <c r="AF6" s="15">
        <v>0.13</v>
      </c>
      <c r="AG6" s="15">
        <v>0.11</v>
      </c>
      <c r="AH6" s="15">
        <v>0.13</v>
      </c>
      <c r="AI6" s="15">
        <v>7.0000000000000007E-2</v>
      </c>
      <c r="AJ6" s="15">
        <v>0.11</v>
      </c>
      <c r="AK6" s="15">
        <v>0.1</v>
      </c>
      <c r="AL6" s="15">
        <v>0.13</v>
      </c>
      <c r="AM6" s="15">
        <v>0.15</v>
      </c>
      <c r="AR6" s="1" t="s">
        <v>44</v>
      </c>
      <c r="AS6" s="15">
        <v>0.06</v>
      </c>
      <c r="AT6" s="15">
        <v>0.13</v>
      </c>
      <c r="AU6" s="15">
        <v>0.09</v>
      </c>
      <c r="AV6" s="15">
        <v>0.08</v>
      </c>
      <c r="AW6" s="15">
        <v>0.11</v>
      </c>
      <c r="AX6" s="15">
        <v>0.1</v>
      </c>
      <c r="AY6" s="15">
        <v>0.09</v>
      </c>
      <c r="AZ6" s="15">
        <v>0.1</v>
      </c>
      <c r="BA6" s="15">
        <v>0.05</v>
      </c>
      <c r="BB6" s="15">
        <v>0.11</v>
      </c>
      <c r="BC6" s="15">
        <v>7.0000000000000007E-2</v>
      </c>
      <c r="BD6" s="15">
        <v>7.0000000000000007E-2</v>
      </c>
      <c r="BE6" s="15">
        <v>0.09</v>
      </c>
      <c r="BF6" s="15">
        <v>0.08</v>
      </c>
      <c r="BG6" s="15">
        <v>7.0000000000000007E-2</v>
      </c>
      <c r="BH6" s="15">
        <v>0.05</v>
      </c>
      <c r="BI6" s="15"/>
      <c r="BJ6" s="15"/>
      <c r="BK6" s="15"/>
      <c r="BL6" s="15"/>
      <c r="BM6" s="1" t="s">
        <v>44</v>
      </c>
      <c r="BN6" s="15">
        <v>0.06</v>
      </c>
      <c r="BO6" s="15">
        <v>0.04</v>
      </c>
      <c r="BP6" s="15">
        <v>0.05</v>
      </c>
      <c r="BQ6" s="15">
        <v>0.04</v>
      </c>
      <c r="BR6" s="15">
        <v>0.04</v>
      </c>
      <c r="BS6" s="15">
        <v>0.03</v>
      </c>
      <c r="BT6" s="15">
        <v>0.04</v>
      </c>
      <c r="BU6" s="15">
        <v>0.05</v>
      </c>
      <c r="BV6" s="15">
        <v>0.02</v>
      </c>
      <c r="BW6" s="15">
        <v>7.0000000000000007E-2</v>
      </c>
      <c r="BX6" s="15">
        <v>7.0000000000000007E-2</v>
      </c>
      <c r="BY6" s="15">
        <v>7.0000000000000007E-2</v>
      </c>
      <c r="BZ6" s="15">
        <v>0.06</v>
      </c>
      <c r="CA6" s="15">
        <v>0.04</v>
      </c>
      <c r="CB6" s="15">
        <v>0.06</v>
      </c>
      <c r="CC6" s="15">
        <v>0.04</v>
      </c>
      <c r="CD6" s="15"/>
      <c r="CE6" s="15"/>
      <c r="CF6" s="15"/>
      <c r="CH6" s="1" t="s">
        <v>44</v>
      </c>
      <c r="CI6" s="15">
        <v>0.42</v>
      </c>
      <c r="CJ6" s="15">
        <v>0.46</v>
      </c>
      <c r="CK6" s="15">
        <v>0.43</v>
      </c>
      <c r="CL6" s="15">
        <v>0.41</v>
      </c>
      <c r="CM6" s="15">
        <v>0.44</v>
      </c>
      <c r="CN6" s="15">
        <v>0.49</v>
      </c>
      <c r="CO6" s="15">
        <v>0.5</v>
      </c>
      <c r="CP6" s="15">
        <v>0.48</v>
      </c>
      <c r="CQ6" s="15">
        <v>0.48</v>
      </c>
      <c r="CR6" s="15">
        <v>0.48</v>
      </c>
      <c r="CS6" s="15">
        <v>0.46</v>
      </c>
      <c r="CT6" s="15">
        <v>0.44</v>
      </c>
      <c r="CU6" s="15">
        <v>0.46</v>
      </c>
      <c r="CV6" s="15">
        <v>0.5</v>
      </c>
      <c r="CW6" s="15">
        <v>0.5</v>
      </c>
      <c r="CX6" s="15">
        <v>0.45</v>
      </c>
      <c r="CY6" s="15"/>
      <c r="CZ6" s="15"/>
      <c r="DA6" s="15"/>
      <c r="DB6" s="15"/>
      <c r="DC6" s="1" t="s">
        <v>44</v>
      </c>
      <c r="DD6" s="15">
        <v>0</v>
      </c>
      <c r="DE6" s="15">
        <v>0.01</v>
      </c>
      <c r="DF6" s="15">
        <v>0.01</v>
      </c>
      <c r="DG6" s="15">
        <v>0.02</v>
      </c>
      <c r="DL6" s="1" t="s">
        <v>44</v>
      </c>
      <c r="DM6" s="15">
        <v>0.17</v>
      </c>
      <c r="DN6" s="15">
        <v>0.13</v>
      </c>
      <c r="DO6" s="15">
        <v>0.13</v>
      </c>
      <c r="DP6" s="15">
        <v>0.13</v>
      </c>
      <c r="DQ6" s="15">
        <v>0.13</v>
      </c>
      <c r="DR6" s="15">
        <v>0.18</v>
      </c>
      <c r="DS6" s="15">
        <v>0.09</v>
      </c>
      <c r="DT6" s="15">
        <v>0.06</v>
      </c>
      <c r="DU6" s="15">
        <v>0.13</v>
      </c>
      <c r="DV6" s="15">
        <v>0.1</v>
      </c>
      <c r="DW6" s="15">
        <v>7.0000000000000007E-2</v>
      </c>
      <c r="DX6" s="15">
        <v>0.13</v>
      </c>
      <c r="DY6" s="15">
        <v>0.08</v>
      </c>
      <c r="DZ6" s="15">
        <v>0.1</v>
      </c>
      <c r="EA6" s="15">
        <v>0.06</v>
      </c>
      <c r="EB6" s="15">
        <v>0.09</v>
      </c>
      <c r="EC6" s="15"/>
      <c r="ED6" s="15"/>
      <c r="EE6" s="15"/>
      <c r="EG6" s="1" t="s">
        <v>44</v>
      </c>
      <c r="EH6" s="15">
        <v>0.01</v>
      </c>
      <c r="EI6" s="15">
        <v>0.01</v>
      </c>
      <c r="EJ6" s="15">
        <v>0.01</v>
      </c>
      <c r="EK6" s="15">
        <v>0.01</v>
      </c>
      <c r="EL6" s="15">
        <v>0.06</v>
      </c>
      <c r="EM6" s="15">
        <v>0.02</v>
      </c>
      <c r="EN6" s="15">
        <v>0.01</v>
      </c>
      <c r="EO6" s="15">
        <v>0</v>
      </c>
      <c r="EP6" s="15">
        <v>0.04</v>
      </c>
      <c r="EQ6" s="15">
        <v>0.01</v>
      </c>
      <c r="ER6" s="15">
        <v>0.01</v>
      </c>
      <c r="ES6" s="15">
        <v>0.01</v>
      </c>
      <c r="ET6" s="15">
        <v>0.03</v>
      </c>
      <c r="EU6" s="15">
        <v>0.01</v>
      </c>
      <c r="EV6" s="15">
        <v>0.04</v>
      </c>
      <c r="EW6" s="15">
        <v>0.02</v>
      </c>
      <c r="FA6" s="1" t="s">
        <v>44</v>
      </c>
      <c r="FB6" s="19">
        <v>0.27</v>
      </c>
      <c r="FC6" s="18">
        <f t="shared" ref="FC6:FC40" si="4">R6</f>
        <v>0.13</v>
      </c>
      <c r="FD6" s="18">
        <f t="shared" si="0"/>
        <v>0.15</v>
      </c>
      <c r="FE6" s="18">
        <f t="shared" si="1"/>
        <v>0.05</v>
      </c>
      <c r="FF6" s="18">
        <f t="shared" si="2"/>
        <v>0.04</v>
      </c>
      <c r="FG6" s="18">
        <f t="shared" ref="FG6:FG40" si="5">CX6</f>
        <v>0.45</v>
      </c>
      <c r="FH6" s="18">
        <f t="shared" si="3"/>
        <v>0.02</v>
      </c>
      <c r="FI6" s="18">
        <f>EB6</f>
        <v>0.09</v>
      </c>
      <c r="FJ6" s="18">
        <f>EW6</f>
        <v>0.02</v>
      </c>
      <c r="FK6" s="18">
        <v>2.9999999999999916E-2</v>
      </c>
      <c r="FM6" s="1" t="s">
        <v>44</v>
      </c>
      <c r="FN6" s="19">
        <v>0.27</v>
      </c>
      <c r="FO6" s="10">
        <f>(R6-Q6)*0.27</f>
        <v>1.0800000000000002E-2</v>
      </c>
      <c r="FP6" s="10">
        <f>(AM6-AL6)*0.27</f>
        <v>5.3999999999999977E-3</v>
      </c>
      <c r="FQ6" s="10">
        <f>(BH6-BG6)*0.27</f>
        <v>-5.4000000000000012E-3</v>
      </c>
      <c r="FR6" s="10">
        <f>(CC6-CB6)*0.27</f>
        <v>-5.3999999999999994E-3</v>
      </c>
      <c r="FS6" s="10">
        <f>(CX6-CW6)*0.27</f>
        <v>-1.3499999999999998E-2</v>
      </c>
      <c r="FT6" s="10">
        <f>(DG6-DF6)*0.27</f>
        <v>2.7000000000000001E-3</v>
      </c>
      <c r="FU6" s="10">
        <f>(EB6-EA6)*0.27</f>
        <v>8.0999999999999996E-3</v>
      </c>
      <c r="FV6" s="10">
        <f>(EW6-EV6)*0.27</f>
        <v>-5.4000000000000003E-3</v>
      </c>
      <c r="FW6" s="10">
        <f t="shared" ref="FW6:FW42" si="6">SUM(FO6:FV6)</f>
        <v>-2.7000000000000001E-3</v>
      </c>
      <c r="FY6" s="1" t="s">
        <v>44</v>
      </c>
      <c r="FZ6" s="19">
        <v>0.27</v>
      </c>
      <c r="GA6" s="10">
        <f>(R6-N6)*0.27</f>
        <v>0</v>
      </c>
      <c r="GB6" s="10">
        <f>(AM6-AI6)*0.27</f>
        <v>2.1599999999999998E-2</v>
      </c>
      <c r="GC6" s="10">
        <f>(BH6-BD6)*0.27</f>
        <v>-5.4000000000000012E-3</v>
      </c>
      <c r="GD6" s="10">
        <f>(CC6-BY6)*0.27</f>
        <v>-8.1000000000000013E-3</v>
      </c>
      <c r="GE6" s="10">
        <f>(CX6-CT6)*0.27</f>
        <v>2.7000000000000027E-3</v>
      </c>
      <c r="GF6" s="10">
        <f>(EB6-DX6)*0.27</f>
        <v>-1.0800000000000002E-2</v>
      </c>
      <c r="GG6" s="10">
        <f>(EW6-ES6)*0.27</f>
        <v>2.7000000000000001E-3</v>
      </c>
      <c r="GH6" s="10">
        <f t="shared" ref="GH6:GH42" si="7">SUM(GA6:GG6)</f>
        <v>2.6999999999999949E-3</v>
      </c>
    </row>
    <row r="7" spans="2:190" x14ac:dyDescent="0.25">
      <c r="B7" s="1" t="s">
        <v>45</v>
      </c>
      <c r="C7" s="15">
        <v>0.23</v>
      </c>
      <c r="D7" s="15">
        <v>0.26</v>
      </c>
      <c r="E7" s="15">
        <v>0.22</v>
      </c>
      <c r="F7" s="15">
        <v>0.18</v>
      </c>
      <c r="G7" s="15">
        <v>0.21</v>
      </c>
      <c r="H7" s="15">
        <v>0.21</v>
      </c>
      <c r="I7" s="15">
        <v>0.19</v>
      </c>
      <c r="J7" s="15">
        <v>0.19</v>
      </c>
      <c r="K7" s="15">
        <v>0.23</v>
      </c>
      <c r="L7" s="15">
        <v>0.23</v>
      </c>
      <c r="M7" s="15">
        <v>0.21</v>
      </c>
      <c r="N7" s="15">
        <v>0.19</v>
      </c>
      <c r="O7" s="15">
        <v>0.23</v>
      </c>
      <c r="P7" s="15">
        <v>0.23</v>
      </c>
      <c r="Q7" s="15">
        <v>0.24</v>
      </c>
      <c r="R7" s="15">
        <v>0.23</v>
      </c>
      <c r="S7" s="15"/>
      <c r="T7" s="15"/>
      <c r="U7" s="15"/>
      <c r="V7" s="15"/>
      <c r="W7" s="1" t="s">
        <v>45</v>
      </c>
      <c r="X7" s="15">
        <v>0.05</v>
      </c>
      <c r="Y7" s="15">
        <v>0.06</v>
      </c>
      <c r="Z7" s="15">
        <v>0.05</v>
      </c>
      <c r="AA7" s="15">
        <v>0.05</v>
      </c>
      <c r="AB7" s="15">
        <v>0.03</v>
      </c>
      <c r="AC7" s="15">
        <v>0.06</v>
      </c>
      <c r="AD7" s="15">
        <v>0.08</v>
      </c>
      <c r="AE7" s="15">
        <v>0.06</v>
      </c>
      <c r="AF7" s="15">
        <v>0.05</v>
      </c>
      <c r="AG7" s="15">
        <v>7.0000000000000007E-2</v>
      </c>
      <c r="AH7" s="15">
        <v>0.04</v>
      </c>
      <c r="AI7" s="15">
        <v>0.05</v>
      </c>
      <c r="AJ7" s="15">
        <v>0.04</v>
      </c>
      <c r="AK7" s="15">
        <v>0.06</v>
      </c>
      <c r="AL7" s="15">
        <v>7.0000000000000007E-2</v>
      </c>
      <c r="AM7" s="15">
        <v>0.06</v>
      </c>
      <c r="AR7" s="1" t="s">
        <v>45</v>
      </c>
      <c r="AS7" s="15">
        <v>0.09</v>
      </c>
      <c r="AT7" s="15">
        <v>0.1</v>
      </c>
      <c r="AU7" s="15">
        <v>0.12</v>
      </c>
      <c r="AV7" s="15">
        <v>0.11</v>
      </c>
      <c r="AW7" s="15">
        <v>0.1</v>
      </c>
      <c r="AX7" s="15">
        <v>0.09</v>
      </c>
      <c r="AY7" s="15">
        <v>0.09</v>
      </c>
      <c r="AZ7" s="15">
        <v>0.11</v>
      </c>
      <c r="BA7" s="15">
        <v>0.09</v>
      </c>
      <c r="BB7" s="15">
        <v>0.06</v>
      </c>
      <c r="BC7" s="15">
        <v>0.08</v>
      </c>
      <c r="BD7" s="15">
        <v>0.11</v>
      </c>
      <c r="BE7" s="15">
        <v>0.08</v>
      </c>
      <c r="BF7" s="15">
        <v>7.0000000000000007E-2</v>
      </c>
      <c r="BG7" s="15">
        <v>0.08</v>
      </c>
      <c r="BH7" s="15">
        <v>0.06</v>
      </c>
      <c r="BI7" s="15"/>
      <c r="BJ7" s="15"/>
      <c r="BK7" s="15"/>
      <c r="BL7" s="15"/>
      <c r="BM7" s="1" t="s">
        <v>45</v>
      </c>
      <c r="BN7" s="15">
        <v>0.14000000000000001</v>
      </c>
      <c r="BO7" s="15">
        <v>0.13</v>
      </c>
      <c r="BP7" s="15">
        <v>0.1</v>
      </c>
      <c r="BQ7" s="15">
        <v>0.11</v>
      </c>
      <c r="BR7" s="15">
        <v>0.11</v>
      </c>
      <c r="BS7" s="15">
        <v>0.11</v>
      </c>
      <c r="BT7" s="15">
        <v>0.11</v>
      </c>
      <c r="BU7" s="15">
        <v>0.09</v>
      </c>
      <c r="BV7" s="15">
        <v>0.11</v>
      </c>
      <c r="BW7" s="15">
        <v>0.13</v>
      </c>
      <c r="BX7" s="15">
        <v>0.13</v>
      </c>
      <c r="BY7" s="15">
        <v>0.12</v>
      </c>
      <c r="BZ7" s="15">
        <v>0.11</v>
      </c>
      <c r="CA7" s="15">
        <v>0.11</v>
      </c>
      <c r="CB7" s="15">
        <v>0.08</v>
      </c>
      <c r="CC7" s="15">
        <v>0.1</v>
      </c>
      <c r="CD7" s="15"/>
      <c r="CE7" s="15"/>
      <c r="CF7" s="15"/>
      <c r="CH7" s="1" t="s">
        <v>45</v>
      </c>
      <c r="CI7" s="15">
        <v>0.25</v>
      </c>
      <c r="CJ7" s="15">
        <v>0.23</v>
      </c>
      <c r="CK7" s="15">
        <v>0.23</v>
      </c>
      <c r="CL7" s="15">
        <v>0.25</v>
      </c>
      <c r="CM7" s="15">
        <v>0.22</v>
      </c>
      <c r="CN7" s="15">
        <v>0.23</v>
      </c>
      <c r="CO7" s="15">
        <v>0.2</v>
      </c>
      <c r="CP7" s="15">
        <v>0.24</v>
      </c>
      <c r="CQ7" s="15">
        <v>0.23</v>
      </c>
      <c r="CR7" s="15">
        <v>0.22</v>
      </c>
      <c r="CS7" s="15">
        <v>0.28999999999999998</v>
      </c>
      <c r="CT7" s="15">
        <v>0.3</v>
      </c>
      <c r="CU7" s="15">
        <v>0.27</v>
      </c>
      <c r="CV7" s="15">
        <v>0.26</v>
      </c>
      <c r="CW7" s="15">
        <v>0.27</v>
      </c>
      <c r="CX7" s="15">
        <v>0.32</v>
      </c>
      <c r="CY7" s="15"/>
      <c r="CZ7" s="15"/>
      <c r="DA7" s="15"/>
      <c r="DB7" s="15"/>
      <c r="DC7" s="1" t="s">
        <v>45</v>
      </c>
      <c r="DD7" s="15">
        <v>0.02</v>
      </c>
      <c r="DE7" s="15">
        <v>0.03</v>
      </c>
      <c r="DF7" s="15">
        <v>0.05</v>
      </c>
      <c r="DG7" s="15">
        <v>0.06</v>
      </c>
      <c r="DH7" s="15"/>
      <c r="DI7" s="15"/>
      <c r="DJ7" s="15"/>
      <c r="DL7" s="1" t="s">
        <v>45</v>
      </c>
      <c r="DM7" s="15">
        <v>0.18</v>
      </c>
      <c r="DN7" s="15">
        <v>0.14000000000000001</v>
      </c>
      <c r="DO7" s="15">
        <v>0.18</v>
      </c>
      <c r="DP7" s="15">
        <v>0.19</v>
      </c>
      <c r="DQ7" s="15">
        <v>0.2</v>
      </c>
      <c r="DR7" s="15">
        <v>0.2</v>
      </c>
      <c r="DS7" s="15">
        <v>0.23</v>
      </c>
      <c r="DT7" s="15">
        <v>0.17</v>
      </c>
      <c r="DU7" s="15">
        <v>0.16</v>
      </c>
      <c r="DV7" s="15">
        <v>0.17</v>
      </c>
      <c r="DW7" s="15">
        <v>0.18</v>
      </c>
      <c r="DX7" s="15">
        <v>0.13</v>
      </c>
      <c r="DY7" s="15">
        <v>0.16</v>
      </c>
      <c r="DZ7" s="15">
        <v>0.16</v>
      </c>
      <c r="EA7" s="15">
        <v>0.13</v>
      </c>
      <c r="EB7" s="15">
        <v>0.1</v>
      </c>
      <c r="EC7" s="15"/>
      <c r="ED7" s="15"/>
      <c r="EE7" s="15"/>
      <c r="EG7" s="1" t="s">
        <v>45</v>
      </c>
      <c r="EH7" s="15">
        <v>0.01</v>
      </c>
      <c r="EI7" s="15">
        <v>0.04</v>
      </c>
      <c r="EJ7" s="15">
        <v>0</v>
      </c>
      <c r="EK7" s="15">
        <v>0.03</v>
      </c>
      <c r="EL7" s="15">
        <v>0.06</v>
      </c>
      <c r="EM7" s="15">
        <v>0.03</v>
      </c>
      <c r="EN7" s="15">
        <v>0.04</v>
      </c>
      <c r="EO7" s="15">
        <v>0.05</v>
      </c>
      <c r="EP7" s="15">
        <v>0.05</v>
      </c>
      <c r="EQ7" s="15">
        <v>0.04</v>
      </c>
      <c r="ER7" s="15">
        <v>0.03</v>
      </c>
      <c r="ES7" s="15">
        <v>0.02</v>
      </c>
      <c r="ET7" s="15">
        <v>0.02</v>
      </c>
      <c r="EU7" s="15">
        <v>0.06</v>
      </c>
      <c r="EV7" s="15">
        <v>0.03</v>
      </c>
      <c r="EW7" s="15">
        <v>0.02</v>
      </c>
      <c r="FA7" s="1" t="s">
        <v>45</v>
      </c>
      <c r="FB7" s="19">
        <v>0.43</v>
      </c>
      <c r="FC7" s="18">
        <f t="shared" si="4"/>
        <v>0.23</v>
      </c>
      <c r="FD7" s="18">
        <f t="shared" si="0"/>
        <v>0.06</v>
      </c>
      <c r="FE7" s="18">
        <f t="shared" si="1"/>
        <v>0.06</v>
      </c>
      <c r="FF7" s="18">
        <f t="shared" si="2"/>
        <v>0.1</v>
      </c>
      <c r="FG7" s="18">
        <f t="shared" si="5"/>
        <v>0.32</v>
      </c>
      <c r="FH7" s="18">
        <f t="shared" si="3"/>
        <v>0.06</v>
      </c>
      <c r="FI7" s="18">
        <f>EB7</f>
        <v>0.1</v>
      </c>
      <c r="FJ7" s="18">
        <f>EW7</f>
        <v>0.02</v>
      </c>
      <c r="FK7" s="18">
        <v>4.9999999999999933E-2</v>
      </c>
      <c r="FM7" s="1" t="s">
        <v>45</v>
      </c>
      <c r="FN7" s="19">
        <v>0.43</v>
      </c>
      <c r="FO7" s="10">
        <f>(R7-Q7)*0.43</f>
        <v>-4.2999999999999922E-3</v>
      </c>
      <c r="FP7" s="10">
        <f>(AM7-AL7)*0.43</f>
        <v>-4.3000000000000035E-3</v>
      </c>
      <c r="FQ7" s="10">
        <f>(BH7-BG7)*0.43</f>
        <v>-8.6000000000000017E-3</v>
      </c>
      <c r="FR7" s="10">
        <f>(CC7-CB7)*0.43</f>
        <v>8.6000000000000017E-3</v>
      </c>
      <c r="FS7" s="10">
        <f>(CX7-CW7)*0.43</f>
        <v>2.1499999999999995E-2</v>
      </c>
      <c r="FT7" s="10">
        <f>(DG7-DF7)*0.43</f>
        <v>4.2999999999999974E-3</v>
      </c>
      <c r="FU7" s="10">
        <f>(EB7-EA7)*0.43</f>
        <v>-1.29E-2</v>
      </c>
      <c r="FV7" s="10">
        <f>(EW7-EV7)*0.43</f>
        <v>-4.2999999999999991E-3</v>
      </c>
      <c r="FW7" s="10">
        <f t="shared" si="6"/>
        <v>0</v>
      </c>
      <c r="FY7" s="1" t="s">
        <v>45</v>
      </c>
      <c r="FZ7" s="19">
        <v>0.43</v>
      </c>
      <c r="GA7" s="10">
        <f>(R7-N7)*0.43</f>
        <v>1.7200000000000003E-2</v>
      </c>
      <c r="GB7" s="10">
        <f>(AM7-AI7)*0.43</f>
        <v>4.2999999999999974E-3</v>
      </c>
      <c r="GC7" s="10">
        <f>(BH7-BD7)*0.43</f>
        <v>-2.1500000000000002E-2</v>
      </c>
      <c r="GD7" s="10">
        <f>(CC7-BY7)*0.43</f>
        <v>-8.5999999999999948E-3</v>
      </c>
      <c r="GE7" s="10">
        <f>(CX7-CT7)*0.43</f>
        <v>8.6000000000000069E-3</v>
      </c>
      <c r="GF7" s="10">
        <f>(EB7-DX7)*0.43</f>
        <v>-1.29E-2</v>
      </c>
      <c r="GG7" s="10">
        <f>(EW7-ES7)*0.43</f>
        <v>0</v>
      </c>
      <c r="GH7" s="10">
        <f t="shared" si="7"/>
        <v>-1.2899999999999988E-2</v>
      </c>
    </row>
    <row r="8" spans="2:190" x14ac:dyDescent="0.25">
      <c r="B8" s="1" t="s">
        <v>46</v>
      </c>
      <c r="C8" s="15">
        <v>0.27</v>
      </c>
      <c r="D8" s="15">
        <v>0.31</v>
      </c>
      <c r="E8" s="15">
        <v>0.25</v>
      </c>
      <c r="F8" s="15">
        <v>0.24</v>
      </c>
      <c r="G8" s="15">
        <v>0.23</v>
      </c>
      <c r="H8" s="15">
        <v>0.23</v>
      </c>
      <c r="I8" s="15">
        <v>0.26</v>
      </c>
      <c r="J8" s="15">
        <v>0.23</v>
      </c>
      <c r="K8" s="15">
        <v>0.23</v>
      </c>
      <c r="L8" s="15">
        <v>0.28000000000000003</v>
      </c>
      <c r="M8" s="15">
        <v>0.25</v>
      </c>
      <c r="N8" s="15">
        <v>0.25</v>
      </c>
      <c r="O8" s="15">
        <v>0.24</v>
      </c>
      <c r="P8" s="15">
        <v>0.23</v>
      </c>
      <c r="Q8" s="15">
        <v>0.26</v>
      </c>
      <c r="R8" s="15">
        <v>0.3</v>
      </c>
      <c r="S8" s="15"/>
      <c r="T8" s="15"/>
      <c r="U8" s="15"/>
      <c r="V8" s="15"/>
      <c r="W8" s="1" t="s">
        <v>46</v>
      </c>
      <c r="X8" s="15">
        <v>0.05</v>
      </c>
      <c r="Y8" s="15">
        <v>0.03</v>
      </c>
      <c r="Z8" s="15">
        <v>0.03</v>
      </c>
      <c r="AA8" s="15">
        <v>0.03</v>
      </c>
      <c r="AB8" s="15">
        <v>0.04</v>
      </c>
      <c r="AC8" s="15">
        <v>7.0000000000000007E-2</v>
      </c>
      <c r="AD8" s="15">
        <v>0.06</v>
      </c>
      <c r="AE8" s="15">
        <v>0.06</v>
      </c>
      <c r="AF8" s="15">
        <v>0.05</v>
      </c>
      <c r="AG8" s="15">
        <v>0.03</v>
      </c>
      <c r="AH8" s="15">
        <v>7.0000000000000007E-2</v>
      </c>
      <c r="AI8" s="15">
        <v>0.06</v>
      </c>
      <c r="AJ8" s="15">
        <v>0.05</v>
      </c>
      <c r="AK8" s="15">
        <v>7.0000000000000007E-2</v>
      </c>
      <c r="AL8" s="15">
        <v>0.04</v>
      </c>
      <c r="AM8" s="15">
        <v>0.06</v>
      </c>
      <c r="AR8" s="1" t="s">
        <v>46</v>
      </c>
      <c r="AS8" s="15">
        <v>0.06</v>
      </c>
      <c r="AT8" s="15">
        <v>0.05</v>
      </c>
      <c r="AU8" s="15">
        <v>7.0000000000000007E-2</v>
      </c>
      <c r="AV8" s="15">
        <v>0.09</v>
      </c>
      <c r="AW8" s="15">
        <v>0.09</v>
      </c>
      <c r="AX8" s="15">
        <v>0.09</v>
      </c>
      <c r="AY8" s="15">
        <v>0.09</v>
      </c>
      <c r="AZ8" s="15">
        <v>0.06</v>
      </c>
      <c r="BA8" s="15">
        <v>0.1</v>
      </c>
      <c r="BB8" s="15">
        <v>0.06</v>
      </c>
      <c r="BC8" s="15">
        <v>0.08</v>
      </c>
      <c r="BD8" s="15">
        <v>7.0000000000000007E-2</v>
      </c>
      <c r="BE8" s="15">
        <v>7.0000000000000007E-2</v>
      </c>
      <c r="BF8" s="15">
        <v>0.03</v>
      </c>
      <c r="BG8" s="15">
        <v>0.06</v>
      </c>
      <c r="BH8" s="15">
        <v>0.03</v>
      </c>
      <c r="BI8" s="15"/>
      <c r="BJ8" s="15"/>
      <c r="BK8" s="15"/>
      <c r="BL8" s="15"/>
      <c r="BM8" s="1" t="s">
        <v>46</v>
      </c>
      <c r="BN8" s="15">
        <v>0.03</v>
      </c>
      <c r="BO8" s="15">
        <v>0.06</v>
      </c>
      <c r="BP8" s="15">
        <v>0.03</v>
      </c>
      <c r="BQ8" s="15">
        <v>0.02</v>
      </c>
      <c r="BR8" s="15">
        <v>0.02</v>
      </c>
      <c r="BS8" s="15">
        <v>0.06</v>
      </c>
      <c r="BT8" s="15">
        <v>0.04</v>
      </c>
      <c r="BU8" s="15">
        <v>0.09</v>
      </c>
      <c r="BV8" s="15">
        <v>0.05</v>
      </c>
      <c r="BW8" s="15">
        <v>0.03</v>
      </c>
      <c r="BX8" s="15">
        <v>0.06</v>
      </c>
      <c r="BY8" s="15">
        <v>0.06</v>
      </c>
      <c r="BZ8" s="15">
        <v>7.0000000000000007E-2</v>
      </c>
      <c r="CA8" s="15">
        <v>0.03</v>
      </c>
      <c r="CB8" s="15">
        <v>0.05</v>
      </c>
      <c r="CC8" s="15">
        <v>0.08</v>
      </c>
      <c r="CD8" s="15"/>
      <c r="CE8" s="15"/>
      <c r="CF8" s="15"/>
      <c r="CH8" s="1" t="s">
        <v>46</v>
      </c>
      <c r="CI8" s="15">
        <v>0.27</v>
      </c>
      <c r="CJ8" s="15">
        <v>0.16</v>
      </c>
      <c r="CK8" s="15">
        <v>0.21</v>
      </c>
      <c r="CL8" s="15">
        <v>0.19</v>
      </c>
      <c r="CM8" s="15">
        <v>0.18</v>
      </c>
      <c r="CN8" s="15">
        <v>0.14000000000000001</v>
      </c>
      <c r="CO8" s="15">
        <v>0.18</v>
      </c>
      <c r="CP8" s="15">
        <v>0.2</v>
      </c>
      <c r="CQ8" s="15">
        <v>0.15</v>
      </c>
      <c r="CR8" s="15">
        <v>0.19</v>
      </c>
      <c r="CS8" s="15">
        <v>0.13</v>
      </c>
      <c r="CT8" s="15">
        <v>0.16</v>
      </c>
      <c r="CU8" s="15">
        <v>0.17</v>
      </c>
      <c r="CV8" s="15">
        <v>0.15</v>
      </c>
      <c r="CW8" s="15">
        <v>0.16</v>
      </c>
      <c r="CX8" s="15">
        <v>0.2</v>
      </c>
      <c r="CY8" s="15"/>
      <c r="CZ8" s="15"/>
      <c r="DA8" s="15"/>
      <c r="DB8" s="15"/>
      <c r="DC8" s="1" t="s">
        <v>46</v>
      </c>
      <c r="DD8" s="15">
        <v>0.01</v>
      </c>
      <c r="DE8" s="15">
        <v>0.05</v>
      </c>
      <c r="DF8" s="15">
        <v>0.09</v>
      </c>
      <c r="DG8" s="15">
        <v>0.04</v>
      </c>
      <c r="DH8" s="15"/>
      <c r="DI8" s="15"/>
      <c r="DJ8" s="15"/>
      <c r="DL8" s="1" t="s">
        <v>46</v>
      </c>
      <c r="DM8" s="15">
        <v>0.17</v>
      </c>
      <c r="DN8" s="15">
        <v>0.14000000000000001</v>
      </c>
      <c r="DO8" s="15">
        <v>0.13</v>
      </c>
      <c r="DP8" s="15">
        <v>0.14000000000000001</v>
      </c>
      <c r="DQ8" s="15">
        <v>0.21</v>
      </c>
      <c r="DR8" s="15">
        <v>0.15</v>
      </c>
      <c r="DS8" s="15">
        <v>0.14000000000000001</v>
      </c>
      <c r="DT8" s="15">
        <v>0.13</v>
      </c>
      <c r="DU8" s="15">
        <v>0.14000000000000001</v>
      </c>
      <c r="DV8" s="15">
        <v>0.16</v>
      </c>
      <c r="DW8" s="15">
        <v>0.17</v>
      </c>
      <c r="DX8" s="15">
        <v>0.19</v>
      </c>
      <c r="DY8" s="15">
        <v>0.15</v>
      </c>
      <c r="DZ8" s="15">
        <v>0.2</v>
      </c>
      <c r="EA8" s="15">
        <v>0.19</v>
      </c>
      <c r="EB8" s="15">
        <v>0.12</v>
      </c>
      <c r="EC8" s="15"/>
      <c r="ED8" s="15"/>
      <c r="EE8" s="15"/>
      <c r="EG8" s="1" t="s">
        <v>46</v>
      </c>
      <c r="EH8" s="15">
        <v>0.01</v>
      </c>
      <c r="EI8" s="15">
        <v>0.03</v>
      </c>
      <c r="EJ8" s="15">
        <v>0.03</v>
      </c>
      <c r="EK8" s="15">
        <v>0.01</v>
      </c>
      <c r="EL8" s="15">
        <v>0.03</v>
      </c>
      <c r="EM8" s="15">
        <v>0.05</v>
      </c>
      <c r="EN8" s="15">
        <v>0.05</v>
      </c>
      <c r="EO8" s="15">
        <v>0.01</v>
      </c>
      <c r="EP8" s="15">
        <v>0.05</v>
      </c>
      <c r="EQ8" s="15">
        <v>0.02</v>
      </c>
      <c r="ER8" s="15">
        <v>0.04</v>
      </c>
      <c r="ES8" s="15">
        <v>0.01</v>
      </c>
      <c r="ET8" s="15">
        <v>0.05</v>
      </c>
      <c r="EU8" s="15">
        <v>0.02</v>
      </c>
      <c r="EV8" s="15">
        <v>0.01</v>
      </c>
      <c r="EW8" s="15">
        <v>0.03</v>
      </c>
      <c r="FA8" s="1" t="s">
        <v>46</v>
      </c>
      <c r="FB8" s="19">
        <v>0.15</v>
      </c>
      <c r="FC8" s="18">
        <f t="shared" si="4"/>
        <v>0.3</v>
      </c>
      <c r="FD8" s="18">
        <f t="shared" si="0"/>
        <v>0.06</v>
      </c>
      <c r="FE8" s="18">
        <f t="shared" si="1"/>
        <v>0.03</v>
      </c>
      <c r="FF8" s="18">
        <f t="shared" si="2"/>
        <v>0.08</v>
      </c>
      <c r="FG8" s="18">
        <f t="shared" si="5"/>
        <v>0.2</v>
      </c>
      <c r="FH8" s="18">
        <f t="shared" si="3"/>
        <v>0.04</v>
      </c>
      <c r="FI8" s="18">
        <f>EB8</f>
        <v>0.12</v>
      </c>
      <c r="FJ8" s="18">
        <f>EW8</f>
        <v>0.03</v>
      </c>
      <c r="FK8" s="18">
        <v>0.14999999999999991</v>
      </c>
      <c r="FM8" s="1" t="s">
        <v>46</v>
      </c>
      <c r="FN8" s="19">
        <v>0.15</v>
      </c>
      <c r="FO8" s="10">
        <f>(R8-Q8)*0.15</f>
        <v>5.9999999999999967E-3</v>
      </c>
      <c r="FP8" s="10">
        <f>(AM8-AL8)*0.15</f>
        <v>2.9999999999999996E-3</v>
      </c>
      <c r="FQ8" s="10">
        <f>(BH8-BG8)*0.15</f>
        <v>-4.4999999999999997E-3</v>
      </c>
      <c r="FR8" s="10">
        <f>(CC8-CB8)*0.15</f>
        <v>4.4999999999999997E-3</v>
      </c>
      <c r="FS8" s="10">
        <f>(CX8-CW8)*0.15</f>
        <v>6.000000000000001E-3</v>
      </c>
      <c r="FT8" s="10">
        <f>(DG8-DF8)*0.15</f>
        <v>-7.4999999999999989E-3</v>
      </c>
      <c r="FU8" s="10">
        <f>(EB8-EA8)*0.15</f>
        <v>-1.0500000000000001E-2</v>
      </c>
      <c r="FV8" s="10">
        <f>(EW8-EV8)*0.15</f>
        <v>2.9999999999999996E-3</v>
      </c>
      <c r="FW8" s="10">
        <f t="shared" si="6"/>
        <v>-3.903127820947816E-18</v>
      </c>
      <c r="FY8" s="1" t="s">
        <v>46</v>
      </c>
      <c r="FZ8" s="19">
        <v>0.15</v>
      </c>
      <c r="GA8" s="10">
        <f>(R8-N8)*0.15</f>
        <v>7.499999999999998E-3</v>
      </c>
      <c r="GB8" s="10">
        <f>(AM8-AI8)*0.15</f>
        <v>0</v>
      </c>
      <c r="GC8" s="10">
        <f>(BH8-BD8)*0.15</f>
        <v>-6.000000000000001E-3</v>
      </c>
      <c r="GD8" s="10">
        <f>(CC8-BY8)*0.15</f>
        <v>3.0000000000000005E-3</v>
      </c>
      <c r="GE8" s="10">
        <f>(CX8-CT8)*0.15</f>
        <v>6.000000000000001E-3</v>
      </c>
      <c r="GF8" s="10">
        <f>(EB8-DX8)*0.15</f>
        <v>-1.0500000000000001E-2</v>
      </c>
      <c r="GG8" s="10">
        <f>(EW8-ES8)*0.15</f>
        <v>2.9999999999999996E-3</v>
      </c>
      <c r="GH8" s="10">
        <f t="shared" si="7"/>
        <v>2.9999999999999979E-3</v>
      </c>
    </row>
    <row r="9" spans="2:190" x14ac:dyDescent="0.25">
      <c r="B9" s="1" t="s">
        <v>47</v>
      </c>
      <c r="C9" s="15">
        <v>0.33</v>
      </c>
      <c r="D9" s="15">
        <v>0.43</v>
      </c>
      <c r="E9" s="15">
        <v>0.25</v>
      </c>
      <c r="F9" s="15">
        <v>0.16</v>
      </c>
      <c r="G9" s="15">
        <v>0.28999999999999998</v>
      </c>
      <c r="H9" s="15">
        <v>0.28000000000000003</v>
      </c>
      <c r="I9" s="15">
        <v>0.28000000000000003</v>
      </c>
      <c r="J9" s="15">
        <v>0.35</v>
      </c>
      <c r="K9" s="15">
        <v>0.31</v>
      </c>
      <c r="L9" s="15">
        <v>0.23</v>
      </c>
      <c r="M9" s="15">
        <v>0.22</v>
      </c>
      <c r="N9" s="15">
        <v>0.24</v>
      </c>
      <c r="O9" s="15">
        <v>0.23</v>
      </c>
      <c r="P9" s="15">
        <v>0.27</v>
      </c>
      <c r="Q9" s="15">
        <v>0.28999999999999998</v>
      </c>
      <c r="R9" s="15">
        <v>0.33</v>
      </c>
      <c r="S9" s="15"/>
      <c r="T9" s="15"/>
      <c r="U9" s="15"/>
      <c r="V9" s="15"/>
      <c r="W9" s="1" t="s">
        <v>47</v>
      </c>
      <c r="X9" s="15">
        <v>0.06</v>
      </c>
      <c r="Y9" s="15">
        <v>0.04</v>
      </c>
      <c r="Z9" s="15">
        <v>0.03</v>
      </c>
      <c r="AA9" s="15">
        <v>0.04</v>
      </c>
      <c r="AB9" s="15">
        <v>0.06</v>
      </c>
      <c r="AC9" s="15">
        <v>0.04</v>
      </c>
      <c r="AD9" s="15">
        <v>0.03</v>
      </c>
      <c r="AE9" s="15">
        <v>0.03</v>
      </c>
      <c r="AF9" s="15">
        <v>0.06</v>
      </c>
      <c r="AG9" s="15">
        <v>0.1</v>
      </c>
      <c r="AH9" s="15">
        <v>0.06</v>
      </c>
      <c r="AI9" s="15">
        <v>0.01</v>
      </c>
      <c r="AJ9" s="15">
        <v>7.0000000000000007E-2</v>
      </c>
      <c r="AK9" s="15">
        <v>7.0000000000000007E-2</v>
      </c>
      <c r="AL9" s="15">
        <v>0.03</v>
      </c>
      <c r="AM9" s="15">
        <v>7.0000000000000007E-2</v>
      </c>
      <c r="AR9" s="1" t="s">
        <v>47</v>
      </c>
      <c r="AS9" s="15">
        <v>0.09</v>
      </c>
      <c r="AT9" s="15">
        <v>7.0000000000000007E-2</v>
      </c>
      <c r="AU9" s="15">
        <v>0.1</v>
      </c>
      <c r="AV9" s="15">
        <v>0.11</v>
      </c>
      <c r="AW9" s="15">
        <v>0.09</v>
      </c>
      <c r="AX9" s="15">
        <v>7.0000000000000007E-2</v>
      </c>
      <c r="AY9" s="15">
        <v>0</v>
      </c>
      <c r="AZ9" s="15">
        <v>0.09</v>
      </c>
      <c r="BA9" s="15">
        <v>0.09</v>
      </c>
      <c r="BB9" s="15">
        <v>7.0000000000000007E-2</v>
      </c>
      <c r="BC9" s="15">
        <v>0.05</v>
      </c>
      <c r="BD9" s="15">
        <v>0.03</v>
      </c>
      <c r="BE9" s="15">
        <v>0.09</v>
      </c>
      <c r="BF9" s="15">
        <v>0.08</v>
      </c>
      <c r="BG9" s="15">
        <v>0.04</v>
      </c>
      <c r="BH9" s="15">
        <v>7.0000000000000007E-2</v>
      </c>
      <c r="BI9" s="15"/>
      <c r="BJ9" s="15"/>
      <c r="BK9" s="15"/>
      <c r="BL9" s="15"/>
      <c r="BM9" s="1" t="s">
        <v>47</v>
      </c>
      <c r="BN9" s="15">
        <v>0.04</v>
      </c>
      <c r="BO9" s="15">
        <v>0.1</v>
      </c>
      <c r="BP9" s="15">
        <v>0.06</v>
      </c>
      <c r="BQ9" s="15">
        <v>0.04</v>
      </c>
      <c r="BR9" s="15">
        <v>0.03</v>
      </c>
      <c r="BS9" s="15">
        <v>0.05</v>
      </c>
      <c r="BT9" s="15">
        <v>0.01</v>
      </c>
      <c r="BU9" s="15">
        <v>7.0000000000000007E-2</v>
      </c>
      <c r="BV9" s="15">
        <v>0.06</v>
      </c>
      <c r="BW9" s="15">
        <v>0.06</v>
      </c>
      <c r="BX9" s="15">
        <v>0.08</v>
      </c>
      <c r="BY9" s="15">
        <v>7.0000000000000007E-2</v>
      </c>
      <c r="BZ9" s="15">
        <v>0.09</v>
      </c>
      <c r="CA9" s="15">
        <v>0.03</v>
      </c>
      <c r="CB9" s="15">
        <v>7.0000000000000007E-2</v>
      </c>
      <c r="CC9" s="15">
        <v>0.01</v>
      </c>
      <c r="CD9" s="15"/>
      <c r="CE9" s="15"/>
      <c r="CF9" s="15"/>
      <c r="CH9" s="1" t="s">
        <v>47</v>
      </c>
      <c r="CI9" s="15">
        <v>0.2</v>
      </c>
      <c r="CJ9" s="15">
        <v>0.16</v>
      </c>
      <c r="CK9" s="15">
        <v>0.31</v>
      </c>
      <c r="CL9" s="15">
        <v>0.33</v>
      </c>
      <c r="CM9" s="15">
        <v>0.33</v>
      </c>
      <c r="CN9" s="15">
        <v>0.28999999999999998</v>
      </c>
      <c r="CO9" s="15">
        <v>0.33</v>
      </c>
      <c r="CP9" s="15">
        <v>0.22</v>
      </c>
      <c r="CQ9" s="15">
        <v>0.26</v>
      </c>
      <c r="CR9" s="15">
        <v>0.28000000000000003</v>
      </c>
      <c r="CS9" s="15">
        <v>0.28999999999999998</v>
      </c>
      <c r="CT9" s="15">
        <v>0.25</v>
      </c>
      <c r="CU9" s="15">
        <v>0.27</v>
      </c>
      <c r="CV9" s="15">
        <v>0.34</v>
      </c>
      <c r="CW9" s="15">
        <v>0.28999999999999998</v>
      </c>
      <c r="CX9" s="15">
        <v>0.21</v>
      </c>
      <c r="CY9" s="15"/>
      <c r="CZ9" s="15"/>
      <c r="DA9" s="15"/>
      <c r="DB9" s="15"/>
      <c r="DC9" s="1" t="s">
        <v>47</v>
      </c>
      <c r="DD9" s="15">
        <v>0</v>
      </c>
      <c r="DE9" s="15">
        <v>0</v>
      </c>
      <c r="DF9" s="15">
        <v>0.04</v>
      </c>
      <c r="DG9" s="15">
        <v>7.0000000000000007E-2</v>
      </c>
      <c r="DH9" s="15"/>
      <c r="DI9" s="15"/>
      <c r="DJ9" s="15"/>
      <c r="DL9" s="1" t="s">
        <v>47</v>
      </c>
      <c r="DM9" s="15">
        <v>0.16</v>
      </c>
      <c r="DN9" s="15">
        <v>0.06</v>
      </c>
      <c r="DO9" s="15">
        <v>0.12</v>
      </c>
      <c r="DP9" s="15">
        <v>0.2</v>
      </c>
      <c r="DQ9" s="15">
        <v>0.14000000000000001</v>
      </c>
      <c r="DR9" s="15">
        <v>0.15</v>
      </c>
      <c r="DS9" s="15">
        <v>0.04</v>
      </c>
      <c r="DT9" s="15">
        <v>0.12</v>
      </c>
      <c r="DU9" s="15">
        <v>0.15</v>
      </c>
      <c r="DV9" s="15">
        <v>0.1</v>
      </c>
      <c r="DW9" s="15">
        <v>0.18</v>
      </c>
      <c r="DX9" s="15">
        <v>0.24</v>
      </c>
      <c r="DY9" s="15">
        <v>0.13</v>
      </c>
      <c r="DZ9" s="15">
        <v>7.0000000000000007E-2</v>
      </c>
      <c r="EA9" s="15">
        <v>0.17</v>
      </c>
      <c r="EB9" s="15">
        <v>0.16</v>
      </c>
      <c r="EC9" s="15"/>
      <c r="ED9" s="15"/>
      <c r="EE9" s="15"/>
      <c r="EG9" s="1" t="s">
        <v>47</v>
      </c>
      <c r="EH9" s="15">
        <v>0.01</v>
      </c>
      <c r="EI9" s="15">
        <v>0.06</v>
      </c>
      <c r="EJ9" s="15">
        <v>0.03</v>
      </c>
      <c r="EK9" s="15">
        <v>0.01</v>
      </c>
      <c r="EL9" s="15">
        <v>0.03</v>
      </c>
      <c r="EM9" s="15">
        <v>0</v>
      </c>
      <c r="EN9" s="15">
        <v>7.0000000000000007E-2</v>
      </c>
      <c r="EO9" s="15">
        <v>0.03</v>
      </c>
      <c r="EP9" s="15">
        <v>0.03</v>
      </c>
      <c r="EQ9" s="15">
        <v>0.06</v>
      </c>
      <c r="ER9" s="15">
        <v>0.01</v>
      </c>
      <c r="ES9" s="15">
        <v>0.03</v>
      </c>
      <c r="ET9" s="15">
        <v>0.03</v>
      </c>
      <c r="EU9" s="15">
        <v>0</v>
      </c>
      <c r="EV9" s="15">
        <v>0</v>
      </c>
      <c r="EW9" s="15">
        <v>0.03</v>
      </c>
      <c r="FA9" s="1" t="s">
        <v>47</v>
      </c>
      <c r="FB9" s="19">
        <v>7.0000000000000007E-2</v>
      </c>
      <c r="FC9" s="18">
        <f t="shared" si="4"/>
        <v>0.33</v>
      </c>
      <c r="FD9" s="18">
        <f t="shared" si="0"/>
        <v>7.0000000000000007E-2</v>
      </c>
      <c r="FE9" s="18">
        <f t="shared" si="1"/>
        <v>7.0000000000000007E-2</v>
      </c>
      <c r="FF9" s="18">
        <f t="shared" si="2"/>
        <v>0.01</v>
      </c>
      <c r="FG9" s="18">
        <f t="shared" si="5"/>
        <v>0.21</v>
      </c>
      <c r="FH9" s="18">
        <f t="shared" si="3"/>
        <v>7.0000000000000007E-2</v>
      </c>
      <c r="FI9" s="18">
        <f>EB9</f>
        <v>0.16</v>
      </c>
      <c r="FJ9" s="18">
        <f>EW9</f>
        <v>0.03</v>
      </c>
      <c r="FK9" s="18">
        <v>9.000000000000008E-2</v>
      </c>
      <c r="FM9" s="1" t="s">
        <v>47</v>
      </c>
      <c r="FN9" s="19">
        <v>7.0000000000000007E-2</v>
      </c>
      <c r="FO9" s="10">
        <f>(R9-Q9)*0.07</f>
        <v>2.8000000000000026E-3</v>
      </c>
      <c r="FP9" s="10">
        <f>(AM9-AL9)*0.07</f>
        <v>2.8000000000000008E-3</v>
      </c>
      <c r="FQ9" s="10">
        <f>(BH9-BG9)*0.07</f>
        <v>2.1000000000000007E-3</v>
      </c>
      <c r="FR9" s="10">
        <f>(CC9-CB9)*0.07</f>
        <v>-4.2000000000000006E-3</v>
      </c>
      <c r="FS9" s="10">
        <f>(CX9-CW9)*0.07</f>
        <v>-5.5999999999999999E-3</v>
      </c>
      <c r="FT9" s="10">
        <f>(DG9-DF9)*0.07</f>
        <v>2.1000000000000007E-3</v>
      </c>
      <c r="FU9" s="10">
        <f>(EB9-EA9)*0.07</f>
        <v>-7.0000000000000064E-4</v>
      </c>
      <c r="FV9" s="10">
        <f>(EW9-EV9)*0.07</f>
        <v>2.1000000000000003E-3</v>
      </c>
      <c r="FW9" s="10">
        <f t="shared" si="6"/>
        <v>1.4000000000000037E-3</v>
      </c>
      <c r="FY9" s="1" t="s">
        <v>47</v>
      </c>
      <c r="FZ9" s="19">
        <v>7.0000000000000007E-2</v>
      </c>
      <c r="GA9" s="10">
        <f>(R9-N9)*0.07</f>
        <v>6.3000000000000026E-3</v>
      </c>
      <c r="GB9" s="10">
        <f>(AM9-AI9)*0.07</f>
        <v>4.2000000000000006E-3</v>
      </c>
      <c r="GC9" s="10">
        <f>(BH9-BD9)*0.07</f>
        <v>2.8000000000000008E-3</v>
      </c>
      <c r="GD9" s="10">
        <f>(CC9-BY9)*0.07</f>
        <v>-4.2000000000000006E-3</v>
      </c>
      <c r="GE9" s="10">
        <f>(CX9-CT9)*0.07</f>
        <v>-2.8000000000000008E-3</v>
      </c>
      <c r="GF9" s="10">
        <f>(EB9-DX9)*0.07</f>
        <v>-5.5999999999999999E-3</v>
      </c>
      <c r="GG9" s="10">
        <f>(EW9-ES9)*0.07</f>
        <v>0</v>
      </c>
      <c r="GH9" s="10">
        <f t="shared" si="7"/>
        <v>7.0000000000000184E-4</v>
      </c>
    </row>
    <row r="10" spans="2:190" x14ac:dyDescent="0.25">
      <c r="B10" s="4" t="s">
        <v>48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W10" s="4" t="s">
        <v>48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R10" s="4" t="s">
        <v>48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M10" s="4" t="s">
        <v>48</v>
      </c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H10" s="4" t="s">
        <v>48</v>
      </c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DC10" s="4" t="s">
        <v>48</v>
      </c>
      <c r="DD10" s="3"/>
      <c r="DE10" s="3"/>
      <c r="DF10" s="3"/>
      <c r="DG10" s="3"/>
      <c r="DH10" s="15"/>
      <c r="DI10" s="15"/>
      <c r="DJ10" s="15"/>
      <c r="DL10" s="4" t="s">
        <v>48</v>
      </c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G10" s="4" t="s">
        <v>48</v>
      </c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FA10" s="4" t="s">
        <v>48</v>
      </c>
      <c r="FB10" s="4"/>
      <c r="FC10" s="4"/>
      <c r="FD10" s="4"/>
      <c r="FE10" s="4"/>
      <c r="FF10" s="4"/>
      <c r="FG10" s="4"/>
      <c r="FH10" s="4"/>
      <c r="FI10" s="4"/>
      <c r="FJ10" s="4"/>
      <c r="FK10" s="4"/>
      <c r="FM10" s="4" t="s">
        <v>48</v>
      </c>
      <c r="FN10" s="4"/>
      <c r="FO10" s="8"/>
      <c r="FP10" s="8"/>
      <c r="FQ10" s="8"/>
      <c r="FR10" s="8"/>
      <c r="FS10" s="8"/>
      <c r="FT10" s="8"/>
      <c r="FU10" s="8"/>
      <c r="FV10" s="8"/>
      <c r="FW10" s="8"/>
      <c r="FY10" s="4" t="s">
        <v>48</v>
      </c>
      <c r="FZ10" s="4"/>
      <c r="GA10" s="8"/>
      <c r="GB10" s="8"/>
      <c r="GC10" s="8"/>
      <c r="GD10" s="8"/>
      <c r="GE10" s="8"/>
      <c r="GF10" s="8"/>
      <c r="GG10" s="8"/>
      <c r="GH10" s="8"/>
    </row>
    <row r="11" spans="2:190" x14ac:dyDescent="0.25">
      <c r="B11" s="1" t="s">
        <v>67</v>
      </c>
      <c r="C11" s="15">
        <v>0.21</v>
      </c>
      <c r="D11" s="15">
        <v>0.21</v>
      </c>
      <c r="E11" s="15">
        <v>0.19</v>
      </c>
      <c r="F11" s="15">
        <v>0.18</v>
      </c>
      <c r="G11" s="15">
        <v>0.17</v>
      </c>
      <c r="H11" s="15">
        <v>0.14000000000000001</v>
      </c>
      <c r="I11" s="15">
        <v>0.17</v>
      </c>
      <c r="J11" s="15">
        <v>0.18</v>
      </c>
      <c r="K11" s="15">
        <v>0.17</v>
      </c>
      <c r="L11" s="15">
        <v>0.19</v>
      </c>
      <c r="M11" s="15">
        <v>0.17</v>
      </c>
      <c r="N11" s="15">
        <v>0.24</v>
      </c>
      <c r="O11" s="15">
        <v>0.14000000000000001</v>
      </c>
      <c r="P11" s="15">
        <v>0.16</v>
      </c>
      <c r="Q11" s="15">
        <v>0.18</v>
      </c>
      <c r="R11" s="15">
        <v>0.18</v>
      </c>
      <c r="S11" s="15"/>
      <c r="T11" s="15"/>
      <c r="U11" s="15"/>
      <c r="V11" s="15"/>
      <c r="W11" s="1" t="s">
        <v>67</v>
      </c>
      <c r="X11" s="15">
        <v>0.06</v>
      </c>
      <c r="Y11" s="15">
        <v>0.04</v>
      </c>
      <c r="Z11" s="15">
        <v>0.06</v>
      </c>
      <c r="AA11" s="15">
        <v>0.06</v>
      </c>
      <c r="AB11" s="15">
        <v>0.08</v>
      </c>
      <c r="AC11" s="15">
        <v>7.0000000000000007E-2</v>
      </c>
      <c r="AD11" s="15">
        <v>0.06</v>
      </c>
      <c r="AE11" s="15">
        <v>0.06</v>
      </c>
      <c r="AF11" s="15">
        <v>7.0000000000000007E-2</v>
      </c>
      <c r="AG11" s="15">
        <v>0.08</v>
      </c>
      <c r="AH11" s="15">
        <v>0.08</v>
      </c>
      <c r="AI11" s="15">
        <v>0.06</v>
      </c>
      <c r="AJ11" s="15">
        <v>0.05</v>
      </c>
      <c r="AK11" s="15">
        <v>7.0000000000000007E-2</v>
      </c>
      <c r="AL11" s="15">
        <v>0.08</v>
      </c>
      <c r="AM11" s="15">
        <v>0.09</v>
      </c>
      <c r="AR11" s="1" t="s">
        <v>67</v>
      </c>
      <c r="AS11" s="15">
        <v>0.12</v>
      </c>
      <c r="AT11" s="15">
        <v>0.14000000000000001</v>
      </c>
      <c r="AU11" s="15">
        <v>0.1</v>
      </c>
      <c r="AV11" s="15">
        <v>0.12</v>
      </c>
      <c r="AW11" s="15">
        <v>0.11</v>
      </c>
      <c r="AX11" s="15">
        <v>0.11</v>
      </c>
      <c r="AY11" s="15">
        <v>0.13</v>
      </c>
      <c r="AZ11" s="15">
        <v>0.1</v>
      </c>
      <c r="BA11" s="15">
        <v>0.09</v>
      </c>
      <c r="BB11" s="15">
        <v>0.09</v>
      </c>
      <c r="BC11" s="15">
        <v>0.11</v>
      </c>
      <c r="BD11" s="15">
        <v>0.09</v>
      </c>
      <c r="BE11" s="15">
        <v>0.08</v>
      </c>
      <c r="BF11" s="15">
        <v>0.08</v>
      </c>
      <c r="BG11" s="15">
        <v>0.12</v>
      </c>
      <c r="BH11" s="15">
        <v>7.0000000000000007E-2</v>
      </c>
      <c r="BI11" s="15"/>
      <c r="BJ11" s="15"/>
      <c r="BK11" s="15"/>
      <c r="BL11" s="15"/>
      <c r="BM11" s="1" t="s">
        <v>67</v>
      </c>
      <c r="BN11" s="15">
        <v>0.09</v>
      </c>
      <c r="BO11" s="15">
        <v>7.0000000000000007E-2</v>
      </c>
      <c r="BP11" s="15">
        <v>0.08</v>
      </c>
      <c r="BQ11" s="15">
        <v>7.0000000000000007E-2</v>
      </c>
      <c r="BR11" s="15">
        <v>0.06</v>
      </c>
      <c r="BS11" s="15">
        <v>7.0000000000000007E-2</v>
      </c>
      <c r="BT11" s="15">
        <v>0.08</v>
      </c>
      <c r="BU11" s="15">
        <v>0.08</v>
      </c>
      <c r="BV11" s="15">
        <v>7.0000000000000007E-2</v>
      </c>
      <c r="BW11" s="15">
        <v>0.12</v>
      </c>
      <c r="BX11" s="15">
        <v>7.0000000000000007E-2</v>
      </c>
      <c r="BY11" s="15">
        <v>0.1</v>
      </c>
      <c r="BZ11" s="15">
        <v>0.08</v>
      </c>
      <c r="CA11" s="15">
        <v>0.06</v>
      </c>
      <c r="CB11" s="15">
        <v>0.05</v>
      </c>
      <c r="CC11" s="15">
        <v>0.06</v>
      </c>
      <c r="CD11" s="15"/>
      <c r="CE11" s="15"/>
      <c r="CF11" s="15"/>
      <c r="CH11" s="1" t="s">
        <v>67</v>
      </c>
      <c r="CI11" s="15">
        <v>0.33</v>
      </c>
      <c r="CJ11" s="15">
        <v>0.28999999999999998</v>
      </c>
      <c r="CK11" s="15">
        <v>0.25</v>
      </c>
      <c r="CL11" s="15">
        <v>0.31</v>
      </c>
      <c r="CM11" s="15">
        <v>0.28000000000000003</v>
      </c>
      <c r="CN11" s="15">
        <v>0.28000000000000003</v>
      </c>
      <c r="CO11" s="15">
        <v>0.21</v>
      </c>
      <c r="CP11" s="15">
        <v>0.28000000000000003</v>
      </c>
      <c r="CQ11" s="15">
        <v>0.25</v>
      </c>
      <c r="CR11" s="15">
        <v>0.26</v>
      </c>
      <c r="CS11" s="15">
        <v>0.33</v>
      </c>
      <c r="CT11" s="15">
        <v>0.27</v>
      </c>
      <c r="CU11" s="15">
        <v>0.39</v>
      </c>
      <c r="CV11" s="15">
        <v>0.34</v>
      </c>
      <c r="CW11" s="15">
        <v>0.32</v>
      </c>
      <c r="CX11" s="15">
        <v>0.37</v>
      </c>
      <c r="CY11" s="15"/>
      <c r="CZ11" s="15"/>
      <c r="DA11" s="15"/>
      <c r="DB11" s="15"/>
      <c r="DC11" s="1" t="s">
        <v>67</v>
      </c>
      <c r="DD11" s="15">
        <v>0.01</v>
      </c>
      <c r="DE11" s="15">
        <v>0.01</v>
      </c>
      <c r="DF11" s="15">
        <v>0.03</v>
      </c>
      <c r="DG11" s="15">
        <v>0.05</v>
      </c>
      <c r="DH11" s="15"/>
      <c r="DI11" s="15"/>
      <c r="DJ11" s="15"/>
      <c r="DL11" s="1" t="s">
        <v>67</v>
      </c>
      <c r="DM11" s="15">
        <v>0.12</v>
      </c>
      <c r="DN11" s="15">
        <v>0.15</v>
      </c>
      <c r="DO11" s="15">
        <v>0.16</v>
      </c>
      <c r="DP11" s="15">
        <v>0.14000000000000001</v>
      </c>
      <c r="DQ11" s="15">
        <v>0.18</v>
      </c>
      <c r="DR11" s="15">
        <v>0.17</v>
      </c>
      <c r="DS11" s="15">
        <v>0.18</v>
      </c>
      <c r="DT11" s="15">
        <v>0.16</v>
      </c>
      <c r="DU11" s="15">
        <v>0.18</v>
      </c>
      <c r="DV11" s="15">
        <v>0.12</v>
      </c>
      <c r="DW11" s="15">
        <v>0.16</v>
      </c>
      <c r="DX11" s="15">
        <v>0.12</v>
      </c>
      <c r="DY11" s="15">
        <v>0.12</v>
      </c>
      <c r="DZ11" s="15">
        <v>0.18</v>
      </c>
      <c r="EA11" s="15">
        <v>0.13</v>
      </c>
      <c r="EB11" s="15">
        <v>0.09</v>
      </c>
      <c r="EC11" s="15"/>
      <c r="ED11" s="15"/>
      <c r="EE11" s="15"/>
      <c r="EG11" s="1" t="s">
        <v>67</v>
      </c>
      <c r="EH11" s="15">
        <v>0.01</v>
      </c>
      <c r="EI11" s="15">
        <v>0.03</v>
      </c>
      <c r="EJ11" s="15">
        <v>0</v>
      </c>
      <c r="EK11" s="15">
        <v>0.03</v>
      </c>
      <c r="EL11" s="15">
        <v>0.05</v>
      </c>
      <c r="EM11" s="15">
        <v>0.03</v>
      </c>
      <c r="EN11" s="15">
        <v>0.02</v>
      </c>
      <c r="EO11" s="15">
        <v>0.03</v>
      </c>
      <c r="EP11" s="15">
        <v>0.06</v>
      </c>
      <c r="EQ11" s="15">
        <v>0.02</v>
      </c>
      <c r="ER11" s="15">
        <v>0.03</v>
      </c>
      <c r="ES11" s="15">
        <v>0</v>
      </c>
      <c r="ET11" s="15">
        <v>0.05</v>
      </c>
      <c r="EU11" s="15">
        <v>0.02</v>
      </c>
      <c r="EV11" s="15">
        <v>0.03</v>
      </c>
      <c r="EW11" s="15">
        <v>0.01</v>
      </c>
      <c r="FA11" s="1" t="s">
        <v>67</v>
      </c>
      <c r="FB11" s="19">
        <v>0.22</v>
      </c>
      <c r="FC11" s="18">
        <f t="shared" si="4"/>
        <v>0.18</v>
      </c>
      <c r="FD11" s="18">
        <f t="shared" si="0"/>
        <v>0.09</v>
      </c>
      <c r="FE11" s="18">
        <f t="shared" si="1"/>
        <v>7.0000000000000007E-2</v>
      </c>
      <c r="FF11" s="18">
        <f t="shared" si="2"/>
        <v>0.06</v>
      </c>
      <c r="FG11" s="18">
        <f t="shared" si="5"/>
        <v>0.37</v>
      </c>
      <c r="FH11" s="18">
        <f t="shared" si="3"/>
        <v>0.05</v>
      </c>
      <c r="FI11" s="18">
        <f>EB11</f>
        <v>0.09</v>
      </c>
      <c r="FJ11" s="18">
        <f>EW11</f>
        <v>0.01</v>
      </c>
      <c r="FK11" s="18">
        <v>8.9999999999999858E-2</v>
      </c>
      <c r="FM11" s="1" t="s">
        <v>67</v>
      </c>
      <c r="FN11" s="19">
        <v>0.22</v>
      </c>
      <c r="FO11" s="10">
        <f>(R11-Q11)*0.22</f>
        <v>0</v>
      </c>
      <c r="FP11" s="10">
        <f>(AM11-AL11)*0.22</f>
        <v>2.1999999999999988E-3</v>
      </c>
      <c r="FQ11" s="10">
        <f>(BH11-BG11)*0.22</f>
        <v>-1.0999999999999998E-2</v>
      </c>
      <c r="FR11" s="10">
        <f>(CC11-CB11)*0.22</f>
        <v>2.1999999999999988E-3</v>
      </c>
      <c r="FS11" s="10">
        <f>(CX11-CW11)*0.22</f>
        <v>1.0999999999999998E-2</v>
      </c>
      <c r="FT11" s="10">
        <f>(DG11-DF11)*0.22</f>
        <v>4.4000000000000011E-3</v>
      </c>
      <c r="FU11" s="10">
        <f>(EB11-EA11)*0.22</f>
        <v>-8.8000000000000023E-3</v>
      </c>
      <c r="FV11" s="10">
        <f>(EW11-EV11)*0.22</f>
        <v>-4.3999999999999994E-3</v>
      </c>
      <c r="FW11" s="10">
        <f t="shared" si="6"/>
        <v>-4.4000000000000029E-3</v>
      </c>
      <c r="FY11" s="1" t="s">
        <v>67</v>
      </c>
      <c r="FZ11" s="19">
        <v>0.22</v>
      </c>
      <c r="GA11" s="10">
        <f>(R11-N11)*0.22</f>
        <v>-1.32E-2</v>
      </c>
      <c r="GB11" s="10">
        <f>(AM11-AI11)*0.22</f>
        <v>6.6E-3</v>
      </c>
      <c r="GC11" s="10">
        <f>(BH11-BD11)*0.22</f>
        <v>-4.3999999999999977E-3</v>
      </c>
      <c r="GD11" s="10">
        <f>(CC11-BY11)*0.22</f>
        <v>-8.8000000000000023E-3</v>
      </c>
      <c r="GE11" s="10">
        <f>(CX11-CT11)*0.22</f>
        <v>2.1999999999999995E-2</v>
      </c>
      <c r="GF11" s="10">
        <f>(EB11-DX11)*0.22</f>
        <v>-6.6E-3</v>
      </c>
      <c r="GG11" s="10">
        <f>(EW11-ES11)*0.22</f>
        <v>2.2000000000000001E-3</v>
      </c>
      <c r="GH11" s="10">
        <f t="shared" si="7"/>
        <v>-2.2000000000000027E-3</v>
      </c>
    </row>
    <row r="12" spans="2:190" x14ac:dyDescent="0.25">
      <c r="B12" s="1" t="s">
        <v>68</v>
      </c>
      <c r="C12" s="15">
        <v>0.2</v>
      </c>
      <c r="D12" s="15">
        <v>0.24</v>
      </c>
      <c r="E12" s="15">
        <v>0.15</v>
      </c>
      <c r="F12" s="15">
        <v>0.21</v>
      </c>
      <c r="G12" s="15">
        <v>0.17</v>
      </c>
      <c r="H12" s="15">
        <v>0.2</v>
      </c>
      <c r="I12" s="15">
        <v>0.23</v>
      </c>
      <c r="J12" s="15">
        <v>0.23</v>
      </c>
      <c r="K12" s="15">
        <v>0.2</v>
      </c>
      <c r="L12" s="15">
        <v>0.16</v>
      </c>
      <c r="M12" s="15">
        <v>0.1</v>
      </c>
      <c r="N12" s="15">
        <v>0.09</v>
      </c>
      <c r="O12" s="15">
        <v>0.23</v>
      </c>
      <c r="P12" s="15">
        <v>0.11</v>
      </c>
      <c r="Q12" s="15">
        <v>0.18</v>
      </c>
      <c r="R12" s="15">
        <v>0.19</v>
      </c>
      <c r="S12" s="15"/>
      <c r="T12" s="15"/>
      <c r="U12" s="15"/>
      <c r="V12" s="15"/>
      <c r="W12" s="1" t="s">
        <v>68</v>
      </c>
      <c r="X12" s="15">
        <v>7.0000000000000007E-2</v>
      </c>
      <c r="Y12" s="15">
        <v>0.04</v>
      </c>
      <c r="Z12" s="15">
        <v>0.03</v>
      </c>
      <c r="AA12" s="15">
        <v>0.08</v>
      </c>
      <c r="AB12" s="15">
        <v>0.06</v>
      </c>
      <c r="AC12" s="15">
        <v>0.06</v>
      </c>
      <c r="AD12" s="15">
        <v>0.09</v>
      </c>
      <c r="AE12" s="15">
        <v>0.03</v>
      </c>
      <c r="AF12" s="15">
        <v>0.04</v>
      </c>
      <c r="AG12" s="15">
        <v>0.08</v>
      </c>
      <c r="AH12" s="15">
        <v>0.08</v>
      </c>
      <c r="AI12" s="15">
        <v>0.05</v>
      </c>
      <c r="AJ12" s="15">
        <v>0.08</v>
      </c>
      <c r="AK12" s="15">
        <v>7.0000000000000007E-2</v>
      </c>
      <c r="AL12" s="15">
        <v>0.06</v>
      </c>
      <c r="AM12" s="15">
        <v>7.0000000000000007E-2</v>
      </c>
      <c r="AR12" s="1" t="s">
        <v>68</v>
      </c>
      <c r="AS12" s="15">
        <v>0.09</v>
      </c>
      <c r="AT12" s="15">
        <v>7.0000000000000007E-2</v>
      </c>
      <c r="AU12" s="15">
        <v>0.11</v>
      </c>
      <c r="AV12" s="15">
        <v>0.08</v>
      </c>
      <c r="AW12" s="15">
        <v>0.12</v>
      </c>
      <c r="AX12" s="15">
        <v>0.12</v>
      </c>
      <c r="AY12" s="15">
        <v>0.1</v>
      </c>
      <c r="AZ12" s="15">
        <v>7.0000000000000007E-2</v>
      </c>
      <c r="BA12" s="15">
        <v>0.09</v>
      </c>
      <c r="BB12" s="15">
        <v>0.06</v>
      </c>
      <c r="BC12" s="15">
        <v>0.1</v>
      </c>
      <c r="BD12" s="15">
        <v>0.12</v>
      </c>
      <c r="BE12" s="15">
        <v>0.09</v>
      </c>
      <c r="BF12" s="15">
        <v>0.06</v>
      </c>
      <c r="BG12" s="15">
        <v>7.0000000000000007E-2</v>
      </c>
      <c r="BH12" s="15">
        <v>0.04</v>
      </c>
      <c r="BI12" s="15"/>
      <c r="BJ12" s="15"/>
      <c r="BK12" s="15"/>
      <c r="BL12" s="15"/>
      <c r="BM12" s="1" t="s">
        <v>68</v>
      </c>
      <c r="BN12" s="15">
        <v>0.09</v>
      </c>
      <c r="BO12" s="15">
        <v>7.0000000000000007E-2</v>
      </c>
      <c r="BP12" s="15">
        <v>0.06</v>
      </c>
      <c r="BQ12" s="15">
        <v>0.05</v>
      </c>
      <c r="BR12" s="15">
        <v>0.05</v>
      </c>
      <c r="BS12" s="15">
        <v>0.06</v>
      </c>
      <c r="BT12" s="15">
        <v>0.04</v>
      </c>
      <c r="BU12" s="15">
        <v>7.0000000000000007E-2</v>
      </c>
      <c r="BV12" s="15">
        <v>0.09</v>
      </c>
      <c r="BW12" s="15">
        <v>0.09</v>
      </c>
      <c r="BX12" s="15">
        <v>0.1</v>
      </c>
      <c r="BY12" s="15">
        <v>0.06</v>
      </c>
      <c r="BZ12" s="15">
        <v>0.06</v>
      </c>
      <c r="CA12" s="15">
        <v>0.04</v>
      </c>
      <c r="CB12" s="15">
        <v>0.09</v>
      </c>
      <c r="CC12" s="15">
        <v>0.09</v>
      </c>
      <c r="CD12" s="15"/>
      <c r="CE12" s="15"/>
      <c r="CF12" s="15"/>
      <c r="CH12" s="1" t="s">
        <v>68</v>
      </c>
      <c r="CI12" s="15">
        <v>0.3</v>
      </c>
      <c r="CJ12" s="15">
        <v>0.37</v>
      </c>
      <c r="CK12" s="15">
        <v>0.36</v>
      </c>
      <c r="CL12" s="15">
        <v>0.32</v>
      </c>
      <c r="CM12" s="15">
        <v>0.26</v>
      </c>
      <c r="CN12" s="15">
        <v>0.28999999999999998</v>
      </c>
      <c r="CO12" s="15">
        <v>0.35</v>
      </c>
      <c r="CP12" s="15">
        <v>0.32</v>
      </c>
      <c r="CQ12" s="15">
        <v>0.28000000000000003</v>
      </c>
      <c r="CR12" s="15">
        <v>0.36</v>
      </c>
      <c r="CS12" s="15">
        <v>0.32</v>
      </c>
      <c r="CT12" s="15">
        <v>0.44</v>
      </c>
      <c r="CU12" s="15">
        <v>0.27</v>
      </c>
      <c r="CV12" s="15">
        <v>0.36</v>
      </c>
      <c r="CW12" s="15">
        <v>0.38</v>
      </c>
      <c r="CX12" s="15">
        <v>0.34</v>
      </c>
      <c r="CY12" s="15"/>
      <c r="CZ12" s="15"/>
      <c r="DA12" s="15"/>
      <c r="DB12" s="15"/>
      <c r="DC12" s="1" t="s">
        <v>68</v>
      </c>
      <c r="DD12" s="15">
        <v>0.01</v>
      </c>
      <c r="DE12" s="15">
        <v>0.05</v>
      </c>
      <c r="DF12" s="15">
        <v>0</v>
      </c>
      <c r="DG12" s="15">
        <v>0.05</v>
      </c>
      <c r="DL12" s="1" t="s">
        <v>68</v>
      </c>
      <c r="DM12" s="15">
        <v>0.17</v>
      </c>
      <c r="DN12" s="15">
        <v>0.11</v>
      </c>
      <c r="DO12" s="15">
        <v>0.16</v>
      </c>
      <c r="DP12" s="15">
        <v>0.1</v>
      </c>
      <c r="DQ12" s="15">
        <v>0.22</v>
      </c>
      <c r="DR12" s="15">
        <v>0.15</v>
      </c>
      <c r="DS12" s="15">
        <v>0.11</v>
      </c>
      <c r="DT12" s="15">
        <v>0.13</v>
      </c>
      <c r="DU12" s="15">
        <v>0.14000000000000001</v>
      </c>
      <c r="DV12" s="15">
        <v>0.17</v>
      </c>
      <c r="DW12" s="15">
        <v>0.19</v>
      </c>
      <c r="DX12" s="15">
        <v>0.15</v>
      </c>
      <c r="DY12" s="15">
        <v>0.13</v>
      </c>
      <c r="DZ12" s="15">
        <v>0.2</v>
      </c>
      <c r="EA12" s="15">
        <v>0.1</v>
      </c>
      <c r="EB12" s="15">
        <v>0.11</v>
      </c>
      <c r="EC12" s="15"/>
      <c r="ED12" s="15"/>
      <c r="EE12" s="15"/>
      <c r="EG12" s="1" t="s">
        <v>68</v>
      </c>
      <c r="EH12" s="15">
        <v>0</v>
      </c>
      <c r="EI12" s="15">
        <v>0.03</v>
      </c>
      <c r="EJ12" s="15">
        <v>0.02</v>
      </c>
      <c r="EK12" s="15">
        <v>0.02</v>
      </c>
      <c r="EL12" s="15">
        <v>0.04</v>
      </c>
      <c r="EM12" s="15">
        <v>0.04</v>
      </c>
      <c r="EN12" s="15">
        <v>0.05</v>
      </c>
      <c r="EO12" s="15">
        <v>0.04</v>
      </c>
      <c r="EP12" s="15">
        <v>0.03</v>
      </c>
      <c r="EQ12" s="15">
        <v>0.05</v>
      </c>
      <c r="ER12" s="15">
        <v>0.01</v>
      </c>
      <c r="ES12" s="15">
        <v>0.01</v>
      </c>
      <c r="ET12" s="15">
        <v>0.02</v>
      </c>
      <c r="EU12" s="15">
        <v>0.06</v>
      </c>
      <c r="EV12" s="15">
        <v>0.03</v>
      </c>
      <c r="EW12" s="15">
        <v>0.04</v>
      </c>
      <c r="FA12" s="1" t="s">
        <v>68</v>
      </c>
      <c r="FB12" s="19">
        <v>0.16</v>
      </c>
      <c r="FC12" s="18">
        <f t="shared" si="4"/>
        <v>0.19</v>
      </c>
      <c r="FD12" s="18">
        <f t="shared" si="0"/>
        <v>7.0000000000000007E-2</v>
      </c>
      <c r="FE12" s="18">
        <f t="shared" si="1"/>
        <v>0.04</v>
      </c>
      <c r="FF12" s="18">
        <f t="shared" si="2"/>
        <v>0.09</v>
      </c>
      <c r="FG12" s="18">
        <f t="shared" si="5"/>
        <v>0.34</v>
      </c>
      <c r="FH12" s="18">
        <f t="shared" si="3"/>
        <v>0.05</v>
      </c>
      <c r="FI12" s="18">
        <f>EB12</f>
        <v>0.11</v>
      </c>
      <c r="FJ12" s="18">
        <f>EW12</f>
        <v>0.04</v>
      </c>
      <c r="FK12" s="18">
        <v>7.0000000000000062E-2</v>
      </c>
      <c r="FM12" s="1" t="s">
        <v>68</v>
      </c>
      <c r="FN12" s="19">
        <v>0.16</v>
      </c>
      <c r="FO12" s="10">
        <f>(R12-Q12)*0.16</f>
        <v>1.6000000000000014E-3</v>
      </c>
      <c r="FP12" s="10">
        <f>(AM12-AL12)*0.16</f>
        <v>1.6000000000000014E-3</v>
      </c>
      <c r="FQ12" s="10">
        <f>(BH12-BG12)*0.16</f>
        <v>-4.8000000000000013E-3</v>
      </c>
      <c r="FR12" s="10">
        <f>(CC12-CB12)*0.16</f>
        <v>0</v>
      </c>
      <c r="FS12" s="10">
        <f>(CX12-CW12)*0.16</f>
        <v>-6.3999999999999968E-3</v>
      </c>
      <c r="FT12" s="10">
        <f>(DG12-DF12)*0.16</f>
        <v>8.0000000000000002E-3</v>
      </c>
      <c r="FU12" s="10">
        <f>(EB12-EA12)*0.16</f>
        <v>1.5999999999999992E-3</v>
      </c>
      <c r="FV12" s="10">
        <f>(EW12-EV12)*0.16</f>
        <v>1.6000000000000003E-3</v>
      </c>
      <c r="FW12" s="10">
        <f t="shared" si="6"/>
        <v>3.2000000000000049E-3</v>
      </c>
      <c r="FY12" s="1" t="s">
        <v>68</v>
      </c>
      <c r="FZ12" s="19">
        <v>0.16</v>
      </c>
      <c r="GA12" s="10">
        <f>(R12-N12)*0.16</f>
        <v>1.6E-2</v>
      </c>
      <c r="GB12" s="10">
        <f>(AM12-AI12)*0.16</f>
        <v>3.2000000000000006E-3</v>
      </c>
      <c r="GC12" s="10">
        <f>(BH12-BD12)*0.16</f>
        <v>-1.2799999999999999E-2</v>
      </c>
      <c r="GD12" s="10">
        <f>(CC12-BY12)*0.16</f>
        <v>4.7999999999999996E-3</v>
      </c>
      <c r="GE12" s="10">
        <f>(CX12-CT12)*0.16</f>
        <v>-1.5999999999999997E-2</v>
      </c>
      <c r="GF12" s="10">
        <f>(EB12-DX12)*0.16</f>
        <v>-6.3999999999999994E-3</v>
      </c>
      <c r="GG12" s="10">
        <f>(EW12-ES12)*0.16</f>
        <v>4.7999999999999996E-3</v>
      </c>
      <c r="GH12" s="10">
        <f t="shared" si="7"/>
        <v>-6.3999999999999951E-3</v>
      </c>
    </row>
    <row r="13" spans="2:190" x14ac:dyDescent="0.25">
      <c r="B13" s="1" t="s">
        <v>69</v>
      </c>
      <c r="C13" s="15">
        <v>0.25</v>
      </c>
      <c r="D13" s="15">
        <v>0.27</v>
      </c>
      <c r="E13" s="15">
        <v>0.22</v>
      </c>
      <c r="F13" s="15">
        <v>0.19</v>
      </c>
      <c r="G13" s="15">
        <v>0.21</v>
      </c>
      <c r="H13" s="15">
        <v>0.2</v>
      </c>
      <c r="I13" s="15">
        <v>0.2</v>
      </c>
      <c r="J13" s="15">
        <v>0.2</v>
      </c>
      <c r="K13" s="15">
        <v>0.22</v>
      </c>
      <c r="L13" s="15">
        <v>0.21</v>
      </c>
      <c r="M13" s="15">
        <v>0.22</v>
      </c>
      <c r="N13" s="15">
        <v>0.2</v>
      </c>
      <c r="O13" s="15">
        <v>0.22</v>
      </c>
      <c r="P13" s="15">
        <v>0.23</v>
      </c>
      <c r="Q13" s="15">
        <v>0.22</v>
      </c>
      <c r="R13" s="15">
        <v>0.24</v>
      </c>
      <c r="S13" s="15"/>
      <c r="T13" s="15"/>
      <c r="U13" s="15"/>
      <c r="V13" s="15"/>
      <c r="W13" s="1" t="s">
        <v>69</v>
      </c>
      <c r="X13" s="15">
        <v>0.06</v>
      </c>
      <c r="Y13" s="15">
        <v>0.06</v>
      </c>
      <c r="Z13" s="15">
        <v>0.06</v>
      </c>
      <c r="AA13" s="15">
        <v>0.06</v>
      </c>
      <c r="AB13" s="15">
        <v>0.04</v>
      </c>
      <c r="AC13" s="15">
        <v>0.06</v>
      </c>
      <c r="AD13" s="15">
        <v>7.0000000000000007E-2</v>
      </c>
      <c r="AE13" s="15">
        <v>0.08</v>
      </c>
      <c r="AF13" s="15">
        <v>0.08</v>
      </c>
      <c r="AG13" s="15">
        <v>7.0000000000000007E-2</v>
      </c>
      <c r="AH13" s="15">
        <v>7.0000000000000007E-2</v>
      </c>
      <c r="AI13" s="15">
        <v>0.05</v>
      </c>
      <c r="AJ13" s="15">
        <v>7.0000000000000007E-2</v>
      </c>
      <c r="AK13" s="15">
        <v>7.0000000000000007E-2</v>
      </c>
      <c r="AL13" s="15">
        <v>0.08</v>
      </c>
      <c r="AM13" s="15">
        <v>0.09</v>
      </c>
      <c r="AR13" s="1" t="s">
        <v>69</v>
      </c>
      <c r="AS13" s="15">
        <v>0.06</v>
      </c>
      <c r="AT13" s="15">
        <v>0.1</v>
      </c>
      <c r="AU13" s="15">
        <v>0.09</v>
      </c>
      <c r="AV13" s="15">
        <v>0.1</v>
      </c>
      <c r="AW13" s="15">
        <v>0.09</v>
      </c>
      <c r="AX13" s="15">
        <v>0.08</v>
      </c>
      <c r="AY13" s="15">
        <v>0.08</v>
      </c>
      <c r="AZ13" s="15">
        <v>0.1</v>
      </c>
      <c r="BA13" s="15">
        <v>0.08</v>
      </c>
      <c r="BB13" s="15">
        <v>0.08</v>
      </c>
      <c r="BC13" s="15">
        <v>0.06</v>
      </c>
      <c r="BD13" s="15">
        <v>7.0000000000000007E-2</v>
      </c>
      <c r="BE13" s="15">
        <v>0.08</v>
      </c>
      <c r="BF13" s="15">
        <v>7.0000000000000007E-2</v>
      </c>
      <c r="BG13" s="15">
        <v>0.05</v>
      </c>
      <c r="BH13" s="15">
        <v>0.05</v>
      </c>
      <c r="BI13" s="15"/>
      <c r="BJ13" s="15"/>
      <c r="BK13" s="15"/>
      <c r="BL13" s="15"/>
      <c r="BM13" s="1" t="s">
        <v>69</v>
      </c>
      <c r="BN13" s="15">
        <v>0.09</v>
      </c>
      <c r="BO13" s="15">
        <v>0.09</v>
      </c>
      <c r="BP13" s="15">
        <v>7.0000000000000007E-2</v>
      </c>
      <c r="BQ13" s="15">
        <v>7.0000000000000007E-2</v>
      </c>
      <c r="BR13" s="15">
        <v>0.08</v>
      </c>
      <c r="BS13" s="15">
        <v>7.0000000000000007E-2</v>
      </c>
      <c r="BT13" s="15">
        <v>7.0000000000000007E-2</v>
      </c>
      <c r="BU13" s="15">
        <v>7.0000000000000007E-2</v>
      </c>
      <c r="BV13" s="15">
        <v>0.06</v>
      </c>
      <c r="BW13" s="15">
        <v>0.08</v>
      </c>
      <c r="BX13" s="15">
        <v>0.1</v>
      </c>
      <c r="BY13" s="15">
        <v>0.09</v>
      </c>
      <c r="BZ13" s="15">
        <v>0.09</v>
      </c>
      <c r="CA13" s="15">
        <v>0.08</v>
      </c>
      <c r="CB13" s="15">
        <v>7.0000000000000007E-2</v>
      </c>
      <c r="CC13" s="15">
        <v>7.0000000000000007E-2</v>
      </c>
      <c r="CD13" s="15"/>
      <c r="CE13" s="15"/>
      <c r="CF13" s="15"/>
      <c r="CH13" s="1" t="s">
        <v>69</v>
      </c>
      <c r="CI13" s="15">
        <v>0.28999999999999998</v>
      </c>
      <c r="CJ13" s="15">
        <v>0.24</v>
      </c>
      <c r="CK13" s="15">
        <v>0.3</v>
      </c>
      <c r="CL13" s="15">
        <v>0.27</v>
      </c>
      <c r="CM13" s="15">
        <v>0.28000000000000003</v>
      </c>
      <c r="CN13" s="15">
        <v>0.28999999999999998</v>
      </c>
      <c r="CO13" s="15">
        <v>0.3</v>
      </c>
      <c r="CP13" s="15">
        <v>0.3</v>
      </c>
      <c r="CQ13" s="15">
        <v>0.31</v>
      </c>
      <c r="CR13" s="15">
        <v>0.3</v>
      </c>
      <c r="CS13" s="15">
        <v>0.3</v>
      </c>
      <c r="CT13" s="15">
        <v>0.3</v>
      </c>
      <c r="CU13" s="15">
        <v>0.28999999999999998</v>
      </c>
      <c r="CV13" s="15">
        <v>0.3</v>
      </c>
      <c r="CW13" s="15">
        <v>0.31</v>
      </c>
      <c r="CX13" s="15">
        <v>0.32</v>
      </c>
      <c r="CY13" s="15"/>
      <c r="CZ13" s="15"/>
      <c r="DA13" s="15"/>
      <c r="DB13" s="15"/>
      <c r="DC13" s="1" t="s">
        <v>69</v>
      </c>
      <c r="DD13" s="15">
        <v>0.01</v>
      </c>
      <c r="DE13" s="15">
        <v>0.02</v>
      </c>
      <c r="DF13" s="15">
        <v>0.06</v>
      </c>
      <c r="DG13" s="15">
        <v>0.05</v>
      </c>
      <c r="DH13" s="15"/>
      <c r="DI13" s="15"/>
      <c r="DJ13" s="15"/>
      <c r="DL13" s="1" t="s">
        <v>69</v>
      </c>
      <c r="DM13" s="15">
        <v>0.18</v>
      </c>
      <c r="DN13" s="15">
        <v>0.13</v>
      </c>
      <c r="DO13" s="15">
        <v>0.15</v>
      </c>
      <c r="DP13" s="15">
        <v>0.19</v>
      </c>
      <c r="DQ13" s="15">
        <v>0.16</v>
      </c>
      <c r="DR13" s="15">
        <v>0.19</v>
      </c>
      <c r="DS13" s="15">
        <v>0.16</v>
      </c>
      <c r="DT13" s="15">
        <v>0.12</v>
      </c>
      <c r="DU13" s="15">
        <v>0.13</v>
      </c>
      <c r="DV13" s="15">
        <v>0.14000000000000001</v>
      </c>
      <c r="DW13" s="15">
        <v>0.13</v>
      </c>
      <c r="DX13" s="15">
        <v>0.15</v>
      </c>
      <c r="DY13" s="15">
        <v>0.14000000000000001</v>
      </c>
      <c r="DZ13" s="15">
        <v>0.12</v>
      </c>
      <c r="EA13" s="15">
        <v>0.12</v>
      </c>
      <c r="EB13" s="15">
        <v>0.11</v>
      </c>
      <c r="EC13" s="15"/>
      <c r="ED13" s="15"/>
      <c r="EE13" s="15"/>
      <c r="EG13" s="1" t="s">
        <v>69</v>
      </c>
      <c r="EH13" s="15">
        <v>0.01</v>
      </c>
      <c r="EI13" s="15">
        <v>0.03</v>
      </c>
      <c r="EJ13" s="15">
        <v>0.01</v>
      </c>
      <c r="EK13" s="15">
        <v>0.02</v>
      </c>
      <c r="EL13" s="15">
        <v>0.05</v>
      </c>
      <c r="EM13" s="15">
        <v>0.02</v>
      </c>
      <c r="EN13" s="15">
        <v>0.03</v>
      </c>
      <c r="EO13" s="15">
        <v>0.02</v>
      </c>
      <c r="EP13" s="15">
        <v>0.04</v>
      </c>
      <c r="EQ13" s="15">
        <v>0.03</v>
      </c>
      <c r="ER13" s="15">
        <v>0.03</v>
      </c>
      <c r="ES13" s="15">
        <v>0.02</v>
      </c>
      <c r="ET13" s="15">
        <v>0.03</v>
      </c>
      <c r="EU13" s="15">
        <v>0.03</v>
      </c>
      <c r="EV13" s="15">
        <v>0.03</v>
      </c>
      <c r="EW13" s="15">
        <v>0.02</v>
      </c>
      <c r="FA13" s="1" t="s">
        <v>69</v>
      </c>
      <c r="FB13" s="19">
        <v>0.62</v>
      </c>
      <c r="FC13" s="18">
        <f t="shared" si="4"/>
        <v>0.24</v>
      </c>
      <c r="FD13" s="18">
        <f t="shared" si="0"/>
        <v>0.09</v>
      </c>
      <c r="FE13" s="18">
        <f t="shared" si="1"/>
        <v>0.05</v>
      </c>
      <c r="FF13" s="18">
        <f t="shared" si="2"/>
        <v>7.0000000000000007E-2</v>
      </c>
      <c r="FG13" s="18">
        <f t="shared" si="5"/>
        <v>0.32</v>
      </c>
      <c r="FH13" s="18">
        <f t="shared" si="3"/>
        <v>0.05</v>
      </c>
      <c r="FI13" s="18">
        <f>EB13</f>
        <v>0.11</v>
      </c>
      <c r="FJ13" s="18">
        <f>EW13</f>
        <v>0.02</v>
      </c>
      <c r="FK13" s="18">
        <v>0.10000000000000009</v>
      </c>
      <c r="FM13" s="1" t="s">
        <v>69</v>
      </c>
      <c r="FN13" s="19">
        <v>0.62</v>
      </c>
      <c r="FO13" s="10">
        <f>(R13-Q13)*0.62</f>
        <v>1.2399999999999994E-2</v>
      </c>
      <c r="FP13" s="10">
        <f>(AM13-AL13)*0.62</f>
        <v>6.1999999999999972E-3</v>
      </c>
      <c r="FQ13" s="10">
        <f>(BH13-BG13)*0.62</f>
        <v>0</v>
      </c>
      <c r="FR13" s="10">
        <f>(CC13-CB13)*0.62</f>
        <v>0</v>
      </c>
      <c r="FS13" s="10">
        <f>(CX13-CW13)*0.62</f>
        <v>6.2000000000000059E-3</v>
      </c>
      <c r="FT13" s="10">
        <f>(DG13-DF13)*0.62</f>
        <v>-6.1999999999999972E-3</v>
      </c>
      <c r="FU13" s="10">
        <f>(EB13-EA13)*0.62</f>
        <v>-6.1999999999999972E-3</v>
      </c>
      <c r="FV13" s="10">
        <f>(EW13-EV13)*0.62</f>
        <v>-6.1999999999999989E-3</v>
      </c>
      <c r="FW13" s="10">
        <f t="shared" si="6"/>
        <v>6.2000000000000024E-3</v>
      </c>
      <c r="FY13" s="1" t="s">
        <v>69</v>
      </c>
      <c r="FZ13" s="19">
        <v>0.62</v>
      </c>
      <c r="GA13" s="10">
        <f>(R13-N13)*0.62</f>
        <v>2.4799999999999989E-2</v>
      </c>
      <c r="GB13" s="10">
        <f>(AM13-AI13)*0.62</f>
        <v>2.4799999999999996E-2</v>
      </c>
      <c r="GC13" s="10">
        <f>(BH13-BD13)*0.62</f>
        <v>-1.2400000000000003E-2</v>
      </c>
      <c r="GD13" s="10">
        <f>(CC13-BY13)*0.62</f>
        <v>-1.2399999999999994E-2</v>
      </c>
      <c r="GE13" s="10">
        <f>(CX13-CT13)*0.62</f>
        <v>1.2400000000000012E-2</v>
      </c>
      <c r="GF13" s="10">
        <f>(EB13-DX13)*0.62</f>
        <v>-2.4799999999999996E-2</v>
      </c>
      <c r="GG13" s="10">
        <f>(EW13-ES13)*0.62</f>
        <v>0</v>
      </c>
      <c r="GH13" s="10">
        <f t="shared" si="7"/>
        <v>1.2400000000000001E-2</v>
      </c>
    </row>
    <row r="14" spans="2:190" x14ac:dyDescent="0.25">
      <c r="B14" s="4" t="s">
        <v>49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W14" s="4" t="s">
        <v>49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R14" s="4" t="s">
        <v>49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M14" s="4" t="s">
        <v>49</v>
      </c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H14" s="4" t="s">
        <v>49</v>
      </c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DC14" s="4" t="s">
        <v>49</v>
      </c>
      <c r="DD14" s="4"/>
      <c r="DE14" s="4"/>
      <c r="DF14" s="4"/>
      <c r="DG14" s="4"/>
      <c r="DH14" s="15"/>
      <c r="DI14" s="15"/>
      <c r="DJ14" s="15"/>
      <c r="DL14" s="4" t="s">
        <v>49</v>
      </c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G14" s="4" t="s">
        <v>49</v>
      </c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FA14" s="4" t="s">
        <v>49</v>
      </c>
      <c r="FB14" s="4"/>
      <c r="FC14" s="4"/>
      <c r="FD14" s="4"/>
      <c r="FE14" s="4"/>
      <c r="FF14" s="4"/>
      <c r="FG14" s="4"/>
      <c r="FH14" s="4"/>
      <c r="FI14" s="4"/>
      <c r="FJ14" s="4"/>
      <c r="FK14" s="4"/>
      <c r="FM14" s="4" t="s">
        <v>49</v>
      </c>
      <c r="FN14" s="4"/>
      <c r="FO14" s="8"/>
      <c r="FP14" s="8"/>
      <c r="FQ14" s="8"/>
      <c r="FR14" s="8"/>
      <c r="FS14" s="8"/>
      <c r="FT14" s="8"/>
      <c r="FU14" s="8"/>
      <c r="FV14" s="8"/>
      <c r="FW14" s="8"/>
      <c r="FY14" s="4" t="s">
        <v>49</v>
      </c>
      <c r="FZ14" s="4"/>
      <c r="GA14" s="8"/>
      <c r="GB14" s="8"/>
      <c r="GC14" s="8"/>
      <c r="GD14" s="8"/>
      <c r="GE14" s="8"/>
      <c r="GF14" s="8"/>
      <c r="GG14" s="8"/>
      <c r="GH14" s="8"/>
    </row>
    <row r="15" spans="2:190" x14ac:dyDescent="0.25">
      <c r="B15" s="1" t="s">
        <v>27</v>
      </c>
      <c r="C15" s="15">
        <v>0.25</v>
      </c>
      <c r="D15" s="15">
        <v>0.27</v>
      </c>
      <c r="E15" s="15">
        <v>0.2</v>
      </c>
      <c r="F15" s="15">
        <v>0.23</v>
      </c>
      <c r="G15" s="15">
        <v>0.24</v>
      </c>
      <c r="H15" s="15">
        <v>0.21</v>
      </c>
      <c r="I15" s="15">
        <v>0.22</v>
      </c>
      <c r="J15" s="15">
        <v>0.21</v>
      </c>
      <c r="K15" s="15">
        <v>0.22</v>
      </c>
      <c r="L15" s="15">
        <v>0.22</v>
      </c>
      <c r="M15" s="15">
        <v>0.2</v>
      </c>
      <c r="N15" s="15">
        <v>0.2</v>
      </c>
      <c r="O15" s="15">
        <v>0.24</v>
      </c>
      <c r="P15" s="15">
        <v>0.2</v>
      </c>
      <c r="Q15" s="15">
        <v>0.24</v>
      </c>
      <c r="R15" s="15">
        <v>0.24</v>
      </c>
      <c r="S15" s="15"/>
      <c r="T15" s="15"/>
      <c r="U15" s="15"/>
      <c r="V15" s="15"/>
      <c r="W15" s="1" t="s">
        <v>27</v>
      </c>
      <c r="X15" s="15">
        <v>0.05</v>
      </c>
      <c r="Y15" s="15">
        <v>0.05</v>
      </c>
      <c r="Z15" s="15">
        <v>0.05</v>
      </c>
      <c r="AA15" s="15">
        <v>0.05</v>
      </c>
      <c r="AB15" s="15">
        <v>0.04</v>
      </c>
      <c r="AC15" s="15">
        <v>7.0000000000000007E-2</v>
      </c>
      <c r="AD15" s="15">
        <v>0.08</v>
      </c>
      <c r="AE15" s="15">
        <v>0.08</v>
      </c>
      <c r="AF15" s="15">
        <v>0.06</v>
      </c>
      <c r="AG15" s="15">
        <v>7.0000000000000007E-2</v>
      </c>
      <c r="AH15" s="15">
        <v>0.09</v>
      </c>
      <c r="AI15" s="15">
        <v>0.06</v>
      </c>
      <c r="AJ15" s="15">
        <v>0.09</v>
      </c>
      <c r="AK15" s="15">
        <v>7.0000000000000007E-2</v>
      </c>
      <c r="AL15" s="15">
        <v>0.08</v>
      </c>
      <c r="AM15" s="15">
        <v>0.08</v>
      </c>
      <c r="AR15" s="1" t="s">
        <v>27</v>
      </c>
      <c r="AS15" s="15">
        <v>0.06</v>
      </c>
      <c r="AT15" s="15">
        <v>0.09</v>
      </c>
      <c r="AU15" s="15">
        <v>0.08</v>
      </c>
      <c r="AV15" s="15">
        <v>0.09</v>
      </c>
      <c r="AW15" s="15">
        <v>0.08</v>
      </c>
      <c r="AX15" s="15">
        <v>0.09</v>
      </c>
      <c r="AY15" s="15">
        <v>7.0000000000000007E-2</v>
      </c>
      <c r="AZ15" s="15">
        <v>0.09</v>
      </c>
      <c r="BA15" s="15">
        <v>0.08</v>
      </c>
      <c r="BB15" s="15">
        <v>0.09</v>
      </c>
      <c r="BC15" s="15">
        <v>0.05</v>
      </c>
      <c r="BD15" s="15">
        <v>0.06</v>
      </c>
      <c r="BE15" s="15">
        <v>0.08</v>
      </c>
      <c r="BF15" s="15">
        <v>0.05</v>
      </c>
      <c r="BG15" s="15">
        <v>0.06</v>
      </c>
      <c r="BH15" s="15">
        <v>0.05</v>
      </c>
      <c r="BI15" s="15"/>
      <c r="BJ15" s="15"/>
      <c r="BK15" s="15"/>
      <c r="BL15" s="15"/>
      <c r="BM15" s="1" t="s">
        <v>27</v>
      </c>
      <c r="BN15" s="15">
        <v>0.1</v>
      </c>
      <c r="BO15" s="15">
        <v>0.1</v>
      </c>
      <c r="BP15" s="15">
        <v>0.06</v>
      </c>
      <c r="BQ15" s="15">
        <v>0.05</v>
      </c>
      <c r="BR15" s="15">
        <v>7.0000000000000007E-2</v>
      </c>
      <c r="BS15" s="15">
        <v>7.0000000000000007E-2</v>
      </c>
      <c r="BT15" s="15">
        <v>0.05</v>
      </c>
      <c r="BU15" s="15">
        <v>0.06</v>
      </c>
      <c r="BV15" s="15">
        <v>7.0000000000000007E-2</v>
      </c>
      <c r="BW15" s="15">
        <v>0.05</v>
      </c>
      <c r="BX15" s="15">
        <v>0.1</v>
      </c>
      <c r="BY15" s="15">
        <v>0.09</v>
      </c>
      <c r="BZ15" s="15">
        <v>0.09</v>
      </c>
      <c r="CA15" s="15">
        <v>7.0000000000000007E-2</v>
      </c>
      <c r="CB15" s="15">
        <v>0.05</v>
      </c>
      <c r="CC15" s="15">
        <v>7.0000000000000007E-2</v>
      </c>
      <c r="CD15" s="15"/>
      <c r="CE15" s="15"/>
      <c r="CF15" s="15"/>
      <c r="CH15" s="1" t="s">
        <v>27</v>
      </c>
      <c r="CI15" s="15">
        <v>0.3</v>
      </c>
      <c r="CJ15" s="15">
        <v>0.25</v>
      </c>
      <c r="CK15" s="15">
        <v>0.35</v>
      </c>
      <c r="CL15" s="15">
        <v>0.32</v>
      </c>
      <c r="CM15" s="15">
        <v>0.28999999999999998</v>
      </c>
      <c r="CN15" s="15">
        <v>0.28000000000000003</v>
      </c>
      <c r="CO15" s="15">
        <v>0.27</v>
      </c>
      <c r="CP15" s="15">
        <v>0.3</v>
      </c>
      <c r="CQ15" s="15">
        <v>0.33</v>
      </c>
      <c r="CR15" s="15">
        <v>0.32</v>
      </c>
      <c r="CS15" s="15">
        <v>0.31</v>
      </c>
      <c r="CT15" s="15">
        <v>0.3</v>
      </c>
      <c r="CU15" s="15">
        <v>0.25</v>
      </c>
      <c r="CV15" s="15">
        <v>0.31</v>
      </c>
      <c r="CW15" s="15">
        <v>0.3</v>
      </c>
      <c r="CX15" s="15">
        <v>0.31</v>
      </c>
      <c r="CY15" s="15"/>
      <c r="CZ15" s="15"/>
      <c r="DA15" s="15"/>
      <c r="DB15" s="15"/>
      <c r="DC15" s="1" t="s">
        <v>27</v>
      </c>
      <c r="DD15" s="15">
        <v>0.01</v>
      </c>
      <c r="DE15" s="15">
        <v>0.02</v>
      </c>
      <c r="DF15" s="15">
        <v>0.06</v>
      </c>
      <c r="DG15" s="15">
        <v>0.05</v>
      </c>
      <c r="DH15" s="15"/>
      <c r="DI15" s="15"/>
      <c r="DJ15" s="15"/>
      <c r="DL15" s="1" t="s">
        <v>27</v>
      </c>
      <c r="DM15" s="15">
        <v>0.15</v>
      </c>
      <c r="DN15" s="15">
        <v>0.12</v>
      </c>
      <c r="DO15" s="15">
        <v>0.13</v>
      </c>
      <c r="DP15" s="15">
        <v>0.16</v>
      </c>
      <c r="DQ15" s="15">
        <v>0.13</v>
      </c>
      <c r="DR15" s="15">
        <v>0.16</v>
      </c>
      <c r="DS15" s="15">
        <v>0.15</v>
      </c>
      <c r="DT15" s="15">
        <v>0.13</v>
      </c>
      <c r="DU15" s="15">
        <v>0.12</v>
      </c>
      <c r="DV15" s="15">
        <v>0.13</v>
      </c>
      <c r="DW15" s="15">
        <v>0.13</v>
      </c>
      <c r="DX15" s="15">
        <v>0.16</v>
      </c>
      <c r="DY15" s="15">
        <v>0.14000000000000001</v>
      </c>
      <c r="DZ15" s="15">
        <v>0.15</v>
      </c>
      <c r="EA15" s="15">
        <v>0.12</v>
      </c>
      <c r="EB15" s="15">
        <v>0.11</v>
      </c>
      <c r="EC15" s="15"/>
      <c r="ED15" s="15"/>
      <c r="EE15" s="15"/>
      <c r="EG15" s="1" t="s">
        <v>27</v>
      </c>
      <c r="EH15" s="15">
        <v>0.01</v>
      </c>
      <c r="EI15" s="15">
        <v>0.03</v>
      </c>
      <c r="EJ15" s="15">
        <v>0.02</v>
      </c>
      <c r="EK15" s="15">
        <v>0.01</v>
      </c>
      <c r="EL15" s="15">
        <v>0.04</v>
      </c>
      <c r="EM15" s="15">
        <v>0.02</v>
      </c>
      <c r="EN15" s="15">
        <v>0.04</v>
      </c>
      <c r="EO15" s="15">
        <v>0.02</v>
      </c>
      <c r="EP15" s="15">
        <v>0.03</v>
      </c>
      <c r="EQ15" s="15">
        <v>0.03</v>
      </c>
      <c r="ER15" s="15">
        <v>0.03</v>
      </c>
      <c r="ES15" s="15">
        <v>0.02</v>
      </c>
      <c r="ET15" s="15">
        <v>0.02</v>
      </c>
      <c r="EU15" s="15">
        <v>0.03</v>
      </c>
      <c r="EV15" s="15">
        <v>0.02</v>
      </c>
      <c r="EW15" s="15">
        <v>0.02</v>
      </c>
      <c r="FA15" s="1" t="s">
        <v>27</v>
      </c>
      <c r="FB15" s="19">
        <v>0.35</v>
      </c>
      <c r="FC15" s="18">
        <f t="shared" si="4"/>
        <v>0.24</v>
      </c>
      <c r="FD15" s="18">
        <f t="shared" si="0"/>
        <v>0.08</v>
      </c>
      <c r="FE15" s="18">
        <f t="shared" si="1"/>
        <v>0.05</v>
      </c>
      <c r="FF15" s="18">
        <f t="shared" si="2"/>
        <v>7.0000000000000007E-2</v>
      </c>
      <c r="FG15" s="18">
        <f t="shared" si="5"/>
        <v>0.31</v>
      </c>
      <c r="FH15" s="18">
        <f t="shared" si="3"/>
        <v>0.05</v>
      </c>
      <c r="FI15" s="18">
        <f>EB15</f>
        <v>0.11</v>
      </c>
      <c r="FJ15" s="18">
        <f>EW15</f>
        <v>0.02</v>
      </c>
      <c r="FK15" s="18">
        <v>7.9999999999999849E-2</v>
      </c>
      <c r="FM15" s="1" t="s">
        <v>27</v>
      </c>
      <c r="FN15" s="19">
        <v>0.35</v>
      </c>
      <c r="FO15" s="10">
        <f>(R15-Q15)*0.35</f>
        <v>0</v>
      </c>
      <c r="FP15" s="10">
        <f>(AM15-AL15)*0.35</f>
        <v>0</v>
      </c>
      <c r="FQ15" s="10">
        <f>(BH15-BG15)*0.35</f>
        <v>-3.4999999999999979E-3</v>
      </c>
      <c r="FR15" s="10">
        <f>(CC15-CB15)*0.35</f>
        <v>7.000000000000001E-3</v>
      </c>
      <c r="FS15" s="10">
        <f>(CX15-CW15)*0.35</f>
        <v>3.5000000000000027E-3</v>
      </c>
      <c r="FT15" s="10">
        <f>(DG15-DF15)*0.35</f>
        <v>-3.4999999999999979E-3</v>
      </c>
      <c r="FU15" s="10">
        <f>(EB15-EA15)*0.35</f>
        <v>-3.4999999999999979E-3</v>
      </c>
      <c r="FV15" s="10">
        <f>(EW15-EV15)*0.35</f>
        <v>0</v>
      </c>
      <c r="FW15" s="10">
        <f t="shared" si="6"/>
        <v>1.0408340855860843E-17</v>
      </c>
      <c r="FY15" s="1" t="s">
        <v>27</v>
      </c>
      <c r="FZ15" s="19">
        <v>0.35</v>
      </c>
      <c r="GA15" s="10">
        <f>(R15-N15)*0.35</f>
        <v>1.3999999999999992E-2</v>
      </c>
      <c r="GB15" s="10">
        <f>(AM15-AI15)*0.35</f>
        <v>7.000000000000001E-3</v>
      </c>
      <c r="GC15" s="10">
        <f>(BH15-BD15)*0.35</f>
        <v>-3.4999999999999979E-3</v>
      </c>
      <c r="GD15" s="10">
        <f>(CC15-BY15)*0.35</f>
        <v>-6.9999999999999958E-3</v>
      </c>
      <c r="GE15" s="10">
        <f>(CX15-CT15)*0.35</f>
        <v>3.5000000000000027E-3</v>
      </c>
      <c r="GF15" s="10">
        <f>(EB15-DX15)*0.35</f>
        <v>-1.7499999999999998E-2</v>
      </c>
      <c r="GG15" s="10">
        <f>(EW15-ES15)*0.35</f>
        <v>0</v>
      </c>
      <c r="GH15" s="10">
        <f t="shared" si="7"/>
        <v>-3.4999999999999962E-3</v>
      </c>
    </row>
    <row r="16" spans="2:190" x14ac:dyDescent="0.25">
      <c r="B16" s="1" t="s">
        <v>28</v>
      </c>
      <c r="C16" s="15">
        <v>0.23</v>
      </c>
      <c r="D16" s="15">
        <v>0.3</v>
      </c>
      <c r="E16" s="15">
        <v>0.25</v>
      </c>
      <c r="F16" s="15">
        <v>0.15</v>
      </c>
      <c r="G16" s="15">
        <v>0.18</v>
      </c>
      <c r="H16" s="15">
        <v>0.18</v>
      </c>
      <c r="I16" s="15">
        <v>0.23</v>
      </c>
      <c r="J16" s="15">
        <v>0.23</v>
      </c>
      <c r="K16" s="15">
        <v>0.23</v>
      </c>
      <c r="L16" s="15">
        <v>0.19</v>
      </c>
      <c r="M16" s="15">
        <v>0.19</v>
      </c>
      <c r="N16" s="15">
        <v>0.14000000000000001</v>
      </c>
      <c r="O16" s="15">
        <v>0.21</v>
      </c>
      <c r="P16" s="15">
        <v>0.23</v>
      </c>
      <c r="Q16" s="15">
        <v>0.17</v>
      </c>
      <c r="R16" s="15">
        <v>0.22</v>
      </c>
      <c r="S16" s="15"/>
      <c r="T16" s="15"/>
      <c r="U16" s="15"/>
      <c r="V16" s="15"/>
      <c r="W16" s="1" t="s">
        <v>28</v>
      </c>
      <c r="X16" s="15">
        <v>7.0000000000000007E-2</v>
      </c>
      <c r="Y16" s="15">
        <v>0.04</v>
      </c>
      <c r="Z16" s="15">
        <v>0.06</v>
      </c>
      <c r="AA16" s="15">
        <v>0.08</v>
      </c>
      <c r="AB16" s="15">
        <v>0.05</v>
      </c>
      <c r="AC16" s="15">
        <v>0.04</v>
      </c>
      <c r="AD16" s="15">
        <v>7.0000000000000007E-2</v>
      </c>
      <c r="AE16" s="15">
        <v>0.06</v>
      </c>
      <c r="AF16" s="15">
        <v>0.06</v>
      </c>
      <c r="AG16" s="15">
        <v>7.0000000000000007E-2</v>
      </c>
      <c r="AH16" s="15">
        <v>0.04</v>
      </c>
      <c r="AI16" s="15">
        <v>0.04</v>
      </c>
      <c r="AJ16" s="15">
        <v>7.0000000000000007E-2</v>
      </c>
      <c r="AK16" s="15">
        <v>7.0000000000000007E-2</v>
      </c>
      <c r="AL16" s="15">
        <v>7.0000000000000007E-2</v>
      </c>
      <c r="AM16" s="15">
        <v>0.08</v>
      </c>
      <c r="AR16" s="1" t="s">
        <v>28</v>
      </c>
      <c r="AS16" s="15">
        <v>7.0000000000000007E-2</v>
      </c>
      <c r="AT16" s="15">
        <v>0.09</v>
      </c>
      <c r="AU16" s="15">
        <v>0.1</v>
      </c>
      <c r="AV16" s="15">
        <v>0.1</v>
      </c>
      <c r="AW16" s="15">
        <v>0.11</v>
      </c>
      <c r="AX16" s="15">
        <v>0.09</v>
      </c>
      <c r="AY16" s="15">
        <v>0.09</v>
      </c>
      <c r="AZ16" s="15">
        <v>0.09</v>
      </c>
      <c r="BA16" s="15">
        <v>7.0000000000000007E-2</v>
      </c>
      <c r="BB16" s="15">
        <v>0.06</v>
      </c>
      <c r="BC16" s="15">
        <v>0.08</v>
      </c>
      <c r="BD16" s="15">
        <v>0.12</v>
      </c>
      <c r="BE16" s="15">
        <v>0.06</v>
      </c>
      <c r="BF16" s="15">
        <v>0.09</v>
      </c>
      <c r="BG16" s="15">
        <v>0.06</v>
      </c>
      <c r="BH16" s="15">
        <v>0.05</v>
      </c>
      <c r="BI16" s="15"/>
      <c r="BJ16" s="15"/>
      <c r="BK16" s="15"/>
      <c r="BL16" s="15"/>
      <c r="BM16" s="1" t="s">
        <v>28</v>
      </c>
      <c r="BN16" s="15">
        <v>0.09</v>
      </c>
      <c r="BO16" s="15">
        <v>0.1</v>
      </c>
      <c r="BP16" s="15">
        <v>0.06</v>
      </c>
      <c r="BQ16" s="15">
        <v>0.08</v>
      </c>
      <c r="BR16" s="15">
        <v>0.05</v>
      </c>
      <c r="BS16" s="15">
        <v>7.0000000000000007E-2</v>
      </c>
      <c r="BT16" s="15">
        <v>0.08</v>
      </c>
      <c r="BU16" s="15">
        <v>7.0000000000000007E-2</v>
      </c>
      <c r="BV16" s="15">
        <v>0.05</v>
      </c>
      <c r="BW16" s="15">
        <v>0.09</v>
      </c>
      <c r="BX16" s="15">
        <v>0.1</v>
      </c>
      <c r="BY16" s="15">
        <v>0.09</v>
      </c>
      <c r="BZ16" s="15">
        <v>0.1</v>
      </c>
      <c r="CA16" s="15">
        <v>7.0000000000000007E-2</v>
      </c>
      <c r="CB16" s="15">
        <v>0.13</v>
      </c>
      <c r="CC16" s="15">
        <v>0.08</v>
      </c>
      <c r="CD16" s="15"/>
      <c r="CE16" s="15"/>
      <c r="CF16" s="15"/>
      <c r="CH16" s="1" t="s">
        <v>28</v>
      </c>
      <c r="CI16" s="15">
        <v>0.28999999999999998</v>
      </c>
      <c r="CJ16" s="15">
        <v>0.28000000000000003</v>
      </c>
      <c r="CK16" s="15">
        <v>0.3</v>
      </c>
      <c r="CL16" s="15">
        <v>0.28999999999999998</v>
      </c>
      <c r="CM16" s="15">
        <v>0.25</v>
      </c>
      <c r="CN16" s="15">
        <v>0.32</v>
      </c>
      <c r="CO16" s="15">
        <v>0.27</v>
      </c>
      <c r="CP16" s="15">
        <v>0.31</v>
      </c>
      <c r="CQ16" s="15">
        <v>0.32</v>
      </c>
      <c r="CR16" s="15">
        <v>0.3</v>
      </c>
      <c r="CS16" s="15">
        <v>0.31</v>
      </c>
      <c r="CT16" s="15">
        <v>0.35</v>
      </c>
      <c r="CU16" s="15">
        <v>0.32</v>
      </c>
      <c r="CV16" s="15">
        <v>0.27</v>
      </c>
      <c r="CW16" s="15">
        <v>0.31</v>
      </c>
      <c r="CX16" s="15">
        <v>0.3</v>
      </c>
      <c r="CY16" s="15"/>
      <c r="CZ16" s="15"/>
      <c r="DA16" s="15"/>
      <c r="DB16" s="15"/>
      <c r="DC16" s="1" t="s">
        <v>28</v>
      </c>
      <c r="DD16" s="15">
        <v>0.01</v>
      </c>
      <c r="DE16" s="15">
        <v>0.03</v>
      </c>
      <c r="DF16" s="15">
        <v>0.05</v>
      </c>
      <c r="DG16" s="15">
        <v>0.06</v>
      </c>
      <c r="DL16" s="1" t="s">
        <v>28</v>
      </c>
      <c r="DM16" s="15">
        <v>0.18</v>
      </c>
      <c r="DN16" s="15">
        <v>0.12</v>
      </c>
      <c r="DO16" s="15">
        <v>0.14000000000000001</v>
      </c>
      <c r="DP16" s="15">
        <v>0.18</v>
      </c>
      <c r="DQ16" s="15">
        <v>0.18</v>
      </c>
      <c r="DR16" s="15">
        <v>0.19</v>
      </c>
      <c r="DS16" s="15">
        <v>0.14000000000000001</v>
      </c>
      <c r="DT16" s="15">
        <v>0.11</v>
      </c>
      <c r="DU16" s="15">
        <v>0.13</v>
      </c>
      <c r="DV16" s="15">
        <v>0.17</v>
      </c>
      <c r="DW16" s="15">
        <v>0.16</v>
      </c>
      <c r="DX16" s="15">
        <v>0.13</v>
      </c>
      <c r="DY16" s="15">
        <v>0.14000000000000001</v>
      </c>
      <c r="DZ16" s="15">
        <v>0.13</v>
      </c>
      <c r="EA16" s="15">
        <v>0.12</v>
      </c>
      <c r="EB16" s="15">
        <v>0.11</v>
      </c>
      <c r="EC16" s="15"/>
      <c r="ED16" s="15"/>
      <c r="EE16" s="15"/>
      <c r="EG16" s="1" t="s">
        <v>28</v>
      </c>
      <c r="EH16" s="15">
        <v>0.01</v>
      </c>
      <c r="EI16" s="15">
        <v>0.02</v>
      </c>
      <c r="EJ16" s="15">
        <v>0.01</v>
      </c>
      <c r="EK16" s="15">
        <v>0.03</v>
      </c>
      <c r="EL16" s="15">
        <v>7.0000000000000007E-2</v>
      </c>
      <c r="EM16" s="15">
        <v>0.04</v>
      </c>
      <c r="EN16" s="15">
        <v>0.05</v>
      </c>
      <c r="EO16" s="15">
        <v>0.02</v>
      </c>
      <c r="EP16" s="15">
        <v>0.04</v>
      </c>
      <c r="EQ16" s="15">
        <v>0.03</v>
      </c>
      <c r="ER16" s="15">
        <v>0.03</v>
      </c>
      <c r="ES16" s="15">
        <v>0.03</v>
      </c>
      <c r="ET16" s="15">
        <v>0.01</v>
      </c>
      <c r="EU16" s="15">
        <v>0.03</v>
      </c>
      <c r="EV16" s="15">
        <v>0.02</v>
      </c>
      <c r="EW16" s="15">
        <v>0.03</v>
      </c>
      <c r="FA16" s="1" t="s">
        <v>28</v>
      </c>
      <c r="FB16" s="19">
        <v>0.24</v>
      </c>
      <c r="FC16" s="18">
        <f t="shared" si="4"/>
        <v>0.22</v>
      </c>
      <c r="FD16" s="18">
        <f t="shared" si="0"/>
        <v>0.08</v>
      </c>
      <c r="FE16" s="18">
        <f t="shared" si="1"/>
        <v>0.05</v>
      </c>
      <c r="FF16" s="18">
        <f t="shared" si="2"/>
        <v>0.08</v>
      </c>
      <c r="FG16" s="18">
        <f t="shared" si="5"/>
        <v>0.3</v>
      </c>
      <c r="FH16" s="18">
        <f t="shared" si="3"/>
        <v>0.06</v>
      </c>
      <c r="FI16" s="18">
        <f>EB16</f>
        <v>0.11</v>
      </c>
      <c r="FJ16" s="18">
        <f>EW16</f>
        <v>0.03</v>
      </c>
      <c r="FK16" s="18">
        <v>6.999999999999984E-2</v>
      </c>
      <c r="FM16" s="1" t="s">
        <v>28</v>
      </c>
      <c r="FN16" s="19">
        <v>0.24</v>
      </c>
      <c r="FO16" s="10">
        <f>(R16-Q16)*0.24</f>
        <v>1.1999999999999997E-2</v>
      </c>
      <c r="FP16" s="10">
        <f>(AM16-AL16)*0.24</f>
        <v>2.3999999999999989E-3</v>
      </c>
      <c r="FQ16" s="10">
        <f>(BH16-BG16)*0.24</f>
        <v>-2.3999999999999989E-3</v>
      </c>
      <c r="FR16" s="10">
        <f>(CC16-CB16)*0.24</f>
        <v>-1.2E-2</v>
      </c>
      <c r="FS16" s="10">
        <f>(CX16-CW16)*0.24</f>
        <v>-2.400000000000002E-3</v>
      </c>
      <c r="FT16" s="10">
        <f>(DG16-DF16)*0.24</f>
        <v>2.3999999999999989E-3</v>
      </c>
      <c r="FU16" s="10">
        <f>(EB16-EA16)*0.24</f>
        <v>-2.3999999999999989E-3</v>
      </c>
      <c r="FV16" s="10">
        <f>(EW16-EV16)*0.24</f>
        <v>2.3999999999999994E-3</v>
      </c>
      <c r="FW16" s="10">
        <f t="shared" si="6"/>
        <v>-6.0715321659188248E-18</v>
      </c>
      <c r="FY16" s="1" t="s">
        <v>28</v>
      </c>
      <c r="FZ16" s="19">
        <v>0.24</v>
      </c>
      <c r="GA16" s="10">
        <f>(R16-N16)*0.24</f>
        <v>1.9199999999999995E-2</v>
      </c>
      <c r="GB16" s="10">
        <f>(AM16-AI16)*0.24</f>
        <v>9.5999999999999992E-3</v>
      </c>
      <c r="GC16" s="10">
        <f>(BH16-BD16)*0.24</f>
        <v>-1.6799999999999999E-2</v>
      </c>
      <c r="GD16" s="10">
        <f>(CC16-BY16)*0.24</f>
        <v>-2.3999999999999989E-3</v>
      </c>
      <c r="GE16" s="10">
        <f>(CX16-CT16)*0.24</f>
        <v>-1.1999999999999997E-2</v>
      </c>
      <c r="GF16" s="10">
        <f>(EB16-DX16)*0.24</f>
        <v>-4.8000000000000004E-3</v>
      </c>
      <c r="GG16" s="10">
        <f>(EW16-ES16)*0.24</f>
        <v>0</v>
      </c>
      <c r="GH16" s="10">
        <f t="shared" si="7"/>
        <v>-7.2000000000000033E-3</v>
      </c>
    </row>
    <row r="17" spans="2:190" x14ac:dyDescent="0.25">
      <c r="B17" s="1" t="s">
        <v>29</v>
      </c>
      <c r="C17" s="15">
        <v>0.22</v>
      </c>
      <c r="D17" s="15">
        <v>0.2</v>
      </c>
      <c r="E17" s="15">
        <v>0.16</v>
      </c>
      <c r="F17" s="15">
        <v>0.16</v>
      </c>
      <c r="G17" s="15">
        <v>0.15</v>
      </c>
      <c r="H17" s="15">
        <v>0.2</v>
      </c>
      <c r="I17" s="15">
        <v>0.18</v>
      </c>
      <c r="J17" s="15">
        <v>0.15</v>
      </c>
      <c r="K17" s="15">
        <v>0.22</v>
      </c>
      <c r="L17" s="15">
        <v>0.17</v>
      </c>
      <c r="M17" s="15">
        <v>0.2</v>
      </c>
      <c r="N17" s="15">
        <v>0.26</v>
      </c>
      <c r="O17" s="15">
        <v>0.2</v>
      </c>
      <c r="P17" s="15">
        <v>0.22</v>
      </c>
      <c r="Q17" s="15">
        <v>0.22</v>
      </c>
      <c r="R17" s="15">
        <v>0.22</v>
      </c>
      <c r="S17" s="15"/>
      <c r="T17" s="15"/>
      <c r="U17" s="15"/>
      <c r="V17" s="15"/>
      <c r="W17" s="1" t="s">
        <v>29</v>
      </c>
      <c r="X17" s="15">
        <v>0.05</v>
      </c>
      <c r="Y17" s="15">
        <v>7.0000000000000007E-2</v>
      </c>
      <c r="Z17" s="15">
        <v>7.0000000000000007E-2</v>
      </c>
      <c r="AA17" s="15">
        <v>0.08</v>
      </c>
      <c r="AB17" s="15">
        <v>0.06</v>
      </c>
      <c r="AC17" s="15">
        <v>0.11</v>
      </c>
      <c r="AD17" s="15">
        <v>0.06</v>
      </c>
      <c r="AE17" s="15">
        <v>0.09</v>
      </c>
      <c r="AF17" s="15">
        <v>0.1</v>
      </c>
      <c r="AG17" s="15">
        <v>0.06</v>
      </c>
      <c r="AH17" s="15">
        <v>0.09</v>
      </c>
      <c r="AI17" s="15">
        <v>0.04</v>
      </c>
      <c r="AJ17" s="15">
        <v>0.08</v>
      </c>
      <c r="AK17" s="15">
        <v>0.09</v>
      </c>
      <c r="AL17" s="15">
        <v>0.09</v>
      </c>
      <c r="AM17" s="15">
        <v>0.13</v>
      </c>
      <c r="AR17" s="1" t="s">
        <v>29</v>
      </c>
      <c r="AS17" s="15">
        <v>0.08</v>
      </c>
      <c r="AT17" s="15">
        <v>0.1</v>
      </c>
      <c r="AU17" s="15">
        <v>0.12</v>
      </c>
      <c r="AV17" s="15">
        <v>0.11</v>
      </c>
      <c r="AW17" s="15">
        <v>0.08</v>
      </c>
      <c r="AX17" s="15">
        <v>0.04</v>
      </c>
      <c r="AY17" s="15">
        <v>0.11</v>
      </c>
      <c r="AZ17" s="15">
        <v>0.08</v>
      </c>
      <c r="BA17" s="15">
        <v>0.11</v>
      </c>
      <c r="BB17" s="15">
        <v>0.09</v>
      </c>
      <c r="BC17" s="15">
        <v>0.08</v>
      </c>
      <c r="BD17" s="15">
        <v>0.06</v>
      </c>
      <c r="BE17" s="15">
        <v>0.15</v>
      </c>
      <c r="BF17" s="15">
        <v>0.04</v>
      </c>
      <c r="BG17" s="15">
        <v>0.06</v>
      </c>
      <c r="BH17" s="15">
        <v>0.05</v>
      </c>
      <c r="BI17" s="15"/>
      <c r="BJ17" s="15"/>
      <c r="BK17" s="15"/>
      <c r="BL17" s="15"/>
      <c r="BM17" s="1" t="s">
        <v>29</v>
      </c>
      <c r="BN17" s="15">
        <v>0.05</v>
      </c>
      <c r="BO17" s="15">
        <v>0.06</v>
      </c>
      <c r="BP17" s="15">
        <v>0.09</v>
      </c>
      <c r="BQ17" s="15">
        <v>0.08</v>
      </c>
      <c r="BR17" s="15">
        <v>7.0000000000000007E-2</v>
      </c>
      <c r="BS17" s="15">
        <v>0.06</v>
      </c>
      <c r="BT17" s="15">
        <v>0.06</v>
      </c>
      <c r="BU17" s="15">
        <v>0.11</v>
      </c>
      <c r="BV17" s="15">
        <v>0.04</v>
      </c>
      <c r="BW17" s="15">
        <v>0.13</v>
      </c>
      <c r="BX17" s="15">
        <v>0.08</v>
      </c>
      <c r="BY17" s="15">
        <v>0.06</v>
      </c>
      <c r="BZ17" s="15">
        <v>0.01</v>
      </c>
      <c r="CA17" s="15">
        <v>0.08</v>
      </c>
      <c r="CB17" s="15">
        <v>0.04</v>
      </c>
      <c r="CC17" s="15">
        <v>0.05</v>
      </c>
      <c r="CD17" s="15"/>
      <c r="CE17" s="15"/>
      <c r="CF17" s="15"/>
      <c r="CH17" s="1" t="s">
        <v>29</v>
      </c>
      <c r="CI17" s="15">
        <v>0.28999999999999998</v>
      </c>
      <c r="CJ17" s="15">
        <v>0.28999999999999998</v>
      </c>
      <c r="CK17" s="15">
        <v>0.31</v>
      </c>
      <c r="CL17" s="15">
        <v>0.2</v>
      </c>
      <c r="CM17" s="15">
        <v>0.28999999999999998</v>
      </c>
      <c r="CN17" s="15">
        <v>0.23</v>
      </c>
      <c r="CO17" s="15">
        <v>0.38</v>
      </c>
      <c r="CP17" s="15">
        <v>0.33</v>
      </c>
      <c r="CQ17" s="15">
        <v>0.19</v>
      </c>
      <c r="CR17" s="15">
        <v>0.28000000000000003</v>
      </c>
      <c r="CS17" s="15">
        <v>0.28999999999999998</v>
      </c>
      <c r="CT17" s="15">
        <v>0.32</v>
      </c>
      <c r="CU17" s="15">
        <v>0.31</v>
      </c>
      <c r="CV17" s="15">
        <v>0.34</v>
      </c>
      <c r="CW17" s="15">
        <v>0.39</v>
      </c>
      <c r="CX17" s="15">
        <v>0.37</v>
      </c>
      <c r="CY17" s="15"/>
      <c r="CZ17" s="15"/>
      <c r="DA17" s="15"/>
      <c r="DB17" s="15"/>
      <c r="DC17" s="1" t="s">
        <v>29</v>
      </c>
      <c r="DD17" s="15">
        <v>0.03</v>
      </c>
      <c r="DE17" s="15">
        <v>0.02</v>
      </c>
      <c r="DF17" s="15">
        <v>0.03</v>
      </c>
      <c r="DG17" s="15">
        <v>0.04</v>
      </c>
      <c r="DH17" s="15"/>
      <c r="DI17" s="15"/>
      <c r="DJ17" s="15"/>
      <c r="DL17" s="1" t="s">
        <v>29</v>
      </c>
      <c r="DM17" s="15">
        <v>0.21</v>
      </c>
      <c r="DN17" s="15">
        <v>0.17</v>
      </c>
      <c r="DO17" s="15">
        <v>0.14000000000000001</v>
      </c>
      <c r="DP17" s="15">
        <v>0.18</v>
      </c>
      <c r="DQ17" s="15">
        <v>0.23</v>
      </c>
      <c r="DR17" s="15">
        <v>0.21</v>
      </c>
      <c r="DS17" s="15">
        <v>0.14000000000000001</v>
      </c>
      <c r="DT17" s="15">
        <v>0.09</v>
      </c>
      <c r="DU17" s="15">
        <v>0.17</v>
      </c>
      <c r="DV17" s="15">
        <v>0.13</v>
      </c>
      <c r="DW17" s="15">
        <v>0.17</v>
      </c>
      <c r="DX17" s="15">
        <v>0.16</v>
      </c>
      <c r="DY17" s="15">
        <v>0.13</v>
      </c>
      <c r="DZ17" s="15">
        <v>0.13</v>
      </c>
      <c r="EA17" s="15">
        <v>0.09</v>
      </c>
      <c r="EB17" s="15">
        <v>0.09</v>
      </c>
      <c r="EC17" s="15"/>
      <c r="ED17" s="15"/>
      <c r="EE17" s="15"/>
      <c r="EG17" s="1" t="s">
        <v>29</v>
      </c>
      <c r="EH17" s="15">
        <v>0.01</v>
      </c>
      <c r="EI17" s="15">
        <v>0.02</v>
      </c>
      <c r="EJ17" s="15">
        <v>0.01</v>
      </c>
      <c r="EK17" s="15">
        <v>0.02</v>
      </c>
      <c r="EL17" s="15">
        <v>0.03</v>
      </c>
      <c r="EM17" s="15">
        <v>0.02</v>
      </c>
      <c r="EN17" s="15">
        <v>0.01</v>
      </c>
      <c r="EO17" s="15">
        <v>0.03</v>
      </c>
      <c r="EP17" s="15">
        <v>7.0000000000000007E-2</v>
      </c>
      <c r="EQ17" s="15">
        <v>0.03</v>
      </c>
      <c r="ER17" s="15">
        <v>0.04</v>
      </c>
      <c r="ES17" s="15">
        <v>0.01</v>
      </c>
      <c r="ET17" s="15">
        <v>0.04</v>
      </c>
      <c r="EU17" s="15">
        <v>0.04</v>
      </c>
      <c r="EV17" s="15">
        <v>0.04</v>
      </c>
      <c r="EW17" s="15">
        <v>0</v>
      </c>
      <c r="FA17" s="1" t="s">
        <v>29</v>
      </c>
      <c r="FB17" s="19">
        <v>0.15</v>
      </c>
      <c r="FC17" s="18">
        <f t="shared" si="4"/>
        <v>0.22</v>
      </c>
      <c r="FD17" s="18">
        <f t="shared" si="0"/>
        <v>0.13</v>
      </c>
      <c r="FE17" s="18">
        <f t="shared" si="1"/>
        <v>0.05</v>
      </c>
      <c r="FF17" s="18">
        <f t="shared" si="2"/>
        <v>0.05</v>
      </c>
      <c r="FG17" s="18">
        <f t="shared" si="5"/>
        <v>0.37</v>
      </c>
      <c r="FH17" s="18">
        <f t="shared" si="3"/>
        <v>0.04</v>
      </c>
      <c r="FI17" s="18">
        <f>EB17</f>
        <v>0.09</v>
      </c>
      <c r="FJ17" s="18">
        <f>EW17</f>
        <v>0</v>
      </c>
      <c r="FK17" s="18">
        <v>3.9999999999999813E-2</v>
      </c>
      <c r="FM17" s="1" t="s">
        <v>29</v>
      </c>
      <c r="FN17" s="19">
        <v>0.15</v>
      </c>
      <c r="FO17" s="10">
        <f>(R17-Q17)*0.15</f>
        <v>0</v>
      </c>
      <c r="FP17" s="10">
        <f>(AM17-AL17)*0.15</f>
        <v>6.000000000000001E-3</v>
      </c>
      <c r="FQ17" s="10">
        <f>(BH17-BG17)*0.15</f>
        <v>-1.4999999999999992E-3</v>
      </c>
      <c r="FR17" s="10">
        <f>(CC17-CB17)*0.15</f>
        <v>1.5000000000000002E-3</v>
      </c>
      <c r="FS17" s="10">
        <f>(CX17-CW17)*0.15</f>
        <v>-3.0000000000000027E-3</v>
      </c>
      <c r="FT17" s="10">
        <f>(DG17-DF17)*0.15</f>
        <v>1.5000000000000002E-3</v>
      </c>
      <c r="FU17" s="10">
        <f>(EB17-EA17)*0.15</f>
        <v>0</v>
      </c>
      <c r="FV17" s="10">
        <f>(EW17-EV17)*0.15</f>
        <v>-6.0000000000000001E-3</v>
      </c>
      <c r="FW17" s="10">
        <f t="shared" si="6"/>
        <v>-1.4999999999999996E-3</v>
      </c>
      <c r="FY17" s="1" t="s">
        <v>29</v>
      </c>
      <c r="FZ17" s="19">
        <v>0.15</v>
      </c>
      <c r="GA17" s="10">
        <f>(R17-N17)*0.15</f>
        <v>-6.000000000000001E-3</v>
      </c>
      <c r="GB17" s="10">
        <f>(AM17-AI17)*0.15</f>
        <v>1.35E-2</v>
      </c>
      <c r="GC17" s="10">
        <f>(BH17-BD17)*0.15</f>
        <v>-1.4999999999999992E-3</v>
      </c>
      <c r="GD17" s="10">
        <f>(CC17-BY17)*0.15</f>
        <v>-1.4999999999999992E-3</v>
      </c>
      <c r="GE17" s="10">
        <f>(CX17-CT17)*0.15</f>
        <v>7.499999999999998E-3</v>
      </c>
      <c r="GF17" s="10">
        <f>(EB17-DX17)*0.15</f>
        <v>-1.0500000000000001E-2</v>
      </c>
      <c r="GG17" s="10">
        <f>(EW17-ES17)*0.15</f>
        <v>-1.5E-3</v>
      </c>
      <c r="GH17" s="10">
        <f t="shared" si="7"/>
        <v>-2.1684043449710089E-18</v>
      </c>
    </row>
    <row r="18" spans="2:190" x14ac:dyDescent="0.25">
      <c r="B18" s="1" t="s">
        <v>30</v>
      </c>
      <c r="C18" s="15">
        <v>0.21</v>
      </c>
      <c r="D18" s="15">
        <v>0.22</v>
      </c>
      <c r="E18" s="15">
        <v>0.19</v>
      </c>
      <c r="F18" s="15">
        <v>0.2</v>
      </c>
      <c r="G18" s="15">
        <v>0.18</v>
      </c>
      <c r="H18" s="15">
        <v>0.14000000000000001</v>
      </c>
      <c r="I18" s="15">
        <v>0.15</v>
      </c>
      <c r="J18" s="15">
        <v>0.18</v>
      </c>
      <c r="K18" s="15">
        <v>0.16</v>
      </c>
      <c r="L18" s="15">
        <v>0.17</v>
      </c>
      <c r="M18" s="15">
        <v>0.18</v>
      </c>
      <c r="N18" s="15">
        <v>0.2</v>
      </c>
      <c r="O18" s="15">
        <v>0.14000000000000001</v>
      </c>
      <c r="P18" s="15">
        <v>0.16</v>
      </c>
      <c r="Q18" s="15">
        <v>0.18</v>
      </c>
      <c r="R18" s="15">
        <v>0.19</v>
      </c>
      <c r="S18" s="15"/>
      <c r="T18" s="15"/>
      <c r="U18" s="15"/>
      <c r="V18" s="15"/>
      <c r="W18" s="1" t="s">
        <v>30</v>
      </c>
      <c r="X18" s="15">
        <v>0.06</v>
      </c>
      <c r="Y18" s="15">
        <v>0.05</v>
      </c>
      <c r="Z18" s="15">
        <v>0.06</v>
      </c>
      <c r="AA18" s="15">
        <v>0.06</v>
      </c>
      <c r="AB18" s="15">
        <v>0.06</v>
      </c>
      <c r="AC18" s="15">
        <v>0.05</v>
      </c>
      <c r="AD18" s="15">
        <v>7.0000000000000007E-2</v>
      </c>
      <c r="AE18" s="15">
        <v>0.05</v>
      </c>
      <c r="AF18" s="15">
        <v>7.0000000000000007E-2</v>
      </c>
      <c r="AG18" s="15">
        <v>0.09</v>
      </c>
      <c r="AH18" s="15">
        <v>0.06</v>
      </c>
      <c r="AI18" s="15">
        <v>7.0000000000000007E-2</v>
      </c>
      <c r="AJ18" s="15">
        <v>0.04</v>
      </c>
      <c r="AK18" s="15">
        <v>0.06</v>
      </c>
      <c r="AL18" s="15">
        <v>0.08</v>
      </c>
      <c r="AM18" s="15">
        <v>0.08</v>
      </c>
      <c r="AR18" s="1" t="s">
        <v>30</v>
      </c>
      <c r="AS18" s="15">
        <v>0.1</v>
      </c>
      <c r="AT18" s="15">
        <v>0.12</v>
      </c>
      <c r="AU18" s="15">
        <v>0.1</v>
      </c>
      <c r="AV18" s="15">
        <v>0.11</v>
      </c>
      <c r="AW18" s="15">
        <v>0.12</v>
      </c>
      <c r="AX18" s="15">
        <v>0.12</v>
      </c>
      <c r="AY18" s="15">
        <v>0.11</v>
      </c>
      <c r="AZ18" s="15">
        <v>0.11</v>
      </c>
      <c r="BA18" s="15">
        <v>0.09</v>
      </c>
      <c r="BB18" s="15">
        <v>0.08</v>
      </c>
      <c r="BC18" s="15">
        <v>0.11</v>
      </c>
      <c r="BD18" s="15">
        <v>0.1</v>
      </c>
      <c r="BE18" s="15">
        <v>7.0000000000000007E-2</v>
      </c>
      <c r="BF18" s="15">
        <v>0.08</v>
      </c>
      <c r="BG18" s="15">
        <v>0.1</v>
      </c>
      <c r="BH18" s="15">
        <v>7.0000000000000007E-2</v>
      </c>
      <c r="BI18" s="15"/>
      <c r="BJ18" s="15"/>
      <c r="BK18" s="15"/>
      <c r="BL18" s="15"/>
      <c r="BM18" s="1" t="s">
        <v>30</v>
      </c>
      <c r="BN18" s="15">
        <v>0.09</v>
      </c>
      <c r="BO18" s="15">
        <v>7.0000000000000007E-2</v>
      </c>
      <c r="BP18" s="15">
        <v>0.09</v>
      </c>
      <c r="BQ18" s="15">
        <v>7.0000000000000007E-2</v>
      </c>
      <c r="BR18" s="15">
        <v>0.08</v>
      </c>
      <c r="BS18" s="15">
        <v>0.08</v>
      </c>
      <c r="BT18" s="15">
        <v>0.08</v>
      </c>
      <c r="BU18" s="15">
        <v>7.0000000000000007E-2</v>
      </c>
      <c r="BV18" s="15">
        <v>0.09</v>
      </c>
      <c r="BW18" s="15">
        <v>0.12</v>
      </c>
      <c r="BX18" s="15">
        <v>0.09</v>
      </c>
      <c r="BY18" s="15">
        <v>0.1</v>
      </c>
      <c r="BZ18" s="15">
        <v>0.1</v>
      </c>
      <c r="CA18" s="15">
        <v>0.05</v>
      </c>
      <c r="CB18" s="15">
        <v>0.06</v>
      </c>
      <c r="CC18" s="15">
        <v>0.08</v>
      </c>
      <c r="CD18" s="15"/>
      <c r="CE18" s="15"/>
      <c r="CF18" s="15"/>
      <c r="CH18" s="1" t="s">
        <v>30</v>
      </c>
      <c r="CI18" s="15">
        <v>0.31</v>
      </c>
      <c r="CJ18" s="15">
        <v>0.3</v>
      </c>
      <c r="CK18" s="15">
        <v>0.23</v>
      </c>
      <c r="CL18" s="15">
        <v>0.3</v>
      </c>
      <c r="CM18" s="15">
        <v>0.28000000000000003</v>
      </c>
      <c r="CN18" s="15">
        <v>0.28999999999999998</v>
      </c>
      <c r="CO18" s="15">
        <v>0.26</v>
      </c>
      <c r="CP18" s="15">
        <v>0.28000000000000003</v>
      </c>
      <c r="CQ18" s="15">
        <v>0.27</v>
      </c>
      <c r="CR18" s="15">
        <v>0.27</v>
      </c>
      <c r="CS18" s="15">
        <v>0.32</v>
      </c>
      <c r="CT18" s="15">
        <v>0.3</v>
      </c>
      <c r="CU18" s="15">
        <v>0.37</v>
      </c>
      <c r="CV18" s="15">
        <v>0.36</v>
      </c>
      <c r="CW18" s="15">
        <v>0.34</v>
      </c>
      <c r="CX18" s="15">
        <v>0.37</v>
      </c>
      <c r="CY18" s="15"/>
      <c r="CZ18" s="15"/>
      <c r="DA18" s="15"/>
      <c r="DB18" s="15"/>
      <c r="DC18" s="1" t="s">
        <v>30</v>
      </c>
      <c r="DD18" s="15">
        <v>0.01</v>
      </c>
      <c r="DE18" s="15">
        <v>0.01</v>
      </c>
      <c r="DF18" s="15">
        <v>0.02</v>
      </c>
      <c r="DG18" s="15">
        <v>0.05</v>
      </c>
      <c r="DH18" s="15"/>
      <c r="DI18" s="15"/>
      <c r="DJ18" s="15"/>
      <c r="DL18" s="1" t="s">
        <v>30</v>
      </c>
      <c r="DM18" s="15">
        <v>0.15</v>
      </c>
      <c r="DN18" s="15">
        <v>0.14000000000000001</v>
      </c>
      <c r="DO18" s="15">
        <v>0.19</v>
      </c>
      <c r="DP18" s="15">
        <v>0.14000000000000001</v>
      </c>
      <c r="DQ18" s="15">
        <v>0.18</v>
      </c>
      <c r="DR18" s="15">
        <v>0.19</v>
      </c>
      <c r="DS18" s="15">
        <v>0.2</v>
      </c>
      <c r="DT18" s="15">
        <v>0.17</v>
      </c>
      <c r="DU18" s="15">
        <v>0.17</v>
      </c>
      <c r="DV18" s="15">
        <v>0.14000000000000001</v>
      </c>
      <c r="DW18" s="15">
        <v>0.15</v>
      </c>
      <c r="DX18" s="15">
        <v>0.12</v>
      </c>
      <c r="DY18" s="15">
        <v>0.13</v>
      </c>
      <c r="DZ18" s="15">
        <v>0.17</v>
      </c>
      <c r="EA18" s="15">
        <v>0.13</v>
      </c>
      <c r="EB18" s="15">
        <v>0.09</v>
      </c>
      <c r="EC18" s="15"/>
      <c r="ED18" s="15"/>
      <c r="EE18" s="15"/>
      <c r="EG18" s="1" t="s">
        <v>30</v>
      </c>
      <c r="EH18" s="15">
        <v>0.01</v>
      </c>
      <c r="EI18" s="15">
        <v>0.03</v>
      </c>
      <c r="EJ18" s="15">
        <v>0</v>
      </c>
      <c r="EK18" s="15">
        <v>0.03</v>
      </c>
      <c r="EL18" s="15">
        <v>0.05</v>
      </c>
      <c r="EM18" s="15">
        <v>0.03</v>
      </c>
      <c r="EN18" s="15">
        <v>0.02</v>
      </c>
      <c r="EO18" s="15">
        <v>0.02</v>
      </c>
      <c r="EP18" s="15">
        <v>0.04</v>
      </c>
      <c r="EQ18" s="15">
        <v>0.02</v>
      </c>
      <c r="ER18" s="15">
        <v>0.02</v>
      </c>
      <c r="ES18" s="15">
        <v>0</v>
      </c>
      <c r="ET18" s="15">
        <v>0.05</v>
      </c>
      <c r="EU18" s="15">
        <v>0.03</v>
      </c>
      <c r="EV18" s="15">
        <v>0.04</v>
      </c>
      <c r="EW18" s="15">
        <v>0.02</v>
      </c>
      <c r="FA18" s="1" t="s">
        <v>30</v>
      </c>
      <c r="FB18" s="19">
        <v>0.27</v>
      </c>
      <c r="FC18" s="18">
        <f t="shared" si="4"/>
        <v>0.19</v>
      </c>
      <c r="FD18" s="18">
        <f t="shared" si="0"/>
        <v>0.08</v>
      </c>
      <c r="FE18" s="18">
        <f t="shared" si="1"/>
        <v>7.0000000000000007E-2</v>
      </c>
      <c r="FF18" s="18">
        <f t="shared" si="2"/>
        <v>0.08</v>
      </c>
      <c r="FG18" s="18">
        <f t="shared" si="5"/>
        <v>0.37</v>
      </c>
      <c r="FH18" s="18">
        <f t="shared" si="3"/>
        <v>0.05</v>
      </c>
      <c r="FI18" s="18">
        <f>EB18</f>
        <v>0.09</v>
      </c>
      <c r="FJ18" s="18">
        <f>EW18</f>
        <v>0.02</v>
      </c>
      <c r="FK18" s="18">
        <v>7.9999999999999849E-2</v>
      </c>
      <c r="FM18" s="1" t="s">
        <v>30</v>
      </c>
      <c r="FN18" s="19">
        <v>0.27</v>
      </c>
      <c r="FO18" s="10">
        <f>(R18-Q18)*0.27</f>
        <v>2.7000000000000027E-3</v>
      </c>
      <c r="FP18" s="10">
        <f>(AM18-AL18)*0.27</f>
        <v>0</v>
      </c>
      <c r="FQ18" s="10">
        <f>(BH18-BG18)*0.27</f>
        <v>-8.0999999999999996E-3</v>
      </c>
      <c r="FR18" s="10">
        <f>(CC18-CB18)*0.27</f>
        <v>5.4000000000000012E-3</v>
      </c>
      <c r="FS18" s="10">
        <f>(CX18-CW18)*0.27</f>
        <v>8.0999999999999926E-3</v>
      </c>
      <c r="FT18" s="10">
        <f>(DG18-DF18)*0.27</f>
        <v>8.1000000000000013E-3</v>
      </c>
      <c r="FU18" s="10">
        <f>(EB18-EA18)*0.27</f>
        <v>-1.0800000000000002E-2</v>
      </c>
      <c r="FV18" s="10">
        <f>(EW18-EV18)*0.27</f>
        <v>-5.4000000000000003E-3</v>
      </c>
      <c r="FW18" s="10">
        <f t="shared" si="6"/>
        <v>0</v>
      </c>
      <c r="FY18" s="1" t="s">
        <v>30</v>
      </c>
      <c r="FZ18" s="19">
        <v>0.27</v>
      </c>
      <c r="GA18" s="10">
        <f>(R18-N18)*0.27</f>
        <v>-2.7000000000000027E-3</v>
      </c>
      <c r="GB18" s="10">
        <f>(AM18-AI18)*0.27</f>
        <v>2.6999999999999988E-3</v>
      </c>
      <c r="GC18" s="10">
        <f>(BH18-BD18)*0.27</f>
        <v>-8.0999999999999996E-3</v>
      </c>
      <c r="GD18" s="10">
        <f>(CC18-BY18)*0.27</f>
        <v>-5.4000000000000012E-3</v>
      </c>
      <c r="GE18" s="10">
        <f>(CX18-CT18)*0.27</f>
        <v>1.8900000000000004E-2</v>
      </c>
      <c r="GF18" s="10">
        <f>(EB18-DX18)*0.27</f>
        <v>-8.0999999999999996E-3</v>
      </c>
      <c r="GG18" s="10">
        <f>(EW18-ES18)*0.27</f>
        <v>5.4000000000000003E-3</v>
      </c>
      <c r="GH18" s="10">
        <f t="shared" si="7"/>
        <v>2.6999999999999993E-3</v>
      </c>
    </row>
    <row r="19" spans="2:190" x14ac:dyDescent="0.25">
      <c r="B19" s="4" t="s">
        <v>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W19" s="4" t="s">
        <v>50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R19" s="4" t="s">
        <v>50</v>
      </c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M19" s="4" t="s">
        <v>50</v>
      </c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H19" s="4" t="s">
        <v>50</v>
      </c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DC19" s="4" t="s">
        <v>50</v>
      </c>
      <c r="DD19" s="4"/>
      <c r="DE19" s="4"/>
      <c r="DF19" s="4"/>
      <c r="DG19" s="4"/>
      <c r="DH19" s="15"/>
      <c r="DI19" s="15"/>
      <c r="DJ19" s="15"/>
      <c r="DL19" s="4" t="s">
        <v>50</v>
      </c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G19" s="4" t="s">
        <v>50</v>
      </c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FA19" s="4" t="s">
        <v>50</v>
      </c>
      <c r="FB19" s="4"/>
      <c r="FC19" s="4"/>
      <c r="FD19" s="4"/>
      <c r="FE19" s="4"/>
      <c r="FF19" s="4"/>
      <c r="FG19" s="4"/>
      <c r="FH19" s="4"/>
      <c r="FI19" s="4"/>
      <c r="FJ19" s="4"/>
      <c r="FK19" s="4"/>
      <c r="FM19" s="4" t="s">
        <v>50</v>
      </c>
      <c r="FN19" s="4"/>
      <c r="FO19" s="8"/>
      <c r="FP19" s="8"/>
      <c r="FQ19" s="8"/>
      <c r="FR19" s="8"/>
      <c r="FS19" s="8"/>
      <c r="FT19" s="8"/>
      <c r="FU19" s="8"/>
      <c r="FV19" s="8"/>
      <c r="FW19" s="8"/>
      <c r="FY19" s="4" t="s">
        <v>50</v>
      </c>
      <c r="FZ19" s="4"/>
      <c r="GA19" s="8"/>
      <c r="GB19" s="8"/>
      <c r="GC19" s="8"/>
      <c r="GD19" s="8"/>
      <c r="GE19" s="8"/>
      <c r="GF19" s="8"/>
      <c r="GG19" s="8"/>
      <c r="GH19" s="8"/>
    </row>
    <row r="20" spans="2:190" x14ac:dyDescent="0.25">
      <c r="B20" s="1" t="s">
        <v>51</v>
      </c>
      <c r="C20" s="15">
        <v>0.31</v>
      </c>
      <c r="D20" s="15">
        <v>0.34</v>
      </c>
      <c r="E20" s="15">
        <v>0.3</v>
      </c>
      <c r="F20" s="15">
        <v>0.26</v>
      </c>
      <c r="G20" s="15">
        <v>0.27</v>
      </c>
      <c r="H20" s="15">
        <v>0.26</v>
      </c>
      <c r="I20" s="15">
        <v>0.28000000000000003</v>
      </c>
      <c r="J20" s="15">
        <v>0.26</v>
      </c>
      <c r="K20" s="15">
        <v>0.25</v>
      </c>
      <c r="L20" s="15">
        <v>0.28000000000000003</v>
      </c>
      <c r="M20" s="15">
        <v>0.26</v>
      </c>
      <c r="N20" s="15">
        <v>0.27</v>
      </c>
      <c r="O20" s="15">
        <v>0.28000000000000003</v>
      </c>
      <c r="P20" s="15">
        <v>0.27</v>
      </c>
      <c r="Q20" s="15">
        <v>0.26</v>
      </c>
      <c r="R20" s="15">
        <v>0.3</v>
      </c>
      <c r="S20" s="15"/>
      <c r="T20" s="15"/>
      <c r="U20" s="15"/>
      <c r="V20" s="15"/>
      <c r="W20" s="1" t="s">
        <v>51</v>
      </c>
      <c r="X20" s="15">
        <v>7.0000000000000007E-2</v>
      </c>
      <c r="Y20" s="15">
        <v>0.05</v>
      </c>
      <c r="Z20" s="15">
        <v>0.06</v>
      </c>
      <c r="AA20" s="15">
        <v>7.0000000000000007E-2</v>
      </c>
      <c r="AB20" s="15">
        <v>0.06</v>
      </c>
      <c r="AC20" s="15">
        <v>0.06</v>
      </c>
      <c r="AD20" s="15">
        <v>7.0000000000000007E-2</v>
      </c>
      <c r="AE20" s="15">
        <v>0.08</v>
      </c>
      <c r="AF20" s="15">
        <v>0.06</v>
      </c>
      <c r="AG20" s="15">
        <v>0.08</v>
      </c>
      <c r="AH20" s="15">
        <v>0.09</v>
      </c>
      <c r="AI20" s="15">
        <v>0.05</v>
      </c>
      <c r="AJ20" s="15">
        <v>0.08</v>
      </c>
      <c r="AK20" s="15">
        <v>7.0000000000000007E-2</v>
      </c>
      <c r="AL20" s="15">
        <v>7.0000000000000007E-2</v>
      </c>
      <c r="AM20" s="15">
        <v>0.08</v>
      </c>
      <c r="AR20" s="1" t="s">
        <v>51</v>
      </c>
      <c r="AS20" s="15">
        <v>0.06</v>
      </c>
      <c r="AT20" s="15">
        <v>7.0000000000000007E-2</v>
      </c>
      <c r="AU20" s="15">
        <v>7.0000000000000007E-2</v>
      </c>
      <c r="AV20" s="15">
        <v>0.08</v>
      </c>
      <c r="AW20" s="15">
        <v>7.0000000000000007E-2</v>
      </c>
      <c r="AX20" s="15">
        <v>7.0000000000000007E-2</v>
      </c>
      <c r="AY20" s="15">
        <v>0.06</v>
      </c>
      <c r="AZ20" s="15">
        <v>0.06</v>
      </c>
      <c r="BA20" s="15">
        <v>7.0000000000000007E-2</v>
      </c>
      <c r="BB20" s="15">
        <v>0.05</v>
      </c>
      <c r="BC20" s="15">
        <v>0.05</v>
      </c>
      <c r="BD20" s="15">
        <v>7.0000000000000007E-2</v>
      </c>
      <c r="BE20" s="15">
        <v>7.0000000000000007E-2</v>
      </c>
      <c r="BF20" s="15">
        <v>0.05</v>
      </c>
      <c r="BG20" s="15">
        <v>0.05</v>
      </c>
      <c r="BH20" s="15">
        <v>0.03</v>
      </c>
      <c r="BI20" s="15"/>
      <c r="BJ20" s="15"/>
      <c r="BK20" s="15"/>
      <c r="BL20" s="15"/>
      <c r="BM20" s="1" t="s">
        <v>51</v>
      </c>
      <c r="BN20" s="15">
        <v>0.1</v>
      </c>
      <c r="BO20" s="15">
        <v>0.09</v>
      </c>
      <c r="BP20" s="15">
        <v>0.08</v>
      </c>
      <c r="BQ20" s="15">
        <v>0.06</v>
      </c>
      <c r="BR20" s="15">
        <v>0.05</v>
      </c>
      <c r="BS20" s="15">
        <v>7.0000000000000007E-2</v>
      </c>
      <c r="BT20" s="15">
        <v>7.0000000000000007E-2</v>
      </c>
      <c r="BU20" s="15">
        <v>0.08</v>
      </c>
      <c r="BV20" s="15">
        <v>0.08</v>
      </c>
      <c r="BW20" s="15">
        <v>0.09</v>
      </c>
      <c r="BX20" s="15">
        <v>0.1</v>
      </c>
      <c r="BY20" s="15">
        <v>0.1</v>
      </c>
      <c r="BZ20" s="15">
        <v>0.09</v>
      </c>
      <c r="CA20" s="15">
        <v>0.06</v>
      </c>
      <c r="CB20" s="15">
        <v>0.08</v>
      </c>
      <c r="CC20" s="15">
        <v>0.08</v>
      </c>
      <c r="CD20" s="15"/>
      <c r="CE20" s="15"/>
      <c r="CF20" s="15"/>
      <c r="CH20" s="1" t="s">
        <v>51</v>
      </c>
      <c r="CI20" s="15">
        <v>0.25</v>
      </c>
      <c r="CJ20" s="15">
        <v>0.25</v>
      </c>
      <c r="CK20" s="15">
        <v>0.25</v>
      </c>
      <c r="CL20" s="15">
        <v>0.27</v>
      </c>
      <c r="CM20" s="15">
        <v>0.27</v>
      </c>
      <c r="CN20" s="15">
        <v>0.27</v>
      </c>
      <c r="CO20" s="15">
        <v>0.27</v>
      </c>
      <c r="CP20" s="15">
        <v>0.28000000000000003</v>
      </c>
      <c r="CQ20" s="15">
        <v>0.28999999999999998</v>
      </c>
      <c r="CR20" s="15">
        <v>0.3</v>
      </c>
      <c r="CS20" s="15">
        <v>0.27</v>
      </c>
      <c r="CT20" s="15">
        <v>0.28000000000000003</v>
      </c>
      <c r="CU20" s="15">
        <v>0.28000000000000003</v>
      </c>
      <c r="CV20" s="15">
        <v>0.31</v>
      </c>
      <c r="CW20" s="15">
        <v>0.32</v>
      </c>
      <c r="CX20" s="15">
        <v>0.3</v>
      </c>
      <c r="CY20" s="15"/>
      <c r="CZ20" s="15"/>
      <c r="DA20" s="15"/>
      <c r="DB20" s="15"/>
      <c r="DC20" s="1" t="s">
        <v>51</v>
      </c>
      <c r="DD20" s="15">
        <v>0.01</v>
      </c>
      <c r="DE20" s="15">
        <v>0.02</v>
      </c>
      <c r="DF20" s="15">
        <v>0.04</v>
      </c>
      <c r="DG20" s="15">
        <v>0.04</v>
      </c>
      <c r="DH20" s="15"/>
      <c r="DI20" s="15"/>
      <c r="DJ20" s="15"/>
      <c r="DL20" s="1" t="s">
        <v>51</v>
      </c>
      <c r="DM20" s="15">
        <v>0.14000000000000001</v>
      </c>
      <c r="DN20" s="15">
        <v>0.1</v>
      </c>
      <c r="DO20" s="15">
        <v>0.1</v>
      </c>
      <c r="DP20" s="15">
        <v>0.13</v>
      </c>
      <c r="DQ20" s="15">
        <v>0.15</v>
      </c>
      <c r="DR20" s="15">
        <v>0.15</v>
      </c>
      <c r="DS20" s="15">
        <v>0.14000000000000001</v>
      </c>
      <c r="DT20" s="15">
        <v>0.12</v>
      </c>
      <c r="DU20" s="15">
        <v>0.13</v>
      </c>
      <c r="DV20" s="15">
        <v>0.11</v>
      </c>
      <c r="DW20" s="15">
        <v>0.12</v>
      </c>
      <c r="DX20" s="15">
        <v>0.1</v>
      </c>
      <c r="DY20" s="15">
        <v>0.09</v>
      </c>
      <c r="DZ20" s="15">
        <v>0.12</v>
      </c>
      <c r="EA20" s="15">
        <v>0.1</v>
      </c>
      <c r="EB20" s="15">
        <v>0.08</v>
      </c>
      <c r="EC20" s="15"/>
      <c r="ED20" s="15"/>
      <c r="EE20" s="15"/>
      <c r="EG20" s="1" t="s">
        <v>51</v>
      </c>
      <c r="EH20" s="15">
        <v>0.01</v>
      </c>
      <c r="EI20" s="15">
        <v>0.02</v>
      </c>
      <c r="EJ20" s="15">
        <v>0</v>
      </c>
      <c r="EK20" s="15">
        <v>0.02</v>
      </c>
      <c r="EL20" s="15">
        <v>0.04</v>
      </c>
      <c r="EM20" s="15">
        <v>0.01</v>
      </c>
      <c r="EN20" s="15">
        <v>0.02</v>
      </c>
      <c r="EO20" s="15">
        <v>0.01</v>
      </c>
      <c r="EP20" s="15">
        <v>0.02</v>
      </c>
      <c r="EQ20" s="15">
        <v>0.01</v>
      </c>
      <c r="ER20" s="15">
        <v>0.01</v>
      </c>
      <c r="ES20" s="15">
        <v>0.01</v>
      </c>
      <c r="ET20" s="15">
        <v>0.02</v>
      </c>
      <c r="EU20" s="15">
        <v>0.03</v>
      </c>
      <c r="EV20" s="15">
        <v>0.02</v>
      </c>
      <c r="EW20" s="15">
        <v>0.02</v>
      </c>
      <c r="FA20" s="1" t="s">
        <v>51</v>
      </c>
      <c r="FB20" s="19">
        <v>0.48</v>
      </c>
      <c r="FC20" s="18">
        <f t="shared" si="4"/>
        <v>0.3</v>
      </c>
      <c r="FD20" s="18">
        <f t="shared" si="0"/>
        <v>0.08</v>
      </c>
      <c r="FE20" s="18">
        <f t="shared" si="1"/>
        <v>0.03</v>
      </c>
      <c r="FF20" s="18">
        <f t="shared" si="2"/>
        <v>0.08</v>
      </c>
      <c r="FG20" s="18">
        <f t="shared" si="5"/>
        <v>0.3</v>
      </c>
      <c r="FH20" s="18">
        <f t="shared" si="3"/>
        <v>0.04</v>
      </c>
      <c r="FI20" s="18">
        <f>EB20</f>
        <v>0.08</v>
      </c>
      <c r="FJ20" s="18">
        <f>EW20</f>
        <v>0.02</v>
      </c>
      <c r="FK20" s="18">
        <v>7.999999999999996E-2</v>
      </c>
      <c r="FM20" s="1" t="s">
        <v>51</v>
      </c>
      <c r="FN20" s="19">
        <v>0.48</v>
      </c>
      <c r="FO20" s="10">
        <f>(R20-Q20)*0.48</f>
        <v>1.9199999999999991E-2</v>
      </c>
      <c r="FP20" s="10">
        <f>(AM20-AL20)*0.48</f>
        <v>4.7999999999999978E-3</v>
      </c>
      <c r="FQ20" s="10">
        <f>(BH20-BG20)*0.48</f>
        <v>-9.6000000000000009E-3</v>
      </c>
      <c r="FR20" s="10">
        <f>(CC20-CB20)*0.48</f>
        <v>0</v>
      </c>
      <c r="FS20" s="10">
        <f>(CX20-CW20)*0.48</f>
        <v>-9.6000000000000078E-3</v>
      </c>
      <c r="FT20" s="10">
        <f>(DG20-DF20)*0.48</f>
        <v>0</v>
      </c>
      <c r="FU20" s="10">
        <f>(EB20-EA20)*0.48</f>
        <v>-9.6000000000000009E-3</v>
      </c>
      <c r="FV20" s="10">
        <f>(EW20-EV20)*0.48</f>
        <v>0</v>
      </c>
      <c r="FW20" s="10">
        <f t="shared" si="6"/>
        <v>-4.8000000000000195E-3</v>
      </c>
      <c r="FY20" s="1" t="s">
        <v>51</v>
      </c>
      <c r="FZ20" s="19">
        <v>0.48</v>
      </c>
      <c r="GA20" s="10">
        <f>(R20-N20)*0.48</f>
        <v>1.4399999999999986E-2</v>
      </c>
      <c r="GB20" s="10">
        <f>(AM20-AI20)*0.48</f>
        <v>1.44E-2</v>
      </c>
      <c r="GC20" s="10">
        <f>(BH20-BD20)*0.48</f>
        <v>-1.9200000000000002E-2</v>
      </c>
      <c r="GD20" s="10">
        <f>(CC20-BY20)*0.48</f>
        <v>-9.6000000000000009E-3</v>
      </c>
      <c r="GE20" s="10">
        <f>(CX20-CT20)*0.48</f>
        <v>9.5999999999999818E-3</v>
      </c>
      <c r="GF20" s="10">
        <f>(EB20-DX20)*0.48</f>
        <v>-9.6000000000000009E-3</v>
      </c>
      <c r="GG20" s="10">
        <f>(EW20-ES20)*0.48</f>
        <v>4.7999999999999996E-3</v>
      </c>
      <c r="GH20" s="10">
        <f t="shared" si="7"/>
        <v>4.7999999999999632E-3</v>
      </c>
    </row>
    <row r="21" spans="2:190" x14ac:dyDescent="0.25">
      <c r="B21" s="1" t="s">
        <v>52</v>
      </c>
      <c r="C21" s="15">
        <v>0.16</v>
      </c>
      <c r="D21" s="15">
        <v>0.16</v>
      </c>
      <c r="E21" s="15">
        <v>0.11</v>
      </c>
      <c r="F21" s="15">
        <v>0.13</v>
      </c>
      <c r="G21" s="15">
        <v>0.13</v>
      </c>
      <c r="H21" s="15">
        <v>0.12</v>
      </c>
      <c r="I21" s="15">
        <v>0.12</v>
      </c>
      <c r="J21" s="15">
        <v>0.14000000000000001</v>
      </c>
      <c r="K21" s="15">
        <v>0.16</v>
      </c>
      <c r="L21" s="15">
        <v>0.12</v>
      </c>
      <c r="M21" s="15">
        <v>0.13</v>
      </c>
      <c r="N21" s="15">
        <v>0.12</v>
      </c>
      <c r="O21" s="15">
        <v>0.13</v>
      </c>
      <c r="P21" s="15">
        <v>0.13</v>
      </c>
      <c r="Q21" s="15">
        <v>0.15</v>
      </c>
      <c r="R21" s="15">
        <v>0.15</v>
      </c>
      <c r="S21" s="15"/>
      <c r="T21" s="15"/>
      <c r="U21" s="15"/>
      <c r="V21" s="15"/>
      <c r="W21" s="1" t="s">
        <v>52</v>
      </c>
      <c r="X21" s="15">
        <v>0.05</v>
      </c>
      <c r="Y21" s="15">
        <v>0.05</v>
      </c>
      <c r="Z21" s="15">
        <v>0.05</v>
      </c>
      <c r="AA21" s="15">
        <v>0.06</v>
      </c>
      <c r="AB21" s="15">
        <v>0.04</v>
      </c>
      <c r="AC21" s="15">
        <v>0.06</v>
      </c>
      <c r="AD21" s="15">
        <v>7.0000000000000007E-2</v>
      </c>
      <c r="AE21" s="15">
        <v>0.06</v>
      </c>
      <c r="AF21" s="15">
        <v>0.08</v>
      </c>
      <c r="AG21" s="15">
        <v>7.0000000000000007E-2</v>
      </c>
      <c r="AH21" s="15">
        <v>0.06</v>
      </c>
      <c r="AI21" s="15">
        <v>0.06</v>
      </c>
      <c r="AJ21" s="15">
        <v>0.06</v>
      </c>
      <c r="AK21" s="15">
        <v>7.0000000000000007E-2</v>
      </c>
      <c r="AL21" s="15">
        <v>0.09</v>
      </c>
      <c r="AM21" s="15">
        <v>0.09</v>
      </c>
      <c r="AR21" s="1" t="s">
        <v>52</v>
      </c>
      <c r="AS21" s="15">
        <v>0.1</v>
      </c>
      <c r="AT21" s="15">
        <v>0.13</v>
      </c>
      <c r="AU21" s="15">
        <v>0.13</v>
      </c>
      <c r="AV21" s="15">
        <v>0.12</v>
      </c>
      <c r="AW21" s="15">
        <v>0.12</v>
      </c>
      <c r="AX21" s="15">
        <v>0.11</v>
      </c>
      <c r="AY21" s="15">
        <v>0.12</v>
      </c>
      <c r="AZ21" s="15">
        <v>0.13</v>
      </c>
      <c r="BA21" s="15">
        <v>0.1</v>
      </c>
      <c r="BB21" s="15">
        <v>0.11</v>
      </c>
      <c r="BC21" s="15">
        <v>0.1</v>
      </c>
      <c r="BD21" s="15">
        <v>0.1</v>
      </c>
      <c r="BE21" s="15">
        <v>0.1</v>
      </c>
      <c r="BF21" s="15">
        <v>0.09</v>
      </c>
      <c r="BG21" s="15">
        <v>0.09</v>
      </c>
      <c r="BH21" s="15">
        <v>0.08</v>
      </c>
      <c r="BI21" s="15"/>
      <c r="BJ21" s="15"/>
      <c r="BK21" s="15"/>
      <c r="BL21" s="15"/>
      <c r="BM21" s="1" t="s">
        <v>52</v>
      </c>
      <c r="BN21" s="15">
        <v>0.08</v>
      </c>
      <c r="BO21" s="15">
        <v>0.08</v>
      </c>
      <c r="BP21" s="15">
        <v>0.06</v>
      </c>
      <c r="BQ21" s="15">
        <v>7.0000000000000007E-2</v>
      </c>
      <c r="BR21" s="15">
        <v>0.08</v>
      </c>
      <c r="BS21" s="15">
        <v>7.0000000000000007E-2</v>
      </c>
      <c r="BT21" s="15">
        <v>7.0000000000000007E-2</v>
      </c>
      <c r="BU21" s="15">
        <v>7.0000000000000007E-2</v>
      </c>
      <c r="BV21" s="15">
        <v>0.06</v>
      </c>
      <c r="BW21" s="15">
        <v>0.09</v>
      </c>
      <c r="BX21" s="15">
        <v>0.09</v>
      </c>
      <c r="BY21" s="15">
        <v>0.08</v>
      </c>
      <c r="BZ21" s="15">
        <v>0.08</v>
      </c>
      <c r="CA21" s="15">
        <v>7.0000000000000007E-2</v>
      </c>
      <c r="CB21" s="15">
        <v>0.06</v>
      </c>
      <c r="CC21" s="15">
        <v>7.0000000000000007E-2</v>
      </c>
      <c r="CD21" s="15"/>
      <c r="CE21" s="15"/>
      <c r="CF21" s="15"/>
      <c r="CH21" s="1" t="s">
        <v>52</v>
      </c>
      <c r="CI21" s="15">
        <v>0.35</v>
      </c>
      <c r="CJ21" s="15">
        <v>0.3</v>
      </c>
      <c r="CK21" s="15">
        <v>0.34</v>
      </c>
      <c r="CL21" s="15">
        <v>0.31</v>
      </c>
      <c r="CM21" s="15">
        <v>0.28999999999999998</v>
      </c>
      <c r="CN21" s="15">
        <v>0.31</v>
      </c>
      <c r="CO21" s="15">
        <v>0.3</v>
      </c>
      <c r="CP21" s="15">
        <v>0.32</v>
      </c>
      <c r="CQ21" s="15">
        <v>0.28999999999999998</v>
      </c>
      <c r="CR21" s="15">
        <v>0.3</v>
      </c>
      <c r="CS21" s="15">
        <v>0.35</v>
      </c>
      <c r="CT21" s="15">
        <v>0.34</v>
      </c>
      <c r="CU21" s="15">
        <v>0.33</v>
      </c>
      <c r="CV21" s="15">
        <v>0.33</v>
      </c>
      <c r="CW21" s="15">
        <v>0.33</v>
      </c>
      <c r="CX21" s="15">
        <v>0.37</v>
      </c>
      <c r="CY21" s="15"/>
      <c r="CZ21" s="15"/>
      <c r="DA21" s="15"/>
      <c r="DB21" s="15"/>
      <c r="DC21" s="1" t="s">
        <v>52</v>
      </c>
      <c r="DD21" s="15">
        <v>0.01</v>
      </c>
      <c r="DE21" s="15">
        <v>0.02</v>
      </c>
      <c r="DF21" s="15">
        <v>0.05</v>
      </c>
      <c r="DG21" s="15">
        <v>0.06</v>
      </c>
      <c r="DL21" s="1" t="s">
        <v>52</v>
      </c>
      <c r="DM21" s="15">
        <v>0.19</v>
      </c>
      <c r="DN21" s="15">
        <v>0.17</v>
      </c>
      <c r="DO21" s="15">
        <v>0.2</v>
      </c>
      <c r="DP21" s="15">
        <v>0.19</v>
      </c>
      <c r="DQ21" s="15">
        <v>0.2</v>
      </c>
      <c r="DR21" s="15">
        <v>0.2</v>
      </c>
      <c r="DS21" s="15">
        <v>0.18</v>
      </c>
      <c r="DT21" s="15">
        <v>0.14000000000000001</v>
      </c>
      <c r="DU21" s="15">
        <v>0.16</v>
      </c>
      <c r="DV21" s="15">
        <v>0.17</v>
      </c>
      <c r="DW21" s="15">
        <v>0.18</v>
      </c>
      <c r="DX21" s="15">
        <v>0.18</v>
      </c>
      <c r="DY21" s="15">
        <v>0.17</v>
      </c>
      <c r="DZ21" s="15">
        <v>0.18</v>
      </c>
      <c r="EA21" s="15">
        <v>0.13</v>
      </c>
      <c r="EB21" s="15">
        <v>0.12</v>
      </c>
      <c r="EC21" s="15"/>
      <c r="ED21" s="15"/>
      <c r="EE21" s="15"/>
      <c r="EG21" s="1" t="s">
        <v>52</v>
      </c>
      <c r="EH21" s="15">
        <v>0.01</v>
      </c>
      <c r="EI21" s="15">
        <v>0.03</v>
      </c>
      <c r="EJ21" s="15">
        <v>0.02</v>
      </c>
      <c r="EK21" s="15">
        <v>0.02</v>
      </c>
      <c r="EL21" s="15">
        <v>0.05</v>
      </c>
      <c r="EM21" s="15">
        <v>0.04</v>
      </c>
      <c r="EN21" s="15">
        <v>0.05</v>
      </c>
      <c r="EO21" s="15">
        <v>0.04</v>
      </c>
      <c r="EP21" s="15">
        <v>0.06</v>
      </c>
      <c r="EQ21" s="15">
        <v>0.05</v>
      </c>
      <c r="ER21" s="15">
        <v>0.04</v>
      </c>
      <c r="ES21" s="15">
        <v>0.02</v>
      </c>
      <c r="ET21" s="15">
        <v>0.04</v>
      </c>
      <c r="EU21" s="15">
        <v>0.04</v>
      </c>
      <c r="EV21" s="15">
        <v>0.04</v>
      </c>
      <c r="EW21" s="15">
        <v>0.02</v>
      </c>
      <c r="FA21" s="1" t="s">
        <v>52</v>
      </c>
      <c r="FB21" s="19">
        <v>0.52</v>
      </c>
      <c r="FC21" s="18">
        <f t="shared" si="4"/>
        <v>0.15</v>
      </c>
      <c r="FD21" s="18">
        <f t="shared" si="0"/>
        <v>0.09</v>
      </c>
      <c r="FE21" s="18">
        <f t="shared" si="1"/>
        <v>0.08</v>
      </c>
      <c r="FF21" s="18">
        <f t="shared" si="2"/>
        <v>7.0000000000000007E-2</v>
      </c>
      <c r="FG21" s="18">
        <f t="shared" si="5"/>
        <v>0.37</v>
      </c>
      <c r="FH21" s="18">
        <f t="shared" si="3"/>
        <v>0.06</v>
      </c>
      <c r="FI21" s="18">
        <f>EB21</f>
        <v>0.12</v>
      </c>
      <c r="FJ21" s="18">
        <f>EW21</f>
        <v>0.02</v>
      </c>
      <c r="FK21" s="18">
        <v>6.999999999999984E-2</v>
      </c>
      <c r="FM21" s="1" t="s">
        <v>52</v>
      </c>
      <c r="FN21" s="19">
        <v>0.52</v>
      </c>
      <c r="FO21" s="10">
        <f>(R21-Q21)*0.52</f>
        <v>0</v>
      </c>
      <c r="FP21" s="10">
        <f>(AM21-AL21)*0.52</f>
        <v>0</v>
      </c>
      <c r="FQ21" s="10">
        <f>(BH21-BG21)*0.52</f>
        <v>-5.1999999999999972E-3</v>
      </c>
      <c r="FR21" s="10">
        <f>(CC21-CB21)*0.52</f>
        <v>5.200000000000005E-3</v>
      </c>
      <c r="FS21" s="10">
        <f>(CX21-CW21)*0.52</f>
        <v>2.0799999999999989E-2</v>
      </c>
      <c r="FT21" s="10">
        <f>(DG21-DF21)*0.52</f>
        <v>5.1999999999999972E-3</v>
      </c>
      <c r="FU21" s="10">
        <f>(EB21-EA21)*0.52</f>
        <v>-5.200000000000005E-3</v>
      </c>
      <c r="FV21" s="10">
        <f>(EW21-EV21)*0.52</f>
        <v>-1.0400000000000001E-2</v>
      </c>
      <c r="FW21" s="10">
        <f t="shared" si="6"/>
        <v>1.0399999999999984E-2</v>
      </c>
      <c r="FY21" s="1" t="s">
        <v>52</v>
      </c>
      <c r="FZ21" s="19">
        <v>0.52</v>
      </c>
      <c r="GA21" s="10">
        <f>(R21-N21)*0.52</f>
        <v>1.5599999999999999E-2</v>
      </c>
      <c r="GB21" s="10">
        <f>(AM21-AI21)*0.52</f>
        <v>1.5599999999999999E-2</v>
      </c>
      <c r="GC21" s="10">
        <f>(BH21-BD21)*0.52</f>
        <v>-1.0400000000000003E-2</v>
      </c>
      <c r="GD21" s="10">
        <f>(CC21-BY21)*0.52</f>
        <v>-5.1999999999999972E-3</v>
      </c>
      <c r="GE21" s="10">
        <f>(CX21-CT21)*0.52</f>
        <v>1.5599999999999985E-2</v>
      </c>
      <c r="GF21" s="10">
        <f>(EB21-DX21)*0.52</f>
        <v>-3.1199999999999999E-2</v>
      </c>
      <c r="GG21" s="10">
        <f>(EW21-ES21)*0.52</f>
        <v>0</v>
      </c>
      <c r="GH21" s="10">
        <f t="shared" si="7"/>
        <v>-1.3877787807814457E-17</v>
      </c>
    </row>
    <row r="22" spans="2:190" x14ac:dyDescent="0.25">
      <c r="B22" s="4" t="s">
        <v>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W22" s="4" t="s">
        <v>53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R22" s="4" t="s">
        <v>53</v>
      </c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M22" s="4" t="s">
        <v>53</v>
      </c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H22" s="4" t="s">
        <v>53</v>
      </c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DC22" s="4" t="s">
        <v>53</v>
      </c>
      <c r="DD22" s="4"/>
      <c r="DE22" s="4"/>
      <c r="DF22" s="4"/>
      <c r="DG22" s="4"/>
      <c r="DH22" s="15"/>
      <c r="DI22" s="15"/>
      <c r="DJ22" s="15"/>
      <c r="DL22" s="4" t="s">
        <v>53</v>
      </c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G22" s="4" t="s">
        <v>53</v>
      </c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FA22" s="4" t="s">
        <v>53</v>
      </c>
      <c r="FB22" s="4"/>
      <c r="FC22" s="4"/>
      <c r="FD22" s="4"/>
      <c r="FE22" s="4"/>
      <c r="FF22" s="4"/>
      <c r="FG22" s="4"/>
      <c r="FH22" s="4"/>
      <c r="FI22" s="4"/>
      <c r="FJ22" s="4"/>
      <c r="FK22" s="4"/>
      <c r="FM22" s="4" t="s">
        <v>53</v>
      </c>
      <c r="FN22" s="4"/>
      <c r="FO22" s="8"/>
      <c r="FP22" s="8"/>
      <c r="FQ22" s="8"/>
      <c r="FR22" s="8"/>
      <c r="FS22" s="8"/>
      <c r="FT22" s="8"/>
      <c r="FU22" s="8"/>
      <c r="FV22" s="8"/>
      <c r="FW22" s="8"/>
      <c r="FY22" s="4" t="s">
        <v>53</v>
      </c>
      <c r="FZ22" s="4"/>
      <c r="GA22" s="8"/>
      <c r="GB22" s="8"/>
      <c r="GC22" s="8"/>
      <c r="GD22" s="8"/>
      <c r="GE22" s="8"/>
      <c r="GF22" s="8"/>
      <c r="GG22" s="8"/>
      <c r="GH22" s="8"/>
    </row>
    <row r="23" spans="2:190" x14ac:dyDescent="0.25">
      <c r="B23" s="1" t="s">
        <v>54</v>
      </c>
      <c r="C23" s="15">
        <v>0.28000000000000003</v>
      </c>
      <c r="D23" s="15">
        <v>0.31</v>
      </c>
      <c r="E23" s="15">
        <v>0.28999999999999998</v>
      </c>
      <c r="F23" s="15">
        <v>0.24</v>
      </c>
      <c r="G23" s="15">
        <v>0.23</v>
      </c>
      <c r="H23" s="15">
        <v>0.19</v>
      </c>
      <c r="I23" s="15">
        <v>0.28000000000000003</v>
      </c>
      <c r="J23" s="15">
        <v>0.26</v>
      </c>
      <c r="K23" s="15">
        <v>0.28000000000000003</v>
      </c>
      <c r="L23" s="15">
        <v>0.22</v>
      </c>
      <c r="M23" s="15">
        <v>0.2</v>
      </c>
      <c r="N23" s="15">
        <v>0.26</v>
      </c>
      <c r="O23" s="15">
        <v>0.25</v>
      </c>
      <c r="P23" s="15">
        <v>0.25</v>
      </c>
      <c r="Q23" s="15">
        <v>0.25</v>
      </c>
      <c r="R23" s="15">
        <v>0.25</v>
      </c>
      <c r="S23" s="15"/>
      <c r="T23" s="15"/>
      <c r="U23" s="15"/>
      <c r="V23" s="15"/>
      <c r="W23" s="1" t="s">
        <v>54</v>
      </c>
      <c r="X23" s="15">
        <v>0.05</v>
      </c>
      <c r="Y23" s="15">
        <v>0.05</v>
      </c>
      <c r="Z23" s="15">
        <v>0.05</v>
      </c>
      <c r="AA23" s="15">
        <v>0.04</v>
      </c>
      <c r="AB23" s="15">
        <v>0.03</v>
      </c>
      <c r="AC23" s="15">
        <v>7.0000000000000007E-2</v>
      </c>
      <c r="AD23" s="15">
        <v>0.05</v>
      </c>
      <c r="AE23" s="15">
        <v>7.0000000000000007E-2</v>
      </c>
      <c r="AF23" s="15">
        <v>0.06</v>
      </c>
      <c r="AG23" s="15">
        <v>0.08</v>
      </c>
      <c r="AH23" s="15">
        <v>7.0000000000000007E-2</v>
      </c>
      <c r="AI23" s="15">
        <v>0.05</v>
      </c>
      <c r="AJ23" s="15">
        <v>0.04</v>
      </c>
      <c r="AK23" s="15">
        <v>0.05</v>
      </c>
      <c r="AL23" s="15">
        <v>7.0000000000000007E-2</v>
      </c>
      <c r="AM23" s="15">
        <v>0.09</v>
      </c>
      <c r="AR23" s="1" t="s">
        <v>54</v>
      </c>
      <c r="AS23" s="15">
        <v>0.09</v>
      </c>
      <c r="AT23" s="15">
        <v>0.12</v>
      </c>
      <c r="AU23" s="15">
        <v>0.13</v>
      </c>
      <c r="AV23" s="15">
        <v>0.12</v>
      </c>
      <c r="AW23" s="15">
        <v>0.12</v>
      </c>
      <c r="AX23" s="15">
        <v>0.12</v>
      </c>
      <c r="AY23" s="15">
        <v>0.09</v>
      </c>
      <c r="AZ23" s="15">
        <v>0.11</v>
      </c>
      <c r="BA23" s="15">
        <v>0.08</v>
      </c>
      <c r="BB23" s="15">
        <v>0.09</v>
      </c>
      <c r="BC23" s="15">
        <v>0.09</v>
      </c>
      <c r="BD23" s="15">
        <v>0.08</v>
      </c>
      <c r="BE23" s="15">
        <v>0.09</v>
      </c>
      <c r="BF23" s="15">
        <v>0.08</v>
      </c>
      <c r="BG23" s="15">
        <v>0.08</v>
      </c>
      <c r="BH23" s="15">
        <v>0.05</v>
      </c>
      <c r="BI23" s="15"/>
      <c r="BJ23" s="15"/>
      <c r="BK23" s="15"/>
      <c r="BL23" s="15"/>
      <c r="BM23" s="1" t="s">
        <v>54</v>
      </c>
      <c r="BN23" s="15">
        <v>0.05</v>
      </c>
      <c r="BO23" s="15">
        <v>0.06</v>
      </c>
      <c r="BP23" s="15">
        <v>0.04</v>
      </c>
      <c r="BQ23" s="15">
        <v>0.03</v>
      </c>
      <c r="BR23" s="15">
        <v>0.04</v>
      </c>
      <c r="BS23" s="15">
        <v>0.05</v>
      </c>
      <c r="BT23" s="15">
        <v>0.06</v>
      </c>
      <c r="BU23" s="15">
        <v>0.06</v>
      </c>
      <c r="BV23" s="15">
        <v>0.05</v>
      </c>
      <c r="BW23" s="15">
        <v>0.06</v>
      </c>
      <c r="BX23" s="15">
        <v>0.08</v>
      </c>
      <c r="BY23" s="15">
        <v>0.05</v>
      </c>
      <c r="BZ23" s="15">
        <v>0.06</v>
      </c>
      <c r="CA23" s="15">
        <v>0.04</v>
      </c>
      <c r="CB23" s="15">
        <v>0.06</v>
      </c>
      <c r="CC23" s="15">
        <v>0.04</v>
      </c>
      <c r="CD23" s="15"/>
      <c r="CE23" s="15"/>
      <c r="CF23" s="15"/>
      <c r="CH23" s="1" t="s">
        <v>54</v>
      </c>
      <c r="CI23" s="15">
        <v>0.35</v>
      </c>
      <c r="CJ23" s="15">
        <v>0.31</v>
      </c>
      <c r="CK23" s="15">
        <v>0.28999999999999998</v>
      </c>
      <c r="CL23" s="15">
        <v>0.3</v>
      </c>
      <c r="CM23" s="15">
        <v>0.28000000000000003</v>
      </c>
      <c r="CN23" s="15">
        <v>0.28999999999999998</v>
      </c>
      <c r="CO23" s="15">
        <v>0.27</v>
      </c>
      <c r="CP23" s="15">
        <v>0.28999999999999998</v>
      </c>
      <c r="CQ23" s="15">
        <v>0.3</v>
      </c>
      <c r="CR23" s="15">
        <v>0.32</v>
      </c>
      <c r="CS23" s="15">
        <v>0.34</v>
      </c>
      <c r="CT23" s="15">
        <v>0.33</v>
      </c>
      <c r="CU23" s="15">
        <v>0.33</v>
      </c>
      <c r="CV23" s="15">
        <v>0.35</v>
      </c>
      <c r="CW23" s="15">
        <v>0.3</v>
      </c>
      <c r="CX23" s="15">
        <v>0.34</v>
      </c>
      <c r="CY23" s="15"/>
      <c r="CZ23" s="15"/>
      <c r="DA23" s="15"/>
      <c r="DB23" s="15"/>
      <c r="DC23" s="1" t="s">
        <v>54</v>
      </c>
      <c r="DD23" s="15">
        <v>0.01</v>
      </c>
      <c r="DE23" s="15">
        <v>0.02</v>
      </c>
      <c r="DF23" s="15">
        <v>7.0000000000000007E-2</v>
      </c>
      <c r="DG23" s="15">
        <v>0.06</v>
      </c>
      <c r="DH23" s="15"/>
      <c r="DI23" s="15"/>
      <c r="DJ23" s="15"/>
      <c r="DL23" s="1" t="s">
        <v>54</v>
      </c>
      <c r="DM23" s="15">
        <v>0.13</v>
      </c>
      <c r="DN23" s="15">
        <v>0.08</v>
      </c>
      <c r="DO23" s="15">
        <v>0.11</v>
      </c>
      <c r="DP23" s="15">
        <v>0.14000000000000001</v>
      </c>
      <c r="DQ23" s="15">
        <v>0.18</v>
      </c>
      <c r="DR23" s="15">
        <v>0.18</v>
      </c>
      <c r="DS23" s="15">
        <v>0.13</v>
      </c>
      <c r="DT23" s="15">
        <v>0.1</v>
      </c>
      <c r="DU23" s="15">
        <v>0.13</v>
      </c>
      <c r="DV23" s="15">
        <v>0.13</v>
      </c>
      <c r="DW23" s="15">
        <v>0.13</v>
      </c>
      <c r="DX23" s="15">
        <v>0.14000000000000001</v>
      </c>
      <c r="DY23" s="15">
        <v>0.13</v>
      </c>
      <c r="DZ23" s="15">
        <v>0.12</v>
      </c>
      <c r="EA23" s="15">
        <v>0.08</v>
      </c>
      <c r="EB23" s="15">
        <v>0.09</v>
      </c>
      <c r="EC23" s="15"/>
      <c r="ED23" s="15"/>
      <c r="EE23" s="15"/>
      <c r="EG23" s="1" t="s">
        <v>54</v>
      </c>
      <c r="EH23" s="15">
        <v>0</v>
      </c>
      <c r="EI23" s="15">
        <v>0.01</v>
      </c>
      <c r="EJ23" s="15">
        <v>0.01</v>
      </c>
      <c r="EK23" s="15">
        <v>0.03</v>
      </c>
      <c r="EL23" s="15">
        <v>0.04</v>
      </c>
      <c r="EM23" s="15">
        <v>0.01</v>
      </c>
      <c r="EN23" s="15">
        <v>0.04</v>
      </c>
      <c r="EO23" s="15">
        <v>0.02</v>
      </c>
      <c r="EP23" s="15">
        <v>0.03</v>
      </c>
      <c r="EQ23" s="15">
        <v>0.02</v>
      </c>
      <c r="ER23" s="15">
        <v>0.02</v>
      </c>
      <c r="ES23" s="15">
        <v>0.02</v>
      </c>
      <c r="ET23" s="15">
        <v>0.04</v>
      </c>
      <c r="EU23" s="15">
        <v>0.04</v>
      </c>
      <c r="EV23" s="15">
        <v>0.03</v>
      </c>
      <c r="EW23" s="15">
        <v>0.02</v>
      </c>
      <c r="FA23" s="1" t="s">
        <v>54</v>
      </c>
      <c r="FB23" s="19">
        <v>0.35</v>
      </c>
      <c r="FC23" s="18">
        <f t="shared" si="4"/>
        <v>0.25</v>
      </c>
      <c r="FD23" s="18">
        <f t="shared" si="0"/>
        <v>0.09</v>
      </c>
      <c r="FE23" s="18">
        <f t="shared" si="1"/>
        <v>0.05</v>
      </c>
      <c r="FF23" s="18">
        <f t="shared" si="2"/>
        <v>0.04</v>
      </c>
      <c r="FG23" s="18">
        <f t="shared" si="5"/>
        <v>0.34</v>
      </c>
      <c r="FH23" s="18">
        <f t="shared" si="3"/>
        <v>0.06</v>
      </c>
      <c r="FI23" s="18">
        <f>EB23</f>
        <v>0.09</v>
      </c>
      <c r="FJ23" s="18">
        <f>EW23</f>
        <v>0.02</v>
      </c>
      <c r="FK23" s="18">
        <v>6.999999999999984E-2</v>
      </c>
      <c r="FM23" s="1" t="s">
        <v>54</v>
      </c>
      <c r="FN23" s="19">
        <v>0.35</v>
      </c>
      <c r="FO23" s="10">
        <f>(R23-Q23)*0.35</f>
        <v>0</v>
      </c>
      <c r="FP23" s="10">
        <f>(AM23-AL23)*0.35</f>
        <v>6.9999999999999958E-3</v>
      </c>
      <c r="FQ23" s="10">
        <f>(BH23-BG23)*0.35</f>
        <v>-1.0499999999999999E-2</v>
      </c>
      <c r="FR23" s="10">
        <f>(CC23-CB23)*0.35</f>
        <v>-6.9999999999999984E-3</v>
      </c>
      <c r="FS23" s="10">
        <f>(CX23-CW23)*0.35</f>
        <v>1.4000000000000011E-2</v>
      </c>
      <c r="FT23" s="10">
        <f>(DG23-DF23)*0.35</f>
        <v>-3.5000000000000027E-3</v>
      </c>
      <c r="FU23" s="10">
        <f>(EB23-EA23)*0.35</f>
        <v>3.4999999999999979E-3</v>
      </c>
      <c r="FV23" s="10">
        <f>(EW23-EV23)*0.35</f>
        <v>-3.4999999999999992E-3</v>
      </c>
      <c r="FW23" s="10">
        <f t="shared" si="6"/>
        <v>4.3368086899420177E-18</v>
      </c>
      <c r="FY23" s="1" t="s">
        <v>54</v>
      </c>
      <c r="FZ23" s="19">
        <v>0.35</v>
      </c>
      <c r="GA23" s="10">
        <f>(R23-N23)*0.35</f>
        <v>-3.5000000000000027E-3</v>
      </c>
      <c r="GB23" s="10">
        <f>(AM23-AI23)*0.35</f>
        <v>1.3999999999999997E-2</v>
      </c>
      <c r="GC23" s="10">
        <f>(BH23-BD23)*0.35</f>
        <v>-1.0499999999999999E-2</v>
      </c>
      <c r="GD23" s="10">
        <f>(CC23-BY23)*0.35</f>
        <v>-3.5000000000000005E-3</v>
      </c>
      <c r="GE23" s="10">
        <f>(CX23-CT23)*0.35</f>
        <v>3.5000000000000027E-3</v>
      </c>
      <c r="GF23" s="10">
        <f>(EB23-DX23)*0.35</f>
        <v>-1.7500000000000005E-2</v>
      </c>
      <c r="GG23" s="10">
        <f>(EW23-ES23)*0.35</f>
        <v>0</v>
      </c>
      <c r="GH23" s="10">
        <f t="shared" si="7"/>
        <v>-1.7500000000000009E-2</v>
      </c>
    </row>
    <row r="24" spans="2:190" x14ac:dyDescent="0.25">
      <c r="B24" s="1" t="s">
        <v>55</v>
      </c>
      <c r="C24" s="15">
        <v>0.2</v>
      </c>
      <c r="D24" s="15">
        <v>0.22</v>
      </c>
      <c r="E24" s="15">
        <v>0.19</v>
      </c>
      <c r="F24" s="15">
        <v>0.18</v>
      </c>
      <c r="G24" s="15">
        <v>0.2</v>
      </c>
      <c r="H24" s="15">
        <v>0.21</v>
      </c>
      <c r="I24" s="15">
        <v>0.17</v>
      </c>
      <c r="J24" s="15">
        <v>0.17</v>
      </c>
      <c r="K24" s="15">
        <v>0.19</v>
      </c>
      <c r="L24" s="15">
        <v>0.21</v>
      </c>
      <c r="M24" s="15">
        <v>0.19</v>
      </c>
      <c r="N24" s="15">
        <v>0.18</v>
      </c>
      <c r="O24" s="15">
        <v>0.21</v>
      </c>
      <c r="P24" s="15">
        <v>0.17</v>
      </c>
      <c r="Q24" s="15">
        <v>0.2</v>
      </c>
      <c r="R24" s="15">
        <v>0.22</v>
      </c>
      <c r="S24" s="15"/>
      <c r="T24" s="15"/>
      <c r="U24" s="15"/>
      <c r="V24" s="15"/>
      <c r="W24" s="1" t="s">
        <v>55</v>
      </c>
      <c r="X24" s="15">
        <v>7.0000000000000007E-2</v>
      </c>
      <c r="Y24" s="15">
        <v>0.06</v>
      </c>
      <c r="Z24" s="15">
        <v>0.05</v>
      </c>
      <c r="AA24" s="15">
        <v>0.06</v>
      </c>
      <c r="AB24" s="15">
        <v>0.06</v>
      </c>
      <c r="AC24" s="15">
        <v>0.08</v>
      </c>
      <c r="AD24" s="15">
        <v>7.0000000000000007E-2</v>
      </c>
      <c r="AE24" s="15">
        <v>0.06</v>
      </c>
      <c r="AF24" s="15">
        <v>0.09</v>
      </c>
      <c r="AG24" s="15">
        <v>0.06</v>
      </c>
      <c r="AH24" s="15">
        <v>0.06</v>
      </c>
      <c r="AI24" s="15">
        <v>0.05</v>
      </c>
      <c r="AJ24" s="15">
        <v>0.09</v>
      </c>
      <c r="AK24" s="15">
        <v>7.0000000000000007E-2</v>
      </c>
      <c r="AL24" s="15">
        <v>7.0000000000000007E-2</v>
      </c>
      <c r="AM24" s="15">
        <v>7.0000000000000007E-2</v>
      </c>
      <c r="AR24" s="1" t="s">
        <v>55</v>
      </c>
      <c r="AS24" s="15">
        <v>0.09</v>
      </c>
      <c r="AT24" s="15">
        <v>0.08</v>
      </c>
      <c r="AU24" s="15">
        <v>0.11</v>
      </c>
      <c r="AV24" s="15">
        <v>7.0000000000000007E-2</v>
      </c>
      <c r="AW24" s="15">
        <v>7.0000000000000007E-2</v>
      </c>
      <c r="AX24" s="15">
        <v>0.09</v>
      </c>
      <c r="AY24" s="15">
        <v>0.1</v>
      </c>
      <c r="AZ24" s="15">
        <v>0.11</v>
      </c>
      <c r="BA24" s="15">
        <v>0.09</v>
      </c>
      <c r="BB24" s="15">
        <v>7.0000000000000007E-2</v>
      </c>
      <c r="BC24" s="15">
        <v>0.08</v>
      </c>
      <c r="BD24" s="15">
        <v>0.1</v>
      </c>
      <c r="BE24" s="15">
        <v>0.08</v>
      </c>
      <c r="BF24" s="15">
        <v>7.0000000000000007E-2</v>
      </c>
      <c r="BG24" s="15">
        <v>0.06</v>
      </c>
      <c r="BH24" s="15">
        <v>0.05</v>
      </c>
      <c r="BI24" s="15"/>
      <c r="BJ24" s="15"/>
      <c r="BK24" s="15"/>
      <c r="BL24" s="15"/>
      <c r="BM24" s="1" t="s">
        <v>55</v>
      </c>
      <c r="BN24" s="15">
        <v>0.08</v>
      </c>
      <c r="BO24" s="15">
        <v>7.0000000000000007E-2</v>
      </c>
      <c r="BP24" s="15">
        <v>0.06</v>
      </c>
      <c r="BQ24" s="15">
        <v>7.0000000000000007E-2</v>
      </c>
      <c r="BR24" s="15">
        <v>0.05</v>
      </c>
      <c r="BS24" s="15">
        <v>7.0000000000000007E-2</v>
      </c>
      <c r="BT24" s="15">
        <v>0.06</v>
      </c>
      <c r="BU24" s="15">
        <v>0.06</v>
      </c>
      <c r="BV24" s="15">
        <v>0.06</v>
      </c>
      <c r="BW24" s="15">
        <v>0.09</v>
      </c>
      <c r="BX24" s="15">
        <v>0.1</v>
      </c>
      <c r="BY24" s="15">
        <v>0.09</v>
      </c>
      <c r="BZ24" s="15">
        <v>0.09</v>
      </c>
      <c r="CA24" s="15">
        <v>0.06</v>
      </c>
      <c r="CB24" s="15">
        <v>7.0000000000000007E-2</v>
      </c>
      <c r="CC24" s="15">
        <v>0.09</v>
      </c>
      <c r="CD24" s="15"/>
      <c r="CE24" s="15"/>
      <c r="CF24" s="15"/>
      <c r="CH24" s="1" t="s">
        <v>55</v>
      </c>
      <c r="CI24" s="15">
        <v>0.3</v>
      </c>
      <c r="CJ24" s="15">
        <v>0.28000000000000003</v>
      </c>
      <c r="CK24" s="15">
        <v>0.32</v>
      </c>
      <c r="CL24" s="15">
        <v>0.28999999999999998</v>
      </c>
      <c r="CM24" s="15">
        <v>0.31</v>
      </c>
      <c r="CN24" s="15">
        <v>0.26</v>
      </c>
      <c r="CO24" s="15">
        <v>0.3</v>
      </c>
      <c r="CP24" s="15">
        <v>0.32</v>
      </c>
      <c r="CQ24" s="15">
        <v>0.28000000000000003</v>
      </c>
      <c r="CR24" s="15">
        <v>0.3</v>
      </c>
      <c r="CS24" s="15">
        <v>0.3</v>
      </c>
      <c r="CT24" s="15">
        <v>0.31</v>
      </c>
      <c r="CU24" s="15">
        <v>0.28000000000000003</v>
      </c>
      <c r="CV24" s="15">
        <v>0.32</v>
      </c>
      <c r="CW24" s="15">
        <v>0.35</v>
      </c>
      <c r="CX24" s="15">
        <v>0.32</v>
      </c>
      <c r="CY24" s="15"/>
      <c r="CZ24" s="15"/>
      <c r="DA24" s="15"/>
      <c r="DB24" s="15"/>
      <c r="DC24" s="1" t="s">
        <v>55</v>
      </c>
      <c r="DD24" s="15">
        <v>0.01</v>
      </c>
      <c r="DE24" s="15">
        <v>0.03</v>
      </c>
      <c r="DF24" s="15">
        <v>0.04</v>
      </c>
      <c r="DG24" s="15">
        <v>0.05</v>
      </c>
      <c r="DL24" s="1" t="s">
        <v>55</v>
      </c>
      <c r="DM24" s="15">
        <v>0.21</v>
      </c>
      <c r="DN24" s="15">
        <v>0.19</v>
      </c>
      <c r="DO24" s="15">
        <v>0.16</v>
      </c>
      <c r="DP24" s="15">
        <v>0.19</v>
      </c>
      <c r="DQ24" s="15">
        <v>0.17</v>
      </c>
      <c r="DR24" s="15">
        <v>0.18</v>
      </c>
      <c r="DS24" s="15">
        <v>0.18</v>
      </c>
      <c r="DT24" s="15">
        <v>0.16</v>
      </c>
      <c r="DU24" s="15">
        <v>0.16</v>
      </c>
      <c r="DV24" s="15">
        <v>0.13</v>
      </c>
      <c r="DW24" s="15">
        <v>0.17</v>
      </c>
      <c r="DX24" s="15">
        <v>0.15</v>
      </c>
      <c r="DY24" s="15">
        <v>0.15</v>
      </c>
      <c r="DZ24" s="15">
        <v>0.16</v>
      </c>
      <c r="EA24" s="15">
        <v>0.13</v>
      </c>
      <c r="EB24" s="15">
        <v>0.13</v>
      </c>
      <c r="EC24" s="15"/>
      <c r="ED24" s="15"/>
      <c r="EE24" s="15"/>
      <c r="EG24" s="1" t="s">
        <v>55</v>
      </c>
      <c r="EH24" s="15">
        <v>0</v>
      </c>
      <c r="EI24" s="15">
        <v>0.03</v>
      </c>
      <c r="EJ24" s="15">
        <v>0.01</v>
      </c>
      <c r="EK24" s="15">
        <v>0.01</v>
      </c>
      <c r="EL24" s="15">
        <v>0.05</v>
      </c>
      <c r="EM24" s="15">
        <v>0.04</v>
      </c>
      <c r="EN24" s="15">
        <v>0.04</v>
      </c>
      <c r="EO24" s="15">
        <v>0.02</v>
      </c>
      <c r="EP24" s="15">
        <v>0.05</v>
      </c>
      <c r="EQ24" s="15">
        <v>0.04</v>
      </c>
      <c r="ER24" s="15">
        <v>0.02</v>
      </c>
      <c r="ES24" s="15">
        <v>0.02</v>
      </c>
      <c r="ET24" s="15">
        <v>0.03</v>
      </c>
      <c r="EU24" s="15">
        <v>0.04</v>
      </c>
      <c r="EV24" s="15">
        <v>0.02</v>
      </c>
      <c r="EW24" s="15">
        <v>0.02</v>
      </c>
      <c r="FA24" s="1" t="s">
        <v>55</v>
      </c>
      <c r="FB24" s="19">
        <v>0.37</v>
      </c>
      <c r="FC24" s="18">
        <f t="shared" si="4"/>
        <v>0.22</v>
      </c>
      <c r="FD24" s="18">
        <f t="shared" si="0"/>
        <v>7.0000000000000007E-2</v>
      </c>
      <c r="FE24" s="18">
        <f t="shared" si="1"/>
        <v>0.05</v>
      </c>
      <c r="FF24" s="18">
        <f t="shared" si="2"/>
        <v>0.09</v>
      </c>
      <c r="FG24" s="18">
        <f t="shared" si="5"/>
        <v>0.32</v>
      </c>
      <c r="FH24" s="18">
        <f t="shared" si="3"/>
        <v>0.05</v>
      </c>
      <c r="FI24" s="18">
        <f>EB24</f>
        <v>0.13</v>
      </c>
      <c r="FJ24" s="18">
        <f>EW24</f>
        <v>0.02</v>
      </c>
      <c r="FK24" s="18">
        <v>8.0000000000000071E-2</v>
      </c>
      <c r="FM24" s="1" t="s">
        <v>55</v>
      </c>
      <c r="FN24" s="19">
        <v>0.37</v>
      </c>
      <c r="FO24" s="10">
        <f>(R24-Q24)*0.37</f>
        <v>7.399999999999996E-3</v>
      </c>
      <c r="FP24" s="10">
        <f>(AM24-AL24)*0.37</f>
        <v>0</v>
      </c>
      <c r="FQ24" s="10">
        <f>(BH24-BG24)*0.37</f>
        <v>-3.699999999999998E-3</v>
      </c>
      <c r="FR24" s="10">
        <f>(CC24-CB24)*0.37</f>
        <v>7.399999999999996E-3</v>
      </c>
      <c r="FS24" s="10">
        <f>(CX24-CW24)*0.37</f>
        <v>-1.1099999999999988E-2</v>
      </c>
      <c r="FT24" s="10">
        <f>(DG24-DF24)*0.37</f>
        <v>3.7000000000000006E-3</v>
      </c>
      <c r="FU24" s="10">
        <f>(EB24-EA24)*0.37</f>
        <v>0</v>
      </c>
      <c r="FV24" s="10">
        <f>(EW24-EV24)*0.37</f>
        <v>0</v>
      </c>
      <c r="FW24" s="10">
        <f t="shared" si="6"/>
        <v>3.7000000000000058E-3</v>
      </c>
      <c r="FY24" s="1" t="s">
        <v>55</v>
      </c>
      <c r="FZ24" s="19">
        <v>0.37</v>
      </c>
      <c r="GA24" s="10">
        <f>(R24-N24)*0.37</f>
        <v>1.4800000000000002E-2</v>
      </c>
      <c r="GB24" s="10">
        <f>(AM24-AI24)*0.37</f>
        <v>7.4000000000000012E-3</v>
      </c>
      <c r="GC24" s="10">
        <f>(BH24-BD24)*0.37</f>
        <v>-1.8499999999999999E-2</v>
      </c>
      <c r="GD24" s="10">
        <f>(CC24-BY24)*0.37</f>
        <v>0</v>
      </c>
      <c r="GE24" s="10">
        <f>(CX24-CT24)*0.37</f>
        <v>3.7000000000000032E-3</v>
      </c>
      <c r="GF24" s="10">
        <f>(EB24-DX24)*0.37</f>
        <v>-7.399999999999996E-3</v>
      </c>
      <c r="GG24" s="10">
        <f>(EW24-ES24)*0.37</f>
        <v>0</v>
      </c>
      <c r="GH24" s="10">
        <f t="shared" si="7"/>
        <v>1.3010426069826053E-17</v>
      </c>
    </row>
    <row r="25" spans="2:190" x14ac:dyDescent="0.25">
      <c r="B25" s="1" t="s">
        <v>56</v>
      </c>
      <c r="C25" s="1" t="s">
        <v>86</v>
      </c>
      <c r="D25" s="15">
        <v>0.21</v>
      </c>
      <c r="E25" s="15">
        <v>0.13</v>
      </c>
      <c r="F25" s="15">
        <v>0.15</v>
      </c>
      <c r="G25" s="15">
        <v>0.14000000000000001</v>
      </c>
      <c r="H25" s="15">
        <v>0.16</v>
      </c>
      <c r="I25" s="15">
        <v>0.14000000000000001</v>
      </c>
      <c r="J25" s="15">
        <v>0.16</v>
      </c>
      <c r="K25" s="15">
        <v>0.13</v>
      </c>
      <c r="L25" s="15">
        <v>0.14000000000000001</v>
      </c>
      <c r="M25" s="15">
        <v>0.18</v>
      </c>
      <c r="N25" s="15">
        <v>0.13</v>
      </c>
      <c r="O25" s="15">
        <v>0.13</v>
      </c>
      <c r="P25" s="15">
        <v>0.16</v>
      </c>
      <c r="Q25" s="15">
        <v>0.15</v>
      </c>
      <c r="R25" s="15">
        <v>0.18</v>
      </c>
      <c r="S25" s="15"/>
      <c r="T25" s="15"/>
      <c r="U25" s="15"/>
      <c r="V25" s="15"/>
      <c r="W25" s="1" t="s">
        <v>56</v>
      </c>
      <c r="X25" s="1" t="s">
        <v>87</v>
      </c>
      <c r="Y25" s="15">
        <v>0.06</v>
      </c>
      <c r="Z25" s="15">
        <v>7.0000000000000007E-2</v>
      </c>
      <c r="AA25" s="15">
        <v>0.09</v>
      </c>
      <c r="AB25" s="15">
        <v>7.0000000000000007E-2</v>
      </c>
      <c r="AC25" s="15">
        <v>0.03</v>
      </c>
      <c r="AD25" s="15">
        <v>0.1</v>
      </c>
      <c r="AE25" s="15">
        <v>0.09</v>
      </c>
      <c r="AF25" s="15">
        <v>0.05</v>
      </c>
      <c r="AG25" s="15">
        <v>0.09</v>
      </c>
      <c r="AH25" s="15">
        <v>0.09</v>
      </c>
      <c r="AI25" s="15">
        <v>0.06</v>
      </c>
      <c r="AJ25" s="15">
        <v>0.06</v>
      </c>
      <c r="AK25" s="15">
        <v>0.1</v>
      </c>
      <c r="AL25" s="15">
        <v>0.1</v>
      </c>
      <c r="AM25" s="15">
        <v>0.1</v>
      </c>
      <c r="AR25" s="1" t="s">
        <v>56</v>
      </c>
      <c r="AS25" s="1" t="s">
        <v>89</v>
      </c>
      <c r="AT25" s="15">
        <v>0.11</v>
      </c>
      <c r="AU25" s="15">
        <v>0.06</v>
      </c>
      <c r="AV25" s="15">
        <v>0.12</v>
      </c>
      <c r="AW25" s="15">
        <v>0.11</v>
      </c>
      <c r="AX25" s="15">
        <v>0.06</v>
      </c>
      <c r="AY25" s="15">
        <v>0.09</v>
      </c>
      <c r="AZ25" s="15">
        <v>0.06</v>
      </c>
      <c r="BA25" s="15">
        <v>0.09</v>
      </c>
      <c r="BB25" s="15">
        <v>7.0000000000000007E-2</v>
      </c>
      <c r="BC25" s="15">
        <v>0.06</v>
      </c>
      <c r="BD25" s="15">
        <v>7.0000000000000007E-2</v>
      </c>
      <c r="BE25" s="15">
        <v>0.08</v>
      </c>
      <c r="BF25" s="15">
        <v>0.05</v>
      </c>
      <c r="BG25" s="15">
        <v>0.08</v>
      </c>
      <c r="BH25" s="15">
        <v>0.06</v>
      </c>
      <c r="BI25" s="15"/>
      <c r="BJ25" s="15"/>
      <c r="BK25" s="15"/>
      <c r="BL25" s="15"/>
      <c r="BM25" s="1" t="s">
        <v>56</v>
      </c>
      <c r="BN25" s="1" t="s">
        <v>88</v>
      </c>
      <c r="BO25" s="15">
        <v>0.13</v>
      </c>
      <c r="BP25" s="15">
        <v>0.13</v>
      </c>
      <c r="BQ25" s="15">
        <v>0.11</v>
      </c>
      <c r="BR25" s="15">
        <v>0.12</v>
      </c>
      <c r="BS25" s="15">
        <v>0.1</v>
      </c>
      <c r="BT25" s="15">
        <v>0.09</v>
      </c>
      <c r="BU25" s="15">
        <v>0.11</v>
      </c>
      <c r="BV25" s="15">
        <v>0.11</v>
      </c>
      <c r="BW25" s="15">
        <v>0.13</v>
      </c>
      <c r="BX25" s="15">
        <v>0.1</v>
      </c>
      <c r="BY25" s="15">
        <v>0.14000000000000001</v>
      </c>
      <c r="BZ25" s="15">
        <v>0.11</v>
      </c>
      <c r="CA25" s="15">
        <v>0.12</v>
      </c>
      <c r="CB25" s="15">
        <v>7.0000000000000007E-2</v>
      </c>
      <c r="CC25" s="15">
        <v>0.1</v>
      </c>
      <c r="CD25" s="15"/>
      <c r="CE25" s="15"/>
      <c r="CF25" s="15"/>
      <c r="CH25" s="1" t="s">
        <v>56</v>
      </c>
      <c r="CI25" s="1" t="s">
        <v>85</v>
      </c>
      <c r="CJ25" s="15">
        <v>0.24</v>
      </c>
      <c r="CK25" s="15">
        <v>0.28000000000000003</v>
      </c>
      <c r="CL25" s="15">
        <v>0.28000000000000003</v>
      </c>
      <c r="CM25" s="15">
        <v>0.23</v>
      </c>
      <c r="CN25" s="15">
        <v>0.32</v>
      </c>
      <c r="CO25" s="15">
        <v>0.28000000000000003</v>
      </c>
      <c r="CP25" s="15">
        <v>0.28999999999999998</v>
      </c>
      <c r="CQ25" s="15">
        <v>0.28999999999999998</v>
      </c>
      <c r="CR25" s="15">
        <v>0.27</v>
      </c>
      <c r="CS25" s="15">
        <v>0.28999999999999998</v>
      </c>
      <c r="CT25" s="15">
        <v>0.3</v>
      </c>
      <c r="CU25" s="15">
        <v>0.33</v>
      </c>
      <c r="CV25" s="15">
        <v>0.28000000000000003</v>
      </c>
      <c r="CW25" s="15">
        <v>0.33</v>
      </c>
      <c r="CX25" s="15">
        <v>0.34</v>
      </c>
      <c r="CY25" s="15"/>
      <c r="CZ25" s="15"/>
      <c r="DA25" s="15"/>
      <c r="DB25" s="15"/>
      <c r="DC25" s="1" t="s">
        <v>56</v>
      </c>
      <c r="DD25" s="1">
        <v>0.02</v>
      </c>
      <c r="DE25" s="15">
        <v>0.01</v>
      </c>
      <c r="DF25" s="15">
        <v>0.02</v>
      </c>
      <c r="DG25" s="15">
        <v>0.05</v>
      </c>
      <c r="DH25" s="15"/>
      <c r="DI25" s="15"/>
      <c r="DJ25" s="15"/>
      <c r="DL25" s="1" t="s">
        <v>56</v>
      </c>
      <c r="DM25" s="1">
        <v>0.15</v>
      </c>
      <c r="DN25" s="15">
        <v>0.13</v>
      </c>
      <c r="DO25" s="15">
        <v>0.18</v>
      </c>
      <c r="DP25" s="15">
        <v>0.13</v>
      </c>
      <c r="DQ25" s="15">
        <v>0.17</v>
      </c>
      <c r="DR25" s="15">
        <v>0.19</v>
      </c>
      <c r="DS25" s="15">
        <v>0.17</v>
      </c>
      <c r="DT25" s="15">
        <v>0.13</v>
      </c>
      <c r="DU25" s="15">
        <v>0.15</v>
      </c>
      <c r="DV25" s="15">
        <v>0.18</v>
      </c>
      <c r="DW25" s="15">
        <v>0.14000000000000001</v>
      </c>
      <c r="DX25" s="15">
        <v>0.14000000000000001</v>
      </c>
      <c r="DY25" s="15">
        <v>0.11</v>
      </c>
      <c r="DZ25" s="15">
        <v>0.16</v>
      </c>
      <c r="EA25" s="15">
        <v>0.14000000000000001</v>
      </c>
      <c r="EB25" s="15">
        <v>0.09</v>
      </c>
      <c r="EC25" s="15"/>
      <c r="ED25" s="15"/>
      <c r="EE25" s="15"/>
      <c r="EG25" s="1" t="s">
        <v>56</v>
      </c>
      <c r="EH25" s="1">
        <v>0.02</v>
      </c>
      <c r="EI25" s="15">
        <v>0.04</v>
      </c>
      <c r="EJ25" s="15">
        <v>0.01</v>
      </c>
      <c r="EK25" s="15">
        <v>0.02</v>
      </c>
      <c r="EL25" s="15">
        <v>0.05</v>
      </c>
      <c r="EM25" s="15">
        <v>0.03</v>
      </c>
      <c r="EN25" s="15">
        <v>0.01</v>
      </c>
      <c r="EO25" s="15">
        <v>0.03</v>
      </c>
      <c r="EP25" s="15">
        <v>0.05</v>
      </c>
      <c r="EQ25" s="15">
        <v>0.03</v>
      </c>
      <c r="ER25" s="15">
        <v>0.05</v>
      </c>
      <c r="ES25" s="15">
        <v>0.02</v>
      </c>
      <c r="ET25" s="15">
        <v>0.03</v>
      </c>
      <c r="EU25" s="15">
        <v>0.02</v>
      </c>
      <c r="EV25" s="15">
        <v>0.04</v>
      </c>
      <c r="EW25" s="15">
        <v>0.02</v>
      </c>
      <c r="FA25" s="1" t="s">
        <v>56</v>
      </c>
      <c r="FB25" s="19">
        <v>0.28000000000000003</v>
      </c>
      <c r="FC25" s="18">
        <f t="shared" si="4"/>
        <v>0.18</v>
      </c>
      <c r="FD25" s="18">
        <f t="shared" si="0"/>
        <v>0.1</v>
      </c>
      <c r="FE25" s="18">
        <f t="shared" si="1"/>
        <v>0.06</v>
      </c>
      <c r="FF25" s="18">
        <f t="shared" si="2"/>
        <v>0.1</v>
      </c>
      <c r="FG25" s="18">
        <f t="shared" si="5"/>
        <v>0.34</v>
      </c>
      <c r="FH25" s="18">
        <f t="shared" si="3"/>
        <v>0.05</v>
      </c>
      <c r="FI25" s="18">
        <f>EB25</f>
        <v>0.09</v>
      </c>
      <c r="FJ25" s="18">
        <f>EW25</f>
        <v>0.02</v>
      </c>
      <c r="FK25" s="18">
        <v>8.9999999999999858E-2</v>
      </c>
      <c r="FM25" s="1" t="s">
        <v>56</v>
      </c>
      <c r="FN25" s="19">
        <v>0.28000000000000003</v>
      </c>
      <c r="FO25" s="10">
        <f>(R25-Q25)*0.28</f>
        <v>8.4000000000000012E-3</v>
      </c>
      <c r="FP25" s="10">
        <f>(AM25-AL25)*0.28</f>
        <v>0</v>
      </c>
      <c r="FQ25" s="10">
        <f>(BH25-BG25)*0.28</f>
        <v>-5.6000000000000017E-3</v>
      </c>
      <c r="FR25" s="10">
        <f>(CC25-CB25)*0.28</f>
        <v>8.4000000000000012E-3</v>
      </c>
      <c r="FS25" s="10">
        <f>(CX25-CW25)*0.28</f>
        <v>2.8000000000000026E-3</v>
      </c>
      <c r="FT25" s="10">
        <f>(DG25-DF25)*0.28</f>
        <v>8.4000000000000012E-3</v>
      </c>
      <c r="FU25" s="10">
        <f>(EB25-EA25)*0.28</f>
        <v>-1.4000000000000005E-2</v>
      </c>
      <c r="FV25" s="10">
        <f>(EW25-EV25)*0.28</f>
        <v>-5.6000000000000008E-3</v>
      </c>
      <c r="FW25" s="10">
        <f t="shared" si="6"/>
        <v>2.7999999999999969E-3</v>
      </c>
      <c r="FY25" s="1" t="s">
        <v>56</v>
      </c>
      <c r="FZ25" s="19">
        <v>0.28000000000000003</v>
      </c>
      <c r="GA25" s="10">
        <f>(R25-N25)*0.28</f>
        <v>1.3999999999999999E-2</v>
      </c>
      <c r="GB25" s="10">
        <f>(AM25-AI25)*0.28</f>
        <v>1.1200000000000003E-2</v>
      </c>
      <c r="GC25" s="10">
        <f>(BH25-BD25)*0.28</f>
        <v>-2.8000000000000026E-3</v>
      </c>
      <c r="GD25" s="10">
        <f>(CC25-BY25)*0.28</f>
        <v>-1.1200000000000003E-2</v>
      </c>
      <c r="GE25" s="10">
        <f>(CX25-CT25)*0.28</f>
        <v>1.120000000000001E-2</v>
      </c>
      <c r="GF25" s="10">
        <f>(EB25-DX25)*0.28</f>
        <v>-1.4000000000000005E-2</v>
      </c>
      <c r="GG25" s="10">
        <f>(EW25-ES25)*0.28</f>
        <v>0</v>
      </c>
      <c r="GH25" s="10">
        <f t="shared" si="7"/>
        <v>8.3999999999999977E-3</v>
      </c>
    </row>
    <row r="26" spans="2:190" x14ac:dyDescent="0.25">
      <c r="B26" s="4" t="s">
        <v>13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W26" s="4" t="s">
        <v>13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R26" s="4" t="s">
        <v>13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M26" s="4" t="s">
        <v>13</v>
      </c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H26" s="4" t="s">
        <v>13</v>
      </c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DC26" s="4" t="s">
        <v>13</v>
      </c>
      <c r="DD26" s="4"/>
      <c r="DE26" s="4"/>
      <c r="DF26" s="4"/>
      <c r="DG26" s="4"/>
      <c r="DH26" s="15"/>
      <c r="DI26" s="15"/>
      <c r="DJ26" s="15"/>
      <c r="DL26" s="4" t="s">
        <v>13</v>
      </c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G26" s="4" t="s">
        <v>13</v>
      </c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FA26" s="4" t="s">
        <v>13</v>
      </c>
      <c r="FB26" s="4"/>
      <c r="FC26" s="4"/>
      <c r="FD26" s="4"/>
      <c r="FE26" s="4"/>
      <c r="FF26" s="4"/>
      <c r="FG26" s="4"/>
      <c r="FH26" s="4"/>
      <c r="FI26" s="4"/>
      <c r="FJ26" s="4"/>
      <c r="FK26" s="4"/>
      <c r="FM26" s="4" t="s">
        <v>13</v>
      </c>
      <c r="FN26" s="4"/>
      <c r="FO26" s="8"/>
      <c r="FP26" s="8"/>
      <c r="FQ26" s="8"/>
      <c r="FR26" s="8"/>
      <c r="FS26" s="8"/>
      <c r="FT26" s="8"/>
      <c r="FU26" s="8"/>
      <c r="FV26" s="8"/>
      <c r="FW26" s="8"/>
      <c r="FY26" s="4" t="s">
        <v>13</v>
      </c>
      <c r="FZ26" s="4"/>
      <c r="GA26" s="8"/>
      <c r="GB26" s="8"/>
      <c r="GC26" s="8"/>
      <c r="GD26" s="8"/>
      <c r="GE26" s="8"/>
      <c r="GF26" s="8"/>
      <c r="GG26" s="8"/>
      <c r="GH26" s="8"/>
    </row>
    <row r="27" spans="2:190" x14ac:dyDescent="0.25">
      <c r="B27" s="1" t="s">
        <v>57</v>
      </c>
      <c r="C27" s="15">
        <v>0.21</v>
      </c>
      <c r="D27" s="15">
        <v>0.18</v>
      </c>
      <c r="E27" s="15">
        <v>0.15</v>
      </c>
      <c r="F27" s="15">
        <v>0.14000000000000001</v>
      </c>
      <c r="G27" s="15">
        <v>0.16</v>
      </c>
      <c r="H27" s="15">
        <v>0.15</v>
      </c>
      <c r="I27" s="15">
        <v>7.0000000000000007E-2</v>
      </c>
      <c r="J27" s="15">
        <v>0.13</v>
      </c>
      <c r="K27" s="15">
        <v>0.11</v>
      </c>
      <c r="L27" s="15">
        <v>0.12</v>
      </c>
      <c r="M27" s="15">
        <v>0.15</v>
      </c>
      <c r="N27" s="15">
        <v>0.14000000000000001</v>
      </c>
      <c r="O27" s="15">
        <v>0.14000000000000001</v>
      </c>
      <c r="P27" s="15">
        <v>0.12</v>
      </c>
      <c r="Q27" s="15">
        <v>0.1</v>
      </c>
      <c r="R27" s="15">
        <v>0.14000000000000001</v>
      </c>
      <c r="S27" s="15"/>
      <c r="T27" s="15"/>
      <c r="U27" s="15"/>
      <c r="V27" s="15"/>
      <c r="W27" s="1" t="s">
        <v>57</v>
      </c>
      <c r="X27" s="15">
        <v>0.05</v>
      </c>
      <c r="Y27" s="15">
        <v>0.09</v>
      </c>
      <c r="Z27" s="15">
        <v>0.05</v>
      </c>
      <c r="AA27" s="15">
        <v>0.05</v>
      </c>
      <c r="AB27" s="15">
        <v>0.04</v>
      </c>
      <c r="AC27" s="15">
        <v>0.02</v>
      </c>
      <c r="AD27" s="15">
        <v>0.08</v>
      </c>
      <c r="AE27" s="15">
        <v>0.06</v>
      </c>
      <c r="AF27" s="15">
        <v>0.06</v>
      </c>
      <c r="AG27" s="15">
        <v>7.0000000000000007E-2</v>
      </c>
      <c r="AH27" s="15">
        <v>0.09</v>
      </c>
      <c r="AI27" s="15">
        <v>7.0000000000000007E-2</v>
      </c>
      <c r="AJ27" s="15">
        <v>0.09</v>
      </c>
      <c r="AK27" s="15">
        <v>0.09</v>
      </c>
      <c r="AL27" s="15">
        <v>0.09</v>
      </c>
      <c r="AM27" s="15">
        <v>0.09</v>
      </c>
      <c r="AR27" s="1" t="s">
        <v>57</v>
      </c>
      <c r="AS27" s="15">
        <v>7.0000000000000007E-2</v>
      </c>
      <c r="AT27" s="15">
        <v>0.13</v>
      </c>
      <c r="AU27" s="15">
        <v>0.11</v>
      </c>
      <c r="AV27" s="15">
        <v>0.13</v>
      </c>
      <c r="AW27" s="15">
        <v>0.09</v>
      </c>
      <c r="AX27" s="15">
        <v>0.09</v>
      </c>
      <c r="AY27" s="15">
        <v>0.08</v>
      </c>
      <c r="AZ27" s="15">
        <v>0.12</v>
      </c>
      <c r="BA27" s="15">
        <v>0.09</v>
      </c>
      <c r="BB27" s="15">
        <v>0.09</v>
      </c>
      <c r="BC27" s="15">
        <v>7.0000000000000007E-2</v>
      </c>
      <c r="BD27" s="15">
        <v>0.1</v>
      </c>
      <c r="BE27" s="15">
        <v>0.11</v>
      </c>
      <c r="BF27" s="15">
        <v>0.09</v>
      </c>
      <c r="BG27" s="15">
        <v>7.0000000000000007E-2</v>
      </c>
      <c r="BH27" s="15">
        <v>7.0000000000000007E-2</v>
      </c>
      <c r="BI27" s="15"/>
      <c r="BJ27" s="15"/>
      <c r="BK27" s="15"/>
      <c r="BL27" s="15"/>
      <c r="BM27" s="1" t="s">
        <v>57</v>
      </c>
      <c r="BN27" s="15">
        <v>0.11</v>
      </c>
      <c r="BO27" s="15">
        <v>0.1</v>
      </c>
      <c r="BP27" s="15">
        <v>0.05</v>
      </c>
      <c r="BQ27" s="15">
        <v>0.08</v>
      </c>
      <c r="BR27" s="15">
        <v>0.08</v>
      </c>
      <c r="BS27" s="15">
        <v>0.08</v>
      </c>
      <c r="BT27" s="15">
        <v>0.09</v>
      </c>
      <c r="BU27" s="15">
        <v>7.0000000000000007E-2</v>
      </c>
      <c r="BV27" s="15">
        <v>7.0000000000000007E-2</v>
      </c>
      <c r="BW27" s="15">
        <v>7.0000000000000007E-2</v>
      </c>
      <c r="BX27" s="15">
        <v>0.09</v>
      </c>
      <c r="BY27" s="15">
        <v>0.09</v>
      </c>
      <c r="BZ27" s="15">
        <v>0.09</v>
      </c>
      <c r="CA27" s="15">
        <v>0.08</v>
      </c>
      <c r="CB27" s="15">
        <v>0.08</v>
      </c>
      <c r="CC27" s="15">
        <v>0.08</v>
      </c>
      <c r="CD27" s="15"/>
      <c r="CE27" s="15"/>
      <c r="CF27" s="15"/>
      <c r="CH27" s="1" t="s">
        <v>57</v>
      </c>
      <c r="CI27" s="15">
        <v>0.38</v>
      </c>
      <c r="CJ27" s="15">
        <v>0.3</v>
      </c>
      <c r="CK27" s="15">
        <v>0.39</v>
      </c>
      <c r="CL27" s="15">
        <v>0.4</v>
      </c>
      <c r="CM27" s="15">
        <v>0.3</v>
      </c>
      <c r="CN27" s="15">
        <v>0.4</v>
      </c>
      <c r="CO27" s="15">
        <v>0.47</v>
      </c>
      <c r="CP27" s="15">
        <v>0.4</v>
      </c>
      <c r="CQ27" s="15">
        <v>0.39</v>
      </c>
      <c r="CR27" s="15">
        <v>0.41</v>
      </c>
      <c r="CS27" s="15">
        <v>0.42</v>
      </c>
      <c r="CT27" s="15">
        <v>0.39</v>
      </c>
      <c r="CU27" s="15">
        <v>0.38</v>
      </c>
      <c r="CV27" s="15">
        <v>0.42</v>
      </c>
      <c r="CW27" s="15">
        <v>0.47</v>
      </c>
      <c r="CX27" s="15">
        <v>0.43</v>
      </c>
      <c r="CY27" s="15"/>
      <c r="CZ27" s="15"/>
      <c r="DA27" s="15"/>
      <c r="DB27" s="15"/>
      <c r="DC27" s="1" t="s">
        <v>57</v>
      </c>
      <c r="DD27" s="15">
        <v>0</v>
      </c>
      <c r="DE27" s="15">
        <v>0.01</v>
      </c>
      <c r="DF27" s="15">
        <v>0</v>
      </c>
      <c r="DG27" s="15">
        <v>0.02</v>
      </c>
      <c r="DH27" s="15"/>
      <c r="DI27" s="15"/>
      <c r="DJ27" s="15"/>
      <c r="DL27" s="1" t="s">
        <v>57</v>
      </c>
      <c r="DM27" s="15">
        <v>0.12</v>
      </c>
      <c r="DN27" s="15">
        <v>0.11</v>
      </c>
      <c r="DO27" s="15">
        <v>0.15</v>
      </c>
      <c r="DP27" s="15">
        <v>0.11</v>
      </c>
      <c r="DQ27" s="15">
        <v>0.19</v>
      </c>
      <c r="DR27" s="15">
        <v>0.16</v>
      </c>
      <c r="DS27" s="15">
        <v>0.12</v>
      </c>
      <c r="DT27" s="15">
        <v>0.12</v>
      </c>
      <c r="DU27" s="15">
        <v>0.16</v>
      </c>
      <c r="DV27" s="15">
        <v>0.14000000000000001</v>
      </c>
      <c r="DW27" s="15">
        <v>0.12</v>
      </c>
      <c r="DX27" s="15">
        <v>0.12</v>
      </c>
      <c r="DY27" s="15">
        <v>0.09</v>
      </c>
      <c r="DZ27" s="15">
        <v>0.13</v>
      </c>
      <c r="EA27" s="15">
        <v>0.1</v>
      </c>
      <c r="EB27" s="15">
        <v>0.09</v>
      </c>
      <c r="EC27" s="15"/>
      <c r="ED27" s="15"/>
      <c r="EE27" s="15"/>
      <c r="EG27" s="1" t="s">
        <v>57</v>
      </c>
      <c r="EH27" s="15">
        <v>0.01</v>
      </c>
      <c r="EI27" s="15">
        <v>0.03</v>
      </c>
      <c r="EJ27" s="15">
        <v>0.01</v>
      </c>
      <c r="EK27" s="15">
        <v>0.02</v>
      </c>
      <c r="EL27" s="15">
        <v>0.06</v>
      </c>
      <c r="EM27" s="15">
        <v>0.03</v>
      </c>
      <c r="EN27" s="15">
        <v>0.03</v>
      </c>
      <c r="EO27" s="15">
        <v>0.02</v>
      </c>
      <c r="EP27" s="15">
        <v>0.05</v>
      </c>
      <c r="EQ27" s="15">
        <v>0.04</v>
      </c>
      <c r="ER27" s="15">
        <v>0.02</v>
      </c>
      <c r="ES27" s="15">
        <v>0.02</v>
      </c>
      <c r="ET27" s="15">
        <v>0.03</v>
      </c>
      <c r="EU27" s="15">
        <v>0.03</v>
      </c>
      <c r="EV27" s="15">
        <v>0.02</v>
      </c>
      <c r="EW27" s="15">
        <v>0.03</v>
      </c>
      <c r="FA27" s="1" t="s">
        <v>57</v>
      </c>
      <c r="FB27" s="19">
        <v>0.39</v>
      </c>
      <c r="FC27" s="18">
        <f t="shared" si="4"/>
        <v>0.14000000000000001</v>
      </c>
      <c r="FD27" s="18">
        <f t="shared" si="0"/>
        <v>0.09</v>
      </c>
      <c r="FE27" s="18">
        <f t="shared" si="1"/>
        <v>7.0000000000000007E-2</v>
      </c>
      <c r="FF27" s="18">
        <f t="shared" si="2"/>
        <v>0.08</v>
      </c>
      <c r="FG27" s="18">
        <f t="shared" si="5"/>
        <v>0.43</v>
      </c>
      <c r="FH27" s="18">
        <f t="shared" si="3"/>
        <v>0.02</v>
      </c>
      <c r="FI27" s="18">
        <f>EB27</f>
        <v>0.09</v>
      </c>
      <c r="FJ27" s="18">
        <f>EW27</f>
        <v>0.03</v>
      </c>
      <c r="FK27" s="18">
        <v>4.9999999999999933E-2</v>
      </c>
      <c r="FM27" s="1" t="s">
        <v>57</v>
      </c>
      <c r="FN27" s="19">
        <v>0.39</v>
      </c>
      <c r="FO27" s="10">
        <f>(R27-Q27)*0.39</f>
        <v>1.5600000000000003E-2</v>
      </c>
      <c r="FP27" s="10">
        <f>(AM27-AL27)*0.39</f>
        <v>0</v>
      </c>
      <c r="FQ27" s="10">
        <f>(BH27-BG27)*0.39</f>
        <v>0</v>
      </c>
      <c r="FR27" s="10">
        <f>(CC27-CB27)*0.39</f>
        <v>0</v>
      </c>
      <c r="FS27" s="10">
        <f>(CX27-CW27)*0.39</f>
        <v>-1.5599999999999992E-2</v>
      </c>
      <c r="FT27" s="10">
        <f>(DG27-DF27)*0.39</f>
        <v>7.8000000000000005E-3</v>
      </c>
      <c r="FU27" s="10">
        <f>(EB27-EA27)*0.39</f>
        <v>-3.9000000000000037E-3</v>
      </c>
      <c r="FV27" s="10">
        <f>(EW27-EV27)*0.39</f>
        <v>3.8999999999999994E-3</v>
      </c>
      <c r="FW27" s="10">
        <f t="shared" si="6"/>
        <v>7.8000000000000066E-3</v>
      </c>
      <c r="FY27" s="1" t="s">
        <v>57</v>
      </c>
      <c r="FZ27" s="19">
        <v>0.39</v>
      </c>
      <c r="GA27" s="10">
        <f>(R27-N27)*0.39</f>
        <v>0</v>
      </c>
      <c r="GB27" s="10">
        <f>(AM27-AI27)*0.39</f>
        <v>7.7999999999999962E-3</v>
      </c>
      <c r="GC27" s="10">
        <f>(BH27-BD27)*0.39</f>
        <v>-1.17E-2</v>
      </c>
      <c r="GD27" s="10">
        <f>(CC27-BY27)*0.39</f>
        <v>-3.8999999999999981E-3</v>
      </c>
      <c r="GE27" s="10">
        <f>(CX27-CT27)*0.39</f>
        <v>1.5599999999999992E-2</v>
      </c>
      <c r="GF27" s="10">
        <f>(EB27-DX27)*0.39</f>
        <v>-1.17E-2</v>
      </c>
      <c r="GG27" s="10">
        <f>(EW27-ES27)*0.39</f>
        <v>3.8999999999999994E-3</v>
      </c>
      <c r="GH27" s="10">
        <f t="shared" si="7"/>
        <v>-1.0842021724855044E-17</v>
      </c>
    </row>
    <row r="28" spans="2:190" x14ac:dyDescent="0.25">
      <c r="B28" s="1" t="s">
        <v>58</v>
      </c>
      <c r="C28" s="15">
        <v>0.22</v>
      </c>
      <c r="D28" s="15">
        <v>0.27</v>
      </c>
      <c r="E28" s="15">
        <v>0.26</v>
      </c>
      <c r="F28" s="15">
        <v>0.24</v>
      </c>
      <c r="G28" s="15">
        <v>0.23</v>
      </c>
      <c r="H28" s="15">
        <v>0.23</v>
      </c>
      <c r="I28" s="15">
        <v>0.26</v>
      </c>
      <c r="J28" s="15">
        <v>0.25</v>
      </c>
      <c r="K28" s="15">
        <v>0.27</v>
      </c>
      <c r="L28" s="15">
        <v>0.27</v>
      </c>
      <c r="M28" s="15">
        <v>0.2</v>
      </c>
      <c r="N28" s="15">
        <v>0.24</v>
      </c>
      <c r="O28" s="15">
        <v>0.24</v>
      </c>
      <c r="P28" s="15">
        <v>0.27</v>
      </c>
      <c r="Q28" s="15">
        <v>0.3</v>
      </c>
      <c r="R28" s="15">
        <v>0.31</v>
      </c>
      <c r="S28" s="15"/>
      <c r="T28" s="15"/>
      <c r="U28" s="15"/>
      <c r="V28" s="15"/>
      <c r="W28" s="1" t="s">
        <v>58</v>
      </c>
      <c r="X28" s="15">
        <v>7.0000000000000007E-2</v>
      </c>
      <c r="Y28" s="15">
        <v>0.04</v>
      </c>
      <c r="Z28" s="15">
        <v>0.06</v>
      </c>
      <c r="AA28" s="15">
        <v>0.06</v>
      </c>
      <c r="AB28" s="15">
        <v>0.04</v>
      </c>
      <c r="AC28" s="15">
        <v>7.0000000000000007E-2</v>
      </c>
      <c r="AD28" s="15">
        <v>7.0000000000000007E-2</v>
      </c>
      <c r="AE28" s="15">
        <v>0.08</v>
      </c>
      <c r="AF28" s="15">
        <v>0.06</v>
      </c>
      <c r="AG28" s="15">
        <v>7.0000000000000007E-2</v>
      </c>
      <c r="AH28" s="15">
        <v>0.06</v>
      </c>
      <c r="AI28" s="15">
        <v>0.04</v>
      </c>
      <c r="AJ28" s="15">
        <v>0.05</v>
      </c>
      <c r="AK28" s="15">
        <v>0.05</v>
      </c>
      <c r="AL28" s="15">
        <v>0.06</v>
      </c>
      <c r="AM28" s="15">
        <v>7.0000000000000007E-2</v>
      </c>
      <c r="AR28" s="1" t="s">
        <v>58</v>
      </c>
      <c r="AS28" s="15">
        <v>0.09</v>
      </c>
      <c r="AT28" s="15">
        <v>0.08</v>
      </c>
      <c r="AU28" s="15">
        <v>0.1</v>
      </c>
      <c r="AV28" s="15">
        <v>0.09</v>
      </c>
      <c r="AW28" s="15">
        <v>0.11</v>
      </c>
      <c r="AX28" s="15">
        <v>0.09</v>
      </c>
      <c r="AY28" s="15">
        <v>0.11</v>
      </c>
      <c r="AZ28" s="15">
        <v>0.09</v>
      </c>
      <c r="BA28" s="15">
        <v>0.08</v>
      </c>
      <c r="BB28" s="15">
        <v>7.0000000000000007E-2</v>
      </c>
      <c r="BC28" s="15">
        <v>0.09</v>
      </c>
      <c r="BD28" s="15">
        <v>0.09</v>
      </c>
      <c r="BE28" s="15">
        <v>7.0000000000000007E-2</v>
      </c>
      <c r="BF28" s="15">
        <v>7.0000000000000007E-2</v>
      </c>
      <c r="BG28" s="15">
        <v>0.06</v>
      </c>
      <c r="BH28" s="15">
        <v>0.04</v>
      </c>
      <c r="BI28" s="15"/>
      <c r="BJ28" s="15"/>
      <c r="BK28" s="15"/>
      <c r="BL28" s="15"/>
      <c r="BM28" s="1" t="s">
        <v>58</v>
      </c>
      <c r="BN28" s="15">
        <v>0.06</v>
      </c>
      <c r="BO28" s="15">
        <v>7.0000000000000007E-2</v>
      </c>
      <c r="BP28" s="15">
        <v>7.0000000000000007E-2</v>
      </c>
      <c r="BQ28" s="15">
        <v>0.05</v>
      </c>
      <c r="BR28" s="15">
        <v>0.06</v>
      </c>
      <c r="BS28" s="15">
        <v>0.05</v>
      </c>
      <c r="BT28" s="15">
        <v>0.05</v>
      </c>
      <c r="BU28" s="15">
        <v>0.08</v>
      </c>
      <c r="BV28" s="15">
        <v>0.06</v>
      </c>
      <c r="BW28" s="15">
        <v>0.08</v>
      </c>
      <c r="BX28" s="15">
        <v>0.1</v>
      </c>
      <c r="BY28" s="15">
        <v>0.06</v>
      </c>
      <c r="BZ28" s="15">
        <v>0.08</v>
      </c>
      <c r="CA28" s="15">
        <v>0.06</v>
      </c>
      <c r="CB28" s="15">
        <v>7.0000000000000007E-2</v>
      </c>
      <c r="CC28" s="15">
        <v>0.06</v>
      </c>
      <c r="CD28" s="15"/>
      <c r="CE28" s="15"/>
      <c r="CF28" s="15"/>
      <c r="CH28" s="1" t="s">
        <v>58</v>
      </c>
      <c r="CI28" s="15">
        <v>0.32</v>
      </c>
      <c r="CJ28" s="15">
        <v>0.28000000000000003</v>
      </c>
      <c r="CK28" s="15">
        <v>0.27</v>
      </c>
      <c r="CL28" s="15">
        <v>0.26</v>
      </c>
      <c r="CM28" s="15">
        <v>0.27</v>
      </c>
      <c r="CN28" s="15">
        <v>0.25</v>
      </c>
      <c r="CO28" s="15">
        <v>0.22</v>
      </c>
      <c r="CP28" s="15">
        <v>0.27</v>
      </c>
      <c r="CQ28" s="15">
        <v>0.25</v>
      </c>
      <c r="CR28" s="15">
        <v>0.26</v>
      </c>
      <c r="CS28" s="15">
        <v>0.28999999999999998</v>
      </c>
      <c r="CT28" s="15">
        <v>0.28000000000000003</v>
      </c>
      <c r="CU28" s="15">
        <v>0.27</v>
      </c>
      <c r="CV28" s="15">
        <v>0.24</v>
      </c>
      <c r="CW28" s="15">
        <v>0.22</v>
      </c>
      <c r="CX28" s="15">
        <v>0.27</v>
      </c>
      <c r="CY28" s="15"/>
      <c r="CZ28" s="15"/>
      <c r="DA28" s="15"/>
      <c r="DB28" s="15"/>
      <c r="DC28" s="1" t="s">
        <v>58</v>
      </c>
      <c r="DD28" s="15">
        <v>0.01</v>
      </c>
      <c r="DE28" s="15">
        <v>0.03</v>
      </c>
      <c r="DF28" s="15">
        <v>0.06</v>
      </c>
      <c r="DG28" s="15">
        <v>0.05</v>
      </c>
      <c r="DL28" s="1" t="s">
        <v>58</v>
      </c>
      <c r="DM28" s="15">
        <v>0.18</v>
      </c>
      <c r="DN28" s="15">
        <v>0.15</v>
      </c>
      <c r="DO28" s="15">
        <v>0.13</v>
      </c>
      <c r="DP28" s="15">
        <v>0.17</v>
      </c>
      <c r="DQ28" s="15">
        <v>0.18</v>
      </c>
      <c r="DR28" s="15">
        <v>0.2</v>
      </c>
      <c r="DS28" s="15">
        <v>0.16</v>
      </c>
      <c r="DT28" s="15">
        <v>0.12</v>
      </c>
      <c r="DU28" s="15">
        <v>0.15</v>
      </c>
      <c r="DV28" s="15">
        <v>0.15</v>
      </c>
      <c r="DW28" s="15">
        <v>0.16</v>
      </c>
      <c r="DX28" s="15">
        <v>0.16</v>
      </c>
      <c r="DY28" s="15">
        <v>0.16</v>
      </c>
      <c r="DZ28" s="15">
        <v>0.16</v>
      </c>
      <c r="EA28" s="15">
        <v>0.13</v>
      </c>
      <c r="EB28" s="15">
        <v>0.1</v>
      </c>
      <c r="EC28" s="15"/>
      <c r="ED28" s="15"/>
      <c r="EE28" s="15"/>
      <c r="EG28" s="1" t="s">
        <v>58</v>
      </c>
      <c r="EH28" s="15">
        <v>0</v>
      </c>
      <c r="EI28" s="15">
        <v>0.02</v>
      </c>
      <c r="EJ28" s="15">
        <v>0.01</v>
      </c>
      <c r="EK28" s="15">
        <v>0.02</v>
      </c>
      <c r="EL28" s="15">
        <v>0.04</v>
      </c>
      <c r="EM28" s="15">
        <v>0.02</v>
      </c>
      <c r="EN28" s="15">
        <v>0.04</v>
      </c>
      <c r="EO28" s="15">
        <v>0.03</v>
      </c>
      <c r="EP28" s="15">
        <v>0.03</v>
      </c>
      <c r="EQ28" s="15">
        <v>0.03</v>
      </c>
      <c r="ER28" s="15">
        <v>0.02</v>
      </c>
      <c r="ES28" s="15">
        <v>0.02</v>
      </c>
      <c r="ET28" s="15">
        <v>0.02</v>
      </c>
      <c r="EU28" s="15">
        <v>0.05</v>
      </c>
      <c r="EV28" s="15">
        <v>0.04</v>
      </c>
      <c r="EW28" s="15">
        <v>0.02</v>
      </c>
      <c r="FA28" s="1" t="s">
        <v>58</v>
      </c>
      <c r="FB28" s="19">
        <v>0.41</v>
      </c>
      <c r="FC28" s="18">
        <f t="shared" si="4"/>
        <v>0.31</v>
      </c>
      <c r="FD28" s="18">
        <f t="shared" si="0"/>
        <v>7.0000000000000007E-2</v>
      </c>
      <c r="FE28" s="18">
        <f t="shared" si="1"/>
        <v>0.04</v>
      </c>
      <c r="FF28" s="18">
        <f t="shared" si="2"/>
        <v>0.06</v>
      </c>
      <c r="FG28" s="18">
        <f t="shared" si="5"/>
        <v>0.27</v>
      </c>
      <c r="FH28" s="18">
        <f t="shared" si="3"/>
        <v>0.05</v>
      </c>
      <c r="FI28" s="18">
        <f>EB28</f>
        <v>0.1</v>
      </c>
      <c r="FJ28" s="18">
        <f>EW28</f>
        <v>0.02</v>
      </c>
      <c r="FK28" s="18">
        <v>9.9999999999999867E-2</v>
      </c>
      <c r="FM28" s="1" t="s">
        <v>58</v>
      </c>
      <c r="FN28" s="19">
        <v>0.41</v>
      </c>
      <c r="FO28" s="10">
        <f>(R28-Q28)*0.41</f>
        <v>4.1000000000000038E-3</v>
      </c>
      <c r="FP28" s="10">
        <f>(AM28-AL28)*0.41</f>
        <v>4.1000000000000038E-3</v>
      </c>
      <c r="FQ28" s="10">
        <f>(BH28-BG28)*0.41</f>
        <v>-8.199999999999999E-3</v>
      </c>
      <c r="FR28" s="10">
        <f>(CC28-CB28)*0.41</f>
        <v>-4.1000000000000038E-3</v>
      </c>
      <c r="FS28" s="10">
        <f>(CX28-CW28)*0.41</f>
        <v>2.0500000000000004E-2</v>
      </c>
      <c r="FT28" s="10">
        <f>(DG28-DF28)*0.41</f>
        <v>-4.0999999999999977E-3</v>
      </c>
      <c r="FU28" s="10">
        <f>(EB28-EA28)*0.41</f>
        <v>-1.2299999999999998E-2</v>
      </c>
      <c r="FV28" s="10">
        <f>(EW28-EV28)*0.41</f>
        <v>-8.199999999999999E-3</v>
      </c>
      <c r="FW28" s="10">
        <f t="shared" si="6"/>
        <v>-8.1999999999999868E-3</v>
      </c>
      <c r="FY28" s="1" t="s">
        <v>58</v>
      </c>
      <c r="FZ28" s="19">
        <v>0.41</v>
      </c>
      <c r="GA28" s="10">
        <f>(R28-N28)*0.41</f>
        <v>2.87E-2</v>
      </c>
      <c r="GB28" s="10">
        <f>(AM28-AI28)*0.41</f>
        <v>1.2300000000000002E-2</v>
      </c>
      <c r="GC28" s="10">
        <f>(BH28-BD28)*0.41</f>
        <v>-2.0499999999999997E-2</v>
      </c>
      <c r="GD28" s="10">
        <f>(CC28-BY28)*0.41</f>
        <v>0</v>
      </c>
      <c r="GE28" s="10">
        <f>(CX28-CT28)*0.41</f>
        <v>-4.1000000000000038E-3</v>
      </c>
      <c r="GF28" s="10">
        <f>(EB28-DX28)*0.41</f>
        <v>-2.4599999999999997E-2</v>
      </c>
      <c r="GG28" s="10">
        <f>(EW28-ES28)*0.41</f>
        <v>0</v>
      </c>
      <c r="GH28" s="10">
        <f t="shared" si="7"/>
        <v>-8.1999999999999955E-3</v>
      </c>
    </row>
    <row r="29" spans="2:190" x14ac:dyDescent="0.25">
      <c r="B29" s="1" t="s">
        <v>59</v>
      </c>
      <c r="C29" s="15">
        <v>0.28999999999999998</v>
      </c>
      <c r="D29" s="15">
        <v>0.3</v>
      </c>
      <c r="E29" s="15">
        <v>0.17</v>
      </c>
      <c r="F29" s="15">
        <v>0.18</v>
      </c>
      <c r="G29" s="15">
        <v>0.18</v>
      </c>
      <c r="H29" s="15">
        <v>0.16</v>
      </c>
      <c r="I29" s="15">
        <v>0.25</v>
      </c>
      <c r="J29" s="15">
        <v>0.21</v>
      </c>
      <c r="K29" s="15">
        <v>0.19</v>
      </c>
      <c r="L29" s="15">
        <v>0.16</v>
      </c>
      <c r="M29" s="15">
        <v>0.23</v>
      </c>
      <c r="N29" s="15">
        <v>0.2</v>
      </c>
      <c r="O29" s="15">
        <v>0.21</v>
      </c>
      <c r="P29" s="15">
        <v>0.19</v>
      </c>
      <c r="Q29" s="15">
        <v>0.2</v>
      </c>
      <c r="R29" s="15">
        <v>0.2</v>
      </c>
      <c r="S29" s="15"/>
      <c r="T29" s="15"/>
      <c r="U29" s="15"/>
      <c r="V29" s="15"/>
      <c r="W29" s="1" t="s">
        <v>59</v>
      </c>
      <c r="X29" s="15">
        <v>0.06</v>
      </c>
      <c r="Y29" s="15">
        <v>0.04</v>
      </c>
      <c r="Z29" s="15">
        <v>7.0000000000000007E-2</v>
      </c>
      <c r="AA29" s="15">
        <v>0.08</v>
      </c>
      <c r="AB29" s="15">
        <v>0.08</v>
      </c>
      <c r="AC29" s="15">
        <v>0.11</v>
      </c>
      <c r="AD29" s="15">
        <v>0.05</v>
      </c>
      <c r="AE29" s="15">
        <v>7.0000000000000007E-2</v>
      </c>
      <c r="AF29" s="15">
        <v>0.11</v>
      </c>
      <c r="AG29" s="15">
        <v>0.09</v>
      </c>
      <c r="AH29" s="15">
        <v>7.0000000000000007E-2</v>
      </c>
      <c r="AI29" s="15">
        <v>0.06</v>
      </c>
      <c r="AJ29" s="15">
        <v>7.0000000000000007E-2</v>
      </c>
      <c r="AK29" s="15">
        <v>0.09</v>
      </c>
      <c r="AL29" s="15">
        <v>0.09</v>
      </c>
      <c r="AM29" s="15">
        <v>0.09</v>
      </c>
      <c r="AR29" s="1" t="s">
        <v>59</v>
      </c>
      <c r="AS29" s="15">
        <v>7.0000000000000007E-2</v>
      </c>
      <c r="AT29" s="15">
        <v>0.1</v>
      </c>
      <c r="AU29" s="15">
        <v>0.08</v>
      </c>
      <c r="AV29" s="15">
        <v>0.09</v>
      </c>
      <c r="AW29" s="15">
        <v>0.1</v>
      </c>
      <c r="AX29" s="15">
        <v>0.08</v>
      </c>
      <c r="AY29" s="15">
        <v>0.08</v>
      </c>
      <c r="AZ29" s="15">
        <v>7.0000000000000007E-2</v>
      </c>
      <c r="BA29" s="15">
        <v>0.1</v>
      </c>
      <c r="BB29" s="15">
        <v>0.1</v>
      </c>
      <c r="BC29" s="15">
        <v>7.0000000000000007E-2</v>
      </c>
      <c r="BD29" s="15">
        <v>0.05</v>
      </c>
      <c r="BE29" s="15">
        <v>0.05</v>
      </c>
      <c r="BF29" s="15">
        <v>0.04</v>
      </c>
      <c r="BG29" s="15">
        <v>0.09</v>
      </c>
      <c r="BH29" s="15">
        <v>0.05</v>
      </c>
      <c r="BI29" s="15"/>
      <c r="BJ29" s="15"/>
      <c r="BK29" s="15"/>
      <c r="BL29" s="15"/>
      <c r="BM29" s="1" t="s">
        <v>59</v>
      </c>
      <c r="BN29" s="15">
        <v>0.12</v>
      </c>
      <c r="BO29" s="15">
        <v>0.09</v>
      </c>
      <c r="BP29" s="15">
        <v>0.11</v>
      </c>
      <c r="BQ29" s="15">
        <v>0.09</v>
      </c>
      <c r="BR29" s="15">
        <v>0.06</v>
      </c>
      <c r="BS29" s="15">
        <v>0.1</v>
      </c>
      <c r="BT29" s="15">
        <v>7.0000000000000007E-2</v>
      </c>
      <c r="BU29" s="15">
        <v>7.0000000000000007E-2</v>
      </c>
      <c r="BV29" s="15">
        <v>0.08</v>
      </c>
      <c r="BW29" s="15">
        <v>0.14000000000000001</v>
      </c>
      <c r="BX29" s="15">
        <v>0.09</v>
      </c>
      <c r="BY29" s="15">
        <v>0.14000000000000001</v>
      </c>
      <c r="BZ29" s="15">
        <v>0.08</v>
      </c>
      <c r="CA29" s="15">
        <v>0.09</v>
      </c>
      <c r="CB29" s="15">
        <v>0.05</v>
      </c>
      <c r="CC29" s="15">
        <v>7.0000000000000007E-2</v>
      </c>
      <c r="CD29" s="15"/>
      <c r="CE29" s="15"/>
      <c r="CF29" s="15"/>
      <c r="CH29" s="1" t="s">
        <v>59</v>
      </c>
      <c r="CI29" s="15">
        <v>0.16</v>
      </c>
      <c r="CJ29" s="15">
        <v>0.21</v>
      </c>
      <c r="CK29" s="15">
        <v>0.21</v>
      </c>
      <c r="CL29" s="15">
        <v>0.19</v>
      </c>
      <c r="CM29" s="15">
        <v>0.27</v>
      </c>
      <c r="CN29" s="15">
        <v>0.2</v>
      </c>
      <c r="CO29" s="15">
        <v>0.14000000000000001</v>
      </c>
      <c r="CP29" s="15">
        <v>0.19</v>
      </c>
      <c r="CQ29" s="15">
        <v>0.22</v>
      </c>
      <c r="CR29" s="15">
        <v>0.21</v>
      </c>
      <c r="CS29" s="15">
        <v>0.19</v>
      </c>
      <c r="CT29" s="15">
        <v>0.24</v>
      </c>
      <c r="CU29" s="15">
        <v>0.27</v>
      </c>
      <c r="CV29" s="15">
        <v>0.28999999999999998</v>
      </c>
      <c r="CW29" s="15">
        <v>0.26</v>
      </c>
      <c r="CX29" s="15">
        <v>0.28000000000000003</v>
      </c>
      <c r="CY29" s="15"/>
      <c r="CZ29" s="15"/>
      <c r="DA29" s="15"/>
      <c r="DB29" s="15"/>
      <c r="DC29" s="1" t="s">
        <v>59</v>
      </c>
      <c r="DD29" s="15">
        <v>0.03</v>
      </c>
      <c r="DE29" s="15">
        <v>0.03</v>
      </c>
      <c r="DF29" s="15">
        <v>0.09</v>
      </c>
      <c r="DG29" s="15">
        <v>0.09</v>
      </c>
      <c r="DH29" s="15"/>
      <c r="DI29" s="15"/>
      <c r="DJ29" s="15"/>
      <c r="DL29" s="1" t="s">
        <v>59</v>
      </c>
      <c r="DM29" s="15">
        <v>0.19</v>
      </c>
      <c r="DN29" s="15">
        <v>0.14000000000000001</v>
      </c>
      <c r="DO29" s="15">
        <v>0.21</v>
      </c>
      <c r="DP29" s="15">
        <v>0.22</v>
      </c>
      <c r="DQ29" s="15">
        <v>0.15</v>
      </c>
      <c r="DR29" s="15">
        <v>0.16</v>
      </c>
      <c r="DS29" s="15">
        <v>0.22</v>
      </c>
      <c r="DT29" s="15">
        <v>0.18</v>
      </c>
      <c r="DU29" s="15">
        <v>0.13</v>
      </c>
      <c r="DV29" s="15">
        <v>0.13</v>
      </c>
      <c r="DW29" s="15">
        <v>0.16</v>
      </c>
      <c r="DX29" s="15">
        <v>0.15</v>
      </c>
      <c r="DY29" s="15">
        <v>0.16</v>
      </c>
      <c r="DZ29" s="15">
        <v>0.15</v>
      </c>
      <c r="EA29" s="15">
        <v>0.11</v>
      </c>
      <c r="EB29" s="15">
        <v>0.13</v>
      </c>
      <c r="EC29" s="15"/>
      <c r="ED29" s="15"/>
      <c r="EE29" s="15"/>
      <c r="EG29" s="1" t="s">
        <v>59</v>
      </c>
      <c r="EH29" s="15">
        <v>0.02</v>
      </c>
      <c r="EI29" s="15">
        <v>0.03</v>
      </c>
      <c r="EJ29" s="15">
        <v>0</v>
      </c>
      <c r="EK29" s="15">
        <v>0.02</v>
      </c>
      <c r="EL29" s="15">
        <v>0.04</v>
      </c>
      <c r="EM29" s="15">
        <v>0.04</v>
      </c>
      <c r="EN29" s="15">
        <v>0.02</v>
      </c>
      <c r="EO29" s="15">
        <v>0.03</v>
      </c>
      <c r="EP29" s="15">
        <v>0.04</v>
      </c>
      <c r="EQ29" s="15">
        <v>0.02</v>
      </c>
      <c r="ER29" s="15">
        <v>0.05</v>
      </c>
      <c r="ES29" s="15">
        <v>0.01</v>
      </c>
      <c r="ET29" s="15">
        <v>0.05</v>
      </c>
      <c r="EU29" s="15">
        <v>0</v>
      </c>
      <c r="EV29" s="15">
        <v>0.02</v>
      </c>
      <c r="EW29" s="15">
        <v>0.01</v>
      </c>
      <c r="FA29" s="1" t="s">
        <v>59</v>
      </c>
      <c r="FB29" s="19">
        <v>0.21</v>
      </c>
      <c r="FC29" s="18">
        <f t="shared" si="4"/>
        <v>0.2</v>
      </c>
      <c r="FD29" s="18">
        <f t="shared" si="0"/>
        <v>0.09</v>
      </c>
      <c r="FE29" s="18">
        <f t="shared" si="1"/>
        <v>0.05</v>
      </c>
      <c r="FF29" s="18">
        <f t="shared" si="2"/>
        <v>7.0000000000000007E-2</v>
      </c>
      <c r="FG29" s="18">
        <f t="shared" si="5"/>
        <v>0.28000000000000003</v>
      </c>
      <c r="FH29" s="18">
        <f t="shared" si="3"/>
        <v>0.09</v>
      </c>
      <c r="FI29" s="18">
        <f>EB29</f>
        <v>0.13</v>
      </c>
      <c r="FJ29" s="18">
        <f>EW29</f>
        <v>0.01</v>
      </c>
      <c r="FK29" s="18">
        <v>5.9999999999999942E-2</v>
      </c>
      <c r="FM29" s="1" t="s">
        <v>59</v>
      </c>
      <c r="FN29" s="19">
        <v>0.21</v>
      </c>
      <c r="FO29" s="10">
        <f>(R29-Q29)*0.21</f>
        <v>0</v>
      </c>
      <c r="FP29" s="10">
        <f>(AM29-AL29)*0.21</f>
        <v>0</v>
      </c>
      <c r="FQ29" s="10">
        <f>(BH29-BG29)*0.21</f>
        <v>-8.3999999999999977E-3</v>
      </c>
      <c r="FR29" s="10">
        <f>(CC29-CB29)*0.21</f>
        <v>4.2000000000000006E-3</v>
      </c>
      <c r="FS29" s="10">
        <f>(CX29-CW29)*0.21</f>
        <v>4.2000000000000032E-3</v>
      </c>
      <c r="FT29" s="10">
        <f>(DG29-DF29)*0.21</f>
        <v>0</v>
      </c>
      <c r="FU29" s="10">
        <f>(EB29-EA29)*0.21</f>
        <v>4.2000000000000006E-3</v>
      </c>
      <c r="FV29" s="10">
        <f>(EW29-EV29)*0.21</f>
        <v>-2.0999999999999999E-3</v>
      </c>
      <c r="FW29" s="10">
        <f t="shared" si="6"/>
        <v>2.1000000000000068E-3</v>
      </c>
      <c r="FY29" s="1" t="s">
        <v>59</v>
      </c>
      <c r="FZ29" s="19">
        <v>0.21</v>
      </c>
      <c r="GA29" s="10">
        <f>(R29-N29)*0.21</f>
        <v>0</v>
      </c>
      <c r="GB29" s="10">
        <f>(AM29-AI29)*0.21</f>
        <v>6.2999999999999992E-3</v>
      </c>
      <c r="GC29" s="10">
        <f>(BH29-BD29)*0.21</f>
        <v>0</v>
      </c>
      <c r="GD29" s="10">
        <f>(CC29-BY29)*0.21</f>
        <v>-1.4700000000000001E-2</v>
      </c>
      <c r="GE29" s="10">
        <f>(CX29-CT29)*0.21</f>
        <v>8.4000000000000064E-3</v>
      </c>
      <c r="GF29" s="10">
        <f>(EB29-DX29)*0.21</f>
        <v>-4.199999999999998E-3</v>
      </c>
      <c r="GG29" s="10">
        <f>(EW29-ES29)*0.21</f>
        <v>0</v>
      </c>
      <c r="GH29" s="10">
        <f t="shared" si="7"/>
        <v>-4.1999999999999928E-3</v>
      </c>
    </row>
    <row r="30" spans="2:190" x14ac:dyDescent="0.25">
      <c r="B30" s="4" t="s">
        <v>60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W30" s="4" t="s">
        <v>60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R30" s="4" t="s">
        <v>60</v>
      </c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M30" s="4" t="s">
        <v>60</v>
      </c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H30" s="4" t="s">
        <v>60</v>
      </c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DC30" s="4" t="s">
        <v>60</v>
      </c>
      <c r="DD30" s="4"/>
      <c r="DE30" s="4"/>
      <c r="DF30" s="4"/>
      <c r="DG30" s="4"/>
      <c r="DH30" s="15"/>
      <c r="DI30" s="15"/>
      <c r="DJ30" s="15"/>
      <c r="DL30" s="4" t="s">
        <v>60</v>
      </c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G30" s="4" t="s">
        <v>60</v>
      </c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FA30" s="4" t="s">
        <v>60</v>
      </c>
      <c r="FB30" s="4"/>
      <c r="FC30" s="4"/>
      <c r="FD30" s="4"/>
      <c r="FE30" s="4"/>
      <c r="FF30" s="4"/>
      <c r="FG30" s="4"/>
      <c r="FH30" s="4"/>
      <c r="FI30" s="4"/>
      <c r="FJ30" s="4"/>
      <c r="FK30" s="4"/>
      <c r="FM30" s="4" t="s">
        <v>60</v>
      </c>
      <c r="FN30" s="4"/>
      <c r="FO30" s="8"/>
      <c r="FP30" s="8"/>
      <c r="FQ30" s="8"/>
      <c r="FR30" s="8"/>
      <c r="FS30" s="8"/>
      <c r="FT30" s="8"/>
      <c r="FU30" s="8"/>
      <c r="FV30" s="8"/>
      <c r="FW30" s="8"/>
      <c r="FY30" s="4" t="s">
        <v>60</v>
      </c>
      <c r="FZ30" s="4"/>
      <c r="GA30" s="8"/>
      <c r="GB30" s="8"/>
      <c r="GC30" s="8"/>
      <c r="GD30" s="8"/>
      <c r="GE30" s="8"/>
      <c r="GF30" s="8"/>
      <c r="GG30" s="8"/>
      <c r="GH30" s="8"/>
    </row>
    <row r="31" spans="2:190" x14ac:dyDescent="0.25">
      <c r="B31" s="1" t="s">
        <v>61</v>
      </c>
      <c r="C31" s="15">
        <v>0.25</v>
      </c>
      <c r="D31" s="15">
        <v>0.3</v>
      </c>
      <c r="E31" s="15">
        <v>0.22</v>
      </c>
      <c r="F31" s="15">
        <v>0.22</v>
      </c>
      <c r="G31" s="15">
        <v>0.22</v>
      </c>
      <c r="H31" s="15">
        <v>0.21</v>
      </c>
      <c r="I31" s="15">
        <v>0.23</v>
      </c>
      <c r="J31" s="15">
        <v>0.23</v>
      </c>
      <c r="K31" s="15">
        <v>0.22</v>
      </c>
      <c r="L31" s="15">
        <v>0.23</v>
      </c>
      <c r="M31" s="15">
        <v>0.22</v>
      </c>
      <c r="N31" s="15">
        <v>0.23</v>
      </c>
      <c r="O31" s="15">
        <v>0.23</v>
      </c>
      <c r="P31" s="15">
        <v>0.21</v>
      </c>
      <c r="Q31" s="15">
        <v>0.24</v>
      </c>
      <c r="R31" s="15">
        <v>0.25</v>
      </c>
      <c r="S31" s="15"/>
      <c r="T31" s="15"/>
      <c r="U31" s="15"/>
      <c r="V31" s="15"/>
      <c r="W31" s="1" t="s">
        <v>61</v>
      </c>
      <c r="X31" s="15">
        <v>7.0000000000000007E-2</v>
      </c>
      <c r="Y31" s="15">
        <v>0.05</v>
      </c>
      <c r="Z31" s="15">
        <v>0.06</v>
      </c>
      <c r="AA31" s="15">
        <v>0.05</v>
      </c>
      <c r="AB31" s="15">
        <v>0.05</v>
      </c>
      <c r="AC31" s="15">
        <v>7.0000000000000007E-2</v>
      </c>
      <c r="AD31" s="15">
        <v>7.0000000000000007E-2</v>
      </c>
      <c r="AE31" s="15">
        <v>0.06</v>
      </c>
      <c r="AF31" s="15">
        <v>7.0000000000000007E-2</v>
      </c>
      <c r="AG31" s="15">
        <v>0.08</v>
      </c>
      <c r="AH31" s="15">
        <v>7.0000000000000007E-2</v>
      </c>
      <c r="AI31" s="15">
        <v>0.05</v>
      </c>
      <c r="AJ31" s="15">
        <v>0.08</v>
      </c>
      <c r="AK31" s="15">
        <v>0.08</v>
      </c>
      <c r="AL31" s="15">
        <v>0.08</v>
      </c>
      <c r="AM31" s="15">
        <v>0.09</v>
      </c>
      <c r="AR31" s="1" t="s">
        <v>61</v>
      </c>
      <c r="AS31" s="15">
        <v>0.09</v>
      </c>
      <c r="AT31" s="15">
        <v>0.08</v>
      </c>
      <c r="AU31" s="15">
        <v>0.1</v>
      </c>
      <c r="AV31" s="15">
        <v>0.1</v>
      </c>
      <c r="AW31" s="15">
        <v>0.09</v>
      </c>
      <c r="AX31" s="15">
        <v>0.09</v>
      </c>
      <c r="AY31" s="15">
        <v>0.09</v>
      </c>
      <c r="AZ31" s="15">
        <v>0.09</v>
      </c>
      <c r="BA31" s="15">
        <v>0.08</v>
      </c>
      <c r="BB31" s="15">
        <v>0.08</v>
      </c>
      <c r="BC31" s="15">
        <v>7.0000000000000007E-2</v>
      </c>
      <c r="BD31" s="15">
        <v>7.0000000000000007E-2</v>
      </c>
      <c r="BE31" s="15">
        <v>0.08</v>
      </c>
      <c r="BF31" s="15">
        <v>0.05</v>
      </c>
      <c r="BG31" s="15">
        <v>0.06</v>
      </c>
      <c r="BH31" s="15">
        <v>0.06</v>
      </c>
      <c r="BI31" s="15"/>
      <c r="BJ31" s="15"/>
      <c r="BK31" s="15"/>
      <c r="BL31" s="15"/>
      <c r="BM31" s="1" t="s">
        <v>61</v>
      </c>
      <c r="BN31" s="15">
        <v>0.08</v>
      </c>
      <c r="BO31" s="15">
        <v>7.0000000000000007E-2</v>
      </c>
      <c r="BP31" s="15">
        <v>0.06</v>
      </c>
      <c r="BQ31" s="15">
        <v>7.0000000000000007E-2</v>
      </c>
      <c r="BR31" s="15">
        <v>7.0000000000000007E-2</v>
      </c>
      <c r="BS31" s="15">
        <v>0.06</v>
      </c>
      <c r="BT31" s="15">
        <v>0.06</v>
      </c>
      <c r="BU31" s="15">
        <v>0.08</v>
      </c>
      <c r="BV31" s="15">
        <v>0.08</v>
      </c>
      <c r="BW31" s="15">
        <v>0.1</v>
      </c>
      <c r="BX31" s="15">
        <v>0.08</v>
      </c>
      <c r="BY31" s="15">
        <v>0.08</v>
      </c>
      <c r="BZ31" s="15">
        <v>0.09</v>
      </c>
      <c r="CA31" s="15">
        <v>0.06</v>
      </c>
      <c r="CB31" s="15">
        <v>0.06</v>
      </c>
      <c r="CC31" s="15">
        <v>0.06</v>
      </c>
      <c r="CD31" s="15"/>
      <c r="CE31" s="15"/>
      <c r="CF31" s="15"/>
      <c r="CH31" s="1" t="s">
        <v>61</v>
      </c>
      <c r="CI31" s="15">
        <v>0.28000000000000003</v>
      </c>
      <c r="CJ31" s="15">
        <v>0.27</v>
      </c>
      <c r="CK31" s="15">
        <v>0.28999999999999998</v>
      </c>
      <c r="CL31" s="15">
        <v>0.26</v>
      </c>
      <c r="CM31" s="15">
        <v>0.28000000000000003</v>
      </c>
      <c r="CN31" s="15">
        <v>0.26</v>
      </c>
      <c r="CO31" s="15">
        <v>0.26</v>
      </c>
      <c r="CP31" s="15">
        <v>0.28000000000000003</v>
      </c>
      <c r="CQ31" s="15">
        <v>0.27</v>
      </c>
      <c r="CR31" s="15">
        <v>0.27</v>
      </c>
      <c r="CS31" s="15">
        <v>0.3</v>
      </c>
      <c r="CT31" s="15">
        <v>0.31</v>
      </c>
      <c r="CU31" s="15">
        <v>0.28000000000000003</v>
      </c>
      <c r="CV31" s="15">
        <v>0.32</v>
      </c>
      <c r="CW31" s="15">
        <v>0.3</v>
      </c>
      <c r="CX31" s="15">
        <v>0.31</v>
      </c>
      <c r="CY31" s="15"/>
      <c r="CZ31" s="15"/>
      <c r="DA31" s="15"/>
      <c r="DB31" s="15"/>
      <c r="DC31" s="1" t="s">
        <v>61</v>
      </c>
      <c r="DD31" s="15">
        <v>0.01</v>
      </c>
      <c r="DE31" s="15">
        <v>0.02</v>
      </c>
      <c r="DF31" s="15">
        <v>0.06</v>
      </c>
      <c r="DG31" s="15">
        <v>0.06</v>
      </c>
      <c r="DH31" s="15"/>
      <c r="DI31" s="15"/>
      <c r="DJ31" s="15"/>
      <c r="DL31" s="1" t="s">
        <v>61</v>
      </c>
      <c r="DM31" s="15">
        <v>0.17</v>
      </c>
      <c r="DN31" s="15">
        <v>0.12</v>
      </c>
      <c r="DO31" s="15">
        <v>0.15</v>
      </c>
      <c r="DP31" s="15">
        <v>0.17</v>
      </c>
      <c r="DQ31" s="15">
        <v>0.17</v>
      </c>
      <c r="DR31" s="15">
        <v>0.18</v>
      </c>
      <c r="DS31" s="15">
        <v>0.15</v>
      </c>
      <c r="DT31" s="15">
        <v>0.14000000000000001</v>
      </c>
      <c r="DU31" s="15">
        <v>0.14000000000000001</v>
      </c>
      <c r="DV31" s="15">
        <v>0.14000000000000001</v>
      </c>
      <c r="DW31" s="15">
        <v>0.15</v>
      </c>
      <c r="DX31" s="15">
        <v>0.14000000000000001</v>
      </c>
      <c r="DY31" s="15">
        <v>0.13</v>
      </c>
      <c r="DZ31" s="15">
        <v>0.16</v>
      </c>
      <c r="EA31" s="15">
        <v>0.11</v>
      </c>
      <c r="EB31" s="15">
        <v>0.1</v>
      </c>
      <c r="EC31" s="15"/>
      <c r="ED31" s="15"/>
      <c r="EE31" s="15"/>
      <c r="EG31" s="1" t="s">
        <v>61</v>
      </c>
      <c r="EH31" s="15">
        <v>0.01</v>
      </c>
      <c r="EI31" s="15">
        <v>0.03</v>
      </c>
      <c r="EJ31" s="15">
        <v>0.01</v>
      </c>
      <c r="EK31" s="15">
        <v>0.03</v>
      </c>
      <c r="EL31" s="15">
        <v>0.05</v>
      </c>
      <c r="EM31" s="15">
        <v>0.03</v>
      </c>
      <c r="EN31" s="15">
        <v>0.04</v>
      </c>
      <c r="EO31" s="15">
        <v>0.02</v>
      </c>
      <c r="EP31" s="15">
        <v>0.04</v>
      </c>
      <c r="EQ31" s="15">
        <v>0.02</v>
      </c>
      <c r="ER31" s="15">
        <v>0.03</v>
      </c>
      <c r="ES31" s="15">
        <v>0.02</v>
      </c>
      <c r="ET31" s="15">
        <v>0.03</v>
      </c>
      <c r="EU31" s="15">
        <v>0.04</v>
      </c>
      <c r="EV31" s="15">
        <v>0.02</v>
      </c>
      <c r="EW31" s="15">
        <v>0.02</v>
      </c>
      <c r="FA31" s="1" t="s">
        <v>61</v>
      </c>
      <c r="FB31" s="19">
        <v>0.57999999999999996</v>
      </c>
      <c r="FC31" s="18">
        <f t="shared" si="4"/>
        <v>0.25</v>
      </c>
      <c r="FD31" s="18">
        <f t="shared" si="0"/>
        <v>0.09</v>
      </c>
      <c r="FE31" s="18">
        <f t="shared" si="1"/>
        <v>0.06</v>
      </c>
      <c r="FF31" s="18">
        <f t="shared" si="2"/>
        <v>0.06</v>
      </c>
      <c r="FG31" s="18">
        <f t="shared" si="5"/>
        <v>0.31</v>
      </c>
      <c r="FH31" s="18">
        <f t="shared" si="3"/>
        <v>0.06</v>
      </c>
      <c r="FI31" s="18">
        <f>EB31</f>
        <v>0.1</v>
      </c>
      <c r="FJ31" s="18">
        <f>EW31</f>
        <v>0.02</v>
      </c>
      <c r="FK31" s="18">
        <v>7.0000000000000062E-2</v>
      </c>
      <c r="FM31" s="1" t="s">
        <v>61</v>
      </c>
      <c r="FN31" s="19">
        <v>0.57999999999999996</v>
      </c>
      <c r="FO31" s="10">
        <f>(R31-Q31)*0.58</f>
        <v>5.8000000000000048E-3</v>
      </c>
      <c r="FP31" s="10">
        <f>(AM31-AL31)*0.58</f>
        <v>5.799999999999997E-3</v>
      </c>
      <c r="FQ31" s="10">
        <f>(BH31-BG31)*0.58</f>
        <v>0</v>
      </c>
      <c r="FR31" s="10">
        <f>(CC31-CB31)*0.58</f>
        <v>0</v>
      </c>
      <c r="FS31" s="10">
        <f>(CX31-CW31)*0.58</f>
        <v>5.8000000000000048E-3</v>
      </c>
      <c r="FT31" s="10">
        <f>(DG31-DF31)*0.58</f>
        <v>0</v>
      </c>
      <c r="FU31" s="10">
        <f>(EB31-EA31)*0.58</f>
        <v>-5.799999999999997E-3</v>
      </c>
      <c r="FV31" s="10">
        <f>(EW31-EV31)*0.58</f>
        <v>0</v>
      </c>
      <c r="FW31" s="10">
        <f t="shared" si="6"/>
        <v>1.160000000000001E-2</v>
      </c>
      <c r="FY31" s="1" t="s">
        <v>61</v>
      </c>
      <c r="FZ31" s="19">
        <v>0.57999999999999996</v>
      </c>
      <c r="GA31" s="10">
        <f>(R31-N31)*0.58</f>
        <v>1.1599999999999994E-2</v>
      </c>
      <c r="GB31" s="10">
        <f>(AM31-AI31)*0.58</f>
        <v>2.3199999999999995E-2</v>
      </c>
      <c r="GC31" s="10">
        <f>(BH31-BD31)*0.58</f>
        <v>-5.8000000000000048E-3</v>
      </c>
      <c r="GD31" s="10">
        <f>(CC31-BY31)*0.58</f>
        <v>-1.1600000000000001E-2</v>
      </c>
      <c r="GE31" s="10">
        <f>(CX31-CT31)*0.58</f>
        <v>0</v>
      </c>
      <c r="GF31" s="10">
        <f>(EB31-DX31)*0.58</f>
        <v>-2.3200000000000002E-2</v>
      </c>
      <c r="GG31" s="10">
        <f>(EW31-ES31)*0.58</f>
        <v>0</v>
      </c>
      <c r="GH31" s="10">
        <f t="shared" si="7"/>
        <v>-5.8000000000000169E-3</v>
      </c>
    </row>
    <row r="32" spans="2:190" x14ac:dyDescent="0.25">
      <c r="B32" s="1" t="s">
        <v>62</v>
      </c>
      <c r="C32" s="15">
        <v>0.21</v>
      </c>
      <c r="D32" s="15">
        <v>0.18</v>
      </c>
      <c r="E32" s="15">
        <v>0.17</v>
      </c>
      <c r="F32" s="15">
        <v>0.15</v>
      </c>
      <c r="G32" s="15">
        <v>0.15</v>
      </c>
      <c r="H32" s="15">
        <v>0.15</v>
      </c>
      <c r="I32" s="15">
        <v>0.15</v>
      </c>
      <c r="J32" s="15">
        <v>0.16</v>
      </c>
      <c r="K32" s="15">
        <v>0.18</v>
      </c>
      <c r="L32" s="15">
        <v>0.14000000000000001</v>
      </c>
      <c r="M32" s="15">
        <v>0.15</v>
      </c>
      <c r="N32" s="15">
        <v>0.14000000000000001</v>
      </c>
      <c r="O32" s="15">
        <v>0.16</v>
      </c>
      <c r="P32" s="15">
        <v>0.18</v>
      </c>
      <c r="Q32" s="15">
        <v>0.15</v>
      </c>
      <c r="R32" s="15">
        <v>0.18</v>
      </c>
      <c r="S32" s="15"/>
      <c r="T32" s="15"/>
      <c r="U32" s="15"/>
      <c r="V32" s="15"/>
      <c r="W32" s="1" t="s">
        <v>62</v>
      </c>
      <c r="X32" s="15">
        <v>0.04</v>
      </c>
      <c r="Y32" s="15">
        <v>0.05</v>
      </c>
      <c r="Z32" s="15">
        <v>0.05</v>
      </c>
      <c r="AA32" s="15">
        <v>0.08</v>
      </c>
      <c r="AB32" s="15">
        <v>0.06</v>
      </c>
      <c r="AC32" s="15">
        <v>0.05</v>
      </c>
      <c r="AD32" s="15">
        <v>0.08</v>
      </c>
      <c r="AE32" s="15">
        <v>0.09</v>
      </c>
      <c r="AF32" s="15">
        <v>7.0000000000000007E-2</v>
      </c>
      <c r="AG32" s="15">
        <v>7.0000000000000007E-2</v>
      </c>
      <c r="AH32" s="15">
        <v>7.0000000000000007E-2</v>
      </c>
      <c r="AI32" s="15">
        <v>7.0000000000000007E-2</v>
      </c>
      <c r="AJ32" s="15">
        <v>0.05</v>
      </c>
      <c r="AK32" s="15">
        <v>7.0000000000000007E-2</v>
      </c>
      <c r="AL32" s="15">
        <v>0.08</v>
      </c>
      <c r="AM32" s="15">
        <v>0.08</v>
      </c>
      <c r="AR32" s="1" t="s">
        <v>62</v>
      </c>
      <c r="AS32" s="15">
        <v>7.0000000000000007E-2</v>
      </c>
      <c r="AT32" s="15">
        <v>0.12</v>
      </c>
      <c r="AU32" s="15">
        <v>0.1</v>
      </c>
      <c r="AV32" s="15">
        <v>0.11</v>
      </c>
      <c r="AW32" s="15">
        <v>0.11</v>
      </c>
      <c r="AX32" s="15">
        <v>0.1</v>
      </c>
      <c r="AY32" s="15">
        <v>0.09</v>
      </c>
      <c r="AZ32" s="15">
        <v>0.12</v>
      </c>
      <c r="BA32" s="15">
        <v>0.09</v>
      </c>
      <c r="BB32" s="15">
        <v>0.08</v>
      </c>
      <c r="BC32" s="15">
        <v>0.09</v>
      </c>
      <c r="BD32" s="15">
        <v>0.1</v>
      </c>
      <c r="BE32" s="15">
        <v>0.09</v>
      </c>
      <c r="BF32" s="15">
        <v>0.09</v>
      </c>
      <c r="BG32" s="15">
        <v>0.08</v>
      </c>
      <c r="BH32" s="15">
        <v>0.06</v>
      </c>
      <c r="BI32" s="15"/>
      <c r="BJ32" s="15"/>
      <c r="BK32" s="15"/>
      <c r="BL32" s="15"/>
      <c r="BM32" s="1" t="s">
        <v>62</v>
      </c>
      <c r="BN32" s="15">
        <v>0.1</v>
      </c>
      <c r="BO32" s="15">
        <v>0.1</v>
      </c>
      <c r="BP32" s="15">
        <v>0.09</v>
      </c>
      <c r="BQ32" s="15">
        <v>0.06</v>
      </c>
      <c r="BR32" s="15">
        <v>7.0000000000000007E-2</v>
      </c>
      <c r="BS32" s="15">
        <v>0.1</v>
      </c>
      <c r="BT32" s="15">
        <v>0.08</v>
      </c>
      <c r="BU32" s="15">
        <v>7.0000000000000007E-2</v>
      </c>
      <c r="BV32" s="15">
        <v>0.06</v>
      </c>
      <c r="BW32" s="15">
        <v>0.08</v>
      </c>
      <c r="BX32" s="15">
        <v>0.12</v>
      </c>
      <c r="BY32" s="15">
        <v>0.1</v>
      </c>
      <c r="BZ32" s="15">
        <v>7.0000000000000007E-2</v>
      </c>
      <c r="CA32" s="15">
        <v>0.08</v>
      </c>
      <c r="CB32" s="15">
        <v>0.08</v>
      </c>
      <c r="CC32" s="15">
        <v>0.09</v>
      </c>
      <c r="CD32" s="15"/>
      <c r="CE32" s="15"/>
      <c r="CF32" s="15"/>
      <c r="CH32" s="1" t="s">
        <v>62</v>
      </c>
      <c r="CI32" s="15">
        <v>0.33</v>
      </c>
      <c r="CJ32" s="15">
        <v>0.28000000000000003</v>
      </c>
      <c r="CK32" s="15">
        <v>0.31</v>
      </c>
      <c r="CL32" s="15">
        <v>0.34</v>
      </c>
      <c r="CM32" s="15">
        <v>0.28000000000000003</v>
      </c>
      <c r="CN32" s="15">
        <v>0.33</v>
      </c>
      <c r="CO32" s="15">
        <v>0.33</v>
      </c>
      <c r="CP32" s="15">
        <v>0.33</v>
      </c>
      <c r="CQ32" s="15">
        <v>0.31</v>
      </c>
      <c r="CR32" s="15">
        <v>0.34</v>
      </c>
      <c r="CS32" s="15">
        <v>0.33</v>
      </c>
      <c r="CT32" s="15">
        <v>0.32</v>
      </c>
      <c r="CU32" s="15">
        <v>0.35</v>
      </c>
      <c r="CV32" s="15">
        <v>0.33</v>
      </c>
      <c r="CW32" s="15">
        <v>0.36</v>
      </c>
      <c r="CX32" s="15">
        <v>0.36</v>
      </c>
      <c r="CY32" s="15"/>
      <c r="CZ32" s="15"/>
      <c r="DA32" s="15"/>
      <c r="DB32" s="15"/>
      <c r="DC32" s="1" t="s">
        <v>62</v>
      </c>
      <c r="DD32" s="15">
        <v>0.01</v>
      </c>
      <c r="DE32" s="15">
        <v>0.02</v>
      </c>
      <c r="DF32" s="15">
        <v>0.02</v>
      </c>
      <c r="DG32" s="15">
        <v>0.04</v>
      </c>
      <c r="DL32" s="1" t="s">
        <v>62</v>
      </c>
      <c r="DM32" s="15">
        <v>0.16</v>
      </c>
      <c r="DN32" s="15">
        <v>0.15</v>
      </c>
      <c r="DO32" s="15">
        <v>0.15</v>
      </c>
      <c r="DP32" s="15">
        <v>0.19</v>
      </c>
      <c r="DQ32" s="15">
        <v>0.19</v>
      </c>
      <c r="DR32" s="15">
        <v>0.17</v>
      </c>
      <c r="DS32" s="15">
        <v>0.12</v>
      </c>
      <c r="DT32" s="15">
        <v>0.15</v>
      </c>
      <c r="DU32" s="15">
        <v>0.15</v>
      </c>
      <c r="DV32" s="15">
        <v>0.15</v>
      </c>
      <c r="DW32" s="15">
        <v>0.15</v>
      </c>
      <c r="DX32" s="15">
        <v>0.14000000000000001</v>
      </c>
      <c r="DY32" s="15">
        <v>0.14000000000000001</v>
      </c>
      <c r="DZ32" s="15">
        <v>0.12</v>
      </c>
      <c r="EA32" s="15">
        <v>0.1</v>
      </c>
      <c r="EB32" s="15"/>
      <c r="EC32" s="15"/>
      <c r="ED32" s="15"/>
      <c r="EE32" s="15"/>
      <c r="EG32" s="1" t="s">
        <v>62</v>
      </c>
      <c r="EH32" s="15">
        <v>0.02</v>
      </c>
      <c r="EI32" s="15">
        <v>0.01</v>
      </c>
      <c r="EJ32" s="15">
        <v>0.01</v>
      </c>
      <c r="EK32" s="15">
        <v>0.06</v>
      </c>
      <c r="EL32" s="15">
        <v>0.02</v>
      </c>
      <c r="EM32" s="15">
        <v>0.02</v>
      </c>
      <c r="EN32" s="15">
        <v>0.03</v>
      </c>
      <c r="EO32" s="15">
        <v>0.04</v>
      </c>
      <c r="EP32" s="15">
        <v>0.04</v>
      </c>
      <c r="EQ32" s="15">
        <v>0.02</v>
      </c>
      <c r="ER32" s="15">
        <v>0.01</v>
      </c>
      <c r="ES32" s="15">
        <v>0.03</v>
      </c>
      <c r="ET32" s="15">
        <v>0.03</v>
      </c>
      <c r="EU32" s="15">
        <v>0.04</v>
      </c>
      <c r="EV32" s="15">
        <v>0.03</v>
      </c>
      <c r="EW32" s="15"/>
      <c r="FA32" s="1" t="s">
        <v>62</v>
      </c>
      <c r="FB32" s="19">
        <v>0.42</v>
      </c>
      <c r="FC32" s="18">
        <f t="shared" si="4"/>
        <v>0.18</v>
      </c>
      <c r="FD32" s="18">
        <f t="shared" si="0"/>
        <v>0.08</v>
      </c>
      <c r="FE32" s="18">
        <f t="shared" si="1"/>
        <v>0.06</v>
      </c>
      <c r="FF32" s="18">
        <f t="shared" si="2"/>
        <v>0.09</v>
      </c>
      <c r="FG32" s="18">
        <f t="shared" si="5"/>
        <v>0.36</v>
      </c>
      <c r="FH32" s="18">
        <f t="shared" si="3"/>
        <v>0.04</v>
      </c>
      <c r="FI32" s="18">
        <f>EB32</f>
        <v>0</v>
      </c>
      <c r="FJ32" s="18">
        <f>EW32</f>
        <v>0</v>
      </c>
      <c r="FK32" s="18">
        <v>9.9999999999999867E-2</v>
      </c>
      <c r="FM32" s="1" t="s">
        <v>62</v>
      </c>
      <c r="FN32" s="19">
        <v>0.42</v>
      </c>
      <c r="FO32" s="10">
        <f>(R32-Q32)*0.42</f>
        <v>1.2599999999999998E-2</v>
      </c>
      <c r="FP32" s="10">
        <f>(AM32-AL32)*0.42</f>
        <v>0</v>
      </c>
      <c r="FQ32" s="10">
        <f>(BH32-BG32)*0.42</f>
        <v>-8.4000000000000012E-3</v>
      </c>
      <c r="FR32" s="10">
        <f>(CC32-CB32)*0.42</f>
        <v>4.199999999999998E-3</v>
      </c>
      <c r="FS32" s="10">
        <f>(CX32-CW32)*0.42</f>
        <v>0</v>
      </c>
      <c r="FT32" s="10">
        <f>(DG32-DF32)*0.42</f>
        <v>8.3999999999999995E-3</v>
      </c>
      <c r="FU32" s="10">
        <f>(EB32-EA32)*0.42</f>
        <v>-4.2000000000000003E-2</v>
      </c>
      <c r="FV32" s="10">
        <f>(EW32-EV32)*0.42</f>
        <v>-1.2599999999999998E-2</v>
      </c>
      <c r="FW32" s="10">
        <f t="shared" si="6"/>
        <v>-3.7800000000000007E-2</v>
      </c>
      <c r="FY32" s="1" t="s">
        <v>62</v>
      </c>
      <c r="FZ32" s="19">
        <v>0.42</v>
      </c>
      <c r="GA32" s="10">
        <f>(R32-N32)*0.42</f>
        <v>1.6799999999999992E-2</v>
      </c>
      <c r="GB32" s="10">
        <f>(AM32-AI32)*0.42</f>
        <v>4.199999999999998E-3</v>
      </c>
      <c r="GC32" s="10">
        <f>(BH32-BD32)*0.42</f>
        <v>-1.6800000000000002E-2</v>
      </c>
      <c r="GD32" s="10">
        <f>(CC32-BY32)*0.42</f>
        <v>-4.2000000000000032E-3</v>
      </c>
      <c r="GE32" s="10">
        <f>(CX32-CT32)*0.42</f>
        <v>1.6799999999999992E-2</v>
      </c>
      <c r="GF32" s="10">
        <f>(EB32-DX32)*0.42</f>
        <v>-5.8800000000000005E-2</v>
      </c>
      <c r="GG32" s="10">
        <f>(EW32-ES32)*0.42</f>
        <v>-1.2599999999999998E-2</v>
      </c>
      <c r="GH32" s="10">
        <f t="shared" si="7"/>
        <v>-5.4600000000000024E-2</v>
      </c>
    </row>
    <row r="33" spans="2:190" x14ac:dyDescent="0.25">
      <c r="B33" s="4" t="s">
        <v>63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W33" s="4" t="s">
        <v>63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R33" s="4" t="s">
        <v>63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M33" s="4" t="s">
        <v>63</v>
      </c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H33" s="4" t="s">
        <v>63</v>
      </c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DC33" s="4" t="s">
        <v>63</v>
      </c>
      <c r="DD33" s="4"/>
      <c r="DE33" s="4"/>
      <c r="DF33" s="4"/>
      <c r="DG33" s="4"/>
      <c r="DH33" s="15"/>
      <c r="DI33" s="15"/>
      <c r="DJ33" s="15"/>
      <c r="DL33" s="4" t="s">
        <v>63</v>
      </c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G33" s="4" t="s">
        <v>63</v>
      </c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FA33" s="4" t="s">
        <v>63</v>
      </c>
      <c r="FB33" s="4"/>
      <c r="FC33" s="4"/>
      <c r="FD33" s="4"/>
      <c r="FE33" s="4"/>
      <c r="FF33" s="4"/>
      <c r="FG33" s="4"/>
      <c r="FH33" s="4"/>
      <c r="FI33" s="4"/>
      <c r="FJ33" s="4"/>
      <c r="FK33" s="4"/>
      <c r="FM33" s="4" t="s">
        <v>63</v>
      </c>
      <c r="FN33" s="4"/>
      <c r="FO33" s="8"/>
      <c r="FP33" s="8"/>
      <c r="FQ33" s="8"/>
      <c r="FR33" s="8"/>
      <c r="FS33" s="8"/>
      <c r="FT33" s="8"/>
      <c r="FU33" s="8"/>
      <c r="FV33" s="8"/>
      <c r="FW33" s="8"/>
      <c r="FY33" s="4" t="s">
        <v>63</v>
      </c>
      <c r="FZ33" s="4"/>
      <c r="GA33" s="8"/>
      <c r="GB33" s="8"/>
      <c r="GC33" s="8"/>
      <c r="GD33" s="8"/>
      <c r="GE33" s="8"/>
      <c r="GF33" s="8"/>
      <c r="GG33" s="8"/>
      <c r="GH33" s="8"/>
    </row>
    <row r="34" spans="2:190" x14ac:dyDescent="0.25">
      <c r="B34" s="1" t="s">
        <v>64</v>
      </c>
      <c r="C34" s="15">
        <v>0.19</v>
      </c>
      <c r="D34" s="15">
        <v>0.22</v>
      </c>
      <c r="E34" s="15">
        <v>0.19</v>
      </c>
      <c r="F34" s="15">
        <v>0.15</v>
      </c>
      <c r="G34" s="15">
        <v>0.17</v>
      </c>
      <c r="H34" s="15">
        <v>0.18</v>
      </c>
      <c r="I34" s="15">
        <v>0.19</v>
      </c>
      <c r="J34" s="15">
        <v>0.19</v>
      </c>
      <c r="K34" s="15">
        <v>0.16</v>
      </c>
      <c r="L34" s="15">
        <v>0.18</v>
      </c>
      <c r="M34" s="15">
        <v>0.18</v>
      </c>
      <c r="N34" s="15">
        <v>0.16</v>
      </c>
      <c r="O34" s="15">
        <v>0.16</v>
      </c>
      <c r="P34" s="15">
        <v>0.18</v>
      </c>
      <c r="Q34" s="15">
        <v>0.19</v>
      </c>
      <c r="R34" s="15">
        <v>0.2</v>
      </c>
      <c r="S34" s="15"/>
      <c r="T34" s="15"/>
      <c r="U34" s="15"/>
      <c r="V34" s="15"/>
      <c r="W34" s="1" t="s">
        <v>64</v>
      </c>
      <c r="X34" s="15">
        <v>7.0000000000000007E-2</v>
      </c>
      <c r="Y34" s="15">
        <v>0.06</v>
      </c>
      <c r="Z34" s="15">
        <v>0.06</v>
      </c>
      <c r="AA34" s="15">
        <v>7.0000000000000007E-2</v>
      </c>
      <c r="AB34" s="15">
        <v>0.06</v>
      </c>
      <c r="AC34" s="15">
        <v>7.0000000000000007E-2</v>
      </c>
      <c r="AD34" s="15">
        <v>7.0000000000000007E-2</v>
      </c>
      <c r="AE34" s="15">
        <v>0.08</v>
      </c>
      <c r="AF34" s="15">
        <v>0.06</v>
      </c>
      <c r="AG34" s="15">
        <v>0.08</v>
      </c>
      <c r="AH34" s="15">
        <v>0.08</v>
      </c>
      <c r="AI34" s="15">
        <v>0.05</v>
      </c>
      <c r="AJ34" s="15">
        <v>7.0000000000000007E-2</v>
      </c>
      <c r="AK34" s="15">
        <v>0.08</v>
      </c>
      <c r="AL34" s="15">
        <v>0.08</v>
      </c>
      <c r="AM34" s="15">
        <v>0.09</v>
      </c>
      <c r="AR34" s="1" t="s">
        <v>64</v>
      </c>
      <c r="AS34" s="15">
        <v>0.06</v>
      </c>
      <c r="AT34" s="15">
        <v>0.08</v>
      </c>
      <c r="AU34" s="15">
        <v>0.08</v>
      </c>
      <c r="AV34" s="15">
        <v>0.1</v>
      </c>
      <c r="AW34" s="15">
        <v>0.1</v>
      </c>
      <c r="AX34" s="15">
        <v>7.0000000000000007E-2</v>
      </c>
      <c r="AY34" s="15">
        <v>7.0000000000000007E-2</v>
      </c>
      <c r="AZ34" s="15">
        <v>0.1</v>
      </c>
      <c r="BA34" s="15">
        <v>0.09</v>
      </c>
      <c r="BB34" s="15">
        <v>0.08</v>
      </c>
      <c r="BC34" s="15">
        <v>7.0000000000000007E-2</v>
      </c>
      <c r="BD34" s="15">
        <v>7.0000000000000007E-2</v>
      </c>
      <c r="BE34" s="15">
        <v>7.0000000000000007E-2</v>
      </c>
      <c r="BF34" s="15">
        <v>7.0000000000000007E-2</v>
      </c>
      <c r="BG34" s="15">
        <v>7.0000000000000007E-2</v>
      </c>
      <c r="BH34" s="15">
        <v>0.05</v>
      </c>
      <c r="BI34" s="15"/>
      <c r="BJ34" s="15"/>
      <c r="BK34" s="15"/>
      <c r="BL34" s="15"/>
      <c r="BM34" s="1" t="s">
        <v>64</v>
      </c>
      <c r="BN34" s="15">
        <v>0.11</v>
      </c>
      <c r="BO34" s="15">
        <v>0.1</v>
      </c>
      <c r="BP34" s="15">
        <v>7.0000000000000007E-2</v>
      </c>
      <c r="BQ34" s="15">
        <v>7.0000000000000007E-2</v>
      </c>
      <c r="BR34" s="15">
        <v>7.0000000000000007E-2</v>
      </c>
      <c r="BS34" s="15">
        <v>0.08</v>
      </c>
      <c r="BT34" s="15">
        <v>7.0000000000000007E-2</v>
      </c>
      <c r="BU34" s="15">
        <v>0.08</v>
      </c>
      <c r="BV34" s="15">
        <v>7.0000000000000007E-2</v>
      </c>
      <c r="BW34" s="15">
        <v>0.09</v>
      </c>
      <c r="BX34" s="15">
        <v>0.1</v>
      </c>
      <c r="BY34" s="15">
        <v>0.11</v>
      </c>
      <c r="BZ34" s="15">
        <v>0.1</v>
      </c>
      <c r="CA34" s="15">
        <v>0.08</v>
      </c>
      <c r="CB34" s="15">
        <v>7.0000000000000007E-2</v>
      </c>
      <c r="CC34" s="15">
        <v>0.09</v>
      </c>
      <c r="CD34" s="15"/>
      <c r="CE34" s="15"/>
      <c r="CF34" s="15"/>
      <c r="CH34" s="1" t="s">
        <v>64</v>
      </c>
      <c r="CI34" s="15">
        <v>0.33</v>
      </c>
      <c r="CJ34" s="15">
        <v>0.31</v>
      </c>
      <c r="CK34" s="15">
        <v>0.32</v>
      </c>
      <c r="CL34" s="15">
        <v>0.32</v>
      </c>
      <c r="CM34" s="15">
        <v>0.28999999999999998</v>
      </c>
      <c r="CN34" s="15">
        <v>0.28999999999999998</v>
      </c>
      <c r="CO34" s="15">
        <v>0.3</v>
      </c>
      <c r="CP34" s="15">
        <v>0.28000000000000003</v>
      </c>
      <c r="CQ34" s="15">
        <v>0.32</v>
      </c>
      <c r="CR34" s="15">
        <v>0.31</v>
      </c>
      <c r="CS34" s="15">
        <v>0.31</v>
      </c>
      <c r="CT34" s="15">
        <v>0.33</v>
      </c>
      <c r="CU34" s="15">
        <v>0.33</v>
      </c>
      <c r="CV34" s="15">
        <v>0.31</v>
      </c>
      <c r="CW34" s="15">
        <v>0.34</v>
      </c>
      <c r="CX34" s="15">
        <v>0.33</v>
      </c>
      <c r="CY34" s="15"/>
      <c r="CZ34" s="15"/>
      <c r="DA34" s="15"/>
      <c r="DB34" s="15"/>
      <c r="DC34" s="1" t="s">
        <v>64</v>
      </c>
      <c r="DD34" s="15">
        <v>0.01</v>
      </c>
      <c r="DE34" s="15">
        <v>0.02</v>
      </c>
      <c r="DF34" s="15">
        <v>0.04</v>
      </c>
      <c r="DG34" s="15">
        <v>0.05</v>
      </c>
      <c r="DH34" s="15"/>
      <c r="DI34" s="15"/>
      <c r="DJ34" s="15"/>
      <c r="DL34" s="1" t="s">
        <v>64</v>
      </c>
      <c r="DM34" s="15">
        <v>0.16</v>
      </c>
      <c r="DN34" s="15">
        <v>0.14000000000000001</v>
      </c>
      <c r="DO34" s="15">
        <v>0.16</v>
      </c>
      <c r="DP34" s="15">
        <v>0.16</v>
      </c>
      <c r="DQ34" s="15">
        <v>0.16</v>
      </c>
      <c r="DR34" s="15">
        <v>0.18</v>
      </c>
      <c r="DS34" s="15">
        <v>0.16</v>
      </c>
      <c r="DT34" s="15">
        <v>0.14000000000000001</v>
      </c>
      <c r="DU34" s="15">
        <v>0.15</v>
      </c>
      <c r="DV34" s="15">
        <v>0.13</v>
      </c>
      <c r="DW34" s="15">
        <v>0.15</v>
      </c>
      <c r="DX34" s="15">
        <v>0.16</v>
      </c>
      <c r="DY34" s="15">
        <v>0.12</v>
      </c>
      <c r="DZ34" s="15">
        <v>0.16</v>
      </c>
      <c r="EA34" s="15">
        <v>0.11</v>
      </c>
      <c r="EB34" s="15">
        <v>0.1</v>
      </c>
      <c r="EC34" s="15"/>
      <c r="ED34" s="15"/>
      <c r="EE34" s="15"/>
      <c r="EG34" s="1" t="s">
        <v>64</v>
      </c>
      <c r="EH34" s="15">
        <v>0.01</v>
      </c>
      <c r="EI34" s="15">
        <v>0.03</v>
      </c>
      <c r="EJ34" s="15">
        <v>0.01</v>
      </c>
      <c r="EK34" s="15">
        <v>0.02</v>
      </c>
      <c r="EL34" s="15">
        <v>0.05</v>
      </c>
      <c r="EM34" s="15">
        <v>0.03</v>
      </c>
      <c r="EN34" s="15">
        <v>0.03</v>
      </c>
      <c r="EO34" s="15">
        <v>0.03</v>
      </c>
      <c r="EP34" s="15">
        <v>0.05</v>
      </c>
      <c r="EQ34" s="15">
        <v>0.04</v>
      </c>
      <c r="ER34" s="15">
        <v>0.04</v>
      </c>
      <c r="ES34" s="15">
        <v>0.01</v>
      </c>
      <c r="ET34" s="15">
        <v>0.03</v>
      </c>
      <c r="EU34" s="15">
        <v>0.03</v>
      </c>
      <c r="EV34" s="15">
        <v>0.03</v>
      </c>
      <c r="EW34" s="15">
        <v>0.02</v>
      </c>
      <c r="FA34" s="1" t="s">
        <v>64</v>
      </c>
      <c r="FB34" s="19">
        <v>0.62</v>
      </c>
      <c r="FC34" s="18">
        <f t="shared" si="4"/>
        <v>0.2</v>
      </c>
      <c r="FD34" s="18">
        <f t="shared" si="0"/>
        <v>0.09</v>
      </c>
      <c r="FE34" s="18">
        <f t="shared" si="1"/>
        <v>0.05</v>
      </c>
      <c r="FF34" s="18">
        <f t="shared" si="2"/>
        <v>0.09</v>
      </c>
      <c r="FG34" s="18">
        <f t="shared" si="5"/>
        <v>0.33</v>
      </c>
      <c r="FH34" s="18">
        <f t="shared" si="3"/>
        <v>0.05</v>
      </c>
      <c r="FI34" s="18">
        <f>EB34</f>
        <v>0.1</v>
      </c>
      <c r="FJ34" s="18">
        <f>EW34</f>
        <v>0.02</v>
      </c>
      <c r="FK34" s="18">
        <v>7.0000000000000062E-2</v>
      </c>
      <c r="FM34" s="1" t="s">
        <v>64</v>
      </c>
      <c r="FN34" s="19">
        <v>0.62</v>
      </c>
      <c r="FO34" s="10">
        <f>(R34-Q34)*0.62</f>
        <v>6.2000000000000059E-3</v>
      </c>
      <c r="FP34" s="10">
        <f>(AM34-AL34)*0.62</f>
        <v>6.1999999999999972E-3</v>
      </c>
      <c r="FQ34" s="10">
        <f>(BH34-BG34)*0.62</f>
        <v>-1.2400000000000003E-2</v>
      </c>
      <c r="FR34" s="10">
        <f>(CC34-CB34)*0.62</f>
        <v>1.2399999999999994E-2</v>
      </c>
      <c r="FS34" s="10">
        <f>(CX34-CW34)*0.62</f>
        <v>-6.2000000000000059E-3</v>
      </c>
      <c r="FT34" s="10">
        <f>(DG34-DF34)*0.62</f>
        <v>6.2000000000000015E-3</v>
      </c>
      <c r="FU34" s="10">
        <f>(EB34-EA34)*0.62</f>
        <v>-6.1999999999999972E-3</v>
      </c>
      <c r="FV34" s="10">
        <f>(EW34-EV34)*0.62</f>
        <v>-6.1999999999999989E-3</v>
      </c>
      <c r="FW34" s="10">
        <f t="shared" si="6"/>
        <v>0</v>
      </c>
      <c r="FY34" s="1" t="s">
        <v>64</v>
      </c>
      <c r="FZ34" s="19">
        <v>0.62</v>
      </c>
      <c r="GA34" s="10">
        <f>(R34-N34)*0.62</f>
        <v>2.4800000000000006E-2</v>
      </c>
      <c r="GB34" s="10">
        <f>(AM34-AI34)*0.62</f>
        <v>2.4799999999999996E-2</v>
      </c>
      <c r="GC34" s="10">
        <f>(BH34-BD34)*0.62</f>
        <v>-1.2400000000000003E-2</v>
      </c>
      <c r="GD34" s="10">
        <f>(CC34-BY34)*0.62</f>
        <v>-1.2400000000000003E-2</v>
      </c>
      <c r="GE34" s="10">
        <f>(CX34-CT34)*0.62</f>
        <v>0</v>
      </c>
      <c r="GF34" s="10">
        <f>(EB34-DX34)*0.62</f>
        <v>-3.7199999999999997E-2</v>
      </c>
      <c r="GG34" s="10">
        <f>(EW34-ES34)*0.62</f>
        <v>6.1999999999999998E-3</v>
      </c>
      <c r="GH34" s="10">
        <f t="shared" si="7"/>
        <v>-6.1999999999999946E-3</v>
      </c>
    </row>
    <row r="35" spans="2:190" x14ac:dyDescent="0.25">
      <c r="B35" s="1" t="s">
        <v>65</v>
      </c>
      <c r="C35" s="15">
        <v>0.35</v>
      </c>
      <c r="D35" s="15">
        <v>0.33</v>
      </c>
      <c r="E35" s="15">
        <v>0.25</v>
      </c>
      <c r="F35" s="15">
        <v>0.28000000000000003</v>
      </c>
      <c r="G35" s="15">
        <v>0.25</v>
      </c>
      <c r="H35" s="15">
        <v>0.22</v>
      </c>
      <c r="I35" s="15">
        <v>0.23</v>
      </c>
      <c r="J35" s="15">
        <v>0.23</v>
      </c>
      <c r="K35" s="15">
        <v>0.28999999999999998</v>
      </c>
      <c r="L35" s="15">
        <v>0.28000000000000003</v>
      </c>
      <c r="M35" s="15">
        <v>0.25</v>
      </c>
      <c r="N35" s="15">
        <v>0.28000000000000003</v>
      </c>
      <c r="O35" s="15">
        <v>0.3</v>
      </c>
      <c r="P35" s="15">
        <v>0.24</v>
      </c>
      <c r="Q35" s="15">
        <v>0.26</v>
      </c>
      <c r="R35" s="15">
        <v>0.28000000000000003</v>
      </c>
      <c r="S35" s="15"/>
      <c r="T35" s="15"/>
      <c r="U35" s="15"/>
      <c r="V35" s="15"/>
      <c r="W35" s="1" t="s">
        <v>65</v>
      </c>
      <c r="X35" s="15">
        <v>0.04</v>
      </c>
      <c r="Y35" s="15">
        <v>0.03</v>
      </c>
      <c r="Z35" s="15">
        <v>0.04</v>
      </c>
      <c r="AA35" s="15">
        <v>0.04</v>
      </c>
      <c r="AB35" s="15">
        <v>0.02</v>
      </c>
      <c r="AC35" s="15">
        <v>0.03</v>
      </c>
      <c r="AD35" s="15">
        <v>7.0000000000000007E-2</v>
      </c>
      <c r="AE35" s="15">
        <v>0.05</v>
      </c>
      <c r="AF35" s="15">
        <v>0.09</v>
      </c>
      <c r="AG35" s="15">
        <v>0.06</v>
      </c>
      <c r="AH35" s="15">
        <v>7.0000000000000007E-2</v>
      </c>
      <c r="AI35" s="15">
        <v>0.05</v>
      </c>
      <c r="AJ35" s="15">
        <v>0.04</v>
      </c>
      <c r="AK35" s="15">
        <v>0.04</v>
      </c>
      <c r="AL35" s="15">
        <v>0.06</v>
      </c>
      <c r="AM35" s="15">
        <v>7.0000000000000007E-2</v>
      </c>
      <c r="AR35" s="1" t="s">
        <v>65</v>
      </c>
      <c r="AS35" s="15">
        <v>0.11</v>
      </c>
      <c r="AT35" s="15">
        <v>0.15</v>
      </c>
      <c r="AU35" s="15">
        <v>0.17</v>
      </c>
      <c r="AV35" s="15">
        <v>0.1</v>
      </c>
      <c r="AW35" s="15">
        <v>0.1</v>
      </c>
      <c r="AX35" s="15">
        <v>0.16</v>
      </c>
      <c r="AY35" s="15">
        <v>0.14000000000000001</v>
      </c>
      <c r="AZ35" s="15">
        <v>0.11</v>
      </c>
      <c r="BA35" s="15">
        <v>0.08</v>
      </c>
      <c r="BB35" s="15">
        <v>0.12</v>
      </c>
      <c r="BC35" s="15">
        <v>0.12</v>
      </c>
      <c r="BD35" s="15">
        <v>0.09</v>
      </c>
      <c r="BE35" s="15">
        <v>0.12</v>
      </c>
      <c r="BF35" s="15">
        <v>7.0000000000000007E-2</v>
      </c>
      <c r="BG35" s="15">
        <v>0.05</v>
      </c>
      <c r="BH35" s="15">
        <v>0.06</v>
      </c>
      <c r="BI35" s="15"/>
      <c r="BJ35" s="15"/>
      <c r="BK35" s="15"/>
      <c r="BL35" s="15"/>
      <c r="BM35" s="1" t="s">
        <v>65</v>
      </c>
      <c r="BN35" s="15">
        <v>0.05</v>
      </c>
      <c r="BO35" s="15">
        <v>0.08</v>
      </c>
      <c r="BP35" s="15">
        <v>0.09</v>
      </c>
      <c r="BQ35" s="15">
        <v>0.05</v>
      </c>
      <c r="BR35" s="15">
        <v>0.09</v>
      </c>
      <c r="BS35" s="15">
        <v>0.06</v>
      </c>
      <c r="BT35" s="15">
        <v>7.0000000000000007E-2</v>
      </c>
      <c r="BU35" s="15">
        <v>0.06</v>
      </c>
      <c r="BV35" s="15">
        <v>0.05</v>
      </c>
      <c r="BW35" s="15">
        <v>0.1</v>
      </c>
      <c r="BX35" s="15">
        <v>0.1</v>
      </c>
      <c r="BY35" s="15">
        <v>7.0000000000000007E-2</v>
      </c>
      <c r="BZ35" s="15">
        <v>7.0000000000000007E-2</v>
      </c>
      <c r="CA35" s="15">
        <v>0.06</v>
      </c>
      <c r="CB35" s="15">
        <v>7.0000000000000007E-2</v>
      </c>
      <c r="CC35" s="15">
        <v>0.06</v>
      </c>
      <c r="CD35" s="15"/>
      <c r="CE35" s="15"/>
      <c r="CF35" s="15"/>
      <c r="CH35" s="1" t="s">
        <v>65</v>
      </c>
      <c r="CI35" s="15">
        <v>0.26</v>
      </c>
      <c r="CJ35" s="15">
        <v>0.22</v>
      </c>
      <c r="CK35" s="15">
        <v>0.25</v>
      </c>
      <c r="CL35" s="15">
        <v>0.27</v>
      </c>
      <c r="CM35" s="15">
        <v>0.25</v>
      </c>
      <c r="CN35" s="15">
        <v>0.3</v>
      </c>
      <c r="CO35" s="15">
        <v>0.27</v>
      </c>
      <c r="CP35" s="15">
        <v>0.34</v>
      </c>
      <c r="CQ35" s="15">
        <v>0.25</v>
      </c>
      <c r="CR35" s="15">
        <v>0.3</v>
      </c>
      <c r="CS35" s="15">
        <v>0.27</v>
      </c>
      <c r="CT35" s="15">
        <v>0.3</v>
      </c>
      <c r="CU35" s="15">
        <v>0.26</v>
      </c>
      <c r="CV35" s="15">
        <v>0.33</v>
      </c>
      <c r="CW35" s="15">
        <v>0.28999999999999998</v>
      </c>
      <c r="CX35" s="15">
        <v>0.33</v>
      </c>
      <c r="CY35" s="15"/>
      <c r="CZ35" s="15"/>
      <c r="DA35" s="15"/>
      <c r="DB35" s="15"/>
      <c r="DC35" s="1" t="s">
        <v>65</v>
      </c>
      <c r="DD35" s="15">
        <v>0</v>
      </c>
      <c r="DE35" s="15">
        <v>0.01</v>
      </c>
      <c r="DF35" s="15">
        <v>0.04</v>
      </c>
      <c r="DG35" s="15">
        <v>0.03</v>
      </c>
      <c r="DL35" s="1" t="s">
        <v>65</v>
      </c>
      <c r="DM35" s="15">
        <v>0.16</v>
      </c>
      <c r="DN35" s="15">
        <v>0.1</v>
      </c>
      <c r="DO35" s="15">
        <v>0.1</v>
      </c>
      <c r="DP35" s="15">
        <v>0.14000000000000001</v>
      </c>
      <c r="DQ35" s="15">
        <v>0.17</v>
      </c>
      <c r="DR35" s="15">
        <v>0.15</v>
      </c>
      <c r="DS35" s="15">
        <v>0.12</v>
      </c>
      <c r="DT35" s="15">
        <v>0.11</v>
      </c>
      <c r="DU35" s="15">
        <v>0.15</v>
      </c>
      <c r="DV35" s="15">
        <v>0.09</v>
      </c>
      <c r="DW35" s="15">
        <v>0.13</v>
      </c>
      <c r="DX35" s="15">
        <v>0.11</v>
      </c>
      <c r="DY35" s="15">
        <v>0.15</v>
      </c>
      <c r="DZ35" s="15">
        <v>0.13</v>
      </c>
      <c r="EA35" s="15">
        <v>0.13</v>
      </c>
      <c r="EB35" s="15">
        <v>0.11</v>
      </c>
      <c r="EC35" s="15"/>
      <c r="ED35" s="15"/>
      <c r="EE35" s="15"/>
      <c r="EG35" s="1" t="s">
        <v>65</v>
      </c>
      <c r="EH35" s="15">
        <v>0</v>
      </c>
      <c r="EI35" s="15">
        <v>0.04</v>
      </c>
      <c r="EJ35" s="15">
        <v>0.01</v>
      </c>
      <c r="EK35" s="15">
        <v>0.03</v>
      </c>
      <c r="EL35" s="15">
        <v>0.06</v>
      </c>
      <c r="EM35" s="15">
        <v>0.02</v>
      </c>
      <c r="EN35" s="15">
        <v>0.04</v>
      </c>
      <c r="EO35" s="15">
        <v>0.03</v>
      </c>
      <c r="EP35" s="15">
        <v>0.03</v>
      </c>
      <c r="EQ35" s="15">
        <v>0.03</v>
      </c>
      <c r="ER35" s="15">
        <v>0.03</v>
      </c>
      <c r="ES35" s="15">
        <v>0.03</v>
      </c>
      <c r="ET35" s="15">
        <v>0.02</v>
      </c>
      <c r="EU35" s="15">
        <v>0.04</v>
      </c>
      <c r="EV35" s="15">
        <v>0.04</v>
      </c>
      <c r="EW35" s="15">
        <v>0.02</v>
      </c>
      <c r="FA35" s="1" t="s">
        <v>65</v>
      </c>
      <c r="FB35" s="19">
        <v>0.22</v>
      </c>
      <c r="FC35" s="18">
        <f t="shared" si="4"/>
        <v>0.28000000000000003</v>
      </c>
      <c r="FD35" s="18">
        <f t="shared" si="0"/>
        <v>7.0000000000000007E-2</v>
      </c>
      <c r="FE35" s="18">
        <f t="shared" si="1"/>
        <v>0.06</v>
      </c>
      <c r="FF35" s="18">
        <f t="shared" si="2"/>
        <v>0.06</v>
      </c>
      <c r="FG35" s="18">
        <f t="shared" si="5"/>
        <v>0.33</v>
      </c>
      <c r="FH35" s="18">
        <f t="shared" si="3"/>
        <v>0.03</v>
      </c>
      <c r="FI35" s="18">
        <f>EB35</f>
        <v>0.11</v>
      </c>
      <c r="FJ35" s="18">
        <f>EW35</f>
        <v>0.02</v>
      </c>
      <c r="FK35" s="18">
        <v>8.9999999999999858E-2</v>
      </c>
      <c r="FM35" s="1" t="s">
        <v>65</v>
      </c>
      <c r="FN35" s="19">
        <v>0.22</v>
      </c>
      <c r="FO35" s="10">
        <f>(R35-Q35)*0.22</f>
        <v>4.4000000000000037E-3</v>
      </c>
      <c r="FP35" s="10">
        <f>(AM35-AL35)*0.22</f>
        <v>2.2000000000000019E-3</v>
      </c>
      <c r="FQ35" s="10">
        <f>(BH35-BG35)*0.22</f>
        <v>2.1999999999999988E-3</v>
      </c>
      <c r="FR35" s="10">
        <f>(CC35-CB35)*0.22</f>
        <v>-2.2000000000000019E-3</v>
      </c>
      <c r="FS35" s="10">
        <f>(CX35-CW35)*0.22</f>
        <v>8.8000000000000075E-3</v>
      </c>
      <c r="FT35" s="10">
        <f>(DG35-DF35)*0.22</f>
        <v>-2.2000000000000006E-3</v>
      </c>
      <c r="FU35" s="10">
        <f>(EB35-EA35)*0.22</f>
        <v>-4.4000000000000011E-3</v>
      </c>
      <c r="FV35" s="10">
        <f>(EW35-EV35)*0.22</f>
        <v>-4.4000000000000003E-3</v>
      </c>
      <c r="FW35" s="10">
        <f t="shared" si="6"/>
        <v>4.4000000000000072E-3</v>
      </c>
      <c r="FY35" s="1" t="s">
        <v>65</v>
      </c>
      <c r="FZ35" s="19">
        <v>0.22</v>
      </c>
      <c r="GA35" s="10">
        <f>(R35-N35)*0.22</f>
        <v>0</v>
      </c>
      <c r="GB35" s="10">
        <f>(AM35-AI35)*0.22</f>
        <v>4.4000000000000011E-3</v>
      </c>
      <c r="GC35" s="10">
        <f>(BH35-BD35)*0.22</f>
        <v>-6.6E-3</v>
      </c>
      <c r="GD35" s="10">
        <f>(CC35-BY35)*0.22</f>
        <v>-2.2000000000000019E-3</v>
      </c>
      <c r="GE35" s="10">
        <f>(CX35-CT35)*0.22</f>
        <v>6.600000000000006E-3</v>
      </c>
      <c r="GF35" s="10">
        <f>(EB35-DX35)*0.22</f>
        <v>0</v>
      </c>
      <c r="GG35" s="10">
        <f>(EW35-ES35)*0.22</f>
        <v>-2.1999999999999997E-3</v>
      </c>
      <c r="GH35" s="10">
        <f t="shared" si="7"/>
        <v>5.2041704279304213E-18</v>
      </c>
    </row>
    <row r="36" spans="2:190" x14ac:dyDescent="0.25">
      <c r="B36" s="1" t="s">
        <v>66</v>
      </c>
      <c r="C36" s="15">
        <v>0.17</v>
      </c>
      <c r="D36" s="15">
        <v>0.22</v>
      </c>
      <c r="E36" s="15">
        <v>0.19</v>
      </c>
      <c r="F36" s="15">
        <v>0.21</v>
      </c>
      <c r="G36" s="15">
        <v>0.2</v>
      </c>
      <c r="H36" s="15">
        <v>0.18</v>
      </c>
      <c r="I36" s="15">
        <v>0.19</v>
      </c>
      <c r="J36" s="15">
        <v>0.2</v>
      </c>
      <c r="K36" s="15">
        <v>0.23</v>
      </c>
      <c r="L36" s="15">
        <v>0.15</v>
      </c>
      <c r="M36" s="15">
        <v>0.15</v>
      </c>
      <c r="N36" s="15">
        <v>0.21</v>
      </c>
      <c r="O36" s="15">
        <v>0.21</v>
      </c>
      <c r="P36" s="15">
        <v>0.2</v>
      </c>
      <c r="Q36" s="15">
        <v>0.18</v>
      </c>
      <c r="R36" s="15">
        <v>0.21</v>
      </c>
      <c r="S36" s="15"/>
      <c r="T36" s="15"/>
      <c r="U36" s="15"/>
      <c r="V36" s="15"/>
      <c r="W36" s="1" t="s">
        <v>66</v>
      </c>
      <c r="X36" s="15">
        <v>7.0000000000000007E-2</v>
      </c>
      <c r="Y36" s="15">
        <v>7.0000000000000007E-2</v>
      </c>
      <c r="Z36" s="15">
        <v>0.08</v>
      </c>
      <c r="AA36" s="15">
        <v>0.06</v>
      </c>
      <c r="AB36" s="15">
        <v>0.05</v>
      </c>
      <c r="AC36" s="15">
        <v>0.09</v>
      </c>
      <c r="AD36" s="15">
        <v>0.08</v>
      </c>
      <c r="AE36" s="15">
        <v>0.05</v>
      </c>
      <c r="AF36" s="15">
        <v>0.08</v>
      </c>
      <c r="AG36" s="15">
        <v>0.09</v>
      </c>
      <c r="AH36" s="15">
        <v>0.06</v>
      </c>
      <c r="AI36" s="15">
        <v>0.08</v>
      </c>
      <c r="AJ36" s="15">
        <v>7.0000000000000007E-2</v>
      </c>
      <c r="AK36" s="15">
        <v>0.08</v>
      </c>
      <c r="AL36" s="15">
        <v>0.08</v>
      </c>
      <c r="AM36" s="15">
        <v>0.08</v>
      </c>
      <c r="AR36" s="1" t="s">
        <v>66</v>
      </c>
      <c r="AS36" s="15">
        <v>0.1</v>
      </c>
      <c r="AT36" s="15">
        <v>0.09</v>
      </c>
      <c r="AU36" s="15">
        <v>0.08</v>
      </c>
      <c r="AV36" s="15">
        <v>0.1</v>
      </c>
      <c r="AW36" s="15">
        <v>0.08</v>
      </c>
      <c r="AX36" s="15">
        <v>0.08</v>
      </c>
      <c r="AY36" s="15">
        <v>0.09</v>
      </c>
      <c r="AZ36" s="15">
        <v>0.08</v>
      </c>
      <c r="BA36" s="15">
        <v>0.08</v>
      </c>
      <c r="BB36" s="15">
        <v>0.04</v>
      </c>
      <c r="BC36" s="15">
        <v>0.05</v>
      </c>
      <c r="BD36" s="15">
        <v>0.11</v>
      </c>
      <c r="BE36" s="15">
        <v>7.0000000000000007E-2</v>
      </c>
      <c r="BF36" s="15">
        <v>0.05</v>
      </c>
      <c r="BG36" s="15">
        <v>0.11</v>
      </c>
      <c r="BH36" s="15">
        <v>7.0000000000000007E-2</v>
      </c>
      <c r="BI36" s="15"/>
      <c r="BJ36" s="15"/>
      <c r="BK36" s="15"/>
      <c r="BL36" s="15"/>
      <c r="BM36" s="1" t="s">
        <v>66</v>
      </c>
      <c r="BN36" s="15">
        <v>0.09</v>
      </c>
      <c r="BO36" s="15">
        <v>0.06</v>
      </c>
      <c r="BP36" s="15">
        <v>0.05</v>
      </c>
      <c r="BQ36" s="15">
        <v>0.09</v>
      </c>
      <c r="BR36" s="15">
        <v>0.03</v>
      </c>
      <c r="BS36" s="15">
        <v>0.06</v>
      </c>
      <c r="BT36" s="15">
        <v>0.06</v>
      </c>
      <c r="BU36" s="15">
        <v>7.0000000000000007E-2</v>
      </c>
      <c r="BV36" s="15">
        <v>7.0000000000000007E-2</v>
      </c>
      <c r="BW36" s="15">
        <v>7.0000000000000007E-2</v>
      </c>
      <c r="BX36" s="15">
        <v>0.09</v>
      </c>
      <c r="BY36" s="15">
        <v>0.06</v>
      </c>
      <c r="BZ36" s="15">
        <v>0.06</v>
      </c>
      <c r="CA36" s="15">
        <v>0.04</v>
      </c>
      <c r="CB36" s="15">
        <v>7.0000000000000007E-2</v>
      </c>
      <c r="CC36" s="15">
        <v>0.05</v>
      </c>
      <c r="CD36" s="15"/>
      <c r="CE36" s="15"/>
      <c r="CF36" s="15"/>
      <c r="CH36" s="1" t="s">
        <v>66</v>
      </c>
      <c r="CI36" s="15">
        <v>0.26</v>
      </c>
      <c r="CJ36" s="15">
        <v>0.25</v>
      </c>
      <c r="CK36" s="15">
        <v>0.28999999999999998</v>
      </c>
      <c r="CL36" s="15">
        <v>0.24</v>
      </c>
      <c r="CM36" s="15">
        <v>0.27</v>
      </c>
      <c r="CN36" s="15">
        <v>0.27</v>
      </c>
      <c r="CO36" s="15">
        <v>0.26</v>
      </c>
      <c r="CP36" s="15">
        <v>0.32</v>
      </c>
      <c r="CQ36" s="15">
        <v>0.24</v>
      </c>
      <c r="CR36" s="15">
        <v>0.27</v>
      </c>
      <c r="CS36" s="15">
        <v>0.36</v>
      </c>
      <c r="CT36" s="15">
        <v>0.26</v>
      </c>
      <c r="CU36" s="15">
        <v>0.31</v>
      </c>
      <c r="CV36" s="15">
        <v>0.36</v>
      </c>
      <c r="CW36" s="15">
        <v>0.3</v>
      </c>
      <c r="CX36" s="15">
        <v>0.35</v>
      </c>
      <c r="CY36" s="15"/>
      <c r="CZ36" s="15"/>
      <c r="DA36" s="15"/>
      <c r="DB36" s="15"/>
      <c r="DC36" s="1" t="s">
        <v>66</v>
      </c>
      <c r="DD36" s="15">
        <v>0.02</v>
      </c>
      <c r="DE36" s="15">
        <v>0.03</v>
      </c>
      <c r="DF36" s="15">
        <v>0.08</v>
      </c>
      <c r="DG36" s="15">
        <v>0.05</v>
      </c>
      <c r="DH36" s="15"/>
      <c r="DI36" s="15"/>
      <c r="DJ36" s="15"/>
      <c r="DL36" s="1" t="s">
        <v>66</v>
      </c>
      <c r="DM36" s="15">
        <v>0.21</v>
      </c>
      <c r="DN36" s="15">
        <v>0.17</v>
      </c>
      <c r="DO36" s="15">
        <v>0.19</v>
      </c>
      <c r="DP36" s="15">
        <v>0.19</v>
      </c>
      <c r="DQ36" s="15">
        <v>0.23</v>
      </c>
      <c r="DR36" s="15">
        <v>0.21</v>
      </c>
      <c r="DS36" s="15">
        <v>0.21</v>
      </c>
      <c r="DT36" s="15">
        <v>0.13</v>
      </c>
      <c r="DU36" s="15">
        <v>0.14000000000000001</v>
      </c>
      <c r="DV36" s="15">
        <v>0.22</v>
      </c>
      <c r="DW36" s="15">
        <v>0.16</v>
      </c>
      <c r="DX36" s="15">
        <v>0.15</v>
      </c>
      <c r="DY36" s="15">
        <v>0.17</v>
      </c>
      <c r="DZ36" s="15">
        <v>0.13</v>
      </c>
      <c r="EA36" s="15">
        <v>0.13</v>
      </c>
      <c r="EB36" s="15">
        <v>0.12</v>
      </c>
      <c r="EC36" s="15"/>
      <c r="ED36" s="15"/>
      <c r="EE36" s="15"/>
      <c r="EG36" s="1" t="s">
        <v>66</v>
      </c>
      <c r="EH36" s="15">
        <v>0.02</v>
      </c>
      <c r="EI36" s="15">
        <v>0.02</v>
      </c>
      <c r="EJ36" s="15">
        <v>0.01</v>
      </c>
      <c r="EK36" s="15">
        <v>0.02</v>
      </c>
      <c r="EL36" s="15">
        <v>0.02</v>
      </c>
      <c r="EM36" s="15">
        <v>0.02</v>
      </c>
      <c r="EN36" s="15">
        <v>0.02</v>
      </c>
      <c r="EO36" s="15">
        <v>0.01</v>
      </c>
      <c r="EP36" s="15">
        <v>0.04</v>
      </c>
      <c r="EQ36" s="15">
        <v>0.01</v>
      </c>
      <c r="ER36" s="15">
        <v>0</v>
      </c>
      <c r="ES36" s="15">
        <v>0.02</v>
      </c>
      <c r="ET36" s="15">
        <v>0.03</v>
      </c>
      <c r="EU36" s="15">
        <v>0.03</v>
      </c>
      <c r="EV36" s="15">
        <v>0.01</v>
      </c>
      <c r="EW36" s="15">
        <v>0.02</v>
      </c>
      <c r="FA36" s="1" t="s">
        <v>66</v>
      </c>
      <c r="FB36" s="19">
        <f>1-FB34-FB35</f>
        <v>0.16</v>
      </c>
      <c r="FC36" s="18">
        <f t="shared" si="4"/>
        <v>0.21</v>
      </c>
      <c r="FD36" s="18">
        <f t="shared" si="0"/>
        <v>0.08</v>
      </c>
      <c r="FE36" s="18">
        <f t="shared" si="1"/>
        <v>7.0000000000000007E-2</v>
      </c>
      <c r="FF36" s="18">
        <f t="shared" si="2"/>
        <v>0.05</v>
      </c>
      <c r="FG36" s="18">
        <f t="shared" si="5"/>
        <v>0.35</v>
      </c>
      <c r="FH36" s="18">
        <f t="shared" si="3"/>
        <v>0.05</v>
      </c>
      <c r="FI36" s="18">
        <f>EB36</f>
        <v>0.12</v>
      </c>
      <c r="FJ36" s="18">
        <f>EW36</f>
        <v>0.02</v>
      </c>
      <c r="FK36" s="18">
        <v>7.999999999999996E-2</v>
      </c>
      <c r="FM36" s="1" t="s">
        <v>66</v>
      </c>
      <c r="FN36" s="19">
        <v>0.16</v>
      </c>
      <c r="FO36" s="10">
        <f>(R36-Q36)*0.16</f>
        <v>4.7999999999999996E-3</v>
      </c>
      <c r="FP36" s="10">
        <f>(AM36-AL36)*0.16</f>
        <v>0</v>
      </c>
      <c r="FQ36" s="10">
        <f>(BH36-BG36)*0.16</f>
        <v>-6.3999999999999994E-3</v>
      </c>
      <c r="FR36" s="10">
        <f>(CC36-CB36)*0.16</f>
        <v>-3.2000000000000006E-3</v>
      </c>
      <c r="FS36" s="10">
        <f>(CX36-CW36)*0.16</f>
        <v>7.9999999999999984E-3</v>
      </c>
      <c r="FT36" s="10">
        <f>(DG36-DF36)*0.16</f>
        <v>-4.7999999999999996E-3</v>
      </c>
      <c r="FU36" s="10">
        <f>(EB36-EA36)*0.16</f>
        <v>-1.6000000000000014E-3</v>
      </c>
      <c r="FV36" s="10">
        <f>(EW36-EV36)*0.16</f>
        <v>1.6000000000000001E-3</v>
      </c>
      <c r="FW36" s="10">
        <f t="shared" si="6"/>
        <v>-1.6000000000000031E-3</v>
      </c>
      <c r="FY36" s="1" t="s">
        <v>66</v>
      </c>
      <c r="FZ36" s="19">
        <v>0.16</v>
      </c>
      <c r="GA36" s="10">
        <f>(R36-N36)*0.16</f>
        <v>0</v>
      </c>
      <c r="GB36" s="10">
        <f>(AM36-AI36)*0.16</f>
        <v>0</v>
      </c>
      <c r="GC36" s="10">
        <f>(BH36-BD36)*0.16</f>
        <v>-6.3999999999999994E-3</v>
      </c>
      <c r="GD36" s="10">
        <f>(CC36-BY36)*0.16</f>
        <v>-1.5999999999999992E-3</v>
      </c>
      <c r="GE36" s="10">
        <f>(CX36-CT36)*0.16</f>
        <v>1.4399999999999996E-2</v>
      </c>
      <c r="GF36" s="10">
        <f>(EB36-DX36)*0.16</f>
        <v>-4.7999999999999996E-3</v>
      </c>
      <c r="GG36" s="10">
        <f>(EW36-ES36)*0.16</f>
        <v>0</v>
      </c>
      <c r="GH36" s="10">
        <f t="shared" si="7"/>
        <v>1.5999999999999981E-3</v>
      </c>
    </row>
    <row r="37" spans="2:190" x14ac:dyDescent="0.25">
      <c r="B37" s="4" t="s">
        <v>14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W37" s="4" t="s">
        <v>14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R37" s="4" t="s">
        <v>14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M37" s="4" t="s">
        <v>14</v>
      </c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H37" s="4" t="s">
        <v>14</v>
      </c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DC37" s="4" t="s">
        <v>14</v>
      </c>
      <c r="DD37" s="4"/>
      <c r="DE37" s="4"/>
      <c r="DF37" s="4"/>
      <c r="DG37" s="4"/>
      <c r="DH37" s="15"/>
      <c r="DI37" s="15"/>
      <c r="DJ37" s="15"/>
      <c r="DL37" s="4" t="s">
        <v>14</v>
      </c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G37" s="4" t="s">
        <v>14</v>
      </c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FA37" s="4" t="s">
        <v>14</v>
      </c>
      <c r="FB37" s="4"/>
      <c r="FC37" s="4"/>
      <c r="FD37" s="4"/>
      <c r="FE37" s="4"/>
      <c r="FF37" s="4"/>
      <c r="FG37" s="4"/>
      <c r="FH37" s="4"/>
      <c r="FI37" s="4"/>
      <c r="FJ37" s="4"/>
      <c r="FK37" s="4"/>
      <c r="FM37" s="4" t="s">
        <v>14</v>
      </c>
      <c r="FN37" s="4"/>
      <c r="FO37" s="8"/>
      <c r="FP37" s="8"/>
      <c r="FQ37" s="8"/>
      <c r="FR37" s="8"/>
      <c r="FS37" s="8"/>
      <c r="FT37" s="8"/>
      <c r="FU37" s="8"/>
      <c r="FV37" s="8"/>
      <c r="FW37" s="8"/>
      <c r="FY37" s="4" t="s">
        <v>14</v>
      </c>
      <c r="FZ37" s="4"/>
      <c r="GA37" s="8"/>
      <c r="GB37" s="8"/>
      <c r="GC37" s="8"/>
      <c r="GD37" s="8"/>
      <c r="GE37" s="8"/>
      <c r="GF37" s="8"/>
      <c r="GG37" s="8"/>
      <c r="GH37" s="8"/>
    </row>
    <row r="38" spans="2:190" x14ac:dyDescent="0.25">
      <c r="B38" s="1" t="s">
        <v>15</v>
      </c>
      <c r="C38" s="15">
        <v>0.18</v>
      </c>
      <c r="D38" s="15">
        <v>0.17</v>
      </c>
      <c r="E38" s="15">
        <v>0.17</v>
      </c>
      <c r="F38" s="15">
        <v>0.15</v>
      </c>
      <c r="G38" s="15">
        <v>0.14000000000000001</v>
      </c>
      <c r="H38" s="15">
        <v>0.16</v>
      </c>
      <c r="I38" s="15">
        <v>0.16</v>
      </c>
      <c r="J38" s="15">
        <v>0.15</v>
      </c>
      <c r="K38" s="15">
        <v>0.16</v>
      </c>
      <c r="L38" s="15">
        <v>0.13</v>
      </c>
      <c r="M38" s="15">
        <v>0.12</v>
      </c>
      <c r="N38" s="15">
        <v>0.15</v>
      </c>
      <c r="O38" s="15">
        <v>0.16</v>
      </c>
      <c r="P38" s="15">
        <v>0.15</v>
      </c>
      <c r="Q38" s="15">
        <v>0.16</v>
      </c>
      <c r="R38" s="15">
        <v>0.17</v>
      </c>
      <c r="S38" s="15"/>
      <c r="T38" s="15"/>
      <c r="U38" s="15"/>
      <c r="V38" s="15"/>
      <c r="W38" s="1" t="s">
        <v>15</v>
      </c>
      <c r="X38" s="15">
        <v>0.05</v>
      </c>
      <c r="Y38" s="15">
        <v>0.05</v>
      </c>
      <c r="Z38" s="15">
        <v>0.05</v>
      </c>
      <c r="AA38" s="15">
        <v>7.0000000000000007E-2</v>
      </c>
      <c r="AB38" s="15">
        <v>0.05</v>
      </c>
      <c r="AC38" s="15">
        <v>0.05</v>
      </c>
      <c r="AD38" s="15">
        <v>0.06</v>
      </c>
      <c r="AE38" s="15">
        <v>7.0000000000000007E-2</v>
      </c>
      <c r="AF38" s="15">
        <v>0.08</v>
      </c>
      <c r="AG38" s="15">
        <v>0.08</v>
      </c>
      <c r="AH38" s="15">
        <v>7.0000000000000007E-2</v>
      </c>
      <c r="AI38" s="15">
        <v>0.06</v>
      </c>
      <c r="AJ38" s="15">
        <v>0.06</v>
      </c>
      <c r="AK38" s="15">
        <v>7.0000000000000007E-2</v>
      </c>
      <c r="AL38" s="15">
        <v>0.06</v>
      </c>
      <c r="AM38" s="15">
        <v>0.08</v>
      </c>
      <c r="AR38" s="1" t="s">
        <v>15</v>
      </c>
      <c r="AS38" s="15">
        <v>0.08</v>
      </c>
      <c r="AT38" s="15">
        <v>0.13</v>
      </c>
      <c r="AU38" s="15">
        <v>0.13</v>
      </c>
      <c r="AV38" s="15">
        <v>0.11</v>
      </c>
      <c r="AW38" s="15">
        <v>0.1</v>
      </c>
      <c r="AX38" s="15">
        <v>0.09</v>
      </c>
      <c r="AY38" s="15">
        <v>0.11</v>
      </c>
      <c r="AZ38" s="15">
        <v>0.11</v>
      </c>
      <c r="BA38" s="15">
        <v>0.1</v>
      </c>
      <c r="BB38" s="15">
        <v>0.08</v>
      </c>
      <c r="BC38" s="15">
        <v>0.11</v>
      </c>
      <c r="BD38" s="15">
        <v>0.1</v>
      </c>
      <c r="BE38" s="15">
        <v>0.1</v>
      </c>
      <c r="BF38" s="15">
        <v>7.0000000000000007E-2</v>
      </c>
      <c r="BG38" s="15">
        <v>0.08</v>
      </c>
      <c r="BH38" s="15">
        <v>0.06</v>
      </c>
      <c r="BI38" s="15"/>
      <c r="BJ38" s="15"/>
      <c r="BK38" s="15"/>
      <c r="BL38" s="15"/>
      <c r="BM38" s="1" t="s">
        <v>15</v>
      </c>
      <c r="BN38" s="15">
        <v>0.09</v>
      </c>
      <c r="BO38" s="15">
        <v>0.08</v>
      </c>
      <c r="BP38" s="15">
        <v>0.06</v>
      </c>
      <c r="BQ38" s="15">
        <v>7.0000000000000007E-2</v>
      </c>
      <c r="BR38" s="15">
        <v>7.0000000000000007E-2</v>
      </c>
      <c r="BS38" s="15">
        <v>7.0000000000000007E-2</v>
      </c>
      <c r="BT38" s="15">
        <v>7.0000000000000007E-2</v>
      </c>
      <c r="BU38" s="15">
        <v>0.06</v>
      </c>
      <c r="BV38" s="15">
        <v>0.06</v>
      </c>
      <c r="BW38" s="15">
        <v>7.0000000000000007E-2</v>
      </c>
      <c r="BX38" s="15">
        <v>0.09</v>
      </c>
      <c r="BY38" s="15">
        <v>0.08</v>
      </c>
      <c r="BZ38" s="15">
        <v>0.08</v>
      </c>
      <c r="CA38" s="15">
        <v>7.0000000000000007E-2</v>
      </c>
      <c r="CB38" s="15">
        <v>7.0000000000000007E-2</v>
      </c>
      <c r="CC38" s="15">
        <v>7.0000000000000007E-2</v>
      </c>
      <c r="CD38" s="15"/>
      <c r="CE38" s="15"/>
      <c r="CF38" s="15"/>
      <c r="CH38" s="1" t="s">
        <v>15</v>
      </c>
      <c r="CI38" s="15">
        <v>0.39</v>
      </c>
      <c r="CJ38" s="15">
        <v>0.33</v>
      </c>
      <c r="CK38" s="15">
        <v>0.38</v>
      </c>
      <c r="CL38" s="15">
        <v>0.38</v>
      </c>
      <c r="CM38" s="15">
        <v>0.31</v>
      </c>
      <c r="CN38" s="15">
        <v>0.37</v>
      </c>
      <c r="CO38" s="15">
        <v>0.36</v>
      </c>
      <c r="CP38" s="15">
        <v>0.4</v>
      </c>
      <c r="CQ38" s="15">
        <v>0.36</v>
      </c>
      <c r="CR38" s="15">
        <v>0.35</v>
      </c>
      <c r="CS38" s="15">
        <v>0.38</v>
      </c>
      <c r="CT38" s="15">
        <v>0.38</v>
      </c>
      <c r="CU38" s="15">
        <v>0.36</v>
      </c>
      <c r="CV38" s="15">
        <v>0.37</v>
      </c>
      <c r="CW38" s="15">
        <v>0.4</v>
      </c>
      <c r="CX38" s="15">
        <v>0.41</v>
      </c>
      <c r="CY38" s="15"/>
      <c r="CZ38" s="15"/>
      <c r="DA38" s="15"/>
      <c r="DB38" s="15"/>
      <c r="DC38" s="1" t="s">
        <v>15</v>
      </c>
      <c r="DD38" s="15">
        <v>0</v>
      </c>
      <c r="DE38" s="15">
        <v>0.01</v>
      </c>
      <c r="DF38" s="15">
        <v>0.03</v>
      </c>
      <c r="DG38" s="15">
        <v>0.02</v>
      </c>
      <c r="DH38" s="15"/>
      <c r="DI38" s="15"/>
      <c r="DJ38" s="15"/>
      <c r="DL38" s="1" t="s">
        <v>15</v>
      </c>
      <c r="DM38" s="15">
        <v>0.15</v>
      </c>
      <c r="DN38" s="15">
        <v>0.15</v>
      </c>
      <c r="DO38" s="15">
        <v>0.14000000000000001</v>
      </c>
      <c r="DP38" s="15">
        <v>0.14000000000000001</v>
      </c>
      <c r="DQ38" s="15">
        <v>0.21</v>
      </c>
      <c r="DR38" s="15">
        <v>0.17</v>
      </c>
      <c r="DS38" s="15">
        <v>0.15</v>
      </c>
      <c r="DT38" s="15">
        <v>0.12</v>
      </c>
      <c r="DU38" s="15">
        <v>0.14000000000000001</v>
      </c>
      <c r="DV38" s="15">
        <v>0.17</v>
      </c>
      <c r="DW38" s="15">
        <v>0.17</v>
      </c>
      <c r="DX38" s="15">
        <v>0.15</v>
      </c>
      <c r="DY38" s="15">
        <v>0.16</v>
      </c>
      <c r="DZ38" s="15">
        <v>0.17</v>
      </c>
      <c r="EA38" s="15">
        <v>0.13</v>
      </c>
      <c r="EB38" s="15">
        <v>0.11</v>
      </c>
      <c r="EC38" s="15"/>
      <c r="ED38" s="15"/>
      <c r="EE38" s="15"/>
      <c r="EG38" s="1" t="s">
        <v>15</v>
      </c>
      <c r="EH38" s="15">
        <v>0</v>
      </c>
      <c r="EI38" s="15">
        <v>0.03</v>
      </c>
      <c r="EJ38" s="15">
        <v>0.01</v>
      </c>
      <c r="EK38" s="15">
        <v>0.01</v>
      </c>
      <c r="EL38" s="15">
        <v>0.05</v>
      </c>
      <c r="EM38" s="15">
        <v>0.03</v>
      </c>
      <c r="EN38" s="15">
        <v>0.03</v>
      </c>
      <c r="EO38" s="15">
        <v>0.03</v>
      </c>
      <c r="EP38" s="15">
        <v>0.05</v>
      </c>
      <c r="EQ38" s="15">
        <v>0.04</v>
      </c>
      <c r="ER38" s="15">
        <v>0.02</v>
      </c>
      <c r="ES38" s="15">
        <v>0.01</v>
      </c>
      <c r="ET38" s="15">
        <v>0.03</v>
      </c>
      <c r="EU38" s="15">
        <v>0.04</v>
      </c>
      <c r="EV38" s="15">
        <v>0.02</v>
      </c>
      <c r="EW38" s="15">
        <v>0.03</v>
      </c>
      <c r="FA38" s="1" t="s">
        <v>15</v>
      </c>
      <c r="FB38" s="19">
        <v>0.48</v>
      </c>
      <c r="FC38" s="18">
        <f t="shared" si="4"/>
        <v>0.17</v>
      </c>
      <c r="FD38" s="18">
        <f t="shared" si="0"/>
        <v>0.08</v>
      </c>
      <c r="FE38" s="18">
        <f t="shared" si="1"/>
        <v>0.06</v>
      </c>
      <c r="FF38" s="18">
        <f t="shared" si="2"/>
        <v>7.0000000000000007E-2</v>
      </c>
      <c r="FG38" s="18">
        <f t="shared" si="5"/>
        <v>0.41</v>
      </c>
      <c r="FH38" s="18">
        <f t="shared" si="3"/>
        <v>0.02</v>
      </c>
      <c r="FI38" s="18">
        <f>EB38</f>
        <v>0.11</v>
      </c>
      <c r="FJ38" s="18">
        <f>EW38</f>
        <v>0.03</v>
      </c>
      <c r="FK38" s="18">
        <v>6.999999999999984E-2</v>
      </c>
      <c r="FM38" s="1" t="s">
        <v>15</v>
      </c>
      <c r="FN38" s="19">
        <v>0.48</v>
      </c>
      <c r="FO38" s="10">
        <f>(R38-Q38)*0.48</f>
        <v>4.8000000000000039E-3</v>
      </c>
      <c r="FP38" s="10">
        <f>(AM38-AL38)*0.48</f>
        <v>9.6000000000000009E-3</v>
      </c>
      <c r="FQ38" s="10">
        <f>(BH38-BG38)*0.48</f>
        <v>-9.6000000000000009E-3</v>
      </c>
      <c r="FR38" s="10">
        <f>(CC38-CB38)*0.48</f>
        <v>0</v>
      </c>
      <c r="FS38" s="10">
        <f>(CX38-CW38)*0.48</f>
        <v>4.799999999999977E-3</v>
      </c>
      <c r="FT38" s="10">
        <f>(DG38-DF38)*0.48</f>
        <v>-4.7999999999999987E-3</v>
      </c>
      <c r="FU38" s="10">
        <f>(EB38-EA38)*0.48</f>
        <v>-9.6000000000000009E-3</v>
      </c>
      <c r="FV38" s="10">
        <f>(EW38-EV38)*0.48</f>
        <v>4.7999999999999987E-3</v>
      </c>
      <c r="FW38" s="10">
        <f t="shared" si="6"/>
        <v>-2.0816681711721685E-17</v>
      </c>
      <c r="FY38" s="1" t="s">
        <v>15</v>
      </c>
      <c r="FZ38" s="19">
        <v>0.48</v>
      </c>
      <c r="GA38" s="10">
        <f>(R38-N38)*0.48</f>
        <v>9.6000000000000078E-3</v>
      </c>
      <c r="GB38" s="10">
        <f>(AM38-AI38)*0.48</f>
        <v>9.6000000000000009E-3</v>
      </c>
      <c r="GC38" s="10">
        <f>(BH38-BD38)*0.48</f>
        <v>-1.9200000000000002E-2</v>
      </c>
      <c r="GD38" s="10">
        <f>(CC38-BY38)*0.48</f>
        <v>-4.7999999999999978E-3</v>
      </c>
      <c r="GE38" s="10">
        <f>(CX38-CT38)*0.48</f>
        <v>1.4399999999999986E-2</v>
      </c>
      <c r="GF38" s="10">
        <f>(EB38-DX38)*0.48</f>
        <v>-1.9199999999999995E-2</v>
      </c>
      <c r="GG38" s="10">
        <f>(EW38-ES38)*0.48</f>
        <v>9.5999999999999974E-3</v>
      </c>
      <c r="GH38" s="10">
        <f t="shared" si="7"/>
        <v>0</v>
      </c>
    </row>
    <row r="39" spans="2:190" x14ac:dyDescent="0.25">
      <c r="B39" s="1" t="s">
        <v>16</v>
      </c>
      <c r="C39" s="15">
        <v>0.26</v>
      </c>
      <c r="D39" s="15">
        <v>0.32</v>
      </c>
      <c r="E39" s="15">
        <v>0.25</v>
      </c>
      <c r="F39" s="15">
        <v>0.24</v>
      </c>
      <c r="G39" s="15">
        <v>0.24</v>
      </c>
      <c r="H39" s="15">
        <v>0.2</v>
      </c>
      <c r="I39" s="15">
        <v>0.22</v>
      </c>
      <c r="J39" s="15">
        <v>0.26</v>
      </c>
      <c r="K39" s="15">
        <v>0.26</v>
      </c>
      <c r="L39" s="15">
        <v>0.28000000000000003</v>
      </c>
      <c r="M39" s="15">
        <v>0.27</v>
      </c>
      <c r="N39" s="15">
        <v>0.24</v>
      </c>
      <c r="O39" s="15">
        <v>0.24</v>
      </c>
      <c r="P39" s="15">
        <v>0.23</v>
      </c>
      <c r="Q39" s="15">
        <v>0.26</v>
      </c>
      <c r="R39" s="15">
        <v>0.26</v>
      </c>
      <c r="S39" s="15"/>
      <c r="T39" s="15"/>
      <c r="U39" s="15"/>
      <c r="V39" s="15"/>
      <c r="W39" s="1" t="s">
        <v>16</v>
      </c>
      <c r="X39" s="15">
        <v>7.0000000000000007E-2</v>
      </c>
      <c r="Y39" s="15">
        <v>7.0000000000000007E-2</v>
      </c>
      <c r="Z39" s="15">
        <v>7.0000000000000007E-2</v>
      </c>
      <c r="AA39" s="15">
        <v>0.05</v>
      </c>
      <c r="AB39" s="15">
        <v>0.04</v>
      </c>
      <c r="AC39" s="15">
        <v>0.08</v>
      </c>
      <c r="AD39" s="15">
        <v>0.06</v>
      </c>
      <c r="AE39" s="15">
        <v>7.0000000000000007E-2</v>
      </c>
      <c r="AF39" s="15">
        <v>0.05</v>
      </c>
      <c r="AG39" s="15">
        <v>0.06</v>
      </c>
      <c r="AH39" s="15">
        <v>0.06</v>
      </c>
      <c r="AI39" s="15">
        <v>0.05</v>
      </c>
      <c r="AJ39" s="15">
        <v>7.0000000000000007E-2</v>
      </c>
      <c r="AK39" s="15">
        <v>0.08</v>
      </c>
      <c r="AL39" s="15">
        <v>7.0000000000000007E-2</v>
      </c>
      <c r="AM39" s="15">
        <v>0.09</v>
      </c>
      <c r="AR39" s="1" t="s">
        <v>16</v>
      </c>
      <c r="AS39" s="15">
        <v>0.09</v>
      </c>
      <c r="AT39" s="15">
        <v>0.08</v>
      </c>
      <c r="AU39" s="15">
        <v>0.08</v>
      </c>
      <c r="AV39" s="15">
        <v>0.1</v>
      </c>
      <c r="AW39" s="15">
        <v>0.1</v>
      </c>
      <c r="AX39" s="15">
        <v>0.11</v>
      </c>
      <c r="AY39" s="15">
        <v>7.0000000000000007E-2</v>
      </c>
      <c r="AZ39" s="15">
        <v>0.1</v>
      </c>
      <c r="BA39" s="15">
        <v>7.0000000000000007E-2</v>
      </c>
      <c r="BB39" s="15">
        <v>0.09</v>
      </c>
      <c r="BC39" s="15">
        <v>0.06</v>
      </c>
      <c r="BD39" s="15">
        <v>7.0000000000000007E-2</v>
      </c>
      <c r="BE39" s="15">
        <v>0.06</v>
      </c>
      <c r="BF39" s="15">
        <v>0.08</v>
      </c>
      <c r="BG39" s="15">
        <v>0.06</v>
      </c>
      <c r="BH39" s="15">
        <v>0.06</v>
      </c>
      <c r="BI39" s="15"/>
      <c r="BJ39" s="15"/>
      <c r="BK39" s="15"/>
      <c r="BL39" s="15"/>
      <c r="BM39" s="1" t="s">
        <v>16</v>
      </c>
      <c r="BN39" s="15">
        <v>0.08</v>
      </c>
      <c r="BO39" s="15">
        <v>7.0000000000000007E-2</v>
      </c>
      <c r="BP39" s="15">
        <v>0.06</v>
      </c>
      <c r="BQ39" s="15">
        <v>0.05</v>
      </c>
      <c r="BR39" s="15">
        <v>0.06</v>
      </c>
      <c r="BS39" s="15">
        <v>0.05</v>
      </c>
      <c r="BT39" s="15">
        <v>0.06</v>
      </c>
      <c r="BU39" s="15">
        <v>7.0000000000000007E-2</v>
      </c>
      <c r="BV39" s="15">
        <v>7.0000000000000007E-2</v>
      </c>
      <c r="BW39" s="15">
        <v>0.08</v>
      </c>
      <c r="BX39" s="15">
        <v>0.09</v>
      </c>
      <c r="BY39" s="15">
        <v>0.09</v>
      </c>
      <c r="BZ39" s="15">
        <v>0.1</v>
      </c>
      <c r="CA39" s="15">
        <v>7.0000000000000007E-2</v>
      </c>
      <c r="CB39" s="15">
        <v>0.08</v>
      </c>
      <c r="CC39" s="15">
        <v>7.0000000000000007E-2</v>
      </c>
      <c r="CD39" s="15"/>
      <c r="CE39" s="15"/>
      <c r="CF39" s="15"/>
      <c r="CH39" s="1" t="s">
        <v>16</v>
      </c>
      <c r="CI39" s="15">
        <v>0.25</v>
      </c>
      <c r="CJ39" s="15">
        <v>0.22</v>
      </c>
      <c r="CK39" s="15">
        <v>0.25</v>
      </c>
      <c r="CL39" s="15">
        <v>0.22</v>
      </c>
      <c r="CM39" s="15">
        <v>0.27</v>
      </c>
      <c r="CN39" s="15">
        <v>0.21</v>
      </c>
      <c r="CO39" s="15">
        <v>0.22</v>
      </c>
      <c r="CP39" s="15">
        <v>0.21</v>
      </c>
      <c r="CQ39" s="15">
        <v>0.23</v>
      </c>
      <c r="CR39" s="15">
        <v>0.26</v>
      </c>
      <c r="CS39" s="15">
        <v>0.23</v>
      </c>
      <c r="CT39" s="15">
        <v>0.24</v>
      </c>
      <c r="CU39" s="15">
        <v>0.27</v>
      </c>
      <c r="CV39" s="15">
        <v>0.28000000000000003</v>
      </c>
      <c r="CW39" s="15">
        <v>0.28000000000000003</v>
      </c>
      <c r="CX39" s="15">
        <v>0.27</v>
      </c>
      <c r="CY39" s="15"/>
      <c r="CZ39" s="15"/>
      <c r="DA39" s="15"/>
      <c r="DB39" s="15"/>
      <c r="DC39" s="1" t="s">
        <v>16</v>
      </c>
      <c r="DD39" s="15">
        <v>0.02</v>
      </c>
      <c r="DE39" s="15">
        <v>0.03</v>
      </c>
      <c r="DF39" s="15">
        <v>0.05</v>
      </c>
      <c r="DG39" s="15">
        <v>7.0000000000000007E-2</v>
      </c>
      <c r="DL39" s="1" t="s">
        <v>16</v>
      </c>
      <c r="DM39" s="15">
        <v>0.18</v>
      </c>
      <c r="DN39" s="15">
        <v>0.14000000000000001</v>
      </c>
      <c r="DO39" s="15">
        <v>0.14000000000000001</v>
      </c>
      <c r="DP39" s="15">
        <v>0.15</v>
      </c>
      <c r="DQ39" s="15">
        <v>0.14000000000000001</v>
      </c>
      <c r="DR39" s="15">
        <v>0.21</v>
      </c>
      <c r="DS39" s="15">
        <v>0.19</v>
      </c>
      <c r="DT39" s="15">
        <v>0.15</v>
      </c>
      <c r="DU39" s="15">
        <v>0.17</v>
      </c>
      <c r="DV39" s="15">
        <v>0.13</v>
      </c>
      <c r="DW39" s="15">
        <v>0.16</v>
      </c>
      <c r="DX39" s="15">
        <v>0.16</v>
      </c>
      <c r="DY39" s="15">
        <v>0.11</v>
      </c>
      <c r="DZ39" s="15">
        <v>0.13</v>
      </c>
      <c r="EA39" s="15">
        <v>0.1</v>
      </c>
      <c r="EB39" s="15">
        <v>0.11</v>
      </c>
      <c r="EC39" s="15"/>
      <c r="ED39" s="15"/>
      <c r="EE39" s="15"/>
      <c r="EG39" s="1" t="s">
        <v>16</v>
      </c>
      <c r="EH39" s="15">
        <v>0.01</v>
      </c>
      <c r="EI39" s="15">
        <v>0.03</v>
      </c>
      <c r="EJ39" s="15">
        <v>0.01</v>
      </c>
      <c r="EK39" s="15">
        <v>0.04</v>
      </c>
      <c r="EL39" s="15">
        <v>0.05</v>
      </c>
      <c r="EM39" s="15">
        <v>0.02</v>
      </c>
      <c r="EN39" s="15">
        <v>0.04</v>
      </c>
      <c r="EO39" s="15">
        <v>0.02</v>
      </c>
      <c r="EP39" s="15">
        <v>0.03</v>
      </c>
      <c r="EQ39" s="15">
        <v>0.01</v>
      </c>
      <c r="ER39" s="15">
        <v>0.04</v>
      </c>
      <c r="ES39" s="15">
        <v>0.03</v>
      </c>
      <c r="ET39" s="15">
        <v>0.02</v>
      </c>
      <c r="EU39" s="15">
        <v>0.02</v>
      </c>
      <c r="EV39" s="15">
        <v>0.04</v>
      </c>
      <c r="EW39" s="15">
        <v>0.02</v>
      </c>
      <c r="FA39" s="1" t="s">
        <v>16</v>
      </c>
      <c r="FB39" s="19">
        <v>0.35</v>
      </c>
      <c r="FC39" s="18">
        <f t="shared" si="4"/>
        <v>0.26</v>
      </c>
      <c r="FD39" s="18">
        <f t="shared" si="0"/>
        <v>0.09</v>
      </c>
      <c r="FE39" s="18">
        <f t="shared" si="1"/>
        <v>0.06</v>
      </c>
      <c r="FF39" s="18">
        <f t="shared" si="2"/>
        <v>7.0000000000000007E-2</v>
      </c>
      <c r="FG39" s="18">
        <f t="shared" si="5"/>
        <v>0.27</v>
      </c>
      <c r="FH39" s="18">
        <f t="shared" si="3"/>
        <v>7.0000000000000007E-2</v>
      </c>
      <c r="FI39" s="18">
        <f>EB39</f>
        <v>0.11</v>
      </c>
      <c r="FJ39" s="18">
        <f>EW39</f>
        <v>0.02</v>
      </c>
      <c r="FK39" s="18">
        <v>5.0000000000000044E-2</v>
      </c>
      <c r="FM39" s="1" t="s">
        <v>16</v>
      </c>
      <c r="FN39" s="19">
        <v>0.35</v>
      </c>
      <c r="FO39" s="10">
        <f>(R39-Q39)*0.35</f>
        <v>0</v>
      </c>
      <c r="FP39" s="10">
        <f>(AM39-AL39)*0.35</f>
        <v>6.9999999999999958E-3</v>
      </c>
      <c r="FQ39" s="10">
        <f>(BH39-BG39)*0.35</f>
        <v>0</v>
      </c>
      <c r="FR39" s="10">
        <f>(CC39-CB39)*0.35</f>
        <v>-3.4999999999999979E-3</v>
      </c>
      <c r="FS39" s="10">
        <f>(CX39-CW39)*0.35</f>
        <v>-3.5000000000000027E-3</v>
      </c>
      <c r="FT39" s="10">
        <f>(DG39-DF39)*0.35</f>
        <v>7.000000000000001E-3</v>
      </c>
      <c r="FU39" s="10">
        <f>(EB39-EA39)*0.35</f>
        <v>3.4999999999999979E-3</v>
      </c>
      <c r="FV39" s="10">
        <f>(EW39-EV39)*0.35</f>
        <v>-6.9999999999999993E-3</v>
      </c>
      <c r="FW39" s="10">
        <f t="shared" si="6"/>
        <v>3.4999999999999944E-3</v>
      </c>
      <c r="FY39" s="1" t="s">
        <v>16</v>
      </c>
      <c r="FZ39" s="19">
        <v>0.35</v>
      </c>
      <c r="GA39" s="10">
        <f>(R39-N39)*0.35</f>
        <v>7.0000000000000053E-3</v>
      </c>
      <c r="GB39" s="10">
        <f>(AM39-AI39)*0.35</f>
        <v>1.3999999999999997E-2</v>
      </c>
      <c r="GC39" s="10">
        <f>(BH39-BD39)*0.35</f>
        <v>-3.5000000000000027E-3</v>
      </c>
      <c r="GD39" s="10">
        <f>(CC39-BY39)*0.35</f>
        <v>-6.9999999999999958E-3</v>
      </c>
      <c r="GE39" s="10">
        <f>(CX39-CT39)*0.35</f>
        <v>1.0500000000000009E-2</v>
      </c>
      <c r="GF39" s="10">
        <f>(EB39-DX39)*0.35</f>
        <v>-1.7499999999999998E-2</v>
      </c>
      <c r="GG39" s="10">
        <f>(EW39-ES39)*0.35</f>
        <v>-3.4999999999999992E-3</v>
      </c>
      <c r="GH39" s="10">
        <f t="shared" si="7"/>
        <v>1.4311468676808659E-17</v>
      </c>
    </row>
    <row r="40" spans="2:190" x14ac:dyDescent="0.25">
      <c r="B40" s="1" t="s">
        <v>17</v>
      </c>
      <c r="C40" s="15">
        <v>0.28999999999999998</v>
      </c>
      <c r="D40" s="15">
        <v>0.33</v>
      </c>
      <c r="E40" s="15">
        <v>0.22</v>
      </c>
      <c r="F40" s="15">
        <v>0.24</v>
      </c>
      <c r="G40" s="15">
        <v>0.25</v>
      </c>
      <c r="H40" s="15">
        <v>0.23</v>
      </c>
      <c r="I40" s="15">
        <v>0.27</v>
      </c>
      <c r="J40" s="15">
        <v>0.25</v>
      </c>
      <c r="K40" s="15">
        <v>0.24</v>
      </c>
      <c r="L40" s="15">
        <v>0.24</v>
      </c>
      <c r="M40" s="15">
        <v>0.24</v>
      </c>
      <c r="N40" s="15">
        <v>0.24</v>
      </c>
      <c r="O40" s="15">
        <v>0.24</v>
      </c>
      <c r="P40" s="15">
        <v>0.28000000000000003</v>
      </c>
      <c r="Q40" s="15">
        <v>0.24</v>
      </c>
      <c r="R40" s="15">
        <v>0.28000000000000003</v>
      </c>
      <c r="S40" s="15"/>
      <c r="T40" s="15"/>
      <c r="U40" s="15"/>
      <c r="V40" s="15"/>
      <c r="W40" s="1" t="s">
        <v>17</v>
      </c>
      <c r="X40" s="15">
        <v>0.06</v>
      </c>
      <c r="Y40" s="15">
        <v>0.04</v>
      </c>
      <c r="Z40" s="15">
        <v>0.05</v>
      </c>
      <c r="AA40" s="15">
        <v>0.06</v>
      </c>
      <c r="AB40" s="15">
        <v>0.08</v>
      </c>
      <c r="AC40" s="15">
        <v>0.06</v>
      </c>
      <c r="AD40" s="15">
        <v>0.12</v>
      </c>
      <c r="AE40" s="15">
        <v>0.06</v>
      </c>
      <c r="AF40" s="15">
        <v>0.09</v>
      </c>
      <c r="AG40" s="15">
        <v>7.0000000000000007E-2</v>
      </c>
      <c r="AH40" s="15">
        <v>0.11</v>
      </c>
      <c r="AI40" s="15">
        <v>0.08</v>
      </c>
      <c r="AJ40" s="15">
        <v>7.0000000000000007E-2</v>
      </c>
      <c r="AK40" s="15">
        <v>7.0000000000000007E-2</v>
      </c>
      <c r="AL40" s="15">
        <v>0.13</v>
      </c>
      <c r="AM40" s="15">
        <v>0.09</v>
      </c>
      <c r="AR40" s="1" t="s">
        <v>17</v>
      </c>
      <c r="AS40" s="15">
        <v>0.08</v>
      </c>
      <c r="AT40" s="15">
        <v>0.05</v>
      </c>
      <c r="AU40" s="15">
        <v>0.06</v>
      </c>
      <c r="AV40" s="15">
        <v>7.0000000000000007E-2</v>
      </c>
      <c r="AW40" s="15">
        <v>0.09</v>
      </c>
      <c r="AX40" s="15">
        <v>0.04</v>
      </c>
      <c r="AY40" s="15">
        <v>0.06</v>
      </c>
      <c r="AZ40" s="15">
        <v>0.06</v>
      </c>
      <c r="BA40" s="15">
        <v>0.05</v>
      </c>
      <c r="BB40" s="15">
        <v>0.06</v>
      </c>
      <c r="BC40" s="15">
        <v>0.03</v>
      </c>
      <c r="BD40" s="15">
        <v>7.0000000000000007E-2</v>
      </c>
      <c r="BE40" s="15">
        <v>0.06</v>
      </c>
      <c r="BF40" s="15">
        <v>0.03</v>
      </c>
      <c r="BG40" s="15">
        <v>0.06</v>
      </c>
      <c r="BH40" s="15">
        <v>0.03</v>
      </c>
      <c r="BI40" s="15"/>
      <c r="BJ40" s="15"/>
      <c r="BK40" s="15"/>
      <c r="BL40" s="15"/>
      <c r="BM40" s="1" t="s">
        <v>17</v>
      </c>
      <c r="BN40" s="15">
        <v>0.12</v>
      </c>
      <c r="BO40" s="15">
        <v>0.11</v>
      </c>
      <c r="BP40" s="15">
        <v>0.13</v>
      </c>
      <c r="BQ40" s="15">
        <v>0.1</v>
      </c>
      <c r="BR40" s="15">
        <v>0.08</v>
      </c>
      <c r="BS40" s="15">
        <v>0.13</v>
      </c>
      <c r="BT40" s="15">
        <v>0.08</v>
      </c>
      <c r="BU40" s="15">
        <v>0.1</v>
      </c>
      <c r="BV40" s="15">
        <v>0.11</v>
      </c>
      <c r="BW40" s="15">
        <v>0.16</v>
      </c>
      <c r="BX40" s="15">
        <v>0.09</v>
      </c>
      <c r="BY40" s="15">
        <v>0.11</v>
      </c>
      <c r="BZ40" s="15">
        <v>7.0000000000000007E-2</v>
      </c>
      <c r="CA40" s="15">
        <v>7.0000000000000007E-2</v>
      </c>
      <c r="CB40" s="15">
        <v>0.05</v>
      </c>
      <c r="CC40" s="15">
        <v>0.1</v>
      </c>
      <c r="CD40" s="15"/>
      <c r="CE40" s="15"/>
      <c r="CF40" s="15"/>
      <c r="CH40" s="1" t="s">
        <v>17</v>
      </c>
      <c r="CI40" s="15">
        <v>0.15</v>
      </c>
      <c r="CJ40" s="15">
        <v>0.22</v>
      </c>
      <c r="CK40" s="15">
        <v>0.17</v>
      </c>
      <c r="CL40" s="15">
        <v>0.15</v>
      </c>
      <c r="CM40" s="15">
        <v>0.2</v>
      </c>
      <c r="CN40" s="15">
        <v>0.2</v>
      </c>
      <c r="CO40" s="15">
        <v>0.17</v>
      </c>
      <c r="CP40" s="15">
        <v>0.18</v>
      </c>
      <c r="CQ40" s="15">
        <v>0.19</v>
      </c>
      <c r="CR40" s="15">
        <v>0.22</v>
      </c>
      <c r="CS40" s="15">
        <v>0.25</v>
      </c>
      <c r="CT40" s="15">
        <v>0.24</v>
      </c>
      <c r="CU40" s="15">
        <v>0.24</v>
      </c>
      <c r="CV40" s="15">
        <v>0.24</v>
      </c>
      <c r="CW40" s="15">
        <v>0.21</v>
      </c>
      <c r="CX40" s="15">
        <v>0.26</v>
      </c>
      <c r="CY40" s="15"/>
      <c r="CZ40" s="15"/>
      <c r="DA40" s="15"/>
      <c r="DB40" s="15"/>
      <c r="DC40" s="1" t="s">
        <v>17</v>
      </c>
      <c r="DD40" s="15">
        <v>0.03</v>
      </c>
      <c r="DE40" s="15">
        <v>0.04</v>
      </c>
      <c r="DF40" s="15">
        <v>0.08</v>
      </c>
      <c r="DG40" s="15">
        <v>0.08</v>
      </c>
      <c r="DH40" s="15"/>
      <c r="DI40" s="15"/>
      <c r="DJ40" s="15"/>
      <c r="DK40" s="15"/>
      <c r="DL40" s="1" t="s">
        <v>17</v>
      </c>
      <c r="DM40" s="15">
        <v>0.17</v>
      </c>
      <c r="DN40" s="15">
        <v>0.09</v>
      </c>
      <c r="DO40" s="15">
        <v>0.21</v>
      </c>
      <c r="DP40" s="15">
        <v>0.24</v>
      </c>
      <c r="DQ40" s="15">
        <v>0.14000000000000001</v>
      </c>
      <c r="DR40" s="15">
        <v>0.15</v>
      </c>
      <c r="DS40" s="15">
        <v>0.1</v>
      </c>
      <c r="DT40" s="15">
        <v>0.14000000000000001</v>
      </c>
      <c r="DU40" s="15">
        <v>0.12</v>
      </c>
      <c r="DV40" s="15">
        <v>0.09</v>
      </c>
      <c r="DW40" s="15">
        <v>0.1</v>
      </c>
      <c r="DX40" s="15">
        <v>0.1</v>
      </c>
      <c r="DY40" s="15">
        <v>0.1</v>
      </c>
      <c r="DZ40" s="15">
        <v>0.11</v>
      </c>
      <c r="EA40" s="15">
        <v>0.11</v>
      </c>
      <c r="EB40" s="15">
        <v>7.0000000000000007E-2</v>
      </c>
      <c r="EC40" s="15"/>
      <c r="ED40" s="15"/>
      <c r="EE40" s="15"/>
      <c r="EG40" s="1" t="s">
        <v>17</v>
      </c>
      <c r="EH40" s="15">
        <v>0.01</v>
      </c>
      <c r="EI40" s="15">
        <v>0.01</v>
      </c>
      <c r="EJ40" s="15">
        <v>0.01</v>
      </c>
      <c r="EK40" s="15">
        <v>0.01</v>
      </c>
      <c r="EL40" s="15">
        <v>0.04</v>
      </c>
      <c r="EM40" s="15">
        <v>0.02</v>
      </c>
      <c r="EN40" s="15">
        <v>0.01</v>
      </c>
      <c r="EO40" s="15">
        <v>0.02</v>
      </c>
      <c r="EP40" s="15">
        <v>0.04</v>
      </c>
      <c r="EQ40" s="15">
        <v>0.02</v>
      </c>
      <c r="ER40" s="15">
        <v>0.02</v>
      </c>
      <c r="ES40" s="15">
        <v>0.01</v>
      </c>
      <c r="ET40" s="15">
        <v>0.03</v>
      </c>
      <c r="EU40" s="15">
        <v>0.02</v>
      </c>
      <c r="EV40" s="15">
        <v>0.03</v>
      </c>
      <c r="EW40" s="15">
        <v>0.01</v>
      </c>
      <c r="FA40" s="1" t="s">
        <v>17</v>
      </c>
      <c r="FB40" s="19">
        <f>1-FB38-FB39</f>
        <v>0.17000000000000004</v>
      </c>
      <c r="FC40" s="18">
        <f t="shared" si="4"/>
        <v>0.28000000000000003</v>
      </c>
      <c r="FD40" s="18">
        <f t="shared" si="0"/>
        <v>0.09</v>
      </c>
      <c r="FE40" s="18">
        <f t="shared" si="1"/>
        <v>0.03</v>
      </c>
      <c r="FF40" s="18">
        <f t="shared" si="2"/>
        <v>0.1</v>
      </c>
      <c r="FG40" s="18">
        <f t="shared" si="5"/>
        <v>0.26</v>
      </c>
      <c r="FH40" s="18">
        <f t="shared" si="3"/>
        <v>0.08</v>
      </c>
      <c r="FI40" s="18">
        <f>EB40</f>
        <v>7.0000000000000007E-2</v>
      </c>
      <c r="FJ40" s="18">
        <f>EW40</f>
        <v>0.01</v>
      </c>
      <c r="FK40" s="18">
        <v>6.9999999999999951E-2</v>
      </c>
      <c r="FM40" s="1" t="s">
        <v>17</v>
      </c>
      <c r="FN40" s="19">
        <v>0.17000000000000004</v>
      </c>
      <c r="FO40" s="10">
        <f>(R40-Q40)*0.17</f>
        <v>6.8000000000000074E-3</v>
      </c>
      <c r="FP40" s="10">
        <f>(AM40-AL40)*0.17</f>
        <v>-6.8000000000000031E-3</v>
      </c>
      <c r="FQ40" s="10">
        <f>(BH40-BG40)*0.17</f>
        <v>-5.1000000000000012E-3</v>
      </c>
      <c r="FR40" s="10">
        <f>(CC40-CB40)*0.17</f>
        <v>8.5000000000000023E-3</v>
      </c>
      <c r="FS40" s="10">
        <f>(CX40-CW40)*0.17</f>
        <v>8.5000000000000041E-3</v>
      </c>
      <c r="FT40" s="10">
        <f>(DG40-DF40)*0.17</f>
        <v>0</v>
      </c>
      <c r="FU40" s="10">
        <f>(EB40-EA40)*0.17</f>
        <v>-6.8000000000000005E-3</v>
      </c>
      <c r="FV40" s="10">
        <f>(EW40-EV40)*0.17</f>
        <v>-3.4000000000000002E-3</v>
      </c>
      <c r="FW40" s="10">
        <f t="shared" si="6"/>
        <v>1.7000000000000088E-3</v>
      </c>
      <c r="FY40" s="1" t="s">
        <v>17</v>
      </c>
      <c r="FZ40" s="19">
        <v>0.17000000000000004</v>
      </c>
      <c r="GA40" s="10">
        <f>(R40-N40)*0.17</f>
        <v>6.8000000000000074E-3</v>
      </c>
      <c r="GB40" s="10">
        <f>(AM40-AI40)*0.17</f>
        <v>1.6999999999999995E-3</v>
      </c>
      <c r="GC40" s="10">
        <f>(BH40-BD40)*0.17</f>
        <v>-6.8000000000000031E-3</v>
      </c>
      <c r="GD40" s="10">
        <f>(CC40-BY40)*0.17</f>
        <v>-1.6999999999999995E-3</v>
      </c>
      <c r="GE40" s="10">
        <f>(CX40-CT40)*0.17</f>
        <v>3.4000000000000037E-3</v>
      </c>
      <c r="GF40" s="10">
        <f>(EB40-DX40)*0.17</f>
        <v>-5.1000000000000012E-3</v>
      </c>
      <c r="GG40" s="10">
        <f>(EW40-ES40)*0.17</f>
        <v>0</v>
      </c>
      <c r="GH40" s="10">
        <f t="shared" si="7"/>
        <v>-1.6999999999999923E-3</v>
      </c>
    </row>
    <row r="41" spans="2:190" x14ac:dyDescent="0.25">
      <c r="B41" s="4" t="s">
        <v>19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W41" s="4" t="s">
        <v>19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R41" s="4" t="s">
        <v>19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M41" s="4" t="s">
        <v>19</v>
      </c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H41" s="4" t="s">
        <v>19</v>
      </c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DC41" s="4" t="s">
        <v>19</v>
      </c>
      <c r="DD41" s="4"/>
      <c r="DE41" s="4"/>
      <c r="DF41" s="4"/>
      <c r="DG41" s="4"/>
      <c r="DH41" s="15"/>
      <c r="DI41" s="15"/>
      <c r="DJ41" s="15"/>
      <c r="DK41" s="15"/>
      <c r="DL41" s="4" t="s">
        <v>19</v>
      </c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G41" s="4" t="s">
        <v>19</v>
      </c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FA41" s="4" t="s">
        <v>19</v>
      </c>
      <c r="FB41" s="4"/>
      <c r="FC41" s="4"/>
      <c r="FD41" s="4"/>
      <c r="FE41" s="4"/>
      <c r="FF41" s="4"/>
      <c r="FG41" s="4"/>
      <c r="FH41" s="4"/>
      <c r="FI41" s="4"/>
      <c r="FJ41" s="4"/>
      <c r="FK41" s="4"/>
      <c r="FM41" s="4" t="s">
        <v>19</v>
      </c>
      <c r="FN41" s="4"/>
      <c r="FO41" s="4"/>
      <c r="FP41" s="4"/>
      <c r="FQ41" s="4"/>
      <c r="FR41" s="4"/>
      <c r="FS41" s="4"/>
      <c r="FT41" s="4"/>
      <c r="FU41" s="4"/>
      <c r="FV41" s="4"/>
      <c r="FW41" s="4"/>
      <c r="FY41" s="4" t="s">
        <v>19</v>
      </c>
      <c r="FZ41" s="4"/>
      <c r="GA41" s="4"/>
      <c r="GB41" s="4"/>
      <c r="GC41" s="4"/>
      <c r="GD41" s="4"/>
      <c r="GE41" s="4"/>
      <c r="GF41" s="4"/>
      <c r="GG41" s="4"/>
      <c r="GH41" s="4"/>
    </row>
    <row r="42" spans="2:190" x14ac:dyDescent="0.25">
      <c r="C42" s="9">
        <v>0.23</v>
      </c>
      <c r="D42" s="9">
        <v>0.249</v>
      </c>
      <c r="E42" s="9">
        <v>0.20399999999999999</v>
      </c>
      <c r="F42" s="9">
        <v>0.193</v>
      </c>
      <c r="G42" s="9">
        <v>0.19400000000000001</v>
      </c>
      <c r="H42" s="9">
        <v>0.187</v>
      </c>
      <c r="I42" s="9">
        <v>0.19700000000000001</v>
      </c>
      <c r="J42" s="9">
        <v>0.2</v>
      </c>
      <c r="K42" s="9">
        <v>0.20399999999999999</v>
      </c>
      <c r="L42" s="9">
        <v>0.19600000000000001</v>
      </c>
      <c r="M42" s="9">
        <v>0.189</v>
      </c>
      <c r="N42" s="9">
        <v>0.19400000000000001</v>
      </c>
      <c r="O42" s="9">
        <v>0.20100000000000001</v>
      </c>
      <c r="P42" s="9">
        <v>0.19800000000000001</v>
      </c>
      <c r="Q42" s="9">
        <v>0.20599999999999999</v>
      </c>
      <c r="R42" s="9">
        <v>0.2205</v>
      </c>
      <c r="X42" s="9">
        <v>0.06</v>
      </c>
      <c r="Y42" s="9">
        <v>5.3999999999999999E-2</v>
      </c>
      <c r="Z42" s="9">
        <v>5.8000000000000003E-2</v>
      </c>
      <c r="AA42" s="9">
        <v>6.0999999999999999E-2</v>
      </c>
      <c r="AB42" s="9">
        <v>5.0999999999999997E-2</v>
      </c>
      <c r="AC42" s="9">
        <v>6.3E-2</v>
      </c>
      <c r="AD42" s="9">
        <v>7.1999999999999995E-2</v>
      </c>
      <c r="AE42" s="9">
        <v>6.9000000000000006E-2</v>
      </c>
      <c r="AF42" s="9">
        <v>7.0999999999999994E-2</v>
      </c>
      <c r="AG42" s="9">
        <v>7.4999999999999997E-2</v>
      </c>
      <c r="AH42" s="9">
        <v>7.0999999999999994E-2</v>
      </c>
      <c r="AI42" s="9">
        <v>5.6000000000000001E-2</v>
      </c>
      <c r="AJ42" s="9">
        <v>6.7000000000000004E-2</v>
      </c>
      <c r="AK42" s="9">
        <v>7.1999999999999995E-2</v>
      </c>
      <c r="AL42" s="9">
        <v>7.8E-2</v>
      </c>
      <c r="AM42" s="9">
        <v>8.4500000000000006E-2</v>
      </c>
      <c r="AS42" s="9">
        <v>8.1000000000000003E-2</v>
      </c>
      <c r="AT42" s="9">
        <v>0.10100000000000001</v>
      </c>
      <c r="AU42" s="9">
        <v>9.9000000000000005E-2</v>
      </c>
      <c r="AV42" s="9">
        <v>0.10199999999999999</v>
      </c>
      <c r="AW42" s="9">
        <v>0.1</v>
      </c>
      <c r="AX42" s="9">
        <v>9.0999999999999998E-2</v>
      </c>
      <c r="AY42" s="9">
        <v>9.1999999999999998E-2</v>
      </c>
      <c r="AZ42" s="9">
        <v>9.8000000000000004E-2</v>
      </c>
      <c r="BA42" s="9">
        <v>8.4000000000000005E-2</v>
      </c>
      <c r="BB42" s="9">
        <v>0.08</v>
      </c>
      <c r="BC42" s="9">
        <v>7.9000000000000001E-2</v>
      </c>
      <c r="BD42" s="9">
        <v>8.4000000000000005E-2</v>
      </c>
      <c r="BE42" s="9">
        <v>8.2000000000000003E-2</v>
      </c>
      <c r="BF42" s="9">
        <v>6.9000000000000006E-2</v>
      </c>
      <c r="BG42" s="9">
        <v>7.1999999999999995E-2</v>
      </c>
      <c r="BH42" s="9">
        <v>5.6000000000000001E-2</v>
      </c>
      <c r="BN42" s="9">
        <v>8.8999999999999996E-2</v>
      </c>
      <c r="BO42" s="9">
        <v>8.4000000000000005E-2</v>
      </c>
      <c r="BP42" s="9">
        <v>7.0999999999999994E-2</v>
      </c>
      <c r="BQ42" s="9">
        <v>6.7000000000000004E-2</v>
      </c>
      <c r="BR42" s="9">
        <v>6.7000000000000004E-2</v>
      </c>
      <c r="BS42" s="9">
        <v>7.1999999999999995E-2</v>
      </c>
      <c r="BT42" s="9">
        <v>6.9000000000000006E-2</v>
      </c>
      <c r="BU42" s="9">
        <v>7.2999999999999995E-2</v>
      </c>
      <c r="BV42" s="9">
        <v>6.8000000000000005E-2</v>
      </c>
      <c r="BW42" s="9">
        <v>0.09</v>
      </c>
      <c r="BX42" s="9">
        <v>9.4E-2</v>
      </c>
      <c r="BY42" s="9">
        <v>8.8999999999999996E-2</v>
      </c>
      <c r="BZ42" s="9">
        <v>8.5000000000000006E-2</v>
      </c>
      <c r="CA42" s="9">
        <v>6.9000000000000006E-2</v>
      </c>
      <c r="CB42" s="9">
        <v>7.0000000000000007E-2</v>
      </c>
      <c r="CC42" s="9">
        <v>7.2999999999999995E-2</v>
      </c>
      <c r="CI42" s="9">
        <v>0.3</v>
      </c>
      <c r="CJ42" s="9">
        <v>0.27600000000000002</v>
      </c>
      <c r="CK42" s="9">
        <v>0.29799999999999999</v>
      </c>
      <c r="CL42" s="9">
        <v>0.28999999999999998</v>
      </c>
      <c r="CM42" s="9">
        <v>0.28000000000000003</v>
      </c>
      <c r="CN42" s="9">
        <v>0.28799999999999998</v>
      </c>
      <c r="CO42" s="9">
        <v>0.28399999999999997</v>
      </c>
      <c r="CP42" s="9">
        <v>0.3</v>
      </c>
      <c r="CQ42" s="9">
        <v>0.28999999999999998</v>
      </c>
      <c r="CR42" s="9">
        <v>0.29799999999999999</v>
      </c>
      <c r="CS42" s="9">
        <v>0.311</v>
      </c>
      <c r="CT42" s="9">
        <v>0.313</v>
      </c>
      <c r="CU42" s="9">
        <v>0.309</v>
      </c>
      <c r="CV42" s="9">
        <v>0.32100000000000001</v>
      </c>
      <c r="CW42" s="9">
        <v>0.32600000000000001</v>
      </c>
      <c r="CX42" s="9">
        <v>0.33250000000000002</v>
      </c>
      <c r="DD42" s="9">
        <v>1.0999999999999999E-2</v>
      </c>
      <c r="DE42" s="9">
        <v>2.1000000000000001E-2</v>
      </c>
      <c r="DF42" s="9">
        <v>4.3999999999999997E-2</v>
      </c>
      <c r="DG42" s="9">
        <v>4.9500000000000002E-2</v>
      </c>
      <c r="DH42" s="9"/>
      <c r="DI42" s="9"/>
      <c r="DJ42" s="9"/>
      <c r="DK42" s="9"/>
      <c r="DL42" s="9"/>
      <c r="DM42" s="9">
        <v>0.16500000000000001</v>
      </c>
      <c r="DN42" s="9">
        <v>0.13400000000000001</v>
      </c>
      <c r="DO42" s="9">
        <v>0.151</v>
      </c>
      <c r="DP42" s="9">
        <v>0.161</v>
      </c>
      <c r="DQ42" s="9">
        <v>0.17499999999999999</v>
      </c>
      <c r="DR42" s="9">
        <v>0.18</v>
      </c>
      <c r="DS42" s="9">
        <v>0.159</v>
      </c>
      <c r="DT42" s="9">
        <v>0.13100000000000001</v>
      </c>
      <c r="DU42" s="9">
        <v>0.14799999999999999</v>
      </c>
      <c r="DV42" s="9">
        <v>0.14199999999999999</v>
      </c>
      <c r="DW42" s="9">
        <v>0.14799999999999999</v>
      </c>
      <c r="DX42" s="9">
        <v>0.14499999999999999</v>
      </c>
      <c r="DY42" s="9">
        <v>0.13300000000000001</v>
      </c>
      <c r="DZ42" s="9">
        <v>0.14799999999999999</v>
      </c>
      <c r="EA42" s="9">
        <v>0.11600000000000001</v>
      </c>
      <c r="EB42" s="9">
        <v>0.10249999999999999</v>
      </c>
      <c r="EH42" s="9">
        <v>7.0000000000000001E-3</v>
      </c>
      <c r="EI42" s="9">
        <v>2.8000000000000001E-2</v>
      </c>
      <c r="EJ42" s="9">
        <v>1.0999999999999999E-2</v>
      </c>
      <c r="EK42" s="9">
        <v>2.1000000000000001E-2</v>
      </c>
      <c r="EL42" s="9">
        <v>4.9000000000000002E-2</v>
      </c>
      <c r="EM42" s="9">
        <v>2.8000000000000001E-2</v>
      </c>
      <c r="EN42" s="9">
        <v>3.3000000000000002E-2</v>
      </c>
      <c r="EO42" s="9">
        <v>2.4E-2</v>
      </c>
      <c r="EP42" s="9">
        <v>4.3000000000000003E-2</v>
      </c>
      <c r="EQ42" s="9">
        <v>0.03</v>
      </c>
      <c r="ER42" s="9">
        <v>2.7E-2</v>
      </c>
      <c r="ES42" s="9">
        <v>1.7000000000000001E-2</v>
      </c>
      <c r="ET42" s="9">
        <v>0.03</v>
      </c>
      <c r="EU42" s="9">
        <v>3.3000000000000002E-2</v>
      </c>
      <c r="EV42" s="9">
        <v>2.9000000000000001E-2</v>
      </c>
      <c r="EW42" s="9">
        <v>2.1499999999999998E-2</v>
      </c>
      <c r="FB42" s="19">
        <v>1</v>
      </c>
      <c r="FC42" s="18">
        <f t="shared" ref="FC42" si="8">R42</f>
        <v>0.2205</v>
      </c>
      <c r="FD42" s="18">
        <f t="shared" ref="FD42" si="9">AM42</f>
        <v>8.4500000000000006E-2</v>
      </c>
      <c r="FE42" s="18">
        <f t="shared" ref="FE42" si="10">BH42</f>
        <v>5.6000000000000001E-2</v>
      </c>
      <c r="FF42" s="18">
        <f t="shared" ref="FF42" si="11">CC42</f>
        <v>7.2999999999999995E-2</v>
      </c>
      <c r="FG42" s="18">
        <f t="shared" ref="FG42" si="12">CX42</f>
        <v>0.33250000000000002</v>
      </c>
      <c r="FH42" s="18">
        <f t="shared" ref="FH42" si="13">DG42</f>
        <v>4.9500000000000002E-2</v>
      </c>
      <c r="FI42" s="18">
        <f>EB42</f>
        <v>0.10249999999999999</v>
      </c>
      <c r="FJ42" s="18">
        <f>EW42</f>
        <v>2.1499999999999998E-2</v>
      </c>
      <c r="FK42" s="18">
        <v>7.4000000000000066E-2</v>
      </c>
      <c r="FO42" s="10">
        <f>(R42-Q42)</f>
        <v>1.4500000000000013E-2</v>
      </c>
      <c r="FP42" s="10">
        <f>(AM42-AL42)</f>
        <v>6.5000000000000058E-3</v>
      </c>
      <c r="FQ42" s="10">
        <f>(BH42-BG42)</f>
        <v>-1.5999999999999993E-2</v>
      </c>
      <c r="FR42" s="10">
        <f>(CC42-CB42)</f>
        <v>2.9999999999999888E-3</v>
      </c>
      <c r="FS42" s="10">
        <f>(CX42-CW42)</f>
        <v>6.5000000000000058E-3</v>
      </c>
      <c r="FT42" s="10">
        <f>(DG42-DF42)</f>
        <v>5.5000000000000049E-3</v>
      </c>
      <c r="FU42" s="10">
        <f>(EB42-EA42)</f>
        <v>-1.3500000000000012E-2</v>
      </c>
      <c r="FV42" s="10">
        <f>(EW42-EV42)</f>
        <v>-7.5000000000000032E-3</v>
      </c>
      <c r="FW42" s="10">
        <f t="shared" si="6"/>
        <v>-9.9999999999999048E-4</v>
      </c>
      <c r="FZ42" s="2"/>
      <c r="GA42" s="10">
        <f>R42-N42</f>
        <v>2.6499999999999996E-2</v>
      </c>
      <c r="GB42" s="10">
        <f>AM42-AI42</f>
        <v>2.8500000000000004E-2</v>
      </c>
      <c r="GC42" s="10">
        <f>BH42-BD42</f>
        <v>-2.8000000000000004E-2</v>
      </c>
      <c r="GD42" s="10">
        <f>CC42-BY42</f>
        <v>-1.6E-2</v>
      </c>
      <c r="GE42" s="10">
        <f>CX42-CT42</f>
        <v>1.9500000000000017E-2</v>
      </c>
      <c r="GF42" s="10">
        <f>EB42-DX42</f>
        <v>-4.2499999999999996E-2</v>
      </c>
      <c r="GG42" s="10">
        <f>EW42-ES42</f>
        <v>4.4999999999999971E-3</v>
      </c>
      <c r="GH42" s="10">
        <f t="shared" si="7"/>
        <v>-7.4999999999999858E-3</v>
      </c>
    </row>
    <row r="43" spans="2:190" x14ac:dyDescent="0.25">
      <c r="DM43" s="15">
        <f>EH43</f>
        <v>0.17200000000000001</v>
      </c>
      <c r="DN43" s="15">
        <f t="shared" ref="DN43:EB43" si="14">EI43</f>
        <v>0.16200000000000001</v>
      </c>
      <c r="DO43" s="15">
        <f t="shared" si="14"/>
        <v>0.16200000000000001</v>
      </c>
      <c r="DP43" s="15">
        <f t="shared" si="14"/>
        <v>0.182</v>
      </c>
      <c r="DQ43" s="15">
        <f t="shared" si="14"/>
        <v>0.22399999999999998</v>
      </c>
      <c r="DR43" s="15">
        <f t="shared" si="14"/>
        <v>0.20799999999999999</v>
      </c>
      <c r="DS43" s="15">
        <f t="shared" si="14"/>
        <v>0.192</v>
      </c>
      <c r="DT43" s="15">
        <f t="shared" si="14"/>
        <v>0.155</v>
      </c>
      <c r="DU43" s="15">
        <f t="shared" si="14"/>
        <v>0.191</v>
      </c>
      <c r="DV43" s="15">
        <f t="shared" si="14"/>
        <v>0.17199999999999999</v>
      </c>
      <c r="DW43" s="15">
        <f t="shared" si="14"/>
        <v>0.17499999999999999</v>
      </c>
      <c r="DX43" s="15">
        <f t="shared" si="14"/>
        <v>0.16199999999999998</v>
      </c>
      <c r="DY43" s="15">
        <f t="shared" si="14"/>
        <v>0.16300000000000001</v>
      </c>
      <c r="DZ43" s="15">
        <f t="shared" si="14"/>
        <v>0.18099999999999999</v>
      </c>
      <c r="EA43" s="15">
        <f t="shared" si="14"/>
        <v>0.14500000000000002</v>
      </c>
      <c r="EB43" s="15">
        <f t="shared" si="14"/>
        <v>0.124</v>
      </c>
      <c r="EH43" s="15">
        <f>EH42+DM42</f>
        <v>0.17200000000000001</v>
      </c>
      <c r="EI43" s="15">
        <f t="shared" ref="EI43:EW43" si="15">EI42+DN42</f>
        <v>0.16200000000000001</v>
      </c>
      <c r="EJ43" s="15">
        <f t="shared" si="15"/>
        <v>0.16200000000000001</v>
      </c>
      <c r="EK43" s="15">
        <f t="shared" si="15"/>
        <v>0.182</v>
      </c>
      <c r="EL43" s="15">
        <f t="shared" si="15"/>
        <v>0.22399999999999998</v>
      </c>
      <c r="EM43" s="15">
        <f t="shared" si="15"/>
        <v>0.20799999999999999</v>
      </c>
      <c r="EN43" s="15">
        <f t="shared" si="15"/>
        <v>0.192</v>
      </c>
      <c r="EO43" s="15">
        <f t="shared" si="15"/>
        <v>0.155</v>
      </c>
      <c r="EP43" s="15">
        <f t="shared" si="15"/>
        <v>0.191</v>
      </c>
      <c r="EQ43" s="15">
        <f t="shared" si="15"/>
        <v>0.17199999999999999</v>
      </c>
      <c r="ER43" s="15">
        <f t="shared" si="15"/>
        <v>0.17499999999999999</v>
      </c>
      <c r="ES43" s="15">
        <f t="shared" si="15"/>
        <v>0.16199999999999998</v>
      </c>
      <c r="ET43" s="15">
        <f t="shared" si="15"/>
        <v>0.16300000000000001</v>
      </c>
      <c r="EU43" s="15">
        <f t="shared" si="15"/>
        <v>0.18099999999999999</v>
      </c>
      <c r="EV43" s="15">
        <f t="shared" si="15"/>
        <v>0.14500000000000002</v>
      </c>
      <c r="EW43" s="15">
        <f t="shared" si="15"/>
        <v>0.124</v>
      </c>
    </row>
  </sheetData>
  <conditionalFormatting sqref="FC5:FK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{A05EC46E-4210-4F19-B690-87C82A3841CE}</x14:id>
        </ext>
      </extLst>
    </cfRule>
  </conditionalFormatting>
  <conditionalFormatting sqref="FC6:FK6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{851370F2-7671-4A4F-AD7D-613F0F36F6F0}</x14:id>
        </ext>
      </extLst>
    </cfRule>
  </conditionalFormatting>
  <conditionalFormatting sqref="FC7:FK7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{F8E8537C-D035-4A16-A8FC-02435AFA5729}</x14:id>
        </ext>
      </extLst>
    </cfRule>
  </conditionalFormatting>
  <conditionalFormatting sqref="FC8:FK8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{D622AFBA-174C-4491-817F-D81572FAB8B6}</x14:id>
        </ext>
      </extLst>
    </cfRule>
  </conditionalFormatting>
  <conditionalFormatting sqref="FC9:FK9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{73B083E8-C172-435A-A23C-4AD069DB2F6B}</x14:id>
        </ext>
      </extLst>
    </cfRule>
  </conditionalFormatting>
  <conditionalFormatting sqref="FC11:FK11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{F3858B26-1413-4D15-9CD7-17FD3269795E}</x14:id>
        </ext>
      </extLst>
    </cfRule>
  </conditionalFormatting>
  <conditionalFormatting sqref="FC12:FK12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{D72000C4-9595-4022-B521-37D21EAACE7E}</x14:id>
        </ext>
      </extLst>
    </cfRule>
  </conditionalFormatting>
  <conditionalFormatting sqref="FC13:FK13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{93F1724D-456D-438B-840B-7C5354FAFA29}</x14:id>
        </ext>
      </extLst>
    </cfRule>
  </conditionalFormatting>
  <conditionalFormatting sqref="FC15:FK1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{379B85CB-CCC0-4022-9A5A-4F61F94F8C1C}</x14:id>
        </ext>
      </extLst>
    </cfRule>
  </conditionalFormatting>
  <conditionalFormatting sqref="FC16:FK16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{8DCB479B-C209-4B68-AF5D-95D77E3ABD67}</x14:id>
        </ext>
      </extLst>
    </cfRule>
  </conditionalFormatting>
  <conditionalFormatting sqref="FC17:FK17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{03FE0FC4-6654-496C-8493-C7BEB051F77C}</x14:id>
        </ext>
      </extLst>
    </cfRule>
  </conditionalFormatting>
  <conditionalFormatting sqref="FC18:FK18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{86682A08-9ABB-4C85-BF62-CDC71C8C6A91}</x14:id>
        </ext>
      </extLst>
    </cfRule>
  </conditionalFormatting>
  <conditionalFormatting sqref="FC20:FK2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{1724D1BC-243E-4BC3-9E99-0FA693643076}</x14:id>
        </ext>
      </extLst>
    </cfRule>
  </conditionalFormatting>
  <conditionalFormatting sqref="FC21:FK21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{63851D0F-0EB4-4A41-A512-CFEAA850E91B}</x14:id>
        </ext>
      </extLst>
    </cfRule>
  </conditionalFormatting>
  <conditionalFormatting sqref="FC23:FK23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{F70CB443-3A1B-473E-B9DE-89C7092FAD4E}</x14:id>
        </ext>
      </extLst>
    </cfRule>
  </conditionalFormatting>
  <conditionalFormatting sqref="FC24:FK24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{1424902C-DEF6-4C60-A49A-BD70BF33BBC6}</x14:id>
        </ext>
      </extLst>
    </cfRule>
  </conditionalFormatting>
  <conditionalFormatting sqref="FC25:FK25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{C0F127ED-F589-4B7F-B840-FBCD408A1F51}</x14:id>
        </ext>
      </extLst>
    </cfRule>
  </conditionalFormatting>
  <conditionalFormatting sqref="FC27:FK27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{5C8E081C-8BC7-46B6-A52A-138B309F4E8B}</x14:id>
        </ext>
      </extLst>
    </cfRule>
  </conditionalFormatting>
  <conditionalFormatting sqref="FC28:FK28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{37823C04-9433-4C3B-8546-ACC9FEECF68A}</x14:id>
        </ext>
      </extLst>
    </cfRule>
  </conditionalFormatting>
  <conditionalFormatting sqref="FC29:FK2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{375DF5B5-1B2E-444F-8E1E-299E3755F82F}</x14:id>
        </ext>
      </extLst>
    </cfRule>
  </conditionalFormatting>
  <conditionalFormatting sqref="FC31:FK3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{9A0FFC07-EBA8-4E1A-94C0-B0F4724927B4}</x14:id>
        </ext>
      </extLst>
    </cfRule>
  </conditionalFormatting>
  <conditionalFormatting sqref="FC32:FK32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{377C581B-1738-401A-8E1A-DE2C3D02FFE2}</x14:id>
        </ext>
      </extLst>
    </cfRule>
  </conditionalFormatting>
  <conditionalFormatting sqref="FC34:FK34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{8D280B97-E4B3-410F-9D21-0BB3B7336871}</x14:id>
        </ext>
      </extLst>
    </cfRule>
  </conditionalFormatting>
  <conditionalFormatting sqref="FC35:FK35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{2B1DBFCC-FABC-44FC-A462-1BC833723FC2}</x14:id>
        </ext>
      </extLst>
    </cfRule>
  </conditionalFormatting>
  <conditionalFormatting sqref="FC36:FK36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{3DF4B24D-2D26-44D0-9D39-0054E3185B43}</x14:id>
        </ext>
      </extLst>
    </cfRule>
  </conditionalFormatting>
  <conditionalFormatting sqref="FC38:FK38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{F36A8537-111E-4115-A990-6EE84ABD97F6}</x14:id>
        </ext>
      </extLst>
    </cfRule>
  </conditionalFormatting>
  <conditionalFormatting sqref="FC39:FK39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{C8893C31-FD48-4A72-A538-74807ECB7BDF}</x14:id>
        </ext>
      </extLst>
    </cfRule>
  </conditionalFormatting>
  <conditionalFormatting sqref="FC40:FK4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{86EE8E95-6379-4E48-8F13-C2C45407A8EF}</x14:id>
        </ext>
      </extLst>
    </cfRule>
  </conditionalFormatting>
  <conditionalFormatting sqref="FB5:FB9">
    <cfRule type="dataBar" priority="8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{6DC3DC8D-8155-42D4-A69D-BDBF6C583DA5}</x14:id>
        </ext>
      </extLst>
    </cfRule>
  </conditionalFormatting>
  <conditionalFormatting sqref="FB11:FB13">
    <cfRule type="dataBar" priority="8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{0EBE520D-8EE9-472F-82C0-D42C00654BC5}</x14:id>
        </ext>
      </extLst>
    </cfRule>
  </conditionalFormatting>
  <conditionalFormatting sqref="FB15:FB18">
    <cfRule type="dataBar" priority="8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{17108FB2-3EDA-4C44-B27D-040163030CA2}</x14:id>
        </ext>
      </extLst>
    </cfRule>
  </conditionalFormatting>
  <conditionalFormatting sqref="FB20:FB21">
    <cfRule type="dataBar" priority="8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{9F20F26F-91FB-4F55-8FE2-846B9D542280}</x14:id>
        </ext>
      </extLst>
    </cfRule>
  </conditionalFormatting>
  <conditionalFormatting sqref="FB23:FB25">
    <cfRule type="dataBar" priority="8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{2AC4C080-30DA-40BB-B7AB-6BDD41E09397}</x14:id>
        </ext>
      </extLst>
    </cfRule>
  </conditionalFormatting>
  <conditionalFormatting sqref="FB27:FB29">
    <cfRule type="dataBar" priority="8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{D30BCE3A-D39F-4B06-84E9-DCD7DD0153F8}</x14:id>
        </ext>
      </extLst>
    </cfRule>
  </conditionalFormatting>
  <conditionalFormatting sqref="FB31:FB32">
    <cfRule type="dataBar" priority="8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{B35A8F07-B41E-4934-A026-682E51C30C29}</x14:id>
        </ext>
      </extLst>
    </cfRule>
  </conditionalFormatting>
  <conditionalFormatting sqref="FB34:FB36">
    <cfRule type="dataBar" priority="8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{BF388853-F3AD-4C16-8712-36CDC8F0FFE3}</x14:id>
        </ext>
      </extLst>
    </cfRule>
  </conditionalFormatting>
  <conditionalFormatting sqref="FB38:FB40">
    <cfRule type="dataBar" priority="79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{AC0B1796-F964-4ABB-8F09-ED55F5561CDC}</x14:id>
        </ext>
      </extLst>
    </cfRule>
  </conditionalFormatting>
  <conditionalFormatting sqref="FN5:FN9">
    <cfRule type="dataBar" priority="78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{AC94E624-8CC3-41D0-BC3D-F1C7F78B65A6}</x14:id>
        </ext>
      </extLst>
    </cfRule>
  </conditionalFormatting>
  <conditionalFormatting sqref="FN11:FN13">
    <cfRule type="dataBar" priority="7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{7772F924-D136-4392-A7D8-7E2B55F21CCF}</x14:id>
        </ext>
      </extLst>
    </cfRule>
  </conditionalFormatting>
  <conditionalFormatting sqref="FN15:FN18">
    <cfRule type="dataBar" priority="7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{7D4C1DF1-ACBA-4DEA-B9C0-243C00D88EC7}</x14:id>
        </ext>
      </extLst>
    </cfRule>
  </conditionalFormatting>
  <conditionalFormatting sqref="FN20:FN21">
    <cfRule type="dataBar" priority="7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{D0F80C07-3B00-4CBC-A5F9-9588B6714509}</x14:id>
        </ext>
      </extLst>
    </cfRule>
  </conditionalFormatting>
  <conditionalFormatting sqref="FN23:FN25">
    <cfRule type="dataBar" priority="7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{368FD90B-B91B-4817-A147-C07359C06F4E}</x14:id>
        </ext>
      </extLst>
    </cfRule>
  </conditionalFormatting>
  <conditionalFormatting sqref="FN27:FN29">
    <cfRule type="dataBar" priority="7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{E1900B87-4E1D-4043-87A1-230064C06C4E}</x14:id>
        </ext>
      </extLst>
    </cfRule>
  </conditionalFormatting>
  <conditionalFormatting sqref="FN31:FN32">
    <cfRule type="dataBar" priority="7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{80C503B8-8F3E-4352-9DB1-90F78B97B834}</x14:id>
        </ext>
      </extLst>
    </cfRule>
  </conditionalFormatting>
  <conditionalFormatting sqref="FN34:FN36">
    <cfRule type="dataBar" priority="7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{5CB370DC-758B-4BF2-9F03-182D2710E1C5}</x14:id>
        </ext>
      </extLst>
    </cfRule>
  </conditionalFormatting>
  <conditionalFormatting sqref="FN38:FN40">
    <cfRule type="dataBar" priority="7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{C4B867D5-E0E6-4ABC-A3E9-FB67482140C6}</x14:id>
        </ext>
      </extLst>
    </cfRule>
  </conditionalFormatting>
  <conditionalFormatting sqref="FC42:FK42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{4A814542-F678-46EF-9DAC-5B6541BB09F3}</x14:id>
        </ext>
      </extLst>
    </cfRule>
  </conditionalFormatting>
  <conditionalFormatting sqref="FB42">
    <cfRule type="dataBar" priority="68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{F5FEC8F1-334E-416E-98E5-1DFE9C5A4B7D}</x14:id>
        </ext>
      </extLst>
    </cfRule>
  </conditionalFormatting>
  <conditionalFormatting sqref="FO5:FW5">
    <cfRule type="colorScale" priority="6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6:FW6">
    <cfRule type="colorScale" priority="6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7:FW7">
    <cfRule type="colorScale" priority="6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8:FW8">
    <cfRule type="colorScale" priority="6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9:FW9">
    <cfRule type="colorScale" priority="6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1:FW11">
    <cfRule type="colorScale" priority="6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2:FW12">
    <cfRule type="colorScale" priority="6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3:FW13">
    <cfRule type="colorScale" priority="6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5:FW15">
    <cfRule type="colorScale" priority="5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6:FW16">
    <cfRule type="colorScale" priority="5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7:FW17">
    <cfRule type="colorScale" priority="5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18:FW18">
    <cfRule type="colorScale" priority="5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0:FW20">
    <cfRule type="colorScale" priority="5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1:FW21">
    <cfRule type="colorScale" priority="5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3:FW23">
    <cfRule type="colorScale" priority="5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4:FW24">
    <cfRule type="colorScale" priority="5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5:FW25">
    <cfRule type="colorScale" priority="5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7:FW27">
    <cfRule type="colorScale" priority="5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8:FW28">
    <cfRule type="colorScale" priority="4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29:FW29">
    <cfRule type="colorScale" priority="4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1:FW31">
    <cfRule type="colorScale" priority="4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2:FW32">
    <cfRule type="colorScale" priority="4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4:FW34">
    <cfRule type="colorScale" priority="4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6:FW36">
    <cfRule type="colorScale" priority="4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5:FW35">
    <cfRule type="colorScale" priority="4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8:FW38">
    <cfRule type="colorScale" priority="4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39:FW39">
    <cfRule type="colorScale" priority="4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40:FW40">
    <cfRule type="colorScale" priority="4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O42:FW42">
    <cfRule type="colorScale" priority="3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FZ5:FZ9">
    <cfRule type="dataBar" priority="38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{2CBBC8AF-78F6-46DC-9FD9-160061FBF6CF}</x14:id>
        </ext>
      </extLst>
    </cfRule>
  </conditionalFormatting>
  <conditionalFormatting sqref="FZ11:FZ13">
    <cfRule type="dataBar" priority="37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{CCEDEC6F-D397-4C8B-B872-70E0836F8036}</x14:id>
        </ext>
      </extLst>
    </cfRule>
  </conditionalFormatting>
  <conditionalFormatting sqref="FZ15:FZ18">
    <cfRule type="dataBar" priority="36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{C849407B-B5D1-4542-B425-A2AE52791493}</x14:id>
        </ext>
      </extLst>
    </cfRule>
  </conditionalFormatting>
  <conditionalFormatting sqref="FZ20:FZ21">
    <cfRule type="dataBar" priority="3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{74750162-5719-4D76-B722-672790C34E03}</x14:id>
        </ext>
      </extLst>
    </cfRule>
  </conditionalFormatting>
  <conditionalFormatting sqref="FZ23:FZ25">
    <cfRule type="dataBar" priority="34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{CD3BA21D-08E8-477F-9D22-BB64497A8348}</x14:id>
        </ext>
      </extLst>
    </cfRule>
  </conditionalFormatting>
  <conditionalFormatting sqref="FZ27:FZ29">
    <cfRule type="dataBar" priority="3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{694DCAB1-E9DF-423C-A722-898EEA6AD8E0}</x14:id>
        </ext>
      </extLst>
    </cfRule>
  </conditionalFormatting>
  <conditionalFormatting sqref="FZ31:FZ32">
    <cfRule type="dataBar" priority="32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{E9931340-6255-46F9-8C8F-37343DC3037C}</x14:id>
        </ext>
      </extLst>
    </cfRule>
  </conditionalFormatting>
  <conditionalFormatting sqref="FZ34:FZ36">
    <cfRule type="dataBar" priority="3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{E39FE413-5259-4601-A4A1-9C07435ED774}</x14:id>
        </ext>
      </extLst>
    </cfRule>
  </conditionalFormatting>
  <conditionalFormatting sqref="FZ38:FZ40">
    <cfRule type="dataBar" priority="30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{48A74997-08FA-4964-95AD-B672D2A042B2}</x14:id>
        </ext>
      </extLst>
    </cfRule>
  </conditionalFormatting>
  <conditionalFormatting sqref="GA42:GH42">
    <cfRule type="colorScale" priority="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5:GH5">
    <cfRule type="colorScale" priority="2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6:GH6">
    <cfRule type="colorScale" priority="2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7:GH7">
    <cfRule type="colorScale" priority="2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8:GH8">
    <cfRule type="colorScale" priority="2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9:GH9">
    <cfRule type="colorScale" priority="2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1:GH11">
    <cfRule type="colorScale" priority="2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2:GH12">
    <cfRule type="colorScale" priority="2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3:GH13">
    <cfRule type="colorScale" priority="2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5:GH15">
    <cfRule type="colorScale" priority="2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6:GH16">
    <cfRule type="colorScale" priority="2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7:GH17">
    <cfRule type="colorScale" priority="1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18:GH18">
    <cfRule type="colorScale" priority="1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0:GH20">
    <cfRule type="colorScale" priority="1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1:GH21">
    <cfRule type="colorScale" priority="1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3:GH23">
    <cfRule type="colorScale" priority="1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4:GH24">
    <cfRule type="colorScale" priority="1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5:GH25">
    <cfRule type="colorScale" priority="1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7:GH27">
    <cfRule type="colorScale" priority="1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8:GH28">
    <cfRule type="colorScale" priority="11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29:GH29">
    <cfRule type="colorScale" priority="10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1:GH31">
    <cfRule type="colorScale" priority="9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2:GH32">
    <cfRule type="colorScale" priority="8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4:GH34">
    <cfRule type="colorScale" priority="7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6:GH36">
    <cfRule type="colorScale" priority="6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5:GH35">
    <cfRule type="colorScale" priority="5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8:GH38">
    <cfRule type="colorScale" priority="4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39:GH39">
    <cfRule type="colorScale" priority="3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conditionalFormatting sqref="GA40:GH40">
    <cfRule type="colorScale" priority="2">
      <colorScale>
        <cfvo type="num" val="-0.01"/>
        <cfvo type="num" val="0"/>
        <cfvo type="num" val="0.01"/>
        <color rgb="FFFF0000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5EC46E-4210-4F19-B690-87C82A384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FC5:FK5</xm:sqref>
        </x14:conditionalFormatting>
        <x14:conditionalFormatting xmlns:xm="http://schemas.microsoft.com/office/excel/2006/main">
          <x14:cfRule type="dataBar" id="{851370F2-7671-4A4F-AD7D-613F0F36F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FC6:FK6</xm:sqref>
        </x14:conditionalFormatting>
        <x14:conditionalFormatting xmlns:xm="http://schemas.microsoft.com/office/excel/2006/main">
          <x14:cfRule type="dataBar" id="{F8E8537C-D035-4A16-A8FC-02435AFA5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FC7:FK7</xm:sqref>
        </x14:conditionalFormatting>
        <x14:conditionalFormatting xmlns:xm="http://schemas.microsoft.com/office/excel/2006/main">
          <x14:cfRule type="dataBar" id="{D622AFBA-174C-4491-817F-D81572FAB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FC8:FK8</xm:sqref>
        </x14:conditionalFormatting>
        <x14:conditionalFormatting xmlns:xm="http://schemas.microsoft.com/office/excel/2006/main">
          <x14:cfRule type="dataBar" id="{73B083E8-C172-435A-A23C-4AD069DB2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FC9:FK9</xm:sqref>
        </x14:conditionalFormatting>
        <x14:conditionalFormatting xmlns:xm="http://schemas.microsoft.com/office/excel/2006/main">
          <x14:cfRule type="dataBar" id="{F3858B26-1413-4D15-9CD7-17FD326979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FC11:FK11</xm:sqref>
        </x14:conditionalFormatting>
        <x14:conditionalFormatting xmlns:xm="http://schemas.microsoft.com/office/excel/2006/main">
          <x14:cfRule type="dataBar" id="{D72000C4-9595-4022-B521-37D21EAAC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FC12:FK12</xm:sqref>
        </x14:conditionalFormatting>
        <x14:conditionalFormatting xmlns:xm="http://schemas.microsoft.com/office/excel/2006/main">
          <x14:cfRule type="dataBar" id="{93F1724D-456D-438B-840B-7C5354FAF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FC13:FK13</xm:sqref>
        </x14:conditionalFormatting>
        <x14:conditionalFormatting xmlns:xm="http://schemas.microsoft.com/office/excel/2006/main">
          <x14:cfRule type="dataBar" id="{379B85CB-CCC0-4022-9A5A-4F61F94F8C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FC15:FK15</xm:sqref>
        </x14:conditionalFormatting>
        <x14:conditionalFormatting xmlns:xm="http://schemas.microsoft.com/office/excel/2006/main">
          <x14:cfRule type="dataBar" id="{8DCB479B-C209-4B68-AF5D-95D77E3ABD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FC16:FK16</xm:sqref>
        </x14:conditionalFormatting>
        <x14:conditionalFormatting xmlns:xm="http://schemas.microsoft.com/office/excel/2006/main">
          <x14:cfRule type="dataBar" id="{03FE0FC4-6654-496C-8493-C7BEB051F7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FC17:FK17</xm:sqref>
        </x14:conditionalFormatting>
        <x14:conditionalFormatting xmlns:xm="http://schemas.microsoft.com/office/excel/2006/main">
          <x14:cfRule type="dataBar" id="{86682A08-9ABB-4C85-BF62-CDC71C8C6A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FC18:FK18</xm:sqref>
        </x14:conditionalFormatting>
        <x14:conditionalFormatting xmlns:xm="http://schemas.microsoft.com/office/excel/2006/main">
          <x14:cfRule type="dataBar" id="{1724D1BC-243E-4BC3-9E99-0FA693643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FC20:FK20</xm:sqref>
        </x14:conditionalFormatting>
        <x14:conditionalFormatting xmlns:xm="http://schemas.microsoft.com/office/excel/2006/main">
          <x14:cfRule type="dataBar" id="{63851D0F-0EB4-4A41-A512-CFEAA850E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FC21:FK21</xm:sqref>
        </x14:conditionalFormatting>
        <x14:conditionalFormatting xmlns:xm="http://schemas.microsoft.com/office/excel/2006/main">
          <x14:cfRule type="dataBar" id="{F70CB443-3A1B-473E-B9DE-89C7092FA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FC23:FK23</xm:sqref>
        </x14:conditionalFormatting>
        <x14:conditionalFormatting xmlns:xm="http://schemas.microsoft.com/office/excel/2006/main">
          <x14:cfRule type="dataBar" id="{1424902C-DEF6-4C60-A49A-BD70BF33B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FC24:FK24</xm:sqref>
        </x14:conditionalFormatting>
        <x14:conditionalFormatting xmlns:xm="http://schemas.microsoft.com/office/excel/2006/main">
          <x14:cfRule type="dataBar" id="{C0F127ED-F589-4B7F-B840-FBCD408A1F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FC25:FK25</xm:sqref>
        </x14:conditionalFormatting>
        <x14:conditionalFormatting xmlns:xm="http://schemas.microsoft.com/office/excel/2006/main">
          <x14:cfRule type="dataBar" id="{5C8E081C-8BC7-46B6-A52A-138B309F4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FC27:FK27</xm:sqref>
        </x14:conditionalFormatting>
        <x14:conditionalFormatting xmlns:xm="http://schemas.microsoft.com/office/excel/2006/main">
          <x14:cfRule type="dataBar" id="{37823C04-9433-4C3B-8546-ACC9FEECF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FC28:FK28</xm:sqref>
        </x14:conditionalFormatting>
        <x14:conditionalFormatting xmlns:xm="http://schemas.microsoft.com/office/excel/2006/main">
          <x14:cfRule type="dataBar" id="{375DF5B5-1B2E-444F-8E1E-299E3755F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FC29:FK29</xm:sqref>
        </x14:conditionalFormatting>
        <x14:conditionalFormatting xmlns:xm="http://schemas.microsoft.com/office/excel/2006/main">
          <x14:cfRule type="dataBar" id="{9A0FFC07-EBA8-4E1A-94C0-B0F472492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FC31:FK31</xm:sqref>
        </x14:conditionalFormatting>
        <x14:conditionalFormatting xmlns:xm="http://schemas.microsoft.com/office/excel/2006/main">
          <x14:cfRule type="dataBar" id="{377C581B-1738-401A-8E1A-DE2C3D02F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FC32:FK32</xm:sqref>
        </x14:conditionalFormatting>
        <x14:conditionalFormatting xmlns:xm="http://schemas.microsoft.com/office/excel/2006/main">
          <x14:cfRule type="dataBar" id="{8D280B97-E4B3-410F-9D21-0BB3B7336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FC34:FK34</xm:sqref>
        </x14:conditionalFormatting>
        <x14:conditionalFormatting xmlns:xm="http://schemas.microsoft.com/office/excel/2006/main">
          <x14:cfRule type="dataBar" id="{2B1DBFCC-FABC-44FC-A462-1BC833723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FC35:FK35</xm:sqref>
        </x14:conditionalFormatting>
        <x14:conditionalFormatting xmlns:xm="http://schemas.microsoft.com/office/excel/2006/main">
          <x14:cfRule type="dataBar" id="{3DF4B24D-2D26-44D0-9D39-0054E3185B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FC36:FK36</xm:sqref>
        </x14:conditionalFormatting>
        <x14:conditionalFormatting xmlns:xm="http://schemas.microsoft.com/office/excel/2006/main">
          <x14:cfRule type="dataBar" id="{F36A8537-111E-4115-A990-6EE84ABD9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FC38:FK38</xm:sqref>
        </x14:conditionalFormatting>
        <x14:conditionalFormatting xmlns:xm="http://schemas.microsoft.com/office/excel/2006/main">
          <x14:cfRule type="dataBar" id="{C8893C31-FD48-4A72-A538-74807ECB7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FC39:FK39</xm:sqref>
        </x14:conditionalFormatting>
        <x14:conditionalFormatting xmlns:xm="http://schemas.microsoft.com/office/excel/2006/main">
          <x14:cfRule type="dataBar" id="{86EE8E95-6379-4E48-8F13-C2C45407A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FC40:FK40</xm:sqref>
        </x14:conditionalFormatting>
        <x14:conditionalFormatting xmlns:xm="http://schemas.microsoft.com/office/excel/2006/main">
          <x14:cfRule type="dataBar" id="{6DC3DC8D-8155-42D4-A69D-BDBF6C583DA5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FB5:FB9</xm:sqref>
        </x14:conditionalFormatting>
        <x14:conditionalFormatting xmlns:xm="http://schemas.microsoft.com/office/excel/2006/main">
          <x14:cfRule type="dataBar" id="{0EBE520D-8EE9-472F-82C0-D42C00654BC5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FB11:FB13</xm:sqref>
        </x14:conditionalFormatting>
        <x14:conditionalFormatting xmlns:xm="http://schemas.microsoft.com/office/excel/2006/main">
          <x14:cfRule type="dataBar" id="{17108FB2-3EDA-4C44-B27D-040163030CA2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FB15:FB18</xm:sqref>
        </x14:conditionalFormatting>
        <x14:conditionalFormatting xmlns:xm="http://schemas.microsoft.com/office/excel/2006/main">
          <x14:cfRule type="dataBar" id="{9F20F26F-91FB-4F55-8FE2-846B9D542280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FB20:FB21</xm:sqref>
        </x14:conditionalFormatting>
        <x14:conditionalFormatting xmlns:xm="http://schemas.microsoft.com/office/excel/2006/main">
          <x14:cfRule type="dataBar" id="{2AC4C080-30DA-40BB-B7AB-6BDD41E09397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FB23:FB25</xm:sqref>
        </x14:conditionalFormatting>
        <x14:conditionalFormatting xmlns:xm="http://schemas.microsoft.com/office/excel/2006/main">
          <x14:cfRule type="dataBar" id="{D30BCE3A-D39F-4B06-84E9-DCD7DD0153F8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FB27:FB29</xm:sqref>
        </x14:conditionalFormatting>
        <x14:conditionalFormatting xmlns:xm="http://schemas.microsoft.com/office/excel/2006/main">
          <x14:cfRule type="dataBar" id="{B35A8F07-B41E-4934-A026-682E51C30C29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FB31:FB32</xm:sqref>
        </x14:conditionalFormatting>
        <x14:conditionalFormatting xmlns:xm="http://schemas.microsoft.com/office/excel/2006/main">
          <x14:cfRule type="dataBar" id="{BF388853-F3AD-4C16-8712-36CDC8F0FFE3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FB34:FB36</xm:sqref>
        </x14:conditionalFormatting>
        <x14:conditionalFormatting xmlns:xm="http://schemas.microsoft.com/office/excel/2006/main">
          <x14:cfRule type="dataBar" id="{AC0B1796-F964-4ABB-8F09-ED55F5561CDC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FB38:FB40</xm:sqref>
        </x14:conditionalFormatting>
        <x14:conditionalFormatting xmlns:xm="http://schemas.microsoft.com/office/excel/2006/main">
          <x14:cfRule type="dataBar" id="{AC94E624-8CC3-41D0-BC3D-F1C7F78B65A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FN5:FN9</xm:sqref>
        </x14:conditionalFormatting>
        <x14:conditionalFormatting xmlns:xm="http://schemas.microsoft.com/office/excel/2006/main">
          <x14:cfRule type="dataBar" id="{7772F924-D136-4392-A7D8-7E2B55F21CCF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FN11:FN13</xm:sqref>
        </x14:conditionalFormatting>
        <x14:conditionalFormatting xmlns:xm="http://schemas.microsoft.com/office/excel/2006/main">
          <x14:cfRule type="dataBar" id="{7D4C1DF1-ACBA-4DEA-B9C0-243C00D88EC7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FN15:FN18</xm:sqref>
        </x14:conditionalFormatting>
        <x14:conditionalFormatting xmlns:xm="http://schemas.microsoft.com/office/excel/2006/main">
          <x14:cfRule type="dataBar" id="{D0F80C07-3B00-4CBC-A5F9-9588B6714509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FN20:FN21</xm:sqref>
        </x14:conditionalFormatting>
        <x14:conditionalFormatting xmlns:xm="http://schemas.microsoft.com/office/excel/2006/main">
          <x14:cfRule type="dataBar" id="{368FD90B-B91B-4817-A147-C07359C06F4E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FN23:FN25</xm:sqref>
        </x14:conditionalFormatting>
        <x14:conditionalFormatting xmlns:xm="http://schemas.microsoft.com/office/excel/2006/main">
          <x14:cfRule type="dataBar" id="{E1900B87-4E1D-4043-87A1-230064C06C4E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FN27:FN29</xm:sqref>
        </x14:conditionalFormatting>
        <x14:conditionalFormatting xmlns:xm="http://schemas.microsoft.com/office/excel/2006/main">
          <x14:cfRule type="dataBar" id="{80C503B8-8F3E-4352-9DB1-90F78B97B83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FN31:FN32</xm:sqref>
        </x14:conditionalFormatting>
        <x14:conditionalFormatting xmlns:xm="http://schemas.microsoft.com/office/excel/2006/main">
          <x14:cfRule type="dataBar" id="{5CB370DC-758B-4BF2-9F03-182D2710E1C5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FN34:FN36</xm:sqref>
        </x14:conditionalFormatting>
        <x14:conditionalFormatting xmlns:xm="http://schemas.microsoft.com/office/excel/2006/main">
          <x14:cfRule type="dataBar" id="{C4B867D5-E0E6-4ABC-A3E9-FB67482140C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FN38:FN40</xm:sqref>
        </x14:conditionalFormatting>
        <x14:conditionalFormatting xmlns:xm="http://schemas.microsoft.com/office/excel/2006/main">
          <x14:cfRule type="dataBar" id="{4A814542-F678-46EF-9DAC-5B6541BB09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FC42:FK42</xm:sqref>
        </x14:conditionalFormatting>
        <x14:conditionalFormatting xmlns:xm="http://schemas.microsoft.com/office/excel/2006/main">
          <x14:cfRule type="dataBar" id="{F5FEC8F1-334E-416E-98E5-1DFE9C5A4B7D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FB42</xm:sqref>
        </x14:conditionalFormatting>
        <x14:conditionalFormatting xmlns:xm="http://schemas.microsoft.com/office/excel/2006/main">
          <x14:cfRule type="dataBar" id="{2CBBC8AF-78F6-46DC-9FD9-160061FBF6CF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FZ5:FZ9</xm:sqref>
        </x14:conditionalFormatting>
        <x14:conditionalFormatting xmlns:xm="http://schemas.microsoft.com/office/excel/2006/main">
          <x14:cfRule type="dataBar" id="{CCEDEC6F-D397-4C8B-B872-70E0836F803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FZ11:FZ13</xm:sqref>
        </x14:conditionalFormatting>
        <x14:conditionalFormatting xmlns:xm="http://schemas.microsoft.com/office/excel/2006/main">
          <x14:cfRule type="dataBar" id="{C849407B-B5D1-4542-B425-A2AE52791493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FZ15:FZ18</xm:sqref>
        </x14:conditionalFormatting>
        <x14:conditionalFormatting xmlns:xm="http://schemas.microsoft.com/office/excel/2006/main">
          <x14:cfRule type="dataBar" id="{74750162-5719-4D76-B722-672790C34E03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FZ20:FZ21</xm:sqref>
        </x14:conditionalFormatting>
        <x14:conditionalFormatting xmlns:xm="http://schemas.microsoft.com/office/excel/2006/main">
          <x14:cfRule type="dataBar" id="{CD3BA21D-08E8-477F-9D22-BB64497A8348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FZ23:FZ25</xm:sqref>
        </x14:conditionalFormatting>
        <x14:conditionalFormatting xmlns:xm="http://schemas.microsoft.com/office/excel/2006/main">
          <x14:cfRule type="dataBar" id="{694DCAB1-E9DF-423C-A722-898EEA6AD8E0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FZ27:FZ29</xm:sqref>
        </x14:conditionalFormatting>
        <x14:conditionalFormatting xmlns:xm="http://schemas.microsoft.com/office/excel/2006/main">
          <x14:cfRule type="dataBar" id="{E9931340-6255-46F9-8C8F-37343DC3037C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FZ31:FZ32</xm:sqref>
        </x14:conditionalFormatting>
        <x14:conditionalFormatting xmlns:xm="http://schemas.microsoft.com/office/excel/2006/main">
          <x14:cfRule type="dataBar" id="{E39FE413-5259-4601-A4A1-9C07435ED774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FZ34:FZ36</xm:sqref>
        </x14:conditionalFormatting>
        <x14:conditionalFormatting xmlns:xm="http://schemas.microsoft.com/office/excel/2006/main">
          <x14:cfRule type="dataBar" id="{48A74997-08FA-4964-95AD-B672D2A042B2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FZ38:FZ40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5"/>
  <sheetViews>
    <sheetView tabSelected="1" topLeftCell="L79" zoomScale="55" zoomScaleNormal="55" workbookViewId="0">
      <selection activeCell="Y140" sqref="Y140"/>
    </sheetView>
  </sheetViews>
  <sheetFormatPr defaultRowHeight="15" x14ac:dyDescent="0.25"/>
  <cols>
    <col min="1" max="2" width="9.140625" style="1"/>
    <col min="3" max="3" width="14.140625" style="1" bestFit="1" customWidth="1"/>
    <col min="4" max="4" width="6" style="1" bestFit="1" customWidth="1"/>
    <col min="5" max="13" width="12.28515625" style="1" customWidth="1"/>
    <col min="14" max="14" width="12.28515625" style="1" hidden="1" customWidth="1"/>
    <col min="15" max="15" width="9.140625" style="1"/>
    <col min="16" max="16" width="26.5703125" style="1" bestFit="1" customWidth="1"/>
    <col min="17" max="18" width="10.5703125" style="5" customWidth="1"/>
    <col min="19" max="19" width="8.140625" style="5" customWidth="1"/>
    <col min="20" max="20" width="8.140625" style="1" customWidth="1"/>
    <col min="21" max="21" width="9.140625" style="1"/>
    <col min="22" max="22" width="28" style="1" bestFit="1" customWidth="1"/>
    <col min="23" max="16384" width="9.140625" style="1"/>
  </cols>
  <sheetData>
    <row r="1" spans="1:38" ht="15.75" thickBot="1" x14ac:dyDescent="0.3"/>
    <row r="2" spans="1:38" ht="16.5" thickBot="1" x14ac:dyDescent="0.3">
      <c r="C2" s="2"/>
      <c r="D2" s="2"/>
      <c r="E2" s="12" t="s">
        <v>72</v>
      </c>
      <c r="F2" s="12" t="s">
        <v>73</v>
      </c>
      <c r="G2" s="12" t="s">
        <v>74</v>
      </c>
      <c r="H2" s="12" t="s">
        <v>75</v>
      </c>
      <c r="I2" s="12" t="s">
        <v>76</v>
      </c>
      <c r="J2" s="12" t="s">
        <v>77</v>
      </c>
      <c r="K2" s="12" t="s">
        <v>79</v>
      </c>
      <c r="L2" s="12" t="s">
        <v>78</v>
      </c>
      <c r="M2" s="12" t="s">
        <v>80</v>
      </c>
      <c r="N2" s="61"/>
      <c r="P2" s="64" t="s">
        <v>44</v>
      </c>
      <c r="Q2" s="25" t="s">
        <v>84</v>
      </c>
      <c r="R2" s="25" t="s">
        <v>76</v>
      </c>
      <c r="S2" s="52" t="s">
        <v>91</v>
      </c>
      <c r="T2" s="26" t="s">
        <v>92</v>
      </c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</row>
    <row r="3" spans="1:38" ht="15.75" x14ac:dyDescent="0.25">
      <c r="A3" s="1" t="s">
        <v>103</v>
      </c>
      <c r="B3" s="1" t="s">
        <v>102</v>
      </c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P3" s="45" t="s">
        <v>90</v>
      </c>
      <c r="Q3" s="60">
        <v>0.45</v>
      </c>
      <c r="R3" s="60">
        <v>0.11</v>
      </c>
      <c r="S3" s="53">
        <f>Q3-R3</f>
        <v>0.34</v>
      </c>
      <c r="T3" s="22">
        <f>S3*$D$5</f>
        <v>9.1800000000000007E-2</v>
      </c>
      <c r="V3" s="27" t="s">
        <v>37</v>
      </c>
      <c r="W3" s="28">
        <v>43238</v>
      </c>
      <c r="X3" s="28">
        <v>43243</v>
      </c>
      <c r="Y3" s="28">
        <v>43257</v>
      </c>
      <c r="Z3" s="28">
        <v>43264</v>
      </c>
      <c r="AA3" s="28">
        <v>43271</v>
      </c>
      <c r="AB3" s="28">
        <v>43278</v>
      </c>
      <c r="AC3" s="28">
        <v>43285</v>
      </c>
      <c r="AD3" s="28">
        <v>43292</v>
      </c>
      <c r="AE3" s="28">
        <v>43299</v>
      </c>
      <c r="AF3" s="28">
        <v>43306</v>
      </c>
      <c r="AG3" s="28">
        <v>43313</v>
      </c>
      <c r="AH3" s="28">
        <v>43320</v>
      </c>
      <c r="AI3" s="28">
        <v>43327</v>
      </c>
      <c r="AJ3" s="28">
        <v>43334</v>
      </c>
      <c r="AK3" s="28">
        <v>43341</v>
      </c>
      <c r="AL3" s="29">
        <v>43348</v>
      </c>
    </row>
    <row r="4" spans="1:38" x14ac:dyDescent="0.25">
      <c r="A4" s="5"/>
      <c r="B4" s="62">
        <v>15274</v>
      </c>
      <c r="C4" s="1" t="s">
        <v>43</v>
      </c>
      <c r="D4" s="19">
        <v>0.08</v>
      </c>
      <c r="E4" s="18">
        <v>0.24</v>
      </c>
      <c r="F4" s="18">
        <v>0.1</v>
      </c>
      <c r="G4" s="18">
        <v>0.15</v>
      </c>
      <c r="H4" s="18">
        <v>0.08</v>
      </c>
      <c r="I4" s="18">
        <v>0.1</v>
      </c>
      <c r="J4" s="18">
        <v>0.06</v>
      </c>
      <c r="K4" s="18">
        <v>0.15</v>
      </c>
      <c r="L4" s="18">
        <v>0.05</v>
      </c>
      <c r="M4" s="18">
        <v>6.9999999999999951E-2</v>
      </c>
      <c r="N4" s="18">
        <f>SUM(K4:L4)</f>
        <v>0.2</v>
      </c>
      <c r="P4" s="65" t="s">
        <v>104</v>
      </c>
      <c r="Q4" s="57"/>
      <c r="R4" s="57">
        <f>+R3+(R7-Q7)</f>
        <v>0.28999999999999998</v>
      </c>
      <c r="S4" s="58"/>
      <c r="T4" s="59"/>
      <c r="V4" s="30" t="s">
        <v>1</v>
      </c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2"/>
    </row>
    <row r="5" spans="1:38" x14ac:dyDescent="0.25">
      <c r="A5" s="5"/>
      <c r="B5" s="62">
        <v>28625</v>
      </c>
      <c r="C5" s="1" t="s">
        <v>44</v>
      </c>
      <c r="D5" s="19">
        <v>0.27</v>
      </c>
      <c r="E5" s="18">
        <v>0.17</v>
      </c>
      <c r="F5" s="18">
        <v>0.19</v>
      </c>
      <c r="G5" s="18">
        <v>0.12</v>
      </c>
      <c r="H5" s="18">
        <v>0.06</v>
      </c>
      <c r="I5" s="18">
        <v>0.11</v>
      </c>
      <c r="J5" s="18">
        <v>0.03</v>
      </c>
      <c r="K5" s="18">
        <v>0.24</v>
      </c>
      <c r="L5" s="18">
        <v>0.05</v>
      </c>
      <c r="M5" s="18">
        <v>2.9999999999999916E-2</v>
      </c>
      <c r="N5" s="18">
        <f t="shared" ref="N5:N20" si="0">SUM(K5:L5)</f>
        <v>0.28999999999999998</v>
      </c>
      <c r="P5" s="65" t="s">
        <v>105</v>
      </c>
      <c r="Q5" s="57"/>
      <c r="R5" s="57">
        <v>0.36</v>
      </c>
      <c r="S5" s="58"/>
      <c r="T5" s="59"/>
      <c r="V5" s="23" t="s">
        <v>43</v>
      </c>
      <c r="W5" s="33">
        <v>0.01</v>
      </c>
      <c r="X5" s="33">
        <v>0.01</v>
      </c>
      <c r="Y5" s="33">
        <v>0.04</v>
      </c>
      <c r="Z5" s="33">
        <v>0.01</v>
      </c>
      <c r="AA5" s="33">
        <v>0.02</v>
      </c>
      <c r="AB5" s="33">
        <v>0</v>
      </c>
      <c r="AC5" s="33">
        <v>0.04</v>
      </c>
      <c r="AD5" s="33">
        <v>0</v>
      </c>
      <c r="AE5" s="33">
        <v>0.04</v>
      </c>
      <c r="AF5" s="33">
        <v>0.02</v>
      </c>
      <c r="AG5" s="33">
        <v>7.0000000000000007E-2</v>
      </c>
      <c r="AH5" s="33">
        <v>0.03</v>
      </c>
      <c r="AI5" s="33">
        <v>0.08</v>
      </c>
      <c r="AJ5" s="33">
        <v>0.11</v>
      </c>
      <c r="AK5" s="33">
        <v>0.09</v>
      </c>
      <c r="AL5" s="34">
        <v>0.1</v>
      </c>
    </row>
    <row r="6" spans="1:38" x14ac:dyDescent="0.25">
      <c r="A6" s="62">
        <v>150000</v>
      </c>
      <c r="B6" s="62">
        <v>73970</v>
      </c>
      <c r="C6" s="1" t="s">
        <v>45</v>
      </c>
      <c r="D6" s="19">
        <v>0.43</v>
      </c>
      <c r="E6" s="18">
        <v>0.23</v>
      </c>
      <c r="F6" s="18">
        <v>0.08</v>
      </c>
      <c r="G6" s="18">
        <v>0.11</v>
      </c>
      <c r="H6" s="18">
        <v>0.11</v>
      </c>
      <c r="I6" s="18">
        <v>7.0000000000000007E-2</v>
      </c>
      <c r="J6" s="18">
        <v>0.05</v>
      </c>
      <c r="K6" s="18">
        <v>0.22</v>
      </c>
      <c r="L6" s="18">
        <v>0.08</v>
      </c>
      <c r="M6" s="18">
        <v>4.9999999999999933E-2</v>
      </c>
      <c r="N6" s="18">
        <f t="shared" si="0"/>
        <v>0.3</v>
      </c>
      <c r="P6" s="46"/>
      <c r="Q6" s="21"/>
      <c r="R6" s="21"/>
      <c r="S6" s="53"/>
      <c r="T6" s="24"/>
      <c r="V6" s="23" t="s">
        <v>44</v>
      </c>
      <c r="W6" s="33">
        <v>0.01</v>
      </c>
      <c r="X6" s="33">
        <v>0.03</v>
      </c>
      <c r="Y6" s="33">
        <v>0.04</v>
      </c>
      <c r="Z6" s="33">
        <v>0.01</v>
      </c>
      <c r="AA6" s="33">
        <v>0.03</v>
      </c>
      <c r="AB6" s="33">
        <v>0.03</v>
      </c>
      <c r="AC6" s="33">
        <v>0.01</v>
      </c>
      <c r="AD6" s="33">
        <v>0.02</v>
      </c>
      <c r="AE6" s="33">
        <v>0.03</v>
      </c>
      <c r="AF6" s="33">
        <v>0.02</v>
      </c>
      <c r="AG6" s="33">
        <v>0.02</v>
      </c>
      <c r="AH6" s="33">
        <v>0.04</v>
      </c>
      <c r="AI6" s="33">
        <v>0.09</v>
      </c>
      <c r="AJ6" s="33">
        <v>7.0000000000000007E-2</v>
      </c>
      <c r="AK6" s="33">
        <v>0.06</v>
      </c>
      <c r="AL6" s="34">
        <v>0.11</v>
      </c>
    </row>
    <row r="7" spans="1:38" x14ac:dyDescent="0.25">
      <c r="A7" s="5"/>
      <c r="B7" s="62">
        <v>6640</v>
      </c>
      <c r="C7" s="1" t="s">
        <v>46</v>
      </c>
      <c r="D7" s="19">
        <v>0.15</v>
      </c>
      <c r="E7" s="18">
        <v>0.25</v>
      </c>
      <c r="F7" s="18">
        <v>0.09</v>
      </c>
      <c r="G7" s="18">
        <v>0.08</v>
      </c>
      <c r="H7" s="18">
        <v>0.1</v>
      </c>
      <c r="I7" s="18">
        <v>0.04</v>
      </c>
      <c r="J7" s="18">
        <v>0.05</v>
      </c>
      <c r="K7" s="18">
        <v>0.19</v>
      </c>
      <c r="L7" s="18">
        <v>0.05</v>
      </c>
      <c r="M7" s="18">
        <v>0.14999999999999991</v>
      </c>
      <c r="N7" s="18">
        <f t="shared" si="0"/>
        <v>0.24</v>
      </c>
      <c r="P7" s="45" t="s">
        <v>94</v>
      </c>
      <c r="Q7" s="60">
        <v>0.11</v>
      </c>
      <c r="R7" s="60">
        <v>0.28999999999999998</v>
      </c>
      <c r="S7" s="56">
        <f>R7-Q7</f>
        <v>0.18</v>
      </c>
      <c r="T7" s="24">
        <f t="shared" ref="T7:T14" si="1">S7*$D$5</f>
        <v>4.8600000000000004E-2</v>
      </c>
      <c r="V7" s="23" t="s">
        <v>45</v>
      </c>
      <c r="W7" s="33">
        <v>0.03</v>
      </c>
      <c r="X7" s="33">
        <v>0.05</v>
      </c>
      <c r="Y7" s="33">
        <v>0.03</v>
      </c>
      <c r="Z7" s="33">
        <v>0.02</v>
      </c>
      <c r="AA7" s="33">
        <v>0.02</v>
      </c>
      <c r="AB7" s="33">
        <v>0.03</v>
      </c>
      <c r="AC7" s="33">
        <v>0.02</v>
      </c>
      <c r="AD7" s="33">
        <v>0.03</v>
      </c>
      <c r="AE7" s="33">
        <v>0.02</v>
      </c>
      <c r="AF7" s="33">
        <v>0.03</v>
      </c>
      <c r="AG7" s="33">
        <v>0.02</v>
      </c>
      <c r="AH7" s="33">
        <v>0.03</v>
      </c>
      <c r="AI7" s="33">
        <v>0.05</v>
      </c>
      <c r="AJ7" s="33">
        <v>0.06</v>
      </c>
      <c r="AK7" s="33">
        <v>0.06</v>
      </c>
      <c r="AL7" s="34">
        <v>7.0000000000000007E-2</v>
      </c>
    </row>
    <row r="8" spans="1:38" x14ac:dyDescent="0.25">
      <c r="A8" s="5"/>
      <c r="B8" s="62">
        <v>6100</v>
      </c>
      <c r="C8" s="1" t="s">
        <v>47</v>
      </c>
      <c r="D8" s="19">
        <v>7.0000000000000007E-2</v>
      </c>
      <c r="E8" s="18">
        <v>0.36</v>
      </c>
      <c r="F8" s="18">
        <v>0.11</v>
      </c>
      <c r="G8" s="18">
        <v>0.08</v>
      </c>
      <c r="H8" s="18">
        <v>0.02</v>
      </c>
      <c r="I8" s="18">
        <v>0.08</v>
      </c>
      <c r="J8" s="18">
        <v>0.04</v>
      </c>
      <c r="K8" s="18">
        <v>0.15</v>
      </c>
      <c r="L8" s="18">
        <v>7.0000000000000007E-2</v>
      </c>
      <c r="M8" s="18">
        <v>9.000000000000008E-2</v>
      </c>
      <c r="N8" s="18">
        <f t="shared" si="0"/>
        <v>0.22</v>
      </c>
      <c r="P8" s="45" t="s">
        <v>80</v>
      </c>
      <c r="Q8" s="60">
        <f>1-Q7-Q3</f>
        <v>0.44</v>
      </c>
      <c r="R8" s="60">
        <f>1-R7-R3</f>
        <v>0.6</v>
      </c>
      <c r="S8" s="56">
        <f>R8-Q8</f>
        <v>0.15999999999999998</v>
      </c>
      <c r="T8" s="24">
        <f t="shared" si="1"/>
        <v>4.3199999999999995E-2</v>
      </c>
      <c r="V8" s="23" t="s">
        <v>46</v>
      </c>
      <c r="W8" s="33">
        <v>0.05</v>
      </c>
      <c r="X8" s="33">
        <v>0.01</v>
      </c>
      <c r="Y8" s="33">
        <v>0.03</v>
      </c>
      <c r="Z8" s="33">
        <v>0.03</v>
      </c>
      <c r="AA8" s="33">
        <v>0.01</v>
      </c>
      <c r="AB8" s="33">
        <v>0.01</v>
      </c>
      <c r="AC8" s="33">
        <v>0.02</v>
      </c>
      <c r="AD8" s="33">
        <v>0.01</v>
      </c>
      <c r="AE8" s="33">
        <v>0.01</v>
      </c>
      <c r="AF8" s="33">
        <v>0.02</v>
      </c>
      <c r="AG8" s="33">
        <v>0.01</v>
      </c>
      <c r="AH8" s="33">
        <v>0.04</v>
      </c>
      <c r="AI8" s="33">
        <v>7.0000000000000007E-2</v>
      </c>
      <c r="AJ8" s="33">
        <v>0.01</v>
      </c>
      <c r="AK8" s="33">
        <v>0.04</v>
      </c>
      <c r="AL8" s="34">
        <v>0.04</v>
      </c>
    </row>
    <row r="9" spans="1:38" x14ac:dyDescent="0.25">
      <c r="A9" s="62">
        <v>500000</v>
      </c>
      <c r="B9" s="62">
        <f>SUM(B4:B8)</f>
        <v>130609</v>
      </c>
      <c r="C9" s="4" t="s">
        <v>19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66" t="s">
        <v>95</v>
      </c>
      <c r="Q9" s="48">
        <v>0.05</v>
      </c>
      <c r="R9" s="48">
        <v>0.12</v>
      </c>
      <c r="S9" s="54">
        <f t="shared" ref="S9:S14" si="2">R9-Q9</f>
        <v>6.9999999999999993E-2</v>
      </c>
      <c r="T9" s="49">
        <f t="shared" si="1"/>
        <v>1.89E-2</v>
      </c>
      <c r="V9" s="23" t="s">
        <v>47</v>
      </c>
      <c r="W9" s="33">
        <v>0</v>
      </c>
      <c r="X9" s="33">
        <v>0.01</v>
      </c>
      <c r="Y9" s="33">
        <v>0.03</v>
      </c>
      <c r="Z9" s="33">
        <v>0</v>
      </c>
      <c r="AA9" s="33">
        <v>0.04</v>
      </c>
      <c r="AB9" s="33">
        <v>0.03</v>
      </c>
      <c r="AC9" s="33">
        <v>0.03</v>
      </c>
      <c r="AD9" s="33">
        <v>0</v>
      </c>
      <c r="AE9" s="33">
        <v>0.01</v>
      </c>
      <c r="AF9" s="33">
        <v>0</v>
      </c>
      <c r="AG9" s="33">
        <v>0</v>
      </c>
      <c r="AH9" s="33">
        <v>0.01</v>
      </c>
      <c r="AI9" s="33">
        <v>0.03</v>
      </c>
      <c r="AJ9" s="33">
        <v>0.03</v>
      </c>
      <c r="AK9" s="33">
        <v>0.01</v>
      </c>
      <c r="AL9" s="34">
        <v>0.08</v>
      </c>
    </row>
    <row r="10" spans="1:38" x14ac:dyDescent="0.25">
      <c r="D10" s="19">
        <v>1</v>
      </c>
      <c r="E10" s="18">
        <v>0.22750000000000001</v>
      </c>
      <c r="F10" s="18">
        <v>0.1135</v>
      </c>
      <c r="G10" s="18">
        <v>0.107</v>
      </c>
      <c r="H10" s="18">
        <v>8.7499999999999994E-2</v>
      </c>
      <c r="I10" s="18">
        <v>7.7499999999999999E-2</v>
      </c>
      <c r="J10" s="18">
        <v>4.3999999999999997E-2</v>
      </c>
      <c r="K10" s="18">
        <v>0.20799999999999999</v>
      </c>
      <c r="L10" s="18">
        <v>6.0999999999999999E-2</v>
      </c>
      <c r="M10" s="18">
        <v>7.4000000000000066E-2</v>
      </c>
      <c r="N10" s="18">
        <f t="shared" si="0"/>
        <v>0.26900000000000002</v>
      </c>
      <c r="P10" s="66" t="s">
        <v>96</v>
      </c>
      <c r="Q10" s="48">
        <v>0.13</v>
      </c>
      <c r="R10" s="48">
        <v>0.17</v>
      </c>
      <c r="S10" s="54">
        <f t="shared" si="2"/>
        <v>4.0000000000000008E-2</v>
      </c>
      <c r="T10" s="49">
        <f t="shared" si="1"/>
        <v>1.0800000000000002E-2</v>
      </c>
      <c r="V10" s="30" t="s">
        <v>19</v>
      </c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6"/>
    </row>
    <row r="11" spans="1:38" x14ac:dyDescent="0.25">
      <c r="P11" s="66" t="s">
        <v>97</v>
      </c>
      <c r="Q11" s="48">
        <v>0.15</v>
      </c>
      <c r="R11" s="48">
        <v>0.19</v>
      </c>
      <c r="S11" s="54">
        <f t="shared" si="2"/>
        <v>4.0000000000000008E-2</v>
      </c>
      <c r="T11" s="49">
        <f t="shared" si="1"/>
        <v>1.0800000000000002E-2</v>
      </c>
      <c r="V11" s="23"/>
      <c r="W11" s="37">
        <v>2.5000000000000001E-2</v>
      </c>
      <c r="X11" s="37">
        <v>3.2000000000000001E-2</v>
      </c>
      <c r="Y11" s="37">
        <v>0.03</v>
      </c>
      <c r="Z11" s="37">
        <v>1.9E-2</v>
      </c>
      <c r="AA11" s="37">
        <v>2.5999999999999999E-2</v>
      </c>
      <c r="AB11" s="37">
        <v>2.4E-2</v>
      </c>
      <c r="AC11" s="37">
        <v>1.7999999999999999E-2</v>
      </c>
      <c r="AD11" s="37">
        <v>1.9E-2</v>
      </c>
      <c r="AE11" s="37">
        <v>2.1000000000000001E-2</v>
      </c>
      <c r="AF11" s="37">
        <v>2.3E-2</v>
      </c>
      <c r="AG11" s="37">
        <v>1.9E-2</v>
      </c>
      <c r="AH11" s="37">
        <v>3.1E-2</v>
      </c>
      <c r="AI11" s="37">
        <v>6.7000000000000004E-2</v>
      </c>
      <c r="AJ11" s="37">
        <v>5.7000000000000002E-2</v>
      </c>
      <c r="AK11" s="37">
        <v>5.8000000000000003E-2</v>
      </c>
      <c r="AL11" s="38">
        <v>7.7499999999999999E-2</v>
      </c>
    </row>
    <row r="12" spans="1:38" ht="15.75" x14ac:dyDescent="0.25">
      <c r="C12" s="2"/>
      <c r="D12" s="2"/>
      <c r="E12" s="12" t="s">
        <v>72</v>
      </c>
      <c r="F12" s="12" t="s">
        <v>73</v>
      </c>
      <c r="G12" s="12" t="s">
        <v>74</v>
      </c>
      <c r="H12" s="12" t="s">
        <v>75</v>
      </c>
      <c r="I12" s="12" t="s">
        <v>84</v>
      </c>
      <c r="J12" s="12" t="s">
        <v>77</v>
      </c>
      <c r="K12" s="12" t="s">
        <v>79</v>
      </c>
      <c r="L12" s="12" t="s">
        <v>78</v>
      </c>
      <c r="M12" s="12" t="s">
        <v>80</v>
      </c>
      <c r="N12" s="61"/>
      <c r="P12" s="66" t="s">
        <v>98</v>
      </c>
      <c r="Q12" s="48">
        <v>0.04</v>
      </c>
      <c r="R12" s="48">
        <v>0.06</v>
      </c>
      <c r="S12" s="54">
        <f t="shared" si="2"/>
        <v>1.9999999999999997E-2</v>
      </c>
      <c r="T12" s="49">
        <f t="shared" si="1"/>
        <v>5.3999999999999994E-3</v>
      </c>
      <c r="V12" s="39" t="s">
        <v>40</v>
      </c>
      <c r="W12" s="40">
        <v>43238</v>
      </c>
      <c r="X12" s="40">
        <v>43243</v>
      </c>
      <c r="Y12" s="40">
        <v>43257</v>
      </c>
      <c r="Z12" s="40">
        <v>43264</v>
      </c>
      <c r="AA12" s="40">
        <v>43271</v>
      </c>
      <c r="AB12" s="40">
        <v>43278</v>
      </c>
      <c r="AC12" s="40">
        <v>43285</v>
      </c>
      <c r="AD12" s="40">
        <v>43292</v>
      </c>
      <c r="AE12" s="40">
        <v>43299</v>
      </c>
      <c r="AF12" s="40">
        <v>43306</v>
      </c>
      <c r="AG12" s="40">
        <v>43313</v>
      </c>
      <c r="AH12" s="40">
        <v>43320</v>
      </c>
      <c r="AI12" s="40">
        <v>43327</v>
      </c>
      <c r="AJ12" s="40">
        <v>43334</v>
      </c>
      <c r="AK12" s="40">
        <v>43341</v>
      </c>
      <c r="AL12" s="41">
        <v>43348</v>
      </c>
    </row>
    <row r="13" spans="1:38" x14ac:dyDescent="0.25">
      <c r="C13" s="4" t="s">
        <v>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P13" s="66" t="s">
        <v>99</v>
      </c>
      <c r="Q13" s="48">
        <v>0.03</v>
      </c>
      <c r="R13" s="48">
        <v>0.03</v>
      </c>
      <c r="S13" s="54">
        <f t="shared" si="2"/>
        <v>0</v>
      </c>
      <c r="T13" s="49">
        <f t="shared" si="1"/>
        <v>0</v>
      </c>
      <c r="V13" s="30" t="s">
        <v>1</v>
      </c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2"/>
    </row>
    <row r="14" spans="1:38" ht="15.75" thickBot="1" x14ac:dyDescent="0.3">
      <c r="C14" s="1" t="s">
        <v>43</v>
      </c>
      <c r="D14" s="19">
        <v>0.08</v>
      </c>
      <c r="E14" s="18">
        <v>0.2</v>
      </c>
      <c r="F14" s="18">
        <v>7.0000000000000007E-2</v>
      </c>
      <c r="G14" s="18">
        <v>0.09</v>
      </c>
      <c r="H14" s="18">
        <v>7.0000000000000007E-2</v>
      </c>
      <c r="I14" s="18">
        <v>0.36</v>
      </c>
      <c r="J14" s="18">
        <v>0.08</v>
      </c>
      <c r="K14" s="18">
        <v>0.03</v>
      </c>
      <c r="L14" s="18">
        <v>0.04</v>
      </c>
      <c r="M14" s="18">
        <v>6.9999999999999951E-2</v>
      </c>
      <c r="N14" s="18">
        <f t="shared" si="0"/>
        <v>7.0000000000000007E-2</v>
      </c>
      <c r="P14" s="67" t="s">
        <v>100</v>
      </c>
      <c r="Q14" s="50">
        <v>0.02</v>
      </c>
      <c r="R14" s="50">
        <v>0.03</v>
      </c>
      <c r="S14" s="55">
        <f t="shared" si="2"/>
        <v>9.9999999999999985E-3</v>
      </c>
      <c r="T14" s="51">
        <f t="shared" si="1"/>
        <v>2.6999999999999997E-3</v>
      </c>
      <c r="V14" s="23" t="s">
        <v>43</v>
      </c>
      <c r="W14" s="33">
        <v>0.2</v>
      </c>
      <c r="X14" s="33">
        <v>0.26</v>
      </c>
      <c r="Y14" s="33">
        <v>0.32</v>
      </c>
      <c r="Z14" s="33">
        <v>0.2</v>
      </c>
      <c r="AA14" s="33">
        <v>0.28000000000000003</v>
      </c>
      <c r="AB14" s="33">
        <v>0.23</v>
      </c>
      <c r="AC14" s="33">
        <v>0.17</v>
      </c>
      <c r="AD14" s="33">
        <v>0.25</v>
      </c>
      <c r="AE14" s="33">
        <v>0.28999999999999998</v>
      </c>
      <c r="AF14" s="33">
        <v>0.23</v>
      </c>
      <c r="AG14" s="33">
        <v>0.25</v>
      </c>
      <c r="AH14" s="33">
        <v>0.24</v>
      </c>
      <c r="AI14" s="33">
        <v>0.23</v>
      </c>
      <c r="AJ14" s="33">
        <v>0.25</v>
      </c>
      <c r="AK14" s="33">
        <v>0.15</v>
      </c>
      <c r="AL14" s="34">
        <v>0.15</v>
      </c>
    </row>
    <row r="15" spans="1:38" x14ac:dyDescent="0.25">
      <c r="C15" s="1" t="s">
        <v>44</v>
      </c>
      <c r="D15" s="19">
        <v>0.27</v>
      </c>
      <c r="E15" s="18">
        <v>0.13</v>
      </c>
      <c r="F15" s="18">
        <v>0.15</v>
      </c>
      <c r="G15" s="18">
        <v>0.05</v>
      </c>
      <c r="H15" s="18">
        <v>0.04</v>
      </c>
      <c r="I15" s="18">
        <v>0.45</v>
      </c>
      <c r="J15" s="18">
        <v>0.02</v>
      </c>
      <c r="K15" s="18">
        <v>0.09</v>
      </c>
      <c r="L15" s="18">
        <v>0.02</v>
      </c>
      <c r="M15" s="18">
        <v>2.9999999999999916E-2</v>
      </c>
      <c r="N15" s="18">
        <f t="shared" si="0"/>
        <v>0.11</v>
      </c>
      <c r="V15" s="23" t="s">
        <v>44</v>
      </c>
      <c r="W15" s="33">
        <v>0.36</v>
      </c>
      <c r="X15" s="33">
        <v>0.26</v>
      </c>
      <c r="Y15" s="33">
        <v>0.31</v>
      </c>
      <c r="Z15" s="33">
        <v>0.28000000000000003</v>
      </c>
      <c r="AA15" s="33">
        <v>0.28999999999999998</v>
      </c>
      <c r="AB15" s="33">
        <v>0.32</v>
      </c>
      <c r="AC15" s="33">
        <v>0.33</v>
      </c>
      <c r="AD15" s="33">
        <v>0.3</v>
      </c>
      <c r="AE15" s="33">
        <v>0.32</v>
      </c>
      <c r="AF15" s="33">
        <v>0.28999999999999998</v>
      </c>
      <c r="AG15" s="33">
        <v>0.28999999999999998</v>
      </c>
      <c r="AH15" s="33">
        <v>0.34</v>
      </c>
      <c r="AI15" s="33">
        <v>0.24</v>
      </c>
      <c r="AJ15" s="33">
        <v>0.22</v>
      </c>
      <c r="AK15" s="33">
        <v>0.27</v>
      </c>
      <c r="AL15" s="34">
        <v>0.24</v>
      </c>
    </row>
    <row r="16" spans="1:38" ht="15.75" thickBot="1" x14ac:dyDescent="0.3">
      <c r="C16" s="1" t="s">
        <v>45</v>
      </c>
      <c r="D16" s="19">
        <v>0.43</v>
      </c>
      <c r="E16" s="18">
        <v>0.23</v>
      </c>
      <c r="F16" s="18">
        <v>0.06</v>
      </c>
      <c r="G16" s="18">
        <v>0.06</v>
      </c>
      <c r="H16" s="18">
        <v>0.1</v>
      </c>
      <c r="I16" s="18">
        <v>0.32</v>
      </c>
      <c r="J16" s="18">
        <v>0.06</v>
      </c>
      <c r="K16" s="18">
        <v>0.1</v>
      </c>
      <c r="L16" s="18">
        <v>0.02</v>
      </c>
      <c r="M16" s="18">
        <v>4.9999999999999933E-2</v>
      </c>
      <c r="N16" s="18">
        <f t="shared" si="0"/>
        <v>0.12000000000000001</v>
      </c>
      <c r="P16" s="47"/>
      <c r="Q16" s="1"/>
      <c r="R16" s="1"/>
      <c r="S16" s="1"/>
      <c r="V16" s="23" t="s">
        <v>45</v>
      </c>
      <c r="W16" s="33">
        <v>0.28999999999999998</v>
      </c>
      <c r="X16" s="33">
        <v>0.26</v>
      </c>
      <c r="Y16" s="33">
        <v>0.26</v>
      </c>
      <c r="Z16" s="33">
        <v>0.28999999999999998</v>
      </c>
      <c r="AA16" s="33">
        <v>0.28999999999999998</v>
      </c>
      <c r="AB16" s="33">
        <v>0.31</v>
      </c>
      <c r="AC16" s="33">
        <v>0.28000000000000003</v>
      </c>
      <c r="AD16" s="33">
        <v>0.28000000000000003</v>
      </c>
      <c r="AE16" s="33">
        <v>0.27</v>
      </c>
      <c r="AF16" s="33">
        <v>0.27</v>
      </c>
      <c r="AG16" s="33">
        <v>0.33</v>
      </c>
      <c r="AH16" s="33">
        <v>0.25</v>
      </c>
      <c r="AI16" s="33">
        <v>0.28000000000000003</v>
      </c>
      <c r="AJ16" s="33">
        <v>0.24</v>
      </c>
      <c r="AK16" s="33">
        <v>0.21</v>
      </c>
      <c r="AL16" s="34">
        <v>0.22</v>
      </c>
    </row>
    <row r="17" spans="3:38" x14ac:dyDescent="0.25">
      <c r="C17" s="1" t="s">
        <v>46</v>
      </c>
      <c r="D17" s="19">
        <v>0.15</v>
      </c>
      <c r="E17" s="18">
        <v>0.3</v>
      </c>
      <c r="F17" s="18">
        <v>0.06</v>
      </c>
      <c r="G17" s="18">
        <v>0.03</v>
      </c>
      <c r="H17" s="18">
        <v>0.08</v>
      </c>
      <c r="I17" s="18">
        <v>0.2</v>
      </c>
      <c r="J17" s="18">
        <v>0.04</v>
      </c>
      <c r="K17" s="18">
        <v>0.12</v>
      </c>
      <c r="L17" s="18">
        <v>0.03</v>
      </c>
      <c r="M17" s="18">
        <v>0.14999999999999991</v>
      </c>
      <c r="N17" s="18">
        <f t="shared" si="0"/>
        <v>0.15</v>
      </c>
      <c r="P17" s="99"/>
      <c r="Q17" s="97" t="s">
        <v>106</v>
      </c>
      <c r="R17" s="95" t="s">
        <v>107</v>
      </c>
      <c r="S17" s="93" t="s">
        <v>91</v>
      </c>
      <c r="T17" s="5"/>
      <c r="V17" s="23" t="s">
        <v>46</v>
      </c>
      <c r="W17" s="33">
        <v>0.2</v>
      </c>
      <c r="X17" s="33">
        <v>0.19</v>
      </c>
      <c r="Y17" s="33">
        <v>0.25</v>
      </c>
      <c r="Z17" s="33">
        <v>0.23</v>
      </c>
      <c r="AA17" s="33">
        <v>0.28999999999999998</v>
      </c>
      <c r="AB17" s="33">
        <v>0.16</v>
      </c>
      <c r="AC17" s="33">
        <v>0.17</v>
      </c>
      <c r="AD17" s="33">
        <v>0.2</v>
      </c>
      <c r="AE17" s="33">
        <v>0.26</v>
      </c>
      <c r="AF17" s="33">
        <v>0.28999999999999998</v>
      </c>
      <c r="AG17" s="33">
        <v>0.21</v>
      </c>
      <c r="AH17" s="33">
        <v>0.23</v>
      </c>
      <c r="AI17" s="33">
        <v>0.16</v>
      </c>
      <c r="AJ17" s="33">
        <v>0.23</v>
      </c>
      <c r="AK17" s="33">
        <v>0.24</v>
      </c>
      <c r="AL17" s="34">
        <v>0.19</v>
      </c>
    </row>
    <row r="18" spans="3:38" ht="15.75" thickBot="1" x14ac:dyDescent="0.3">
      <c r="C18" s="1" t="s">
        <v>47</v>
      </c>
      <c r="D18" s="19">
        <v>7.0000000000000007E-2</v>
      </c>
      <c r="E18" s="18">
        <v>0.33</v>
      </c>
      <c r="F18" s="18">
        <v>7.0000000000000007E-2</v>
      </c>
      <c r="G18" s="18">
        <v>7.0000000000000007E-2</v>
      </c>
      <c r="H18" s="18">
        <v>0.01</v>
      </c>
      <c r="I18" s="18">
        <v>0.21</v>
      </c>
      <c r="J18" s="18">
        <v>7.0000000000000007E-2</v>
      </c>
      <c r="K18" s="18">
        <v>0.16</v>
      </c>
      <c r="L18" s="18">
        <v>0.03</v>
      </c>
      <c r="M18" s="18">
        <v>9.000000000000008E-2</v>
      </c>
      <c r="N18" s="18">
        <f t="shared" si="0"/>
        <v>0.19</v>
      </c>
      <c r="P18" s="100"/>
      <c r="Q18" s="98"/>
      <c r="R18" s="96"/>
      <c r="S18" s="94"/>
      <c r="T18" s="7"/>
      <c r="V18" s="23" t="s">
        <v>47</v>
      </c>
      <c r="W18" s="33">
        <v>0.23</v>
      </c>
      <c r="X18" s="33">
        <v>0.09</v>
      </c>
      <c r="Y18" s="33">
        <v>0.25</v>
      </c>
      <c r="Z18" s="33">
        <v>0.28999999999999998</v>
      </c>
      <c r="AA18" s="33">
        <v>0.21</v>
      </c>
      <c r="AB18" s="33">
        <v>0.25</v>
      </c>
      <c r="AC18" s="33">
        <v>0.25</v>
      </c>
      <c r="AD18" s="33">
        <v>0.28000000000000003</v>
      </c>
      <c r="AE18" s="33">
        <v>0.19</v>
      </c>
      <c r="AF18" s="33">
        <v>0.17</v>
      </c>
      <c r="AG18" s="33">
        <v>0.3</v>
      </c>
      <c r="AH18" s="33">
        <v>0.34</v>
      </c>
      <c r="AI18" s="33">
        <v>0.2</v>
      </c>
      <c r="AJ18" s="33">
        <v>0.23</v>
      </c>
      <c r="AK18" s="33">
        <v>0.03</v>
      </c>
      <c r="AL18" s="34">
        <v>0.15</v>
      </c>
    </row>
    <row r="19" spans="3:38" ht="15.75" x14ac:dyDescent="0.25">
      <c r="C19" s="4" t="s">
        <v>19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P19" s="68" t="s">
        <v>90</v>
      </c>
      <c r="Q19" s="69">
        <v>0.33</v>
      </c>
      <c r="R19" s="70">
        <v>0.08</v>
      </c>
      <c r="S19" s="91">
        <f>Q19-R19</f>
        <v>0.25</v>
      </c>
      <c r="T19" s="5"/>
      <c r="V19" s="30" t="s">
        <v>19</v>
      </c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6"/>
    </row>
    <row r="20" spans="3:38" ht="15.75" x14ac:dyDescent="0.25">
      <c r="D20" s="19">
        <v>1</v>
      </c>
      <c r="E20" s="18">
        <v>0.2205</v>
      </c>
      <c r="F20" s="18">
        <v>8.4500000000000006E-2</v>
      </c>
      <c r="G20" s="18">
        <v>5.6000000000000001E-2</v>
      </c>
      <c r="H20" s="18">
        <v>7.2999999999999995E-2</v>
      </c>
      <c r="I20" s="18">
        <v>0.33250000000000002</v>
      </c>
      <c r="J20" s="18">
        <v>4.9500000000000002E-2</v>
      </c>
      <c r="K20" s="18">
        <v>0.10249999999999999</v>
      </c>
      <c r="L20" s="18">
        <v>2.1499999999999998E-2</v>
      </c>
      <c r="M20" s="18">
        <v>7.4000000000000066E-2</v>
      </c>
      <c r="N20" s="18">
        <f t="shared" si="0"/>
        <v>0.124</v>
      </c>
      <c r="P20" s="71" t="s">
        <v>104</v>
      </c>
      <c r="Q20" s="72"/>
      <c r="R20" s="73">
        <f>R19+S23</f>
        <v>0.22999999999999998</v>
      </c>
      <c r="S20" s="74"/>
      <c r="T20" s="20"/>
      <c r="V20" s="23"/>
      <c r="W20" s="37">
        <v>0.28599999999999998</v>
      </c>
      <c r="X20" s="37">
        <v>0.23699999999999999</v>
      </c>
      <c r="Y20" s="37">
        <v>0.27400000000000002</v>
      </c>
      <c r="Z20" s="37">
        <v>0.27200000000000002</v>
      </c>
      <c r="AA20" s="37">
        <v>0.28399999999999997</v>
      </c>
      <c r="AB20" s="37">
        <v>0.28199999999999997</v>
      </c>
      <c r="AC20" s="37">
        <v>0.26600000000000001</v>
      </c>
      <c r="AD20" s="37">
        <v>0.26800000000000002</v>
      </c>
      <c r="AE20" s="37">
        <v>0.27800000000000002</v>
      </c>
      <c r="AF20" s="37">
        <v>0.27100000000000002</v>
      </c>
      <c r="AG20" s="37">
        <v>0.29199999999999998</v>
      </c>
      <c r="AH20" s="37">
        <v>0.27900000000000003</v>
      </c>
      <c r="AI20" s="37">
        <v>0.24199999999999999</v>
      </c>
      <c r="AJ20" s="37">
        <v>0.23400000000000001</v>
      </c>
      <c r="AK20" s="37">
        <v>0.214</v>
      </c>
      <c r="AL20" s="38">
        <v>0.20799999999999999</v>
      </c>
    </row>
    <row r="21" spans="3:38" ht="15.75" x14ac:dyDescent="0.25">
      <c r="P21" s="71" t="s">
        <v>105</v>
      </c>
      <c r="Q21" s="72"/>
      <c r="R21" s="73">
        <f>R20+S24</f>
        <v>0.32999999999999996</v>
      </c>
      <c r="S21" s="74"/>
      <c r="T21" s="5"/>
      <c r="V21" s="39" t="s">
        <v>71</v>
      </c>
      <c r="W21" s="40">
        <v>43238</v>
      </c>
      <c r="X21" s="40">
        <v>43243</v>
      </c>
      <c r="Y21" s="40">
        <v>43257</v>
      </c>
      <c r="Z21" s="40">
        <v>43264</v>
      </c>
      <c r="AA21" s="40">
        <v>43271</v>
      </c>
      <c r="AB21" s="40">
        <v>43278</v>
      </c>
      <c r="AC21" s="40">
        <v>43285</v>
      </c>
      <c r="AD21" s="40">
        <v>43292</v>
      </c>
      <c r="AE21" s="40">
        <v>43299</v>
      </c>
      <c r="AF21" s="40">
        <v>43306</v>
      </c>
      <c r="AG21" s="40">
        <v>43313</v>
      </c>
      <c r="AH21" s="40">
        <v>43320</v>
      </c>
      <c r="AI21" s="40">
        <v>43327</v>
      </c>
      <c r="AJ21" s="40">
        <v>43334</v>
      </c>
      <c r="AK21" s="40">
        <v>43341</v>
      </c>
      <c r="AL21" s="41">
        <v>43348</v>
      </c>
    </row>
    <row r="22" spans="3:38" ht="15.75" x14ac:dyDescent="0.25">
      <c r="P22" s="75"/>
      <c r="Q22" s="76"/>
      <c r="R22" s="77"/>
      <c r="S22" s="78"/>
      <c r="T22" s="7"/>
      <c r="V22" s="30" t="s">
        <v>1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2"/>
    </row>
    <row r="23" spans="3:38" ht="15.75" x14ac:dyDescent="0.25">
      <c r="L23" s="1" t="s">
        <v>43</v>
      </c>
      <c r="M23" s="15">
        <f>N23*D14</f>
        <v>1.0400000000000001E-2</v>
      </c>
      <c r="N23" s="15">
        <f>N4-N14</f>
        <v>0.13</v>
      </c>
      <c r="O23" s="15"/>
      <c r="P23" s="79" t="s">
        <v>108</v>
      </c>
      <c r="Q23" s="80">
        <v>0.12000000000000001</v>
      </c>
      <c r="R23" s="81">
        <v>0.27</v>
      </c>
      <c r="S23" s="82">
        <v>0.14999999999999997</v>
      </c>
      <c r="T23" s="7"/>
      <c r="V23" s="23" t="s">
        <v>43</v>
      </c>
      <c r="W23" s="15">
        <v>0.05</v>
      </c>
      <c r="X23" s="15">
        <v>7.0000000000000007E-2</v>
      </c>
      <c r="Y23" s="15">
        <v>0.04</v>
      </c>
      <c r="Z23" s="15">
        <v>0.06</v>
      </c>
      <c r="AA23" s="15">
        <v>0.05</v>
      </c>
      <c r="AB23" s="15">
        <v>7.0000000000000007E-2</v>
      </c>
      <c r="AC23" s="15">
        <v>0.06</v>
      </c>
      <c r="AD23" s="15">
        <v>0.04</v>
      </c>
      <c r="AE23" s="15">
        <v>0</v>
      </c>
      <c r="AF23" s="15">
        <v>0.05</v>
      </c>
      <c r="AG23" s="15">
        <v>0.05</v>
      </c>
      <c r="AH23" s="15">
        <v>0.06</v>
      </c>
      <c r="AI23" s="15">
        <v>0.05</v>
      </c>
      <c r="AJ23" s="15">
        <v>0.06</v>
      </c>
      <c r="AK23" s="15">
        <v>7.0000000000000007E-2</v>
      </c>
      <c r="AL23" s="34">
        <v>0.05</v>
      </c>
    </row>
    <row r="24" spans="3:38" ht="15.75" x14ac:dyDescent="0.25">
      <c r="L24" s="1" t="s">
        <v>44</v>
      </c>
      <c r="M24" s="15">
        <f t="shared" ref="M24:M27" si="3">N24*D15</f>
        <v>4.8600000000000004E-2</v>
      </c>
      <c r="N24" s="15">
        <f t="shared" ref="N24:N27" si="4">N5-N15</f>
        <v>0.18</v>
      </c>
      <c r="O24" s="15"/>
      <c r="P24" s="79" t="s">
        <v>80</v>
      </c>
      <c r="Q24" s="80">
        <f>1-Q23-Q19</f>
        <v>0.55000000000000004</v>
      </c>
      <c r="R24" s="81">
        <f>1-R23-R19</f>
        <v>0.65</v>
      </c>
      <c r="S24" s="82">
        <f t="shared" ref="S24" si="5">R24-Q24</f>
        <v>9.9999999999999978E-2</v>
      </c>
      <c r="T24" s="7"/>
      <c r="V24" s="23" t="s">
        <v>44</v>
      </c>
      <c r="W24" s="15">
        <v>0.05</v>
      </c>
      <c r="X24" s="15">
        <v>0.03</v>
      </c>
      <c r="Y24" s="15">
        <v>0.03</v>
      </c>
      <c r="Z24" s="15">
        <v>7.0000000000000007E-2</v>
      </c>
      <c r="AA24" s="15">
        <v>0.04</v>
      </c>
      <c r="AB24" s="15">
        <v>0.06</v>
      </c>
      <c r="AC24" s="15">
        <v>0.05</v>
      </c>
      <c r="AD24" s="15">
        <v>0.03</v>
      </c>
      <c r="AE24" s="15">
        <v>0.06</v>
      </c>
      <c r="AF24" s="15">
        <v>0.02</v>
      </c>
      <c r="AG24" s="15">
        <v>0.03</v>
      </c>
      <c r="AH24" s="15">
        <v>0.03</v>
      </c>
      <c r="AI24" s="15">
        <v>7.0000000000000007E-2</v>
      </c>
      <c r="AJ24" s="15">
        <v>0.1</v>
      </c>
      <c r="AK24" s="15">
        <v>0.06</v>
      </c>
      <c r="AL24" s="34">
        <v>0.05</v>
      </c>
    </row>
    <row r="25" spans="3:38" ht="15.75" x14ac:dyDescent="0.25">
      <c r="L25" s="1" t="s">
        <v>45</v>
      </c>
      <c r="M25" s="15">
        <f t="shared" si="3"/>
        <v>7.7399999999999997E-2</v>
      </c>
      <c r="N25" s="15">
        <f t="shared" si="4"/>
        <v>0.18</v>
      </c>
      <c r="O25" s="15"/>
      <c r="P25" s="83" t="s">
        <v>95</v>
      </c>
      <c r="Q25" s="84">
        <v>0.06</v>
      </c>
      <c r="R25" s="85">
        <v>0.11</v>
      </c>
      <c r="S25" s="86">
        <f t="shared" ref="S25:S30" si="6">R25-Q25</f>
        <v>0.05</v>
      </c>
      <c r="T25" s="7"/>
      <c r="V25" s="23" t="s">
        <v>45</v>
      </c>
      <c r="W25" s="15">
        <v>0.05</v>
      </c>
      <c r="X25" s="15">
        <v>0.05</v>
      </c>
      <c r="Y25" s="15">
        <v>0.03</v>
      </c>
      <c r="Z25" s="15">
        <v>0.05</v>
      </c>
      <c r="AA25" s="15">
        <v>0.06</v>
      </c>
      <c r="AB25" s="15">
        <v>0.06</v>
      </c>
      <c r="AC25" s="15">
        <v>0.05</v>
      </c>
      <c r="AD25" s="15">
        <v>0.06</v>
      </c>
      <c r="AE25" s="15">
        <v>0.06</v>
      </c>
      <c r="AF25" s="15">
        <v>0.04</v>
      </c>
      <c r="AG25" s="15">
        <v>0.08</v>
      </c>
      <c r="AH25" s="15">
        <v>7.0000000000000007E-2</v>
      </c>
      <c r="AI25" s="15">
        <v>0.08</v>
      </c>
      <c r="AJ25" s="15">
        <v>0.06</v>
      </c>
      <c r="AK25" s="15">
        <v>7.0000000000000007E-2</v>
      </c>
      <c r="AL25" s="34">
        <v>0.08</v>
      </c>
    </row>
    <row r="26" spans="3:38" ht="15.75" x14ac:dyDescent="0.25">
      <c r="L26" s="1" t="s">
        <v>46</v>
      </c>
      <c r="M26" s="15">
        <f t="shared" si="3"/>
        <v>1.35E-2</v>
      </c>
      <c r="N26" s="15">
        <f t="shared" si="4"/>
        <v>0.09</v>
      </c>
      <c r="O26" s="15"/>
      <c r="P26" s="83" t="s">
        <v>97</v>
      </c>
      <c r="Q26" s="84">
        <v>0.08</v>
      </c>
      <c r="R26" s="85">
        <v>0.11</v>
      </c>
      <c r="S26" s="86">
        <f t="shared" si="6"/>
        <v>0.03</v>
      </c>
      <c r="T26" s="7"/>
      <c r="V26" s="23" t="s">
        <v>46</v>
      </c>
      <c r="W26" s="15">
        <v>0.08</v>
      </c>
      <c r="X26" s="15">
        <v>0.03</v>
      </c>
      <c r="Y26" s="15">
        <v>0.03</v>
      </c>
      <c r="Z26" s="15">
        <v>0.04</v>
      </c>
      <c r="AA26" s="15">
        <v>0.04</v>
      </c>
      <c r="AB26" s="15">
        <v>0.08</v>
      </c>
      <c r="AC26" s="15">
        <v>0.1</v>
      </c>
      <c r="AD26" s="15">
        <v>0.05</v>
      </c>
      <c r="AE26" s="15">
        <v>0.08</v>
      </c>
      <c r="AF26" s="15">
        <v>0.01</v>
      </c>
      <c r="AG26" s="15">
        <v>0.05</v>
      </c>
      <c r="AH26" s="15">
        <v>0.05</v>
      </c>
      <c r="AI26" s="15">
        <v>0.05</v>
      </c>
      <c r="AJ26" s="15">
        <v>0.05</v>
      </c>
      <c r="AK26" s="15">
        <v>0.02</v>
      </c>
      <c r="AL26" s="34">
        <v>0.05</v>
      </c>
    </row>
    <row r="27" spans="3:38" ht="15.75" x14ac:dyDescent="0.25">
      <c r="L27" s="1" t="s">
        <v>47</v>
      </c>
      <c r="M27" s="15">
        <f t="shared" si="3"/>
        <v>2.1000000000000003E-3</v>
      </c>
      <c r="N27" s="15">
        <f t="shared" si="4"/>
        <v>0.03</v>
      </c>
      <c r="O27" s="15"/>
      <c r="P27" s="83" t="s">
        <v>98</v>
      </c>
      <c r="Q27" s="84">
        <v>7.0000000000000007E-2</v>
      </c>
      <c r="R27" s="85">
        <v>0.09</v>
      </c>
      <c r="S27" s="86">
        <f t="shared" si="6"/>
        <v>1.999999999999999E-2</v>
      </c>
      <c r="T27" s="7"/>
      <c r="V27" s="23" t="s">
        <v>47</v>
      </c>
      <c r="W27" s="15">
        <v>0.1</v>
      </c>
      <c r="X27" s="15">
        <v>0.09</v>
      </c>
      <c r="Y27" s="15">
        <v>0.04</v>
      </c>
      <c r="Z27" s="15">
        <v>0.1</v>
      </c>
      <c r="AA27" s="15">
        <v>0.01</v>
      </c>
      <c r="AB27" s="15">
        <v>0.03</v>
      </c>
      <c r="AC27" s="15">
        <v>0.16</v>
      </c>
      <c r="AD27" s="15">
        <v>0.03</v>
      </c>
      <c r="AE27" s="15">
        <v>0.04</v>
      </c>
      <c r="AF27" s="15">
        <v>0.06</v>
      </c>
      <c r="AG27" s="15">
        <v>0.05</v>
      </c>
      <c r="AH27" s="15">
        <v>0.1</v>
      </c>
      <c r="AI27" s="15">
        <v>0.04</v>
      </c>
      <c r="AJ27" s="15">
        <v>0.03</v>
      </c>
      <c r="AK27" s="15">
        <v>0.09</v>
      </c>
      <c r="AL27" s="34">
        <v>7.0000000000000007E-2</v>
      </c>
    </row>
    <row r="28" spans="3:38" ht="15.75" x14ac:dyDescent="0.25">
      <c r="N28" s="15"/>
      <c r="P28" s="83" t="s">
        <v>96</v>
      </c>
      <c r="Q28" s="84">
        <v>0.22</v>
      </c>
      <c r="R28" s="85">
        <v>0.23</v>
      </c>
      <c r="S28" s="86">
        <f t="shared" si="6"/>
        <v>1.0000000000000009E-2</v>
      </c>
      <c r="T28" s="7"/>
      <c r="V28" s="30" t="s">
        <v>19</v>
      </c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6"/>
    </row>
    <row r="29" spans="3:38" ht="15.75" x14ac:dyDescent="0.25">
      <c r="P29" s="83" t="s">
        <v>101</v>
      </c>
      <c r="Q29" s="84">
        <v>7.0000000000000007E-2</v>
      </c>
      <c r="R29" s="85">
        <v>7.0000000000000007E-2</v>
      </c>
      <c r="S29" s="86">
        <f t="shared" si="6"/>
        <v>0</v>
      </c>
      <c r="T29" s="7"/>
      <c r="V29" s="23"/>
      <c r="W29" s="37">
        <v>5.7999999999999996E-2</v>
      </c>
      <c r="X29" s="37">
        <v>4.4999999999999998E-2</v>
      </c>
      <c r="Y29" s="37">
        <v>3.2000000000000001E-2</v>
      </c>
      <c r="Z29" s="37">
        <v>0.06</v>
      </c>
      <c r="AA29" s="37">
        <v>4.9999999999999996E-2</v>
      </c>
      <c r="AB29" s="37">
        <v>0.06</v>
      </c>
      <c r="AC29" s="37">
        <v>6.6000000000000003E-2</v>
      </c>
      <c r="AD29" s="37">
        <v>4.5999999999999999E-2</v>
      </c>
      <c r="AE29" s="37">
        <v>5.5E-2</v>
      </c>
      <c r="AF29" s="37">
        <v>3.4000000000000002E-2</v>
      </c>
      <c r="AG29" s="37">
        <v>5.6000000000000001E-2</v>
      </c>
      <c r="AH29" s="37">
        <v>5.5E-2</v>
      </c>
      <c r="AI29" s="37">
        <v>6.8000000000000005E-2</v>
      </c>
      <c r="AJ29" s="37">
        <v>6.9000000000000006E-2</v>
      </c>
      <c r="AK29" s="37">
        <v>6.2E-2</v>
      </c>
      <c r="AL29" s="38">
        <v>6.0999999999999999E-2</v>
      </c>
    </row>
    <row r="30" spans="3:38" ht="16.5" thickBot="1" x14ac:dyDescent="0.3">
      <c r="P30" s="87" t="s">
        <v>100</v>
      </c>
      <c r="Q30" s="88">
        <v>0.05</v>
      </c>
      <c r="R30" s="89">
        <v>0.04</v>
      </c>
      <c r="S30" s="90">
        <f t="shared" si="6"/>
        <v>-1.0000000000000002E-2</v>
      </c>
      <c r="V30" s="39" t="s">
        <v>80</v>
      </c>
      <c r="W30" s="40">
        <v>43238</v>
      </c>
      <c r="X30" s="40">
        <v>43243</v>
      </c>
      <c r="Y30" s="40">
        <v>43257</v>
      </c>
      <c r="Z30" s="40">
        <v>43264</v>
      </c>
      <c r="AA30" s="40">
        <v>43271</v>
      </c>
      <c r="AB30" s="40">
        <v>43278</v>
      </c>
      <c r="AC30" s="40">
        <v>43285</v>
      </c>
      <c r="AD30" s="40">
        <v>43292</v>
      </c>
      <c r="AE30" s="40">
        <v>43299</v>
      </c>
      <c r="AF30" s="40">
        <v>43306</v>
      </c>
      <c r="AG30" s="40">
        <v>43313</v>
      </c>
      <c r="AH30" s="40">
        <v>43320</v>
      </c>
      <c r="AI30" s="40">
        <v>43327</v>
      </c>
      <c r="AJ30" s="40">
        <v>43334</v>
      </c>
      <c r="AK30" s="40">
        <v>43341</v>
      </c>
      <c r="AL30" s="41">
        <v>43348</v>
      </c>
    </row>
    <row r="31" spans="3:38" x14ac:dyDescent="0.25">
      <c r="V31" s="30" t="s">
        <v>1</v>
      </c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2"/>
    </row>
    <row r="32" spans="3:38" x14ac:dyDescent="0.25">
      <c r="V32" s="23" t="s">
        <v>43</v>
      </c>
      <c r="W32" s="33">
        <f t="shared" ref="W32:AL32" si="7">1-W5-W14</f>
        <v>0.79</v>
      </c>
      <c r="X32" s="33">
        <f t="shared" si="7"/>
        <v>0.73</v>
      </c>
      <c r="Y32" s="33">
        <f t="shared" si="7"/>
        <v>0.6399999999999999</v>
      </c>
      <c r="Z32" s="33">
        <f t="shared" si="7"/>
        <v>0.79</v>
      </c>
      <c r="AA32" s="33">
        <f t="shared" si="7"/>
        <v>0.7</v>
      </c>
      <c r="AB32" s="33">
        <f t="shared" si="7"/>
        <v>0.77</v>
      </c>
      <c r="AC32" s="33">
        <f t="shared" si="7"/>
        <v>0.78999999999999992</v>
      </c>
      <c r="AD32" s="33">
        <f t="shared" si="7"/>
        <v>0.75</v>
      </c>
      <c r="AE32" s="33">
        <f t="shared" si="7"/>
        <v>0.66999999999999993</v>
      </c>
      <c r="AF32" s="33">
        <f t="shared" si="7"/>
        <v>0.75</v>
      </c>
      <c r="AG32" s="33">
        <f t="shared" si="7"/>
        <v>0.67999999999999994</v>
      </c>
      <c r="AH32" s="33">
        <f t="shared" si="7"/>
        <v>0.73</v>
      </c>
      <c r="AI32" s="33">
        <f t="shared" si="7"/>
        <v>0.69000000000000006</v>
      </c>
      <c r="AJ32" s="33">
        <f t="shared" si="7"/>
        <v>0.64</v>
      </c>
      <c r="AK32" s="33">
        <f t="shared" si="7"/>
        <v>0.76</v>
      </c>
      <c r="AL32" s="34">
        <f t="shared" si="7"/>
        <v>0.75</v>
      </c>
    </row>
    <row r="33" spans="22:38" x14ac:dyDescent="0.25">
      <c r="V33" s="23" t="s">
        <v>44</v>
      </c>
      <c r="W33" s="33">
        <f t="shared" ref="W33:AL33" si="8">1-W6-W15</f>
        <v>0.63</v>
      </c>
      <c r="X33" s="33">
        <f t="shared" si="8"/>
        <v>0.71</v>
      </c>
      <c r="Y33" s="33">
        <f t="shared" si="8"/>
        <v>0.64999999999999991</v>
      </c>
      <c r="Z33" s="33">
        <f t="shared" si="8"/>
        <v>0.71</v>
      </c>
      <c r="AA33" s="33">
        <f t="shared" si="8"/>
        <v>0.67999999999999994</v>
      </c>
      <c r="AB33" s="33">
        <f t="shared" si="8"/>
        <v>0.64999999999999991</v>
      </c>
      <c r="AC33" s="33">
        <f t="shared" si="8"/>
        <v>0.65999999999999992</v>
      </c>
      <c r="AD33" s="33">
        <f t="shared" si="8"/>
        <v>0.67999999999999994</v>
      </c>
      <c r="AE33" s="33">
        <f t="shared" si="8"/>
        <v>0.64999999999999991</v>
      </c>
      <c r="AF33" s="33">
        <f t="shared" si="8"/>
        <v>0.69</v>
      </c>
      <c r="AG33" s="33">
        <f t="shared" si="8"/>
        <v>0.69</v>
      </c>
      <c r="AH33" s="33">
        <f t="shared" si="8"/>
        <v>0.61999999999999988</v>
      </c>
      <c r="AI33" s="33">
        <f t="shared" si="8"/>
        <v>0.67</v>
      </c>
      <c r="AJ33" s="33">
        <f t="shared" si="8"/>
        <v>0.71</v>
      </c>
      <c r="AK33" s="33">
        <f t="shared" si="8"/>
        <v>0.66999999999999993</v>
      </c>
      <c r="AL33" s="34">
        <f t="shared" si="8"/>
        <v>0.65</v>
      </c>
    </row>
    <row r="34" spans="22:38" x14ac:dyDescent="0.25">
      <c r="V34" s="23" t="s">
        <v>45</v>
      </c>
      <c r="W34" s="33">
        <f t="shared" ref="W34:AL34" si="9">1-W7-W16</f>
        <v>0.67999999999999994</v>
      </c>
      <c r="X34" s="33">
        <f t="shared" si="9"/>
        <v>0.69</v>
      </c>
      <c r="Y34" s="33">
        <f t="shared" si="9"/>
        <v>0.71</v>
      </c>
      <c r="Z34" s="33">
        <f t="shared" si="9"/>
        <v>0.69</v>
      </c>
      <c r="AA34" s="33">
        <f t="shared" si="9"/>
        <v>0.69</v>
      </c>
      <c r="AB34" s="33">
        <f t="shared" si="9"/>
        <v>0.65999999999999992</v>
      </c>
      <c r="AC34" s="33">
        <f t="shared" si="9"/>
        <v>0.7</v>
      </c>
      <c r="AD34" s="33">
        <f t="shared" si="9"/>
        <v>0.69</v>
      </c>
      <c r="AE34" s="33">
        <f t="shared" si="9"/>
        <v>0.71</v>
      </c>
      <c r="AF34" s="33">
        <f t="shared" si="9"/>
        <v>0.7</v>
      </c>
      <c r="AG34" s="33">
        <f t="shared" si="9"/>
        <v>0.64999999999999991</v>
      </c>
      <c r="AH34" s="33">
        <f t="shared" si="9"/>
        <v>0.72</v>
      </c>
      <c r="AI34" s="33">
        <f t="shared" si="9"/>
        <v>0.66999999999999993</v>
      </c>
      <c r="AJ34" s="33">
        <f t="shared" si="9"/>
        <v>0.7</v>
      </c>
      <c r="AK34" s="33">
        <f t="shared" si="9"/>
        <v>0.73</v>
      </c>
      <c r="AL34" s="34">
        <f t="shared" si="9"/>
        <v>0.71</v>
      </c>
    </row>
    <row r="35" spans="22:38" x14ac:dyDescent="0.25">
      <c r="V35" s="23" t="s">
        <v>46</v>
      </c>
      <c r="W35" s="33">
        <f t="shared" ref="W35:AL35" si="10">1-W8-W17</f>
        <v>0.75</v>
      </c>
      <c r="X35" s="33">
        <f t="shared" si="10"/>
        <v>0.8</v>
      </c>
      <c r="Y35" s="33">
        <f t="shared" si="10"/>
        <v>0.72</v>
      </c>
      <c r="Z35" s="33">
        <f t="shared" si="10"/>
        <v>0.74</v>
      </c>
      <c r="AA35" s="33">
        <f t="shared" si="10"/>
        <v>0.7</v>
      </c>
      <c r="AB35" s="33">
        <f t="shared" si="10"/>
        <v>0.83</v>
      </c>
      <c r="AC35" s="33">
        <f t="shared" si="10"/>
        <v>0.80999999999999994</v>
      </c>
      <c r="AD35" s="33">
        <f t="shared" si="10"/>
        <v>0.79</v>
      </c>
      <c r="AE35" s="33">
        <f t="shared" si="10"/>
        <v>0.73</v>
      </c>
      <c r="AF35" s="33">
        <f t="shared" si="10"/>
        <v>0.69</v>
      </c>
      <c r="AG35" s="33">
        <f t="shared" si="10"/>
        <v>0.78</v>
      </c>
      <c r="AH35" s="33">
        <f t="shared" si="10"/>
        <v>0.73</v>
      </c>
      <c r="AI35" s="33">
        <f t="shared" si="10"/>
        <v>0.76999999999999991</v>
      </c>
      <c r="AJ35" s="33">
        <f t="shared" si="10"/>
        <v>0.76</v>
      </c>
      <c r="AK35" s="33">
        <f t="shared" si="10"/>
        <v>0.72</v>
      </c>
      <c r="AL35" s="34">
        <f t="shared" si="10"/>
        <v>0.77</v>
      </c>
    </row>
    <row r="36" spans="22:38" x14ac:dyDescent="0.25">
      <c r="V36" s="23" t="s">
        <v>47</v>
      </c>
      <c r="W36" s="33">
        <f t="shared" ref="W36:AL36" si="11">1-W9-W18</f>
        <v>0.77</v>
      </c>
      <c r="X36" s="33">
        <f t="shared" si="11"/>
        <v>0.9</v>
      </c>
      <c r="Y36" s="33">
        <f t="shared" si="11"/>
        <v>0.72</v>
      </c>
      <c r="Z36" s="33">
        <f t="shared" si="11"/>
        <v>0.71</v>
      </c>
      <c r="AA36" s="33">
        <f t="shared" si="11"/>
        <v>0.75</v>
      </c>
      <c r="AB36" s="33">
        <f t="shared" si="11"/>
        <v>0.72</v>
      </c>
      <c r="AC36" s="33">
        <f t="shared" si="11"/>
        <v>0.72</v>
      </c>
      <c r="AD36" s="33">
        <f t="shared" si="11"/>
        <v>0.72</v>
      </c>
      <c r="AE36" s="33">
        <f t="shared" si="11"/>
        <v>0.8</v>
      </c>
      <c r="AF36" s="33">
        <f t="shared" si="11"/>
        <v>0.83</v>
      </c>
      <c r="AG36" s="33">
        <f t="shared" si="11"/>
        <v>0.7</v>
      </c>
      <c r="AH36" s="33">
        <f t="shared" si="11"/>
        <v>0.64999999999999991</v>
      </c>
      <c r="AI36" s="33">
        <f t="shared" si="11"/>
        <v>0.77</v>
      </c>
      <c r="AJ36" s="33">
        <f t="shared" si="11"/>
        <v>0.74</v>
      </c>
      <c r="AK36" s="33">
        <f t="shared" si="11"/>
        <v>0.96</v>
      </c>
      <c r="AL36" s="34">
        <f t="shared" si="11"/>
        <v>0.77</v>
      </c>
    </row>
    <row r="37" spans="22:38" x14ac:dyDescent="0.25">
      <c r="V37" s="30" t="s">
        <v>19</v>
      </c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6"/>
    </row>
    <row r="38" spans="22:38" x14ac:dyDescent="0.25">
      <c r="V38" s="23"/>
      <c r="W38" s="33">
        <f t="shared" ref="W38:AL38" si="12">1-W11-W20</f>
        <v>0.68900000000000006</v>
      </c>
      <c r="X38" s="33">
        <f t="shared" si="12"/>
        <v>0.73099999999999998</v>
      </c>
      <c r="Y38" s="33">
        <f t="shared" si="12"/>
        <v>0.69599999999999995</v>
      </c>
      <c r="Z38" s="33">
        <f t="shared" si="12"/>
        <v>0.70899999999999996</v>
      </c>
      <c r="AA38" s="33">
        <f t="shared" si="12"/>
        <v>0.69</v>
      </c>
      <c r="AB38" s="33">
        <f t="shared" si="12"/>
        <v>0.69399999999999995</v>
      </c>
      <c r="AC38" s="33">
        <f t="shared" si="12"/>
        <v>0.71599999999999997</v>
      </c>
      <c r="AD38" s="33">
        <f t="shared" si="12"/>
        <v>0.71299999999999997</v>
      </c>
      <c r="AE38" s="33">
        <f t="shared" si="12"/>
        <v>0.70099999999999996</v>
      </c>
      <c r="AF38" s="33">
        <f t="shared" si="12"/>
        <v>0.70599999999999996</v>
      </c>
      <c r="AG38" s="33">
        <f t="shared" si="12"/>
        <v>0.68900000000000006</v>
      </c>
      <c r="AH38" s="33">
        <f t="shared" si="12"/>
        <v>0.69</v>
      </c>
      <c r="AI38" s="33">
        <f t="shared" si="12"/>
        <v>0.69100000000000006</v>
      </c>
      <c r="AJ38" s="33">
        <f t="shared" si="12"/>
        <v>0.70899999999999996</v>
      </c>
      <c r="AK38" s="33">
        <f t="shared" si="12"/>
        <v>0.72799999999999998</v>
      </c>
      <c r="AL38" s="34">
        <f t="shared" si="12"/>
        <v>0.71450000000000002</v>
      </c>
    </row>
    <row r="39" spans="22:38" ht="15.75" x14ac:dyDescent="0.25">
      <c r="V39" s="39" t="s">
        <v>94</v>
      </c>
      <c r="W39" s="40">
        <v>43238</v>
      </c>
      <c r="X39" s="40">
        <v>43243</v>
      </c>
      <c r="Y39" s="40">
        <v>43257</v>
      </c>
      <c r="Z39" s="40">
        <v>43264</v>
      </c>
      <c r="AA39" s="40">
        <v>43271</v>
      </c>
      <c r="AB39" s="40">
        <v>43278</v>
      </c>
      <c r="AC39" s="40">
        <v>43285</v>
      </c>
      <c r="AD39" s="40">
        <v>43292</v>
      </c>
      <c r="AE39" s="40">
        <v>43299</v>
      </c>
      <c r="AF39" s="40">
        <v>43306</v>
      </c>
      <c r="AG39" s="40">
        <v>43313</v>
      </c>
      <c r="AH39" s="40">
        <v>43320</v>
      </c>
      <c r="AI39" s="40">
        <v>43327</v>
      </c>
      <c r="AJ39" s="40">
        <v>43334</v>
      </c>
      <c r="AK39" s="40">
        <v>43341</v>
      </c>
      <c r="AL39" s="41">
        <v>43348</v>
      </c>
    </row>
    <row r="40" spans="22:38" x14ac:dyDescent="0.25">
      <c r="V40" s="30" t="s">
        <v>1</v>
      </c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2"/>
    </row>
    <row r="41" spans="22:38" x14ac:dyDescent="0.25">
      <c r="V41" s="23" t="s">
        <v>43</v>
      </c>
      <c r="W41" s="33">
        <f>W23+W14</f>
        <v>0.25</v>
      </c>
      <c r="X41" s="33">
        <f t="shared" ref="X41:AL41" si="13">X23+X14</f>
        <v>0.33</v>
      </c>
      <c r="Y41" s="33">
        <f t="shared" si="13"/>
        <v>0.36</v>
      </c>
      <c r="Z41" s="33">
        <f t="shared" si="13"/>
        <v>0.26</v>
      </c>
      <c r="AA41" s="33">
        <f t="shared" si="13"/>
        <v>0.33</v>
      </c>
      <c r="AB41" s="33">
        <f t="shared" si="13"/>
        <v>0.30000000000000004</v>
      </c>
      <c r="AC41" s="33">
        <f t="shared" si="13"/>
        <v>0.23</v>
      </c>
      <c r="AD41" s="33">
        <f t="shared" si="13"/>
        <v>0.28999999999999998</v>
      </c>
      <c r="AE41" s="33">
        <f t="shared" si="13"/>
        <v>0.28999999999999998</v>
      </c>
      <c r="AF41" s="33">
        <f t="shared" si="13"/>
        <v>0.28000000000000003</v>
      </c>
      <c r="AG41" s="33">
        <f t="shared" si="13"/>
        <v>0.3</v>
      </c>
      <c r="AH41" s="33">
        <f t="shared" si="13"/>
        <v>0.3</v>
      </c>
      <c r="AI41" s="33">
        <f t="shared" si="13"/>
        <v>0.28000000000000003</v>
      </c>
      <c r="AJ41" s="33">
        <f t="shared" si="13"/>
        <v>0.31</v>
      </c>
      <c r="AK41" s="33">
        <f t="shared" si="13"/>
        <v>0.22</v>
      </c>
      <c r="AL41" s="34">
        <f t="shared" si="13"/>
        <v>0.2</v>
      </c>
    </row>
    <row r="42" spans="22:38" x14ac:dyDescent="0.25">
      <c r="V42" s="23" t="s">
        <v>44</v>
      </c>
      <c r="W42" s="33">
        <f t="shared" ref="W42:AL42" si="14">W24+W15</f>
        <v>0.41</v>
      </c>
      <c r="X42" s="33">
        <f t="shared" si="14"/>
        <v>0.29000000000000004</v>
      </c>
      <c r="Y42" s="33">
        <f t="shared" si="14"/>
        <v>0.33999999999999997</v>
      </c>
      <c r="Z42" s="33">
        <f t="shared" si="14"/>
        <v>0.35000000000000003</v>
      </c>
      <c r="AA42" s="33">
        <f t="shared" si="14"/>
        <v>0.32999999999999996</v>
      </c>
      <c r="AB42" s="33">
        <f t="shared" si="14"/>
        <v>0.38</v>
      </c>
      <c r="AC42" s="33">
        <f t="shared" si="14"/>
        <v>0.38</v>
      </c>
      <c r="AD42" s="33">
        <f t="shared" si="14"/>
        <v>0.32999999999999996</v>
      </c>
      <c r="AE42" s="33">
        <f t="shared" si="14"/>
        <v>0.38</v>
      </c>
      <c r="AF42" s="33">
        <f t="shared" si="14"/>
        <v>0.31</v>
      </c>
      <c r="AG42" s="33">
        <f t="shared" si="14"/>
        <v>0.31999999999999995</v>
      </c>
      <c r="AH42" s="33">
        <f t="shared" si="14"/>
        <v>0.37</v>
      </c>
      <c r="AI42" s="33">
        <f t="shared" si="14"/>
        <v>0.31</v>
      </c>
      <c r="AJ42" s="33">
        <f t="shared" si="14"/>
        <v>0.32</v>
      </c>
      <c r="AK42" s="33">
        <f t="shared" si="14"/>
        <v>0.33</v>
      </c>
      <c r="AL42" s="34">
        <f t="shared" si="14"/>
        <v>0.28999999999999998</v>
      </c>
    </row>
    <row r="43" spans="22:38" x14ac:dyDescent="0.25">
      <c r="V43" s="23" t="s">
        <v>45</v>
      </c>
      <c r="W43" s="33">
        <f t="shared" ref="W43:AL43" si="15">W25+W16</f>
        <v>0.33999999999999997</v>
      </c>
      <c r="X43" s="33">
        <f t="shared" si="15"/>
        <v>0.31</v>
      </c>
      <c r="Y43" s="33">
        <f t="shared" si="15"/>
        <v>0.29000000000000004</v>
      </c>
      <c r="Z43" s="33">
        <f t="shared" si="15"/>
        <v>0.33999999999999997</v>
      </c>
      <c r="AA43" s="33">
        <f t="shared" si="15"/>
        <v>0.35</v>
      </c>
      <c r="AB43" s="33">
        <f t="shared" si="15"/>
        <v>0.37</v>
      </c>
      <c r="AC43" s="33">
        <f t="shared" si="15"/>
        <v>0.33</v>
      </c>
      <c r="AD43" s="33">
        <f t="shared" si="15"/>
        <v>0.34</v>
      </c>
      <c r="AE43" s="33">
        <f t="shared" si="15"/>
        <v>0.33</v>
      </c>
      <c r="AF43" s="33">
        <f t="shared" si="15"/>
        <v>0.31</v>
      </c>
      <c r="AG43" s="33">
        <f t="shared" si="15"/>
        <v>0.41000000000000003</v>
      </c>
      <c r="AH43" s="33">
        <f t="shared" si="15"/>
        <v>0.32</v>
      </c>
      <c r="AI43" s="33">
        <f t="shared" si="15"/>
        <v>0.36000000000000004</v>
      </c>
      <c r="AJ43" s="33">
        <f t="shared" si="15"/>
        <v>0.3</v>
      </c>
      <c r="AK43" s="33">
        <f t="shared" si="15"/>
        <v>0.28000000000000003</v>
      </c>
      <c r="AL43" s="34">
        <f t="shared" si="15"/>
        <v>0.3</v>
      </c>
    </row>
    <row r="44" spans="22:38" x14ac:dyDescent="0.25">
      <c r="V44" s="23" t="s">
        <v>46</v>
      </c>
      <c r="W44" s="33">
        <f t="shared" ref="W44:AL44" si="16">W26+W17</f>
        <v>0.28000000000000003</v>
      </c>
      <c r="X44" s="33">
        <f t="shared" si="16"/>
        <v>0.22</v>
      </c>
      <c r="Y44" s="33">
        <f t="shared" si="16"/>
        <v>0.28000000000000003</v>
      </c>
      <c r="Z44" s="33">
        <f t="shared" si="16"/>
        <v>0.27</v>
      </c>
      <c r="AA44" s="33">
        <f t="shared" si="16"/>
        <v>0.32999999999999996</v>
      </c>
      <c r="AB44" s="33">
        <f t="shared" si="16"/>
        <v>0.24</v>
      </c>
      <c r="AC44" s="33">
        <f t="shared" si="16"/>
        <v>0.27</v>
      </c>
      <c r="AD44" s="33">
        <f t="shared" si="16"/>
        <v>0.25</v>
      </c>
      <c r="AE44" s="33">
        <f t="shared" si="16"/>
        <v>0.34</v>
      </c>
      <c r="AF44" s="33">
        <f t="shared" si="16"/>
        <v>0.3</v>
      </c>
      <c r="AG44" s="33">
        <f t="shared" si="16"/>
        <v>0.26</v>
      </c>
      <c r="AH44" s="33">
        <f t="shared" si="16"/>
        <v>0.28000000000000003</v>
      </c>
      <c r="AI44" s="33">
        <f t="shared" si="16"/>
        <v>0.21000000000000002</v>
      </c>
      <c r="AJ44" s="33">
        <f t="shared" si="16"/>
        <v>0.28000000000000003</v>
      </c>
      <c r="AK44" s="33">
        <f t="shared" si="16"/>
        <v>0.26</v>
      </c>
      <c r="AL44" s="34">
        <f t="shared" si="16"/>
        <v>0.24</v>
      </c>
    </row>
    <row r="45" spans="22:38" x14ac:dyDescent="0.25">
      <c r="V45" s="23" t="s">
        <v>47</v>
      </c>
      <c r="W45" s="33">
        <f t="shared" ref="W45:AL47" si="17">W27+W18</f>
        <v>0.33</v>
      </c>
      <c r="X45" s="33">
        <f t="shared" si="17"/>
        <v>0.18</v>
      </c>
      <c r="Y45" s="33">
        <f t="shared" si="17"/>
        <v>0.28999999999999998</v>
      </c>
      <c r="Z45" s="33">
        <f t="shared" si="17"/>
        <v>0.39</v>
      </c>
      <c r="AA45" s="33">
        <f t="shared" si="17"/>
        <v>0.22</v>
      </c>
      <c r="AB45" s="33">
        <f t="shared" si="17"/>
        <v>0.28000000000000003</v>
      </c>
      <c r="AC45" s="33">
        <f t="shared" si="17"/>
        <v>0.41000000000000003</v>
      </c>
      <c r="AD45" s="33">
        <f t="shared" si="17"/>
        <v>0.31000000000000005</v>
      </c>
      <c r="AE45" s="33">
        <f t="shared" si="17"/>
        <v>0.23</v>
      </c>
      <c r="AF45" s="33">
        <f t="shared" si="17"/>
        <v>0.23</v>
      </c>
      <c r="AG45" s="33">
        <f t="shared" si="17"/>
        <v>0.35</v>
      </c>
      <c r="AH45" s="33">
        <f t="shared" si="17"/>
        <v>0.44000000000000006</v>
      </c>
      <c r="AI45" s="33">
        <f t="shared" si="17"/>
        <v>0.24000000000000002</v>
      </c>
      <c r="AJ45" s="33">
        <f t="shared" si="17"/>
        <v>0.26</v>
      </c>
      <c r="AK45" s="33">
        <f t="shared" si="17"/>
        <v>0.12</v>
      </c>
      <c r="AL45" s="34">
        <f t="shared" si="17"/>
        <v>0.22</v>
      </c>
    </row>
    <row r="46" spans="22:38" x14ac:dyDescent="0.25">
      <c r="V46" s="30" t="s">
        <v>19</v>
      </c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6"/>
    </row>
    <row r="47" spans="22:38" x14ac:dyDescent="0.25">
      <c r="V47" s="23"/>
      <c r="W47" s="33">
        <f t="shared" si="17"/>
        <v>0.34399999999999997</v>
      </c>
      <c r="X47" s="33">
        <f t="shared" si="17"/>
        <v>0.28199999999999997</v>
      </c>
      <c r="Y47" s="33">
        <f t="shared" si="17"/>
        <v>0.30600000000000005</v>
      </c>
      <c r="Z47" s="33">
        <f t="shared" si="17"/>
        <v>0.33200000000000002</v>
      </c>
      <c r="AA47" s="33">
        <f t="shared" si="17"/>
        <v>0.33399999999999996</v>
      </c>
      <c r="AB47" s="33">
        <f t="shared" si="17"/>
        <v>0.34199999999999997</v>
      </c>
      <c r="AC47" s="33">
        <f t="shared" si="17"/>
        <v>0.33200000000000002</v>
      </c>
      <c r="AD47" s="33">
        <f t="shared" si="17"/>
        <v>0.314</v>
      </c>
      <c r="AE47" s="33">
        <f t="shared" si="17"/>
        <v>0.33300000000000002</v>
      </c>
      <c r="AF47" s="33">
        <f t="shared" si="17"/>
        <v>0.30500000000000005</v>
      </c>
      <c r="AG47" s="33">
        <f t="shared" si="17"/>
        <v>0.34799999999999998</v>
      </c>
      <c r="AH47" s="33">
        <f t="shared" si="17"/>
        <v>0.33400000000000002</v>
      </c>
      <c r="AI47" s="33">
        <f t="shared" si="17"/>
        <v>0.31</v>
      </c>
      <c r="AJ47" s="33">
        <f t="shared" si="17"/>
        <v>0.30300000000000005</v>
      </c>
      <c r="AK47" s="33">
        <f t="shared" si="17"/>
        <v>0.27600000000000002</v>
      </c>
      <c r="AL47" s="34">
        <f t="shared" si="17"/>
        <v>0.26900000000000002</v>
      </c>
    </row>
    <row r="48" spans="22:38" ht="15.75" x14ac:dyDescent="0.25">
      <c r="V48" s="39" t="s">
        <v>93</v>
      </c>
      <c r="W48" s="40">
        <v>43238</v>
      </c>
      <c r="X48" s="40">
        <v>43243</v>
      </c>
      <c r="Y48" s="40">
        <v>43257</v>
      </c>
      <c r="Z48" s="40">
        <v>43264</v>
      </c>
      <c r="AA48" s="40">
        <v>43271</v>
      </c>
      <c r="AB48" s="40">
        <v>43278</v>
      </c>
      <c r="AC48" s="40">
        <v>43285</v>
      </c>
      <c r="AD48" s="40">
        <v>43292</v>
      </c>
      <c r="AE48" s="40">
        <v>43299</v>
      </c>
      <c r="AF48" s="40">
        <v>43306</v>
      </c>
      <c r="AG48" s="40">
        <v>43313</v>
      </c>
      <c r="AH48" s="40">
        <v>43320</v>
      </c>
      <c r="AI48" s="40">
        <v>43327</v>
      </c>
      <c r="AJ48" s="40">
        <v>43334</v>
      </c>
      <c r="AK48" s="40">
        <v>43341</v>
      </c>
      <c r="AL48" s="41">
        <v>43348</v>
      </c>
    </row>
    <row r="49" spans="22:38" x14ac:dyDescent="0.25">
      <c r="V49" s="30" t="s">
        <v>1</v>
      </c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2"/>
    </row>
    <row r="50" spans="22:38" x14ac:dyDescent="0.25">
      <c r="V50" s="23" t="s">
        <v>43</v>
      </c>
      <c r="W50" s="33">
        <f>W5+W14+W23-W71-W80</f>
        <v>0.17</v>
      </c>
      <c r="X50" s="33">
        <f>X5+X14+X23-X71-X80</f>
        <v>0.15000000000000002</v>
      </c>
      <c r="Y50" s="33">
        <f>Y5+Y14+Y23-Y71-Y80</f>
        <v>0.23999999999999996</v>
      </c>
      <c r="Z50" s="33">
        <f>Z5+Z14+Z23-Z71-Z80</f>
        <v>0.11000000000000001</v>
      </c>
      <c r="AA50" s="33">
        <f>AA5+AA14+AA23-AA71-AA80</f>
        <v>0.16000000000000003</v>
      </c>
      <c r="AB50" s="33">
        <f>AB5+AB14+AB23-AB71-AB80</f>
        <v>0.10000000000000003</v>
      </c>
      <c r="AC50" s="33">
        <f>AC5+AC14+AC23-AC71-AC80</f>
        <v>9.0000000000000011E-2</v>
      </c>
      <c r="AD50" s="33">
        <f>AD5+AD14+AD23-AD71-AD80</f>
        <v>0.10999999999999999</v>
      </c>
      <c r="AE50" s="33">
        <f>AE5+AE14+AE23-AE71-AE80</f>
        <v>0.17999999999999994</v>
      </c>
      <c r="AF50" s="33">
        <f>AF5+AF14+AF23-AF71-AF80</f>
        <v>0.11999999999999997</v>
      </c>
      <c r="AG50" s="33">
        <f>AG5+AG14+AG23-AG71-AG80</f>
        <v>0.15999999999999998</v>
      </c>
      <c r="AH50" s="33">
        <f>AH5+AH14+AH23-AH71-AH80</f>
        <v>0.17</v>
      </c>
      <c r="AI50" s="33">
        <f>AI5+AI14+AI23-AI71-AI80</f>
        <v>0.21</v>
      </c>
      <c r="AJ50" s="33">
        <f>AJ5+AJ14+AJ23-AJ71-AJ80</f>
        <v>0.15</v>
      </c>
      <c r="AK50" s="33">
        <f>AK5+AK14+AK23-AK71-AK80</f>
        <v>0.16999999999999998</v>
      </c>
      <c r="AL50" s="34">
        <f>AL5+AL14+AL23-AL71-AL80</f>
        <v>0.23</v>
      </c>
    </row>
    <row r="51" spans="22:38" x14ac:dyDescent="0.25">
      <c r="V51" s="23" t="s">
        <v>44</v>
      </c>
      <c r="W51" s="33">
        <f>W6+W15+W24-W72-W81</f>
        <v>0.23999999999999996</v>
      </c>
      <c r="X51" s="33">
        <f>X6+X15+X24-X72-X81</f>
        <v>0.18000000000000005</v>
      </c>
      <c r="Y51" s="33">
        <f>Y6+Y15+Y24-Y72-Y81</f>
        <v>0.24</v>
      </c>
      <c r="Z51" s="33">
        <f>Z6+Z15+Z24-Z72-Z81</f>
        <v>0.22000000000000003</v>
      </c>
      <c r="AA51" s="33">
        <f>AA6+AA15+AA24-AA72-AA81</f>
        <v>0.16999999999999993</v>
      </c>
      <c r="AB51" s="33">
        <f>AB6+AB15+AB24-AB72-AB81</f>
        <v>0.21</v>
      </c>
      <c r="AC51" s="33">
        <f>AC6+AC15+AC24-AC72-AC81</f>
        <v>0.29000000000000004</v>
      </c>
      <c r="AD51" s="33">
        <f>AD6+AD15+AD24-AD72-AD81</f>
        <v>0.28999999999999998</v>
      </c>
      <c r="AE51" s="33">
        <f>AE6+AE15+AE24-AE72-AE81</f>
        <v>0.23999999999999996</v>
      </c>
      <c r="AF51" s="33">
        <f>AF6+AF15+AF24-AF72-AF81</f>
        <v>0.22</v>
      </c>
      <c r="AG51" s="33">
        <f>AG6+AG15+AG24-AG72-AG81</f>
        <v>0.25999999999999995</v>
      </c>
      <c r="AH51" s="33">
        <f>AH6+AH15+AH24-AH72-AH81</f>
        <v>0.27</v>
      </c>
      <c r="AI51" s="33">
        <f>AI6+AI15+AI24-AI72-AI81</f>
        <v>0.28999999999999992</v>
      </c>
      <c r="AJ51" s="33">
        <f>AJ6+AJ15+AJ24-AJ72-AJ81</f>
        <v>0.28000000000000003</v>
      </c>
      <c r="AK51" s="33">
        <f>AK6+AK15+AK24-AK72-AK81</f>
        <v>0.29000000000000004</v>
      </c>
      <c r="AL51" s="34">
        <f>AL6+AL15+AL24-AL72-AL81</f>
        <v>0.28999999999999992</v>
      </c>
    </row>
    <row r="52" spans="22:38" x14ac:dyDescent="0.25">
      <c r="V52" s="23" t="s">
        <v>45</v>
      </c>
      <c r="W52" s="33">
        <f>W7+W16+W25-W73-W82</f>
        <v>0.17999999999999994</v>
      </c>
      <c r="X52" s="33">
        <f>X7+X16+X25-X73-X82</f>
        <v>0.17999999999999997</v>
      </c>
      <c r="Y52" s="33">
        <f>Y7+Y16+Y25-Y73-Y82</f>
        <v>0.14000000000000007</v>
      </c>
      <c r="Z52" s="33">
        <f>Z7+Z16+Z25-Z73-Z82</f>
        <v>0.13999999999999999</v>
      </c>
      <c r="AA52" s="33">
        <f>AA7+AA16+AA25-AA73-AA82</f>
        <v>0.10999999999999999</v>
      </c>
      <c r="AB52" s="33">
        <f>AB7+AB16+AB25-AB73-AB82</f>
        <v>0.16999999999999996</v>
      </c>
      <c r="AC52" s="33">
        <f>AC7+AC16+AC25-AC73-AC82</f>
        <v>8.0000000000000016E-2</v>
      </c>
      <c r="AD52" s="33">
        <f>AD7+AD16+AD25-AD73-AD82</f>
        <v>0.15000000000000002</v>
      </c>
      <c r="AE52" s="33">
        <f>AE7+AE16+AE25-AE73-AE82</f>
        <v>0.14000000000000001</v>
      </c>
      <c r="AF52" s="33">
        <f>AF7+AF16+AF25-AF73-AF82</f>
        <v>0.13</v>
      </c>
      <c r="AG52" s="33">
        <f>AG7+AG16+AG25-AG73-AG82</f>
        <v>0.22000000000000006</v>
      </c>
      <c r="AH52" s="33">
        <f>AH7+AH16+AH25-AH73-AH82</f>
        <v>0.20000000000000004</v>
      </c>
      <c r="AI52" s="33">
        <f>AI7+AI16+AI25-AI73-AI82</f>
        <v>0.23</v>
      </c>
      <c r="AJ52" s="33">
        <f>AJ7+AJ16+AJ25-AJ73-AJ82</f>
        <v>0.13999999999999999</v>
      </c>
      <c r="AK52" s="33">
        <f>AK7+AK16+AK25-AK73-AK82</f>
        <v>0.18000000000000002</v>
      </c>
      <c r="AL52" s="34">
        <f>AL7+AL16+AL25-AL73-AL82</f>
        <v>0.25</v>
      </c>
    </row>
    <row r="53" spans="22:38" x14ac:dyDescent="0.25">
      <c r="V53" s="23" t="s">
        <v>46</v>
      </c>
      <c r="W53" s="33">
        <f>W8+W17+W26-W74-W83</f>
        <v>0.15</v>
      </c>
      <c r="X53" s="33">
        <f>X8+X17+X26-X74-X83</f>
        <v>0.06</v>
      </c>
      <c r="Y53" s="33">
        <f>Y8+Y17+Y26-Y74-Y83</f>
        <v>0.15000000000000005</v>
      </c>
      <c r="Z53" s="33">
        <f>Z8+Z17+Z26-Z74-Z83</f>
        <v>0.14999999999999997</v>
      </c>
      <c r="AA53" s="33">
        <f>AA8+AA17+AA26-AA74-AA83</f>
        <v>9.9999999999999978E-2</v>
      </c>
      <c r="AB53" s="33">
        <f>AB8+AB17+AB26-AB74-AB83</f>
        <v>0.05</v>
      </c>
      <c r="AC53" s="33">
        <f>AC8+AC17+AC26-AC74-AC83</f>
        <v>0.10000000000000002</v>
      </c>
      <c r="AD53" s="33">
        <f>AD8+AD17+AD26-AD74-AD83</f>
        <v>0.12000000000000001</v>
      </c>
      <c r="AE53" s="33">
        <f>AE8+AE17+AE26-AE74-AE83</f>
        <v>0.16000000000000003</v>
      </c>
      <c r="AF53" s="33">
        <f>AF8+AF17+AF26-AF74-AF83</f>
        <v>0.14000000000000001</v>
      </c>
      <c r="AG53" s="33">
        <f>AG8+AG17+AG26-AG74-AG83</f>
        <v>6.0000000000000005E-2</v>
      </c>
      <c r="AH53" s="33">
        <f>AH8+AH17+AH26-AH74-AH83</f>
        <v>0.12000000000000001</v>
      </c>
      <c r="AI53" s="33">
        <f>AI8+AI17+AI26-AI74-AI83</f>
        <v>8.0000000000000029E-2</v>
      </c>
      <c r="AJ53" s="33">
        <f>AJ8+AJ17+AJ26-AJ74-AJ83</f>
        <v>7.0000000000000021E-2</v>
      </c>
      <c r="AK53" s="33">
        <f>AK8+AK17+AK26-AK74-AK83</f>
        <v>9.9999999999999992E-2</v>
      </c>
      <c r="AL53" s="34">
        <f>AL8+AL17+AL26-AL74-AL83</f>
        <v>0.13000000000000003</v>
      </c>
    </row>
    <row r="54" spans="22:38" x14ac:dyDescent="0.25">
      <c r="V54" s="23" t="s">
        <v>47</v>
      </c>
      <c r="W54" s="33">
        <f>W9+W18+W27-W75-W84</f>
        <v>0.16</v>
      </c>
      <c r="X54" s="33">
        <f>X9+X18+X27-X75-X84</f>
        <v>7.0000000000000007E-2</v>
      </c>
      <c r="Y54" s="33">
        <f>Y9+Y18+Y27-Y75-Y84</f>
        <v>0.17</v>
      </c>
      <c r="Z54" s="33">
        <f>Z9+Z18+Z27-Z75-Z84</f>
        <v>0.18</v>
      </c>
      <c r="AA54" s="33">
        <f>AA9+AA18+AA27-AA75-AA84</f>
        <v>0.09</v>
      </c>
      <c r="AB54" s="33">
        <f>AB9+AB18+AB27-AB75-AB84</f>
        <v>0.16000000000000006</v>
      </c>
      <c r="AC54" s="33">
        <f>AC9+AC18+AC27-AC75-AC84</f>
        <v>0.33000000000000007</v>
      </c>
      <c r="AD54" s="33">
        <f>AD9+AD18+AD27-AD75-AD84</f>
        <v>0.16000000000000006</v>
      </c>
      <c r="AE54" s="33">
        <f>AE9+AE18+AE27-AE75-AE84</f>
        <v>6.0000000000000026E-2</v>
      </c>
      <c r="AF54" s="33">
        <f>AF9+AF18+AF27-AF75-AF84</f>
        <v>7.0000000000000007E-2</v>
      </c>
      <c r="AG54" s="33">
        <f>AG9+AG18+AG27-AG75-AG84</f>
        <v>0.15999999999999998</v>
      </c>
      <c r="AH54" s="33">
        <f>AH9+AH18+AH27-AH75-AH84</f>
        <v>0.18000000000000008</v>
      </c>
      <c r="AI54" s="33">
        <f>AI9+AI18+AI27-AI75-AI84</f>
        <v>0.11000000000000001</v>
      </c>
      <c r="AJ54" s="33">
        <f>AJ9+AJ18+AJ27-AJ75-AJ84</f>
        <v>0.22000000000000003</v>
      </c>
      <c r="AK54" s="33">
        <f>AK9+AK18+AK27-AK75-AK84</f>
        <v>-4.0000000000000008E-2</v>
      </c>
      <c r="AL54" s="34">
        <f>AL9+AL18+AL27-AL75-AL84</f>
        <v>0.10999999999999999</v>
      </c>
    </row>
    <row r="55" spans="22:38" x14ac:dyDescent="0.25">
      <c r="V55" s="30" t="s">
        <v>19</v>
      </c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6"/>
    </row>
    <row r="56" spans="22:38" ht="15.75" thickBot="1" x14ac:dyDescent="0.3">
      <c r="V56" s="42"/>
      <c r="W56" s="43">
        <f>W11+W20+W29-W77-W86</f>
        <v>0.19699999999999998</v>
      </c>
      <c r="X56" s="43">
        <f>X11+X20+X29-X77-X86</f>
        <v>0.152</v>
      </c>
      <c r="Y56" s="43">
        <f>Y11+Y20+Y29-Y77-Y86</f>
        <v>0.17400000000000007</v>
      </c>
      <c r="Z56" s="43">
        <f>Z11+Z20+Z29-Z77-Z86</f>
        <v>0.16900000000000004</v>
      </c>
      <c r="AA56" s="43">
        <f>AA11+AA20+AA29-AA77-AA86</f>
        <v>0.13600000000000001</v>
      </c>
      <c r="AB56" s="43">
        <f>AB11+AB20+AB29-AB77-AB86</f>
        <v>0.158</v>
      </c>
      <c r="AC56" s="43">
        <f>AC11+AC20+AC29-AC77-AC86</f>
        <v>0.15800000000000003</v>
      </c>
      <c r="AD56" s="43">
        <f>AD11+AD20+AD29-AD77-AD86</f>
        <v>0.17800000000000002</v>
      </c>
      <c r="AE56" s="43">
        <f>AE11+AE20+AE29-AE77-AE86</f>
        <v>0.16300000000000003</v>
      </c>
      <c r="AF56" s="43">
        <f>AF11+AF20+AF29-AF77-AF86</f>
        <v>0.15600000000000008</v>
      </c>
      <c r="AG56" s="43">
        <f>AG11+AG20+AG29-AG77-AG86</f>
        <v>0.192</v>
      </c>
      <c r="AH56" s="43">
        <f>AH11+AH20+AH29-AH77-AH86</f>
        <v>0.20300000000000007</v>
      </c>
      <c r="AI56" s="43">
        <f>AI11+AI20+AI29-AI77-AI86</f>
        <v>0.214</v>
      </c>
      <c r="AJ56" s="43">
        <f>AJ11+AJ20+AJ29-AJ77-AJ86</f>
        <v>0.17900000000000005</v>
      </c>
      <c r="AK56" s="43">
        <f>AK11+AK20+AK29-AK77-AK86</f>
        <v>0.18900000000000003</v>
      </c>
      <c r="AL56" s="44">
        <f>AL11+AL20+AL29-AL77-AL86</f>
        <v>0.2225</v>
      </c>
    </row>
    <row r="59" spans="22:38" ht="15.75" thickBot="1" x14ac:dyDescent="0.3"/>
    <row r="60" spans="22:38" ht="15.75" x14ac:dyDescent="0.25">
      <c r="V60" s="27" t="s">
        <v>84</v>
      </c>
      <c r="W60" s="28">
        <v>43238</v>
      </c>
      <c r="X60" s="28">
        <v>43243</v>
      </c>
      <c r="Y60" s="28">
        <v>43257</v>
      </c>
      <c r="Z60" s="28">
        <v>43264</v>
      </c>
      <c r="AA60" s="28">
        <v>43271</v>
      </c>
      <c r="AB60" s="28">
        <v>43278</v>
      </c>
      <c r="AC60" s="28">
        <v>43285</v>
      </c>
      <c r="AD60" s="28">
        <v>43292</v>
      </c>
      <c r="AE60" s="28">
        <v>43299</v>
      </c>
      <c r="AF60" s="28">
        <v>43306</v>
      </c>
      <c r="AG60" s="28">
        <v>43313</v>
      </c>
      <c r="AH60" s="28">
        <v>43320</v>
      </c>
      <c r="AI60" s="28">
        <v>43327</v>
      </c>
      <c r="AJ60" s="28">
        <v>43334</v>
      </c>
      <c r="AK60" s="28">
        <v>43341</v>
      </c>
      <c r="AL60" s="29">
        <v>43348</v>
      </c>
    </row>
    <row r="61" spans="22:38" x14ac:dyDescent="0.25">
      <c r="V61" s="30" t="s">
        <v>1</v>
      </c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2"/>
    </row>
    <row r="62" spans="22:38" x14ac:dyDescent="0.25">
      <c r="V62" s="23" t="s">
        <v>43</v>
      </c>
      <c r="W62" s="33">
        <v>0.3</v>
      </c>
      <c r="X62" s="33">
        <v>0.25</v>
      </c>
      <c r="Y62" s="33">
        <v>0.37</v>
      </c>
      <c r="Z62" s="33">
        <v>0.25</v>
      </c>
      <c r="AA62" s="33">
        <v>0.24</v>
      </c>
      <c r="AB62" s="33">
        <v>0.19</v>
      </c>
      <c r="AC62" s="33">
        <v>0.16</v>
      </c>
      <c r="AD62" s="33">
        <v>0.28999999999999998</v>
      </c>
      <c r="AE62" s="33">
        <v>0.27</v>
      </c>
      <c r="AF62" s="33">
        <v>0.28000000000000003</v>
      </c>
      <c r="AG62" s="33">
        <v>0.28999999999999998</v>
      </c>
      <c r="AH62" s="33">
        <v>0.31</v>
      </c>
      <c r="AI62" s="33">
        <v>0.28999999999999998</v>
      </c>
      <c r="AJ62" s="33">
        <v>0.31</v>
      </c>
      <c r="AK62" s="33">
        <v>0.37</v>
      </c>
      <c r="AL62" s="34">
        <v>0.36</v>
      </c>
    </row>
    <row r="63" spans="22:38" x14ac:dyDescent="0.25">
      <c r="V63" s="23" t="s">
        <v>44</v>
      </c>
      <c r="W63" s="33">
        <v>0.42</v>
      </c>
      <c r="X63" s="33">
        <v>0.46</v>
      </c>
      <c r="Y63" s="33">
        <v>0.43</v>
      </c>
      <c r="Z63" s="33">
        <v>0.41</v>
      </c>
      <c r="AA63" s="33">
        <v>0.44</v>
      </c>
      <c r="AB63" s="33">
        <v>0.49</v>
      </c>
      <c r="AC63" s="33">
        <v>0.5</v>
      </c>
      <c r="AD63" s="33">
        <v>0.48</v>
      </c>
      <c r="AE63" s="33">
        <v>0.48</v>
      </c>
      <c r="AF63" s="33">
        <v>0.48</v>
      </c>
      <c r="AG63" s="33">
        <v>0.46</v>
      </c>
      <c r="AH63" s="33">
        <v>0.44</v>
      </c>
      <c r="AI63" s="33">
        <v>0.46</v>
      </c>
      <c r="AJ63" s="33">
        <v>0.5</v>
      </c>
      <c r="AK63" s="33">
        <v>0.5</v>
      </c>
      <c r="AL63" s="34">
        <v>0.45</v>
      </c>
    </row>
    <row r="64" spans="22:38" x14ac:dyDescent="0.25">
      <c r="V64" s="23" t="s">
        <v>45</v>
      </c>
      <c r="W64" s="33">
        <v>0.25</v>
      </c>
      <c r="X64" s="33">
        <v>0.23</v>
      </c>
      <c r="Y64" s="33">
        <v>0.23</v>
      </c>
      <c r="Z64" s="33">
        <v>0.25</v>
      </c>
      <c r="AA64" s="33">
        <v>0.22</v>
      </c>
      <c r="AB64" s="33">
        <v>0.23</v>
      </c>
      <c r="AC64" s="33">
        <v>0.2</v>
      </c>
      <c r="AD64" s="33">
        <v>0.24</v>
      </c>
      <c r="AE64" s="33">
        <v>0.23</v>
      </c>
      <c r="AF64" s="33">
        <v>0.22</v>
      </c>
      <c r="AG64" s="33">
        <v>0.28999999999999998</v>
      </c>
      <c r="AH64" s="33">
        <v>0.3</v>
      </c>
      <c r="AI64" s="33">
        <v>0.27</v>
      </c>
      <c r="AJ64" s="33">
        <v>0.26</v>
      </c>
      <c r="AK64" s="33">
        <v>0.27</v>
      </c>
      <c r="AL64" s="34">
        <v>0.32</v>
      </c>
    </row>
    <row r="65" spans="22:38" x14ac:dyDescent="0.25">
      <c r="V65" s="23" t="s">
        <v>46</v>
      </c>
      <c r="W65" s="33">
        <v>0.27</v>
      </c>
      <c r="X65" s="33">
        <v>0.16</v>
      </c>
      <c r="Y65" s="33">
        <v>0.21</v>
      </c>
      <c r="Z65" s="33">
        <v>0.19</v>
      </c>
      <c r="AA65" s="33">
        <v>0.18</v>
      </c>
      <c r="AB65" s="33">
        <v>0.14000000000000001</v>
      </c>
      <c r="AC65" s="33">
        <v>0.18</v>
      </c>
      <c r="AD65" s="33">
        <v>0.2</v>
      </c>
      <c r="AE65" s="33">
        <v>0.15</v>
      </c>
      <c r="AF65" s="33">
        <v>0.19</v>
      </c>
      <c r="AG65" s="33">
        <v>0.13</v>
      </c>
      <c r="AH65" s="33">
        <v>0.16</v>
      </c>
      <c r="AI65" s="33">
        <v>0.17</v>
      </c>
      <c r="AJ65" s="33">
        <v>0.15</v>
      </c>
      <c r="AK65" s="33">
        <v>0.16</v>
      </c>
      <c r="AL65" s="34">
        <v>0.2</v>
      </c>
    </row>
    <row r="66" spans="22:38" x14ac:dyDescent="0.25">
      <c r="V66" s="23" t="s">
        <v>47</v>
      </c>
      <c r="W66" s="33">
        <v>0.2</v>
      </c>
      <c r="X66" s="33">
        <v>0.16</v>
      </c>
      <c r="Y66" s="33">
        <v>0.31</v>
      </c>
      <c r="Z66" s="33">
        <v>0.33</v>
      </c>
      <c r="AA66" s="33">
        <v>0.33</v>
      </c>
      <c r="AB66" s="33">
        <v>0.28999999999999998</v>
      </c>
      <c r="AC66" s="33">
        <v>0.33</v>
      </c>
      <c r="AD66" s="33">
        <v>0.22</v>
      </c>
      <c r="AE66" s="33">
        <v>0.26</v>
      </c>
      <c r="AF66" s="33">
        <v>0.28000000000000003</v>
      </c>
      <c r="AG66" s="33">
        <v>0.28999999999999998</v>
      </c>
      <c r="AH66" s="33">
        <v>0.25</v>
      </c>
      <c r="AI66" s="33">
        <v>0.27</v>
      </c>
      <c r="AJ66" s="33">
        <v>0.34</v>
      </c>
      <c r="AK66" s="33">
        <v>0.28999999999999998</v>
      </c>
      <c r="AL66" s="34">
        <v>0.21</v>
      </c>
    </row>
    <row r="67" spans="22:38" x14ac:dyDescent="0.25">
      <c r="V67" s="30" t="s">
        <v>19</v>
      </c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6"/>
    </row>
    <row r="68" spans="22:38" x14ac:dyDescent="0.25">
      <c r="V68" s="23"/>
      <c r="W68" s="37">
        <v>0.3</v>
      </c>
      <c r="X68" s="37">
        <v>0.27600000000000002</v>
      </c>
      <c r="Y68" s="37">
        <v>0.29799999999999999</v>
      </c>
      <c r="Z68" s="37">
        <v>0.28999999999999998</v>
      </c>
      <c r="AA68" s="37">
        <v>0.28000000000000003</v>
      </c>
      <c r="AB68" s="37">
        <v>0.28799999999999998</v>
      </c>
      <c r="AC68" s="37">
        <v>0.28399999999999997</v>
      </c>
      <c r="AD68" s="37">
        <v>0.3</v>
      </c>
      <c r="AE68" s="37">
        <v>0.28999999999999998</v>
      </c>
      <c r="AF68" s="37">
        <v>0.29799999999999999</v>
      </c>
      <c r="AG68" s="37">
        <v>0.311</v>
      </c>
      <c r="AH68" s="37">
        <v>0.313</v>
      </c>
      <c r="AI68" s="37">
        <v>0.309</v>
      </c>
      <c r="AJ68" s="37">
        <v>0.32100000000000001</v>
      </c>
      <c r="AK68" s="37">
        <v>0.32600000000000001</v>
      </c>
      <c r="AL68" s="38">
        <v>0.33250000000000002</v>
      </c>
    </row>
    <row r="69" spans="22:38" ht="15.75" x14ac:dyDescent="0.25">
      <c r="V69" s="39" t="s">
        <v>40</v>
      </c>
      <c r="W69" s="40">
        <v>43238</v>
      </c>
      <c r="X69" s="40">
        <v>43243</v>
      </c>
      <c r="Y69" s="40">
        <v>43257</v>
      </c>
      <c r="Z69" s="40">
        <v>43264</v>
      </c>
      <c r="AA69" s="40">
        <v>43271</v>
      </c>
      <c r="AB69" s="40">
        <v>43278</v>
      </c>
      <c r="AC69" s="40">
        <v>43285</v>
      </c>
      <c r="AD69" s="40">
        <v>43292</v>
      </c>
      <c r="AE69" s="40">
        <v>43299</v>
      </c>
      <c r="AF69" s="40">
        <v>43306</v>
      </c>
      <c r="AG69" s="40">
        <v>43313</v>
      </c>
      <c r="AH69" s="40">
        <v>43320</v>
      </c>
      <c r="AI69" s="40">
        <v>43327</v>
      </c>
      <c r="AJ69" s="40">
        <v>43334</v>
      </c>
      <c r="AK69" s="40">
        <v>43341</v>
      </c>
      <c r="AL69" s="41">
        <v>43348</v>
      </c>
    </row>
    <row r="70" spans="22:38" x14ac:dyDescent="0.25">
      <c r="V70" s="30" t="s">
        <v>1</v>
      </c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2"/>
    </row>
    <row r="71" spans="22:38" x14ac:dyDescent="0.25">
      <c r="V71" s="23" t="s">
        <v>43</v>
      </c>
      <c r="W71" s="33">
        <v>0.09</v>
      </c>
      <c r="X71" s="33">
        <v>0.19</v>
      </c>
      <c r="Y71" s="33">
        <v>0.16</v>
      </c>
      <c r="Z71" s="33">
        <v>0.12</v>
      </c>
      <c r="AA71" s="33">
        <v>0.17</v>
      </c>
      <c r="AB71" s="33">
        <v>0.16</v>
      </c>
      <c r="AC71" s="33">
        <v>0.16</v>
      </c>
      <c r="AD71" s="33">
        <v>0.18</v>
      </c>
      <c r="AE71" s="33">
        <v>0.14000000000000001</v>
      </c>
      <c r="AF71" s="33">
        <v>0.14000000000000001</v>
      </c>
      <c r="AG71" s="33">
        <v>0.16</v>
      </c>
      <c r="AH71" s="33">
        <v>0.13</v>
      </c>
      <c r="AI71" s="33">
        <v>0.11</v>
      </c>
      <c r="AJ71" s="33">
        <v>0.25</v>
      </c>
      <c r="AK71" s="33">
        <v>0.09</v>
      </c>
      <c r="AL71" s="34">
        <v>0.03</v>
      </c>
    </row>
    <row r="72" spans="22:38" x14ac:dyDescent="0.25">
      <c r="V72" s="23" t="s">
        <v>44</v>
      </c>
      <c r="W72" s="33">
        <v>0.17</v>
      </c>
      <c r="X72" s="33">
        <v>0.13</v>
      </c>
      <c r="Y72" s="33">
        <v>0.13</v>
      </c>
      <c r="Z72" s="33">
        <v>0.13</v>
      </c>
      <c r="AA72" s="33">
        <v>0.13</v>
      </c>
      <c r="AB72" s="33">
        <v>0.18</v>
      </c>
      <c r="AC72" s="33">
        <v>0.09</v>
      </c>
      <c r="AD72" s="33">
        <v>0.06</v>
      </c>
      <c r="AE72" s="33">
        <v>0.13</v>
      </c>
      <c r="AF72" s="33">
        <v>0.1</v>
      </c>
      <c r="AG72" s="33">
        <v>7.0000000000000007E-2</v>
      </c>
      <c r="AH72" s="33">
        <v>0.13</v>
      </c>
      <c r="AI72" s="33">
        <v>0.08</v>
      </c>
      <c r="AJ72" s="33">
        <v>0.1</v>
      </c>
      <c r="AK72" s="33">
        <v>0.06</v>
      </c>
      <c r="AL72" s="34">
        <v>0.09</v>
      </c>
    </row>
    <row r="73" spans="22:38" x14ac:dyDescent="0.25">
      <c r="V73" s="23" t="s">
        <v>45</v>
      </c>
      <c r="W73" s="33">
        <v>0.18</v>
      </c>
      <c r="X73" s="33">
        <v>0.14000000000000001</v>
      </c>
      <c r="Y73" s="33">
        <v>0.18</v>
      </c>
      <c r="Z73" s="33">
        <v>0.19</v>
      </c>
      <c r="AA73" s="33">
        <v>0.2</v>
      </c>
      <c r="AB73" s="33">
        <v>0.2</v>
      </c>
      <c r="AC73" s="33">
        <v>0.23</v>
      </c>
      <c r="AD73" s="33">
        <v>0.17</v>
      </c>
      <c r="AE73" s="33">
        <v>0.16</v>
      </c>
      <c r="AF73" s="33">
        <v>0.17</v>
      </c>
      <c r="AG73" s="33">
        <v>0.18</v>
      </c>
      <c r="AH73" s="33">
        <v>0.13</v>
      </c>
      <c r="AI73" s="33">
        <v>0.16</v>
      </c>
      <c r="AJ73" s="33">
        <v>0.16</v>
      </c>
      <c r="AK73" s="33">
        <v>0.13</v>
      </c>
      <c r="AL73" s="34">
        <v>0.1</v>
      </c>
    </row>
    <row r="74" spans="22:38" x14ac:dyDescent="0.25">
      <c r="V74" s="23" t="s">
        <v>46</v>
      </c>
      <c r="W74" s="33">
        <v>0.17</v>
      </c>
      <c r="X74" s="33">
        <v>0.14000000000000001</v>
      </c>
      <c r="Y74" s="33">
        <v>0.13</v>
      </c>
      <c r="Z74" s="33">
        <v>0.14000000000000001</v>
      </c>
      <c r="AA74" s="33">
        <v>0.21</v>
      </c>
      <c r="AB74" s="33">
        <v>0.15</v>
      </c>
      <c r="AC74" s="33">
        <v>0.14000000000000001</v>
      </c>
      <c r="AD74" s="33">
        <v>0.13</v>
      </c>
      <c r="AE74" s="33">
        <v>0.14000000000000001</v>
      </c>
      <c r="AF74" s="33">
        <v>0.16</v>
      </c>
      <c r="AG74" s="33">
        <v>0.17</v>
      </c>
      <c r="AH74" s="33">
        <v>0.19</v>
      </c>
      <c r="AI74" s="33">
        <v>0.15</v>
      </c>
      <c r="AJ74" s="33">
        <v>0.2</v>
      </c>
      <c r="AK74" s="33">
        <v>0.19</v>
      </c>
      <c r="AL74" s="34">
        <v>0.12</v>
      </c>
    </row>
    <row r="75" spans="22:38" x14ac:dyDescent="0.25">
      <c r="V75" s="23" t="s">
        <v>47</v>
      </c>
      <c r="W75" s="33">
        <v>0.16</v>
      </c>
      <c r="X75" s="33">
        <v>0.06</v>
      </c>
      <c r="Y75" s="33">
        <v>0.12</v>
      </c>
      <c r="Z75" s="33">
        <v>0.2</v>
      </c>
      <c r="AA75" s="33">
        <v>0.14000000000000001</v>
      </c>
      <c r="AB75" s="33">
        <v>0.15</v>
      </c>
      <c r="AC75" s="33">
        <v>0.04</v>
      </c>
      <c r="AD75" s="33">
        <v>0.12</v>
      </c>
      <c r="AE75" s="33">
        <v>0.15</v>
      </c>
      <c r="AF75" s="33">
        <v>0.1</v>
      </c>
      <c r="AG75" s="33">
        <v>0.18</v>
      </c>
      <c r="AH75" s="33">
        <v>0.24</v>
      </c>
      <c r="AI75" s="33">
        <v>0.13</v>
      </c>
      <c r="AJ75" s="33">
        <v>7.0000000000000007E-2</v>
      </c>
      <c r="AK75" s="33">
        <v>0.17</v>
      </c>
      <c r="AL75" s="34">
        <v>0.16</v>
      </c>
    </row>
    <row r="76" spans="22:38" x14ac:dyDescent="0.25">
      <c r="V76" s="30" t="s">
        <v>19</v>
      </c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6"/>
    </row>
    <row r="77" spans="22:38" x14ac:dyDescent="0.25">
      <c r="V77" s="23"/>
      <c r="W77" s="37">
        <v>0.16500000000000001</v>
      </c>
      <c r="X77" s="37">
        <v>0.13400000000000001</v>
      </c>
      <c r="Y77" s="37">
        <v>0.151</v>
      </c>
      <c r="Z77" s="37">
        <v>0.161</v>
      </c>
      <c r="AA77" s="37">
        <v>0.17499999999999999</v>
      </c>
      <c r="AB77" s="37">
        <v>0.18</v>
      </c>
      <c r="AC77" s="37">
        <v>0.159</v>
      </c>
      <c r="AD77" s="37">
        <v>0.13100000000000001</v>
      </c>
      <c r="AE77" s="37">
        <v>0.14799999999999999</v>
      </c>
      <c r="AF77" s="37">
        <v>0.14199999999999999</v>
      </c>
      <c r="AG77" s="37">
        <v>0.14799999999999999</v>
      </c>
      <c r="AH77" s="37">
        <v>0.14499999999999999</v>
      </c>
      <c r="AI77" s="37">
        <v>0.13300000000000001</v>
      </c>
      <c r="AJ77" s="37">
        <v>0.14799999999999999</v>
      </c>
      <c r="AK77" s="37">
        <v>0.11600000000000001</v>
      </c>
      <c r="AL77" s="38">
        <v>0.10249999999999999</v>
      </c>
    </row>
    <row r="78" spans="22:38" ht="15.75" x14ac:dyDescent="0.25">
      <c r="V78" s="39" t="s">
        <v>71</v>
      </c>
      <c r="W78" s="40">
        <v>43238</v>
      </c>
      <c r="X78" s="40">
        <v>43243</v>
      </c>
      <c r="Y78" s="40">
        <v>43257</v>
      </c>
      <c r="Z78" s="40">
        <v>43264</v>
      </c>
      <c r="AA78" s="40">
        <v>43271</v>
      </c>
      <c r="AB78" s="40">
        <v>43278</v>
      </c>
      <c r="AC78" s="40">
        <v>43285</v>
      </c>
      <c r="AD78" s="40">
        <v>43292</v>
      </c>
      <c r="AE78" s="40">
        <v>43299</v>
      </c>
      <c r="AF78" s="40">
        <v>43306</v>
      </c>
      <c r="AG78" s="40">
        <v>43313</v>
      </c>
      <c r="AH78" s="40">
        <v>43320</v>
      </c>
      <c r="AI78" s="40">
        <v>43327</v>
      </c>
      <c r="AJ78" s="40">
        <v>43334</v>
      </c>
      <c r="AK78" s="40">
        <v>43341</v>
      </c>
      <c r="AL78" s="41">
        <v>43348</v>
      </c>
    </row>
    <row r="79" spans="22:38" x14ac:dyDescent="0.25">
      <c r="V79" s="30" t="s">
        <v>1</v>
      </c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2"/>
    </row>
    <row r="80" spans="22:38" x14ac:dyDescent="0.25">
      <c r="V80" s="23" t="s">
        <v>43</v>
      </c>
      <c r="W80" s="33">
        <v>0</v>
      </c>
      <c r="X80" s="33">
        <v>0</v>
      </c>
      <c r="Y80" s="33">
        <v>0</v>
      </c>
      <c r="Z80" s="33">
        <v>0.04</v>
      </c>
      <c r="AA80" s="33">
        <v>0.02</v>
      </c>
      <c r="AB80" s="33">
        <v>0.04</v>
      </c>
      <c r="AC80" s="33">
        <v>0.02</v>
      </c>
      <c r="AD80" s="33">
        <v>0</v>
      </c>
      <c r="AE80" s="33">
        <v>0.01</v>
      </c>
      <c r="AF80" s="33">
        <v>0.04</v>
      </c>
      <c r="AG80" s="33">
        <v>0.05</v>
      </c>
      <c r="AH80" s="33">
        <v>0.03</v>
      </c>
      <c r="AI80" s="33">
        <v>0.04</v>
      </c>
      <c r="AJ80" s="33">
        <v>0.02</v>
      </c>
      <c r="AK80" s="33">
        <v>0.05</v>
      </c>
      <c r="AL80" s="34">
        <v>0.04</v>
      </c>
    </row>
    <row r="81" spans="22:38" x14ac:dyDescent="0.25">
      <c r="V81" s="23" t="s">
        <v>44</v>
      </c>
      <c r="W81" s="33">
        <v>0.01</v>
      </c>
      <c r="X81" s="33">
        <v>0.01</v>
      </c>
      <c r="Y81" s="33">
        <v>0.01</v>
      </c>
      <c r="Z81" s="33">
        <v>0.01</v>
      </c>
      <c r="AA81" s="33">
        <v>0.06</v>
      </c>
      <c r="AB81" s="33">
        <v>0.02</v>
      </c>
      <c r="AC81" s="33">
        <v>0.01</v>
      </c>
      <c r="AD81" s="33">
        <v>0</v>
      </c>
      <c r="AE81" s="33">
        <v>0.04</v>
      </c>
      <c r="AF81" s="33">
        <v>0.01</v>
      </c>
      <c r="AG81" s="33">
        <v>0.01</v>
      </c>
      <c r="AH81" s="33">
        <v>0.01</v>
      </c>
      <c r="AI81" s="33">
        <v>0.03</v>
      </c>
      <c r="AJ81" s="33">
        <v>0.01</v>
      </c>
      <c r="AK81" s="33">
        <v>0.04</v>
      </c>
      <c r="AL81" s="34">
        <v>0.02</v>
      </c>
    </row>
    <row r="82" spans="22:38" x14ac:dyDescent="0.25">
      <c r="V82" s="23" t="s">
        <v>45</v>
      </c>
      <c r="W82" s="33">
        <v>0.01</v>
      </c>
      <c r="X82" s="33">
        <v>0.04</v>
      </c>
      <c r="Y82" s="33">
        <v>0</v>
      </c>
      <c r="Z82" s="33">
        <v>0.03</v>
      </c>
      <c r="AA82" s="33">
        <v>0.06</v>
      </c>
      <c r="AB82" s="33">
        <v>0.03</v>
      </c>
      <c r="AC82" s="33">
        <v>0.04</v>
      </c>
      <c r="AD82" s="33">
        <v>0.05</v>
      </c>
      <c r="AE82" s="33">
        <v>0.05</v>
      </c>
      <c r="AF82" s="33">
        <v>0.04</v>
      </c>
      <c r="AG82" s="33">
        <v>0.03</v>
      </c>
      <c r="AH82" s="33">
        <v>0.02</v>
      </c>
      <c r="AI82" s="33">
        <v>0.02</v>
      </c>
      <c r="AJ82" s="33">
        <v>0.06</v>
      </c>
      <c r="AK82" s="33">
        <v>0.03</v>
      </c>
      <c r="AL82" s="34">
        <v>0.02</v>
      </c>
    </row>
    <row r="83" spans="22:38" x14ac:dyDescent="0.25">
      <c r="V83" s="23" t="s">
        <v>46</v>
      </c>
      <c r="W83" s="33">
        <v>0.01</v>
      </c>
      <c r="X83" s="33">
        <v>0.03</v>
      </c>
      <c r="Y83" s="33">
        <v>0.03</v>
      </c>
      <c r="Z83" s="33">
        <v>0.01</v>
      </c>
      <c r="AA83" s="33">
        <v>0.03</v>
      </c>
      <c r="AB83" s="33">
        <v>0.05</v>
      </c>
      <c r="AC83" s="33">
        <v>0.05</v>
      </c>
      <c r="AD83" s="33">
        <v>0.01</v>
      </c>
      <c r="AE83" s="33">
        <v>0.05</v>
      </c>
      <c r="AF83" s="33">
        <v>0.02</v>
      </c>
      <c r="AG83" s="33">
        <v>0.04</v>
      </c>
      <c r="AH83" s="33">
        <v>0.01</v>
      </c>
      <c r="AI83" s="33">
        <v>0.05</v>
      </c>
      <c r="AJ83" s="33">
        <v>0.02</v>
      </c>
      <c r="AK83" s="33">
        <v>0.01</v>
      </c>
      <c r="AL83" s="34">
        <v>0.03</v>
      </c>
    </row>
    <row r="84" spans="22:38" x14ac:dyDescent="0.25">
      <c r="V84" s="23" t="s">
        <v>47</v>
      </c>
      <c r="W84" s="33">
        <v>0.01</v>
      </c>
      <c r="X84" s="33">
        <v>0.06</v>
      </c>
      <c r="Y84" s="33">
        <v>0.03</v>
      </c>
      <c r="Z84" s="33">
        <v>0.01</v>
      </c>
      <c r="AA84" s="33">
        <v>0.03</v>
      </c>
      <c r="AB84" s="33">
        <v>0</v>
      </c>
      <c r="AC84" s="33">
        <v>7.0000000000000007E-2</v>
      </c>
      <c r="AD84" s="33">
        <v>0.03</v>
      </c>
      <c r="AE84" s="33">
        <v>0.03</v>
      </c>
      <c r="AF84" s="33">
        <v>0.06</v>
      </c>
      <c r="AG84" s="33">
        <v>0.01</v>
      </c>
      <c r="AH84" s="33">
        <v>0.03</v>
      </c>
      <c r="AI84" s="33">
        <v>0.03</v>
      </c>
      <c r="AJ84" s="33">
        <v>0</v>
      </c>
      <c r="AK84" s="33">
        <v>0</v>
      </c>
      <c r="AL84" s="34">
        <v>0.03</v>
      </c>
    </row>
    <row r="85" spans="22:38" x14ac:dyDescent="0.25">
      <c r="V85" s="30" t="s">
        <v>19</v>
      </c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6"/>
    </row>
    <row r="86" spans="22:38" x14ac:dyDescent="0.25">
      <c r="V86" s="23"/>
      <c r="W86" s="37">
        <v>7.0000000000000001E-3</v>
      </c>
      <c r="X86" s="37">
        <v>2.8000000000000001E-2</v>
      </c>
      <c r="Y86" s="37">
        <v>1.0999999999999999E-2</v>
      </c>
      <c r="Z86" s="37">
        <v>2.1000000000000001E-2</v>
      </c>
      <c r="AA86" s="37">
        <v>4.9000000000000002E-2</v>
      </c>
      <c r="AB86" s="37">
        <v>2.8000000000000001E-2</v>
      </c>
      <c r="AC86" s="37">
        <v>3.3000000000000002E-2</v>
      </c>
      <c r="AD86" s="37">
        <v>2.4E-2</v>
      </c>
      <c r="AE86" s="37">
        <v>4.3000000000000003E-2</v>
      </c>
      <c r="AF86" s="37">
        <v>0.03</v>
      </c>
      <c r="AG86" s="37">
        <v>2.7E-2</v>
      </c>
      <c r="AH86" s="37">
        <v>1.7000000000000001E-2</v>
      </c>
      <c r="AI86" s="37">
        <v>0.03</v>
      </c>
      <c r="AJ86" s="37">
        <v>3.3000000000000002E-2</v>
      </c>
      <c r="AK86" s="37">
        <v>2.9000000000000001E-2</v>
      </c>
      <c r="AL86" s="38">
        <v>2.1499999999999998E-2</v>
      </c>
    </row>
    <row r="87" spans="22:38" ht="15.75" x14ac:dyDescent="0.25">
      <c r="V87" s="39" t="s">
        <v>80</v>
      </c>
      <c r="W87" s="40">
        <v>43238</v>
      </c>
      <c r="X87" s="40">
        <v>43243</v>
      </c>
      <c r="Y87" s="40">
        <v>43257</v>
      </c>
      <c r="Z87" s="40">
        <v>43264</v>
      </c>
      <c r="AA87" s="40">
        <v>43271</v>
      </c>
      <c r="AB87" s="40">
        <v>43278</v>
      </c>
      <c r="AC87" s="40">
        <v>43285</v>
      </c>
      <c r="AD87" s="40">
        <v>43292</v>
      </c>
      <c r="AE87" s="40">
        <v>43299</v>
      </c>
      <c r="AF87" s="40">
        <v>43306</v>
      </c>
      <c r="AG87" s="40">
        <v>43313</v>
      </c>
      <c r="AH87" s="40">
        <v>43320</v>
      </c>
      <c r="AI87" s="40">
        <v>43327</v>
      </c>
      <c r="AJ87" s="40">
        <v>43334</v>
      </c>
      <c r="AK87" s="40">
        <v>43341</v>
      </c>
      <c r="AL87" s="41">
        <v>43348</v>
      </c>
    </row>
    <row r="88" spans="22:38" x14ac:dyDescent="0.25">
      <c r="V88" s="30" t="s">
        <v>1</v>
      </c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2"/>
    </row>
    <row r="89" spans="22:38" x14ac:dyDescent="0.25">
      <c r="V89" s="23" t="s">
        <v>43</v>
      </c>
      <c r="W89" s="33">
        <f t="shared" ref="W89:AL89" si="18">1-W62-W71</f>
        <v>0.61</v>
      </c>
      <c r="X89" s="33">
        <f t="shared" si="18"/>
        <v>0.56000000000000005</v>
      </c>
      <c r="Y89" s="33">
        <f t="shared" si="18"/>
        <v>0.47</v>
      </c>
      <c r="Z89" s="33">
        <f t="shared" si="18"/>
        <v>0.63</v>
      </c>
      <c r="AA89" s="33">
        <f t="shared" si="18"/>
        <v>0.59</v>
      </c>
      <c r="AB89" s="33">
        <f t="shared" si="18"/>
        <v>0.65</v>
      </c>
      <c r="AC89" s="33">
        <f t="shared" si="18"/>
        <v>0.67999999999999994</v>
      </c>
      <c r="AD89" s="33">
        <f t="shared" si="18"/>
        <v>0.53</v>
      </c>
      <c r="AE89" s="33">
        <f t="shared" si="18"/>
        <v>0.59</v>
      </c>
      <c r="AF89" s="33">
        <f t="shared" si="18"/>
        <v>0.57999999999999996</v>
      </c>
      <c r="AG89" s="33">
        <f t="shared" si="18"/>
        <v>0.54999999999999993</v>
      </c>
      <c r="AH89" s="33">
        <f t="shared" si="18"/>
        <v>0.55999999999999994</v>
      </c>
      <c r="AI89" s="33">
        <f t="shared" si="18"/>
        <v>0.6</v>
      </c>
      <c r="AJ89" s="33">
        <f t="shared" si="18"/>
        <v>0.43999999999999995</v>
      </c>
      <c r="AK89" s="33">
        <f t="shared" si="18"/>
        <v>0.54</v>
      </c>
      <c r="AL89" s="34">
        <f t="shared" si="18"/>
        <v>0.61</v>
      </c>
    </row>
    <row r="90" spans="22:38" x14ac:dyDescent="0.25">
      <c r="V90" s="23" t="s">
        <v>44</v>
      </c>
      <c r="W90" s="33">
        <f t="shared" ref="W90:AL90" si="19">1-W63-W72</f>
        <v>0.41000000000000003</v>
      </c>
      <c r="X90" s="33">
        <f t="shared" si="19"/>
        <v>0.41000000000000003</v>
      </c>
      <c r="Y90" s="33">
        <f t="shared" si="19"/>
        <v>0.44000000000000006</v>
      </c>
      <c r="Z90" s="33">
        <f t="shared" si="19"/>
        <v>0.46000000000000008</v>
      </c>
      <c r="AA90" s="33">
        <f t="shared" si="19"/>
        <v>0.43000000000000005</v>
      </c>
      <c r="AB90" s="33">
        <f t="shared" si="19"/>
        <v>0.33</v>
      </c>
      <c r="AC90" s="33">
        <f t="shared" si="19"/>
        <v>0.41000000000000003</v>
      </c>
      <c r="AD90" s="33">
        <f t="shared" si="19"/>
        <v>0.46</v>
      </c>
      <c r="AE90" s="33">
        <f t="shared" si="19"/>
        <v>0.39</v>
      </c>
      <c r="AF90" s="33">
        <f t="shared" si="19"/>
        <v>0.42000000000000004</v>
      </c>
      <c r="AG90" s="33">
        <f t="shared" si="19"/>
        <v>0.47000000000000003</v>
      </c>
      <c r="AH90" s="33">
        <f t="shared" si="19"/>
        <v>0.43000000000000005</v>
      </c>
      <c r="AI90" s="33">
        <f t="shared" si="19"/>
        <v>0.46</v>
      </c>
      <c r="AJ90" s="33">
        <f t="shared" si="19"/>
        <v>0.4</v>
      </c>
      <c r="AK90" s="33">
        <f t="shared" si="19"/>
        <v>0.44</v>
      </c>
      <c r="AL90" s="34">
        <f t="shared" si="19"/>
        <v>0.46000000000000008</v>
      </c>
    </row>
    <row r="91" spans="22:38" x14ac:dyDescent="0.25">
      <c r="V91" s="23" t="s">
        <v>45</v>
      </c>
      <c r="W91" s="33">
        <f t="shared" ref="W91:AL91" si="20">1-W64-W73</f>
        <v>0.57000000000000006</v>
      </c>
      <c r="X91" s="33">
        <f t="shared" si="20"/>
        <v>0.63</v>
      </c>
      <c r="Y91" s="33">
        <f t="shared" si="20"/>
        <v>0.59000000000000008</v>
      </c>
      <c r="Z91" s="33">
        <f t="shared" si="20"/>
        <v>0.56000000000000005</v>
      </c>
      <c r="AA91" s="33">
        <f t="shared" si="20"/>
        <v>0.58000000000000007</v>
      </c>
      <c r="AB91" s="33">
        <f t="shared" si="20"/>
        <v>0.57000000000000006</v>
      </c>
      <c r="AC91" s="33">
        <f t="shared" si="20"/>
        <v>0.57000000000000006</v>
      </c>
      <c r="AD91" s="33">
        <f t="shared" si="20"/>
        <v>0.59</v>
      </c>
      <c r="AE91" s="33">
        <f t="shared" si="20"/>
        <v>0.61</v>
      </c>
      <c r="AF91" s="33">
        <f t="shared" si="20"/>
        <v>0.61</v>
      </c>
      <c r="AG91" s="33">
        <f t="shared" si="20"/>
        <v>0.53</v>
      </c>
      <c r="AH91" s="33">
        <f t="shared" si="20"/>
        <v>0.56999999999999995</v>
      </c>
      <c r="AI91" s="33">
        <f t="shared" si="20"/>
        <v>0.56999999999999995</v>
      </c>
      <c r="AJ91" s="33">
        <f t="shared" si="20"/>
        <v>0.57999999999999996</v>
      </c>
      <c r="AK91" s="33">
        <f t="shared" si="20"/>
        <v>0.6</v>
      </c>
      <c r="AL91" s="34">
        <f t="shared" si="20"/>
        <v>0.57999999999999996</v>
      </c>
    </row>
    <row r="92" spans="22:38" x14ac:dyDescent="0.25">
      <c r="V92" s="23" t="s">
        <v>46</v>
      </c>
      <c r="W92" s="33">
        <f t="shared" ref="W92:AL92" si="21">1-W65-W74</f>
        <v>0.55999999999999994</v>
      </c>
      <c r="X92" s="33">
        <f t="shared" si="21"/>
        <v>0.7</v>
      </c>
      <c r="Y92" s="33">
        <f t="shared" si="21"/>
        <v>0.66</v>
      </c>
      <c r="Z92" s="33">
        <f t="shared" si="21"/>
        <v>0.67</v>
      </c>
      <c r="AA92" s="33">
        <f t="shared" si="21"/>
        <v>0.6100000000000001</v>
      </c>
      <c r="AB92" s="33">
        <f t="shared" si="21"/>
        <v>0.71</v>
      </c>
      <c r="AC92" s="33">
        <f t="shared" si="21"/>
        <v>0.68</v>
      </c>
      <c r="AD92" s="33">
        <f t="shared" si="21"/>
        <v>0.67</v>
      </c>
      <c r="AE92" s="33">
        <f t="shared" si="21"/>
        <v>0.71</v>
      </c>
      <c r="AF92" s="33">
        <f t="shared" si="21"/>
        <v>0.65</v>
      </c>
      <c r="AG92" s="33">
        <f t="shared" si="21"/>
        <v>0.7</v>
      </c>
      <c r="AH92" s="33">
        <f t="shared" si="21"/>
        <v>0.64999999999999991</v>
      </c>
      <c r="AI92" s="33">
        <f t="shared" si="21"/>
        <v>0.67999999999999994</v>
      </c>
      <c r="AJ92" s="33">
        <f t="shared" si="21"/>
        <v>0.64999999999999991</v>
      </c>
      <c r="AK92" s="33">
        <f t="shared" si="21"/>
        <v>0.64999999999999991</v>
      </c>
      <c r="AL92" s="34">
        <f t="shared" si="21"/>
        <v>0.68</v>
      </c>
    </row>
    <row r="93" spans="22:38" x14ac:dyDescent="0.25">
      <c r="V93" s="23" t="s">
        <v>47</v>
      </c>
      <c r="W93" s="33">
        <f t="shared" ref="W93:AL93" si="22">1-W66-W75</f>
        <v>0.64</v>
      </c>
      <c r="X93" s="33">
        <f t="shared" si="22"/>
        <v>0.78</v>
      </c>
      <c r="Y93" s="33">
        <f t="shared" si="22"/>
        <v>0.56999999999999995</v>
      </c>
      <c r="Z93" s="33">
        <f t="shared" si="22"/>
        <v>0.46999999999999992</v>
      </c>
      <c r="AA93" s="33">
        <f t="shared" si="22"/>
        <v>0.52999999999999992</v>
      </c>
      <c r="AB93" s="33">
        <f t="shared" si="22"/>
        <v>0.55999999999999994</v>
      </c>
      <c r="AC93" s="33">
        <f t="shared" si="22"/>
        <v>0.62999999999999989</v>
      </c>
      <c r="AD93" s="33">
        <f t="shared" si="22"/>
        <v>0.66</v>
      </c>
      <c r="AE93" s="33">
        <f t="shared" si="22"/>
        <v>0.59</v>
      </c>
      <c r="AF93" s="33">
        <f t="shared" si="22"/>
        <v>0.62</v>
      </c>
      <c r="AG93" s="33">
        <f t="shared" si="22"/>
        <v>0.53</v>
      </c>
      <c r="AH93" s="33">
        <f t="shared" si="22"/>
        <v>0.51</v>
      </c>
      <c r="AI93" s="33">
        <f t="shared" si="22"/>
        <v>0.6</v>
      </c>
      <c r="AJ93" s="33">
        <f t="shared" si="22"/>
        <v>0.58999999999999986</v>
      </c>
      <c r="AK93" s="33">
        <f t="shared" si="22"/>
        <v>0.53999999999999992</v>
      </c>
      <c r="AL93" s="34">
        <f t="shared" si="22"/>
        <v>0.63</v>
      </c>
    </row>
    <row r="94" spans="22:38" x14ac:dyDescent="0.25">
      <c r="V94" s="30" t="s">
        <v>19</v>
      </c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6"/>
    </row>
    <row r="95" spans="22:38" ht="15.75" thickBot="1" x14ac:dyDescent="0.3">
      <c r="V95" s="42"/>
      <c r="W95" s="43">
        <f t="shared" ref="W95:AL95" si="23">1-W68-W77</f>
        <v>0.53499999999999992</v>
      </c>
      <c r="X95" s="43">
        <f t="shared" si="23"/>
        <v>0.59</v>
      </c>
      <c r="Y95" s="43">
        <f t="shared" si="23"/>
        <v>0.55099999999999993</v>
      </c>
      <c r="Z95" s="43">
        <f t="shared" si="23"/>
        <v>0.54899999999999993</v>
      </c>
      <c r="AA95" s="43">
        <f t="shared" si="23"/>
        <v>0.54499999999999993</v>
      </c>
      <c r="AB95" s="43">
        <f t="shared" si="23"/>
        <v>0.53200000000000003</v>
      </c>
      <c r="AC95" s="43">
        <f t="shared" si="23"/>
        <v>0.55699999999999994</v>
      </c>
      <c r="AD95" s="43">
        <f t="shared" si="23"/>
        <v>0.56899999999999995</v>
      </c>
      <c r="AE95" s="43">
        <f t="shared" si="23"/>
        <v>0.56199999999999994</v>
      </c>
      <c r="AF95" s="43">
        <f t="shared" si="23"/>
        <v>0.55999999999999994</v>
      </c>
      <c r="AG95" s="43">
        <f t="shared" si="23"/>
        <v>0.54100000000000004</v>
      </c>
      <c r="AH95" s="43">
        <f t="shared" si="23"/>
        <v>0.54200000000000004</v>
      </c>
      <c r="AI95" s="43">
        <f t="shared" si="23"/>
        <v>0.55800000000000005</v>
      </c>
      <c r="AJ95" s="43">
        <f t="shared" si="23"/>
        <v>0.53100000000000003</v>
      </c>
      <c r="AK95" s="43">
        <f t="shared" si="23"/>
        <v>0.55799999999999994</v>
      </c>
      <c r="AL95" s="44">
        <f t="shared" si="23"/>
        <v>0.56499999999999995</v>
      </c>
    </row>
    <row r="96" spans="22:38" ht="15.75" thickBot="1" x14ac:dyDescent="0.3"/>
    <row r="97" spans="22:39" ht="15.75" x14ac:dyDescent="0.25">
      <c r="V97" s="27" t="s">
        <v>37</v>
      </c>
      <c r="W97" s="63">
        <f>W3</f>
        <v>43238</v>
      </c>
      <c r="X97" s="63">
        <f>X3</f>
        <v>43243</v>
      </c>
      <c r="Y97" s="63">
        <f>Y3</f>
        <v>43257</v>
      </c>
      <c r="Z97" s="63">
        <f>Z3</f>
        <v>43264</v>
      </c>
      <c r="AA97" s="63">
        <f>AA3</f>
        <v>43271</v>
      </c>
      <c r="AB97" s="63">
        <f>AB3</f>
        <v>43278</v>
      </c>
      <c r="AC97" s="63">
        <f>AC3</f>
        <v>43285</v>
      </c>
      <c r="AD97" s="63">
        <f>AD3</f>
        <v>43292</v>
      </c>
      <c r="AE97" s="63">
        <f>AE3</f>
        <v>43299</v>
      </c>
      <c r="AF97" s="63">
        <f>AF3</f>
        <v>43306</v>
      </c>
      <c r="AG97" s="63">
        <f>AG3</f>
        <v>43313</v>
      </c>
      <c r="AH97" s="63">
        <f>AH3</f>
        <v>43320</v>
      </c>
      <c r="AI97" s="63">
        <f>AI3</f>
        <v>43327</v>
      </c>
      <c r="AJ97" s="63">
        <f>AJ3</f>
        <v>43334</v>
      </c>
      <c r="AK97" s="63">
        <f>AK3</f>
        <v>43341</v>
      </c>
      <c r="AL97" s="63">
        <f>AL3</f>
        <v>43348</v>
      </c>
    </row>
    <row r="98" spans="22:39" x14ac:dyDescent="0.25">
      <c r="V98" s="1" t="s">
        <v>43</v>
      </c>
      <c r="W98" s="15">
        <f>W5*$D14</f>
        <v>8.0000000000000004E-4</v>
      </c>
      <c r="X98" s="15">
        <f>X5*$D14</f>
        <v>8.0000000000000004E-4</v>
      </c>
      <c r="Y98" s="15">
        <f>Y5*$D14</f>
        <v>3.2000000000000002E-3</v>
      </c>
      <c r="Z98" s="15">
        <f>Z5*$D14</f>
        <v>8.0000000000000004E-4</v>
      </c>
      <c r="AA98" s="15">
        <f>AA5*$D14</f>
        <v>1.6000000000000001E-3</v>
      </c>
      <c r="AB98" s="15">
        <f>AB5*$D14</f>
        <v>0</v>
      </c>
      <c r="AC98" s="15">
        <f>AC5*$D14</f>
        <v>3.2000000000000002E-3</v>
      </c>
      <c r="AD98" s="15">
        <f>AD5*$D14</f>
        <v>0</v>
      </c>
      <c r="AE98" s="15">
        <f>AE5*$D14</f>
        <v>3.2000000000000002E-3</v>
      </c>
      <c r="AF98" s="15">
        <f>AF5*$D14</f>
        <v>1.6000000000000001E-3</v>
      </c>
      <c r="AG98" s="15">
        <f>AG5*$D14</f>
        <v>5.6000000000000008E-3</v>
      </c>
      <c r="AH98" s="15">
        <f>AH5*$D14</f>
        <v>2.3999999999999998E-3</v>
      </c>
      <c r="AI98" s="15">
        <f>AI5*$D14</f>
        <v>6.4000000000000003E-3</v>
      </c>
      <c r="AJ98" s="15">
        <f>AJ5*$D14</f>
        <v>8.8000000000000005E-3</v>
      </c>
      <c r="AK98" s="15">
        <f>AK5*$D14</f>
        <v>7.1999999999999998E-3</v>
      </c>
      <c r="AL98" s="15">
        <f>AL5*$D14</f>
        <v>8.0000000000000002E-3</v>
      </c>
      <c r="AM98" s="15">
        <f>AL98-AG98</f>
        <v>2.3999999999999994E-3</v>
      </c>
    </row>
    <row r="99" spans="22:39" x14ac:dyDescent="0.25">
      <c r="V99" s="1" t="s">
        <v>44</v>
      </c>
      <c r="W99" s="15">
        <f>W6*$D15</f>
        <v>2.7000000000000001E-3</v>
      </c>
      <c r="X99" s="15">
        <f>X6*$D15</f>
        <v>8.0999999999999996E-3</v>
      </c>
      <c r="Y99" s="15">
        <f>Y6*$D15</f>
        <v>1.0800000000000001E-2</v>
      </c>
      <c r="Z99" s="15">
        <f>Z6*$D15</f>
        <v>2.7000000000000001E-3</v>
      </c>
      <c r="AA99" s="15">
        <f>AA6*$D15</f>
        <v>8.0999999999999996E-3</v>
      </c>
      <c r="AB99" s="15">
        <f>AB6*$D15</f>
        <v>8.0999999999999996E-3</v>
      </c>
      <c r="AC99" s="15">
        <f>AC6*$D15</f>
        <v>2.7000000000000001E-3</v>
      </c>
      <c r="AD99" s="15">
        <f>AD6*$D15</f>
        <v>5.4000000000000003E-3</v>
      </c>
      <c r="AE99" s="15">
        <f>AE6*$D15</f>
        <v>8.0999999999999996E-3</v>
      </c>
      <c r="AF99" s="15">
        <f>AF6*$D15</f>
        <v>5.4000000000000003E-3</v>
      </c>
      <c r="AG99" s="15">
        <f>AG6*$D15</f>
        <v>5.4000000000000003E-3</v>
      </c>
      <c r="AH99" s="15">
        <f>AH6*$D15</f>
        <v>1.0800000000000001E-2</v>
      </c>
      <c r="AI99" s="15">
        <f>AI6*$D15</f>
        <v>2.4300000000000002E-2</v>
      </c>
      <c r="AJ99" s="15">
        <f>AJ6*$D15</f>
        <v>1.8900000000000004E-2</v>
      </c>
      <c r="AK99" s="15">
        <f>AK6*$D15</f>
        <v>1.6199999999999999E-2</v>
      </c>
      <c r="AL99" s="15">
        <f>AL6*$D15</f>
        <v>2.9700000000000001E-2</v>
      </c>
      <c r="AM99" s="15">
        <f t="shared" ref="AM99:AM102" si="24">AL99-AG99</f>
        <v>2.4300000000000002E-2</v>
      </c>
    </row>
    <row r="100" spans="22:39" x14ac:dyDescent="0.25">
      <c r="V100" s="1" t="s">
        <v>45</v>
      </c>
      <c r="W100" s="15">
        <f>W7*$D16</f>
        <v>1.29E-2</v>
      </c>
      <c r="X100" s="15">
        <f>X7*$D16</f>
        <v>2.1500000000000002E-2</v>
      </c>
      <c r="Y100" s="15">
        <f>Y7*$D16</f>
        <v>1.29E-2</v>
      </c>
      <c r="Z100" s="15">
        <f>Z7*$D16</f>
        <v>8.6E-3</v>
      </c>
      <c r="AA100" s="15">
        <f>AA7*$D16</f>
        <v>8.6E-3</v>
      </c>
      <c r="AB100" s="15">
        <f>AB7*$D16</f>
        <v>1.29E-2</v>
      </c>
      <c r="AC100" s="15">
        <f>AC7*$D16</f>
        <v>8.6E-3</v>
      </c>
      <c r="AD100" s="15">
        <f>AD7*$D16</f>
        <v>1.29E-2</v>
      </c>
      <c r="AE100" s="15">
        <f>AE7*$D16</f>
        <v>8.6E-3</v>
      </c>
      <c r="AF100" s="15">
        <f>AF7*$D16</f>
        <v>1.29E-2</v>
      </c>
      <c r="AG100" s="15">
        <f>AG7*$D16</f>
        <v>8.6E-3</v>
      </c>
      <c r="AH100" s="15">
        <f>AH7*$D16</f>
        <v>1.29E-2</v>
      </c>
      <c r="AI100" s="15">
        <f>AI7*$D16</f>
        <v>2.1500000000000002E-2</v>
      </c>
      <c r="AJ100" s="15">
        <f>AJ7*$D16</f>
        <v>2.58E-2</v>
      </c>
      <c r="AK100" s="15">
        <f>AK7*$D16</f>
        <v>2.58E-2</v>
      </c>
      <c r="AL100" s="15">
        <f>AL7*$D16</f>
        <v>3.0100000000000002E-2</v>
      </c>
      <c r="AM100" s="15">
        <f t="shared" si="24"/>
        <v>2.1500000000000002E-2</v>
      </c>
    </row>
    <row r="101" spans="22:39" x14ac:dyDescent="0.25">
      <c r="V101" s="1" t="s">
        <v>46</v>
      </c>
      <c r="W101" s="15">
        <f>W8*$D17</f>
        <v>7.4999999999999997E-3</v>
      </c>
      <c r="X101" s="15">
        <f>X8*$D17</f>
        <v>1.5E-3</v>
      </c>
      <c r="Y101" s="15">
        <f>Y8*$D17</f>
        <v>4.4999999999999997E-3</v>
      </c>
      <c r="Z101" s="15">
        <f>Z8*$D17</f>
        <v>4.4999999999999997E-3</v>
      </c>
      <c r="AA101" s="15">
        <f>AA8*$D17</f>
        <v>1.5E-3</v>
      </c>
      <c r="AB101" s="15">
        <f>AB8*$D17</f>
        <v>1.5E-3</v>
      </c>
      <c r="AC101" s="15">
        <f>AC8*$D17</f>
        <v>3.0000000000000001E-3</v>
      </c>
      <c r="AD101" s="15">
        <f>AD8*$D17</f>
        <v>1.5E-3</v>
      </c>
      <c r="AE101" s="15">
        <f>AE8*$D17</f>
        <v>1.5E-3</v>
      </c>
      <c r="AF101" s="15">
        <f>AF8*$D17</f>
        <v>3.0000000000000001E-3</v>
      </c>
      <c r="AG101" s="15">
        <f>AG8*$D17</f>
        <v>1.5E-3</v>
      </c>
      <c r="AH101" s="15">
        <f>AH8*$D17</f>
        <v>6.0000000000000001E-3</v>
      </c>
      <c r="AI101" s="15">
        <f>AI8*$D17</f>
        <v>1.0500000000000001E-2</v>
      </c>
      <c r="AJ101" s="15">
        <f>AJ8*$D17</f>
        <v>1.5E-3</v>
      </c>
      <c r="AK101" s="15">
        <f>AK8*$D17</f>
        <v>6.0000000000000001E-3</v>
      </c>
      <c r="AL101" s="15">
        <f>AL8*$D17</f>
        <v>6.0000000000000001E-3</v>
      </c>
      <c r="AM101" s="15">
        <f t="shared" si="24"/>
        <v>4.5000000000000005E-3</v>
      </c>
    </row>
    <row r="102" spans="22:39" x14ac:dyDescent="0.25">
      <c r="V102" s="1" t="s">
        <v>47</v>
      </c>
      <c r="W102" s="15">
        <f>W9*$D18</f>
        <v>0</v>
      </c>
      <c r="X102" s="15">
        <f>X9*$D18</f>
        <v>7.000000000000001E-4</v>
      </c>
      <c r="Y102" s="15">
        <f>Y9*$D18</f>
        <v>2.1000000000000003E-3</v>
      </c>
      <c r="Z102" s="15">
        <f>Z9*$D18</f>
        <v>0</v>
      </c>
      <c r="AA102" s="15">
        <f>AA9*$D18</f>
        <v>2.8000000000000004E-3</v>
      </c>
      <c r="AB102" s="15">
        <f>AB9*$D18</f>
        <v>2.1000000000000003E-3</v>
      </c>
      <c r="AC102" s="15">
        <f>AC9*$D18</f>
        <v>2.1000000000000003E-3</v>
      </c>
      <c r="AD102" s="15">
        <f>AD9*$D18</f>
        <v>0</v>
      </c>
      <c r="AE102" s="15">
        <f>AE9*$D18</f>
        <v>7.000000000000001E-4</v>
      </c>
      <c r="AF102" s="15">
        <f>AF9*$D18</f>
        <v>0</v>
      </c>
      <c r="AG102" s="15">
        <f>AG9*$D18</f>
        <v>0</v>
      </c>
      <c r="AH102" s="15">
        <f>AH9*$D18</f>
        <v>7.000000000000001E-4</v>
      </c>
      <c r="AI102" s="15">
        <f>AI9*$D18</f>
        <v>2.1000000000000003E-3</v>
      </c>
      <c r="AJ102" s="15">
        <f>AJ9*$D18</f>
        <v>2.1000000000000003E-3</v>
      </c>
      <c r="AK102" s="15">
        <f>AK9*$D18</f>
        <v>7.000000000000001E-4</v>
      </c>
      <c r="AL102" s="15">
        <f>AL9*$D18</f>
        <v>5.6000000000000008E-3</v>
      </c>
      <c r="AM102" s="15">
        <f t="shared" si="24"/>
        <v>5.6000000000000008E-3</v>
      </c>
    </row>
    <row r="105" spans="22:39" x14ac:dyDescent="0.25">
      <c r="X105" s="1">
        <v>0.113</v>
      </c>
      <c r="Y105" s="1">
        <v>0.113</v>
      </c>
      <c r="Z105" s="1">
        <v>0.121</v>
      </c>
      <c r="AA105" s="1">
        <v>0.109</v>
      </c>
      <c r="AB105" s="1">
        <v>0.114</v>
      </c>
      <c r="AC105" s="1">
        <v>0.123</v>
      </c>
      <c r="AD105" s="1">
        <v>0.13100000000000001</v>
      </c>
      <c r="AE105" s="1">
        <v>0.11700000000000001</v>
      </c>
      <c r="AF105" s="1">
        <v>0.125</v>
      </c>
      <c r="AG105" s="1">
        <v>0.129</v>
      </c>
      <c r="AH105" s="1">
        <v>0.14699999999999999</v>
      </c>
      <c r="AI105" s="1">
        <v>0.13300000000000001</v>
      </c>
      <c r="AJ105" s="1">
        <v>0.125</v>
      </c>
      <c r="AK105" s="1">
        <v>0.13950000000000001</v>
      </c>
      <c r="AL105" s="1">
        <v>0.13950000000000001</v>
      </c>
    </row>
    <row r="108" spans="22:39" ht="15.75" x14ac:dyDescent="0.25">
      <c r="V108" s="39" t="s">
        <v>94</v>
      </c>
      <c r="W108" s="63">
        <f>W97</f>
        <v>43238</v>
      </c>
      <c r="X108" s="63">
        <f t="shared" ref="X108:AL108" si="25">X97</f>
        <v>43243</v>
      </c>
      <c r="Y108" s="63">
        <f t="shared" si="25"/>
        <v>43257</v>
      </c>
      <c r="Z108" s="63">
        <f t="shared" si="25"/>
        <v>43264</v>
      </c>
      <c r="AA108" s="63">
        <f t="shared" si="25"/>
        <v>43271</v>
      </c>
      <c r="AB108" s="63">
        <f t="shared" si="25"/>
        <v>43278</v>
      </c>
      <c r="AC108" s="63">
        <f t="shared" si="25"/>
        <v>43285</v>
      </c>
      <c r="AD108" s="63">
        <f t="shared" si="25"/>
        <v>43292</v>
      </c>
      <c r="AE108" s="63">
        <f t="shared" si="25"/>
        <v>43299</v>
      </c>
      <c r="AF108" s="63">
        <f t="shared" si="25"/>
        <v>43306</v>
      </c>
      <c r="AG108" s="63">
        <f t="shared" si="25"/>
        <v>43313</v>
      </c>
      <c r="AH108" s="63">
        <f t="shared" si="25"/>
        <v>43320</v>
      </c>
      <c r="AI108" s="63">
        <f t="shared" si="25"/>
        <v>43327</v>
      </c>
      <c r="AJ108" s="63">
        <f t="shared" si="25"/>
        <v>43334</v>
      </c>
      <c r="AK108" s="63">
        <f t="shared" si="25"/>
        <v>43341</v>
      </c>
      <c r="AL108" s="63">
        <f t="shared" si="25"/>
        <v>43348</v>
      </c>
    </row>
    <row r="109" spans="22:39" x14ac:dyDescent="0.25">
      <c r="V109" s="1" t="s">
        <v>43</v>
      </c>
      <c r="W109" s="15">
        <f>W41*$D14</f>
        <v>0.02</v>
      </c>
      <c r="X109" s="15">
        <f t="shared" ref="X109:AL109" si="26">X41*$D14</f>
        <v>2.6400000000000003E-2</v>
      </c>
      <c r="Y109" s="15">
        <f t="shared" si="26"/>
        <v>2.8799999999999999E-2</v>
      </c>
      <c r="Z109" s="15">
        <f t="shared" si="26"/>
        <v>2.0800000000000003E-2</v>
      </c>
      <c r="AA109" s="15">
        <f t="shared" si="26"/>
        <v>2.6400000000000003E-2</v>
      </c>
      <c r="AB109" s="15">
        <f t="shared" si="26"/>
        <v>2.4000000000000004E-2</v>
      </c>
      <c r="AC109" s="15">
        <f t="shared" si="26"/>
        <v>1.84E-2</v>
      </c>
      <c r="AD109" s="15">
        <f t="shared" si="26"/>
        <v>2.3199999999999998E-2</v>
      </c>
      <c r="AE109" s="15">
        <f t="shared" si="26"/>
        <v>2.3199999999999998E-2</v>
      </c>
      <c r="AF109" s="15">
        <f t="shared" si="26"/>
        <v>2.2400000000000003E-2</v>
      </c>
      <c r="AG109" s="15">
        <f t="shared" si="26"/>
        <v>2.4E-2</v>
      </c>
      <c r="AH109" s="15">
        <f t="shared" si="26"/>
        <v>2.4E-2</v>
      </c>
      <c r="AI109" s="15">
        <f t="shared" si="26"/>
        <v>2.2400000000000003E-2</v>
      </c>
      <c r="AJ109" s="15">
        <f t="shared" si="26"/>
        <v>2.4799999999999999E-2</v>
      </c>
      <c r="AK109" s="15">
        <f t="shared" si="26"/>
        <v>1.7600000000000001E-2</v>
      </c>
      <c r="AL109" s="15">
        <f t="shared" si="26"/>
        <v>1.6E-2</v>
      </c>
      <c r="AM109" s="15">
        <f>AL109-AG109</f>
        <v>-8.0000000000000002E-3</v>
      </c>
    </row>
    <row r="110" spans="22:39" x14ac:dyDescent="0.25">
      <c r="V110" s="1" t="s">
        <v>44</v>
      </c>
      <c r="W110" s="15">
        <f t="shared" ref="W110:AL110" si="27">W42*$D15</f>
        <v>0.11070000000000001</v>
      </c>
      <c r="X110" s="15">
        <f t="shared" si="27"/>
        <v>7.8300000000000008E-2</v>
      </c>
      <c r="Y110" s="15">
        <f t="shared" si="27"/>
        <v>9.1799999999999993E-2</v>
      </c>
      <c r="Z110" s="15">
        <f t="shared" si="27"/>
        <v>9.4500000000000015E-2</v>
      </c>
      <c r="AA110" s="15">
        <f t="shared" si="27"/>
        <v>8.9099999999999999E-2</v>
      </c>
      <c r="AB110" s="15">
        <f t="shared" si="27"/>
        <v>0.10260000000000001</v>
      </c>
      <c r="AC110" s="15">
        <f t="shared" si="27"/>
        <v>0.10260000000000001</v>
      </c>
      <c r="AD110" s="15">
        <f t="shared" si="27"/>
        <v>8.9099999999999999E-2</v>
      </c>
      <c r="AE110" s="15">
        <f t="shared" si="27"/>
        <v>0.10260000000000001</v>
      </c>
      <c r="AF110" s="15">
        <f t="shared" si="27"/>
        <v>8.3700000000000011E-2</v>
      </c>
      <c r="AG110" s="15">
        <f t="shared" si="27"/>
        <v>8.6399999999999991E-2</v>
      </c>
      <c r="AH110" s="15">
        <f t="shared" si="27"/>
        <v>9.9900000000000003E-2</v>
      </c>
      <c r="AI110" s="15">
        <f t="shared" si="27"/>
        <v>8.3700000000000011E-2</v>
      </c>
      <c r="AJ110" s="15">
        <f t="shared" si="27"/>
        <v>8.6400000000000005E-2</v>
      </c>
      <c r="AK110" s="15">
        <f t="shared" si="27"/>
        <v>8.9100000000000013E-2</v>
      </c>
      <c r="AL110" s="15">
        <f t="shared" si="27"/>
        <v>7.8299999999999995E-2</v>
      </c>
      <c r="AM110" s="15">
        <f t="shared" ref="AM110:AM113" si="28">AL110-AG110</f>
        <v>-8.0999999999999961E-3</v>
      </c>
    </row>
    <row r="111" spans="22:39" x14ac:dyDescent="0.25">
      <c r="V111" s="1" t="s">
        <v>45</v>
      </c>
      <c r="W111" s="15">
        <f t="shared" ref="W111:AL111" si="29">W43*$D16</f>
        <v>0.1462</v>
      </c>
      <c r="X111" s="15">
        <f t="shared" si="29"/>
        <v>0.1333</v>
      </c>
      <c r="Y111" s="15">
        <f t="shared" si="29"/>
        <v>0.12470000000000002</v>
      </c>
      <c r="Z111" s="15">
        <f t="shared" si="29"/>
        <v>0.1462</v>
      </c>
      <c r="AA111" s="15">
        <f t="shared" si="29"/>
        <v>0.15049999999999999</v>
      </c>
      <c r="AB111" s="15">
        <f t="shared" si="29"/>
        <v>0.15909999999999999</v>
      </c>
      <c r="AC111" s="15">
        <f t="shared" si="29"/>
        <v>0.1419</v>
      </c>
      <c r="AD111" s="15">
        <f t="shared" si="29"/>
        <v>0.1462</v>
      </c>
      <c r="AE111" s="15">
        <f t="shared" si="29"/>
        <v>0.1419</v>
      </c>
      <c r="AF111" s="15">
        <f t="shared" si="29"/>
        <v>0.1333</v>
      </c>
      <c r="AG111" s="15">
        <f t="shared" si="29"/>
        <v>0.17630000000000001</v>
      </c>
      <c r="AH111" s="15">
        <f t="shared" si="29"/>
        <v>0.1376</v>
      </c>
      <c r="AI111" s="15">
        <f t="shared" si="29"/>
        <v>0.15480000000000002</v>
      </c>
      <c r="AJ111" s="15">
        <f t="shared" si="29"/>
        <v>0.129</v>
      </c>
      <c r="AK111" s="15">
        <f t="shared" si="29"/>
        <v>0.12040000000000001</v>
      </c>
      <c r="AL111" s="15">
        <f t="shared" si="29"/>
        <v>0.129</v>
      </c>
      <c r="AM111" s="15">
        <f t="shared" si="28"/>
        <v>-4.7300000000000009E-2</v>
      </c>
    </row>
    <row r="112" spans="22:39" x14ac:dyDescent="0.25">
      <c r="V112" s="1" t="s">
        <v>46</v>
      </c>
      <c r="W112" s="15">
        <f t="shared" ref="W112:AL112" si="30">W44*$D17</f>
        <v>4.2000000000000003E-2</v>
      </c>
      <c r="X112" s="15">
        <f t="shared" si="30"/>
        <v>3.3000000000000002E-2</v>
      </c>
      <c r="Y112" s="15">
        <f t="shared" si="30"/>
        <v>4.2000000000000003E-2</v>
      </c>
      <c r="Z112" s="15">
        <f t="shared" si="30"/>
        <v>4.0500000000000001E-2</v>
      </c>
      <c r="AA112" s="15">
        <f t="shared" si="30"/>
        <v>4.9499999999999995E-2</v>
      </c>
      <c r="AB112" s="15">
        <f t="shared" si="30"/>
        <v>3.5999999999999997E-2</v>
      </c>
      <c r="AC112" s="15">
        <f t="shared" si="30"/>
        <v>4.0500000000000001E-2</v>
      </c>
      <c r="AD112" s="15">
        <f t="shared" si="30"/>
        <v>3.7499999999999999E-2</v>
      </c>
      <c r="AE112" s="15">
        <f t="shared" si="30"/>
        <v>5.1000000000000004E-2</v>
      </c>
      <c r="AF112" s="15">
        <f t="shared" si="30"/>
        <v>4.4999999999999998E-2</v>
      </c>
      <c r="AG112" s="15">
        <f t="shared" si="30"/>
        <v>3.9E-2</v>
      </c>
      <c r="AH112" s="15">
        <f t="shared" si="30"/>
        <v>4.2000000000000003E-2</v>
      </c>
      <c r="AI112" s="15">
        <f t="shared" si="30"/>
        <v>3.15E-2</v>
      </c>
      <c r="AJ112" s="15">
        <f t="shared" si="30"/>
        <v>4.2000000000000003E-2</v>
      </c>
      <c r="AK112" s="15">
        <f t="shared" si="30"/>
        <v>3.9E-2</v>
      </c>
      <c r="AL112" s="15">
        <f t="shared" si="30"/>
        <v>3.5999999999999997E-2</v>
      </c>
      <c r="AM112" s="15">
        <f t="shared" si="28"/>
        <v>-3.0000000000000027E-3</v>
      </c>
    </row>
    <row r="113" spans="22:39" x14ac:dyDescent="0.25">
      <c r="V113" s="1" t="s">
        <v>47</v>
      </c>
      <c r="W113" s="15">
        <f t="shared" ref="W113:AL113" si="31">W45*$D18</f>
        <v>2.3100000000000002E-2</v>
      </c>
      <c r="X113" s="15">
        <f t="shared" si="31"/>
        <v>1.26E-2</v>
      </c>
      <c r="Y113" s="15">
        <f t="shared" si="31"/>
        <v>2.0300000000000002E-2</v>
      </c>
      <c r="Z113" s="15">
        <f t="shared" si="31"/>
        <v>2.7300000000000005E-2</v>
      </c>
      <c r="AA113" s="15">
        <f t="shared" si="31"/>
        <v>1.5400000000000002E-2</v>
      </c>
      <c r="AB113" s="15">
        <f t="shared" si="31"/>
        <v>1.9600000000000003E-2</v>
      </c>
      <c r="AC113" s="15">
        <f t="shared" si="31"/>
        <v>2.8700000000000003E-2</v>
      </c>
      <c r="AD113" s="15">
        <f t="shared" si="31"/>
        <v>2.1700000000000007E-2</v>
      </c>
      <c r="AE113" s="15">
        <f t="shared" si="31"/>
        <v>1.6100000000000003E-2</v>
      </c>
      <c r="AF113" s="15">
        <f t="shared" si="31"/>
        <v>1.6100000000000003E-2</v>
      </c>
      <c r="AG113" s="15">
        <f t="shared" si="31"/>
        <v>2.4500000000000001E-2</v>
      </c>
      <c r="AH113" s="15">
        <f t="shared" si="31"/>
        <v>3.0800000000000008E-2</v>
      </c>
      <c r="AI113" s="15">
        <f t="shared" si="31"/>
        <v>1.6800000000000002E-2</v>
      </c>
      <c r="AJ113" s="15">
        <f t="shared" si="31"/>
        <v>1.8200000000000001E-2</v>
      </c>
      <c r="AK113" s="15">
        <f t="shared" si="31"/>
        <v>8.4000000000000012E-3</v>
      </c>
      <c r="AL113" s="15">
        <f t="shared" si="31"/>
        <v>1.5400000000000002E-2</v>
      </c>
      <c r="AM113" s="15">
        <f t="shared" si="28"/>
        <v>-9.0999999999999987E-3</v>
      </c>
    </row>
    <row r="116" spans="22:39" x14ac:dyDescent="0.25">
      <c r="W116" s="15">
        <f>W47</f>
        <v>0.34399999999999997</v>
      </c>
      <c r="X116" s="15">
        <f t="shared" ref="X116:AL116" si="32">X47</f>
        <v>0.28199999999999997</v>
      </c>
      <c r="Y116" s="15">
        <f t="shared" si="32"/>
        <v>0.30600000000000005</v>
      </c>
      <c r="Z116" s="15">
        <f t="shared" si="32"/>
        <v>0.33200000000000002</v>
      </c>
      <c r="AA116" s="15">
        <f t="shared" si="32"/>
        <v>0.33399999999999996</v>
      </c>
      <c r="AB116" s="15">
        <f t="shared" si="32"/>
        <v>0.34199999999999997</v>
      </c>
      <c r="AC116" s="15">
        <f t="shared" si="32"/>
        <v>0.33200000000000002</v>
      </c>
      <c r="AD116" s="15">
        <f t="shared" si="32"/>
        <v>0.314</v>
      </c>
      <c r="AE116" s="15">
        <f t="shared" si="32"/>
        <v>0.33300000000000002</v>
      </c>
      <c r="AF116" s="15">
        <f t="shared" si="32"/>
        <v>0.30500000000000005</v>
      </c>
      <c r="AG116" s="15">
        <f t="shared" si="32"/>
        <v>0.34799999999999998</v>
      </c>
      <c r="AH116" s="15">
        <f t="shared" si="32"/>
        <v>0.33400000000000002</v>
      </c>
      <c r="AI116" s="15">
        <f t="shared" si="32"/>
        <v>0.31</v>
      </c>
      <c r="AJ116" s="15">
        <f t="shared" si="32"/>
        <v>0.30300000000000005</v>
      </c>
      <c r="AK116" s="15">
        <f t="shared" si="32"/>
        <v>0.27600000000000002</v>
      </c>
      <c r="AL116" s="15">
        <f t="shared" si="32"/>
        <v>0.26900000000000002</v>
      </c>
    </row>
    <row r="118" spans="22:39" ht="15.75" thickBot="1" x14ac:dyDescent="0.3"/>
    <row r="119" spans="22:39" ht="15.75" x14ac:dyDescent="0.25">
      <c r="V119" s="27" t="s">
        <v>37</v>
      </c>
      <c r="W119" s="63">
        <f>W108</f>
        <v>43238</v>
      </c>
      <c r="X119" s="63">
        <f t="shared" ref="X119:AL119" si="33">X108</f>
        <v>43243</v>
      </c>
      <c r="Y119" s="63">
        <f t="shared" si="33"/>
        <v>43257</v>
      </c>
      <c r="Z119" s="63">
        <f t="shared" si="33"/>
        <v>43264</v>
      </c>
      <c r="AA119" s="63">
        <f t="shared" si="33"/>
        <v>43271</v>
      </c>
      <c r="AB119" s="63">
        <f t="shared" si="33"/>
        <v>43278</v>
      </c>
      <c r="AC119" s="63">
        <f t="shared" si="33"/>
        <v>43285</v>
      </c>
      <c r="AD119" s="63">
        <f t="shared" si="33"/>
        <v>43292</v>
      </c>
      <c r="AE119" s="63">
        <f t="shared" si="33"/>
        <v>43299</v>
      </c>
      <c r="AF119" s="63">
        <f t="shared" si="33"/>
        <v>43306</v>
      </c>
      <c r="AG119" s="63">
        <f t="shared" si="33"/>
        <v>43313</v>
      </c>
      <c r="AH119" s="63">
        <f t="shared" si="33"/>
        <v>43320</v>
      </c>
      <c r="AI119" s="63">
        <f t="shared" si="33"/>
        <v>43327</v>
      </c>
      <c r="AJ119" s="63">
        <f t="shared" si="33"/>
        <v>43334</v>
      </c>
      <c r="AK119" s="63">
        <f t="shared" si="33"/>
        <v>43341</v>
      </c>
      <c r="AL119" s="63">
        <f t="shared" si="33"/>
        <v>43348</v>
      </c>
    </row>
    <row r="120" spans="22:39" x14ac:dyDescent="0.25">
      <c r="V120" s="1" t="s">
        <v>111</v>
      </c>
      <c r="W120" s="15"/>
      <c r="X120" s="15">
        <f t="shared" ref="W120:AL121" si="34">X99-W99</f>
        <v>5.3999999999999994E-3</v>
      </c>
      <c r="Y120" s="15">
        <f t="shared" si="34"/>
        <v>2.700000000000001E-3</v>
      </c>
      <c r="Z120" s="15">
        <f t="shared" si="34"/>
        <v>-8.0999999999999996E-3</v>
      </c>
      <c r="AA120" s="15">
        <f t="shared" si="34"/>
        <v>5.3999999999999994E-3</v>
      </c>
      <c r="AB120" s="15">
        <f t="shared" si="34"/>
        <v>0</v>
      </c>
      <c r="AC120" s="15">
        <f t="shared" si="34"/>
        <v>-5.3999999999999994E-3</v>
      </c>
      <c r="AD120" s="15">
        <f t="shared" si="34"/>
        <v>2.7000000000000001E-3</v>
      </c>
      <c r="AE120" s="15">
        <f t="shared" si="34"/>
        <v>2.6999999999999993E-3</v>
      </c>
      <c r="AF120" s="15">
        <f t="shared" si="34"/>
        <v>-2.6999999999999993E-3</v>
      </c>
      <c r="AG120" s="15">
        <f t="shared" si="34"/>
        <v>0</v>
      </c>
      <c r="AH120" s="15">
        <f t="shared" si="34"/>
        <v>5.4000000000000003E-3</v>
      </c>
      <c r="AI120" s="15">
        <f t="shared" si="34"/>
        <v>1.3500000000000002E-2</v>
      </c>
      <c r="AJ120" s="15">
        <f t="shared" si="34"/>
        <v>-5.3999999999999986E-3</v>
      </c>
      <c r="AK120" s="15">
        <f t="shared" si="34"/>
        <v>-2.7000000000000045E-3</v>
      </c>
      <c r="AL120" s="15">
        <f>AL99-AK99</f>
        <v>1.3500000000000002E-2</v>
      </c>
    </row>
    <row r="121" spans="22:39" x14ac:dyDescent="0.25">
      <c r="V121" s="1" t="s">
        <v>112</v>
      </c>
      <c r="X121" s="15">
        <f t="shared" si="34"/>
        <v>8.6000000000000017E-3</v>
      </c>
      <c r="Y121" s="15">
        <f t="shared" si="34"/>
        <v>-8.6000000000000017E-3</v>
      </c>
      <c r="Z121" s="15">
        <f t="shared" si="34"/>
        <v>-4.3E-3</v>
      </c>
      <c r="AA121" s="15">
        <f t="shared" si="34"/>
        <v>0</v>
      </c>
      <c r="AB121" s="15">
        <f t="shared" si="34"/>
        <v>4.3E-3</v>
      </c>
      <c r="AC121" s="15">
        <f t="shared" si="34"/>
        <v>-4.3E-3</v>
      </c>
      <c r="AD121" s="15">
        <f t="shared" si="34"/>
        <v>4.3E-3</v>
      </c>
      <c r="AE121" s="15">
        <f t="shared" si="34"/>
        <v>-4.3E-3</v>
      </c>
      <c r="AF121" s="15">
        <f t="shared" si="34"/>
        <v>4.3E-3</v>
      </c>
      <c r="AG121" s="15">
        <f t="shared" si="34"/>
        <v>-4.3E-3</v>
      </c>
      <c r="AH121" s="15">
        <f t="shared" si="34"/>
        <v>4.3E-3</v>
      </c>
      <c r="AI121" s="15">
        <f t="shared" si="34"/>
        <v>8.6000000000000017E-3</v>
      </c>
      <c r="AJ121" s="15">
        <f t="shared" si="34"/>
        <v>4.2999999999999983E-3</v>
      </c>
      <c r="AK121" s="15">
        <f t="shared" si="34"/>
        <v>0</v>
      </c>
      <c r="AL121" s="15">
        <f>AL100-AK100</f>
        <v>4.3000000000000017E-3</v>
      </c>
    </row>
    <row r="123" spans="22:39" ht="15.75" x14ac:dyDescent="0.25">
      <c r="V123" s="39" t="s">
        <v>94</v>
      </c>
      <c r="W123" s="63">
        <f t="shared" ref="W123:AL123" si="35">W119</f>
        <v>43238</v>
      </c>
      <c r="X123" s="63">
        <f t="shared" si="35"/>
        <v>43243</v>
      </c>
      <c r="Y123" s="63">
        <f t="shared" si="35"/>
        <v>43257</v>
      </c>
      <c r="Z123" s="63">
        <f t="shared" si="35"/>
        <v>43264</v>
      </c>
      <c r="AA123" s="63">
        <f t="shared" si="35"/>
        <v>43271</v>
      </c>
      <c r="AB123" s="63">
        <f t="shared" si="35"/>
        <v>43278</v>
      </c>
      <c r="AC123" s="63">
        <f t="shared" si="35"/>
        <v>43285</v>
      </c>
      <c r="AD123" s="63">
        <f t="shared" si="35"/>
        <v>43292</v>
      </c>
      <c r="AE123" s="63">
        <f t="shared" si="35"/>
        <v>43299</v>
      </c>
      <c r="AF123" s="63">
        <f t="shared" si="35"/>
        <v>43306</v>
      </c>
      <c r="AG123" s="63">
        <f t="shared" si="35"/>
        <v>43313</v>
      </c>
      <c r="AH123" s="63">
        <f t="shared" si="35"/>
        <v>43320</v>
      </c>
      <c r="AI123" s="63">
        <f t="shared" si="35"/>
        <v>43327</v>
      </c>
      <c r="AJ123" s="63">
        <f t="shared" si="35"/>
        <v>43334</v>
      </c>
      <c r="AK123" s="63">
        <f t="shared" si="35"/>
        <v>43341</v>
      </c>
      <c r="AL123" s="63">
        <f>AL119</f>
        <v>43348</v>
      </c>
    </row>
    <row r="124" spans="22:39" x14ac:dyDescent="0.25">
      <c r="V124" s="1" t="s">
        <v>109</v>
      </c>
      <c r="X124" s="15">
        <f>X110-W110</f>
        <v>-3.2399999999999998E-2</v>
      </c>
      <c r="Y124" s="15">
        <f t="shared" ref="X124:AL125" si="36">Y110-X110</f>
        <v>1.3499999999999984E-2</v>
      </c>
      <c r="Z124" s="15">
        <f t="shared" si="36"/>
        <v>2.7000000000000218E-3</v>
      </c>
      <c r="AA124" s="15">
        <f t="shared" si="36"/>
        <v>-5.4000000000000159E-3</v>
      </c>
      <c r="AB124" s="15">
        <f t="shared" si="36"/>
        <v>1.3500000000000012E-2</v>
      </c>
      <c r="AC124" s="15">
        <f t="shared" si="36"/>
        <v>0</v>
      </c>
      <c r="AD124" s="15">
        <f t="shared" si="36"/>
        <v>-1.3500000000000012E-2</v>
      </c>
      <c r="AE124" s="15">
        <f t="shared" si="36"/>
        <v>1.3500000000000012E-2</v>
      </c>
      <c r="AF124" s="15">
        <f t="shared" si="36"/>
        <v>-1.89E-2</v>
      </c>
      <c r="AG124" s="15">
        <f t="shared" si="36"/>
        <v>2.6999999999999802E-3</v>
      </c>
      <c r="AH124" s="15">
        <f t="shared" si="36"/>
        <v>1.3500000000000012E-2</v>
      </c>
      <c r="AI124" s="15">
        <f t="shared" si="36"/>
        <v>-1.6199999999999992E-2</v>
      </c>
      <c r="AJ124" s="15">
        <f t="shared" si="36"/>
        <v>2.6999999999999941E-3</v>
      </c>
      <c r="AK124" s="15">
        <f t="shared" si="36"/>
        <v>2.7000000000000079E-3</v>
      </c>
      <c r="AL124" s="15">
        <f>AL110-AK110</f>
        <v>-1.0800000000000018E-2</v>
      </c>
    </row>
    <row r="125" spans="22:39" x14ac:dyDescent="0.25">
      <c r="V125" s="1" t="s">
        <v>110</v>
      </c>
      <c r="X125" s="15">
        <f t="shared" si="36"/>
        <v>-1.2899999999999995E-2</v>
      </c>
      <c r="Y125" s="15">
        <f t="shared" si="36"/>
        <v>-8.5999999999999827E-3</v>
      </c>
      <c r="Z125" s="15">
        <f t="shared" si="36"/>
        <v>2.1499999999999977E-2</v>
      </c>
      <c r="AA125" s="15">
        <f t="shared" si="36"/>
        <v>4.2999999999999983E-3</v>
      </c>
      <c r="AB125" s="15">
        <f t="shared" si="36"/>
        <v>8.5999999999999965E-3</v>
      </c>
      <c r="AC125" s="15">
        <f t="shared" si="36"/>
        <v>-1.7199999999999993E-2</v>
      </c>
      <c r="AD125" s="15">
        <f t="shared" si="36"/>
        <v>4.2999999999999983E-3</v>
      </c>
      <c r="AE125" s="15">
        <f t="shared" si="36"/>
        <v>-4.2999999999999983E-3</v>
      </c>
      <c r="AF125" s="15">
        <f t="shared" si="36"/>
        <v>-8.5999999999999965E-3</v>
      </c>
      <c r="AG125" s="15">
        <f t="shared" si="36"/>
        <v>4.300000000000001E-2</v>
      </c>
      <c r="AH125" s="15">
        <f t="shared" si="36"/>
        <v>-3.8700000000000012E-2</v>
      </c>
      <c r="AI125" s="15">
        <f t="shared" si="36"/>
        <v>1.7200000000000021E-2</v>
      </c>
      <c r="AJ125" s="15">
        <f t="shared" si="36"/>
        <v>-2.5800000000000017E-2</v>
      </c>
      <c r="AK125" s="15">
        <f t="shared" si="36"/>
        <v>-8.5999999999999965E-3</v>
      </c>
      <c r="AL125" s="15">
        <f>AL111-AK111</f>
        <v>8.5999999999999965E-3</v>
      </c>
    </row>
  </sheetData>
  <mergeCells count="4">
    <mergeCell ref="S17:S18"/>
    <mergeCell ref="R17:R18"/>
    <mergeCell ref="Q17:Q18"/>
    <mergeCell ref="P17:P18"/>
  </mergeCells>
  <conditionalFormatting sqref="E4:N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{9A954D97-FBC6-42A6-8DE4-095B4B698B0E}</x14:id>
        </ext>
      </extLst>
    </cfRule>
  </conditionalFormatting>
  <conditionalFormatting sqref="E5:N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{1DADA4AE-8E29-42CB-A19D-8C1230EEA9E6}</x14:id>
        </ext>
      </extLst>
    </cfRule>
  </conditionalFormatting>
  <conditionalFormatting sqref="E6:N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{7E92282A-ADF5-49B6-968C-BED289A8B941}</x14:id>
        </ext>
      </extLst>
    </cfRule>
  </conditionalFormatting>
  <conditionalFormatting sqref="E7:N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{09CC39D2-BDAF-459B-9A38-903DEEF796F2}</x14:id>
        </ext>
      </extLst>
    </cfRule>
  </conditionalFormatting>
  <conditionalFormatting sqref="E8:N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{75DC7211-73CD-4A41-9470-59844D318006}</x14:id>
        </ext>
      </extLst>
    </cfRule>
  </conditionalFormatting>
  <conditionalFormatting sqref="D4:D8">
    <cfRule type="dataBar" priority="1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{C4CEB1D8-7700-4222-8DFE-3D04B88C81F6}</x14:id>
        </ext>
      </extLst>
    </cfRule>
  </conditionalFormatting>
  <conditionalFormatting sqref="E14:N1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{1B5E7E00-A102-4FFD-958D-2FD9BEAE1F33}</x14:id>
        </ext>
      </extLst>
    </cfRule>
  </conditionalFormatting>
  <conditionalFormatting sqref="E15:N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{B7C63EA7-D307-4B85-99C0-42A1DE52660D}</x14:id>
        </ext>
      </extLst>
    </cfRule>
  </conditionalFormatting>
  <conditionalFormatting sqref="E16:N1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{E736DDCA-187D-49E5-A3F2-B842AC6982C0}</x14:id>
        </ext>
      </extLst>
    </cfRule>
  </conditionalFormatting>
  <conditionalFormatting sqref="E17:N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{CA03EC27-4E73-41FD-98A1-698DEC569607}</x14:id>
        </ext>
      </extLst>
    </cfRule>
  </conditionalFormatting>
  <conditionalFormatting sqref="E18:N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{9EB8E32D-4FD3-4B78-AE00-BAEF88FB551E}</x14:id>
        </ext>
      </extLst>
    </cfRule>
  </conditionalFormatting>
  <conditionalFormatting sqref="D14:D18">
    <cfRule type="dataBar" priority="5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{9479EBC0-2405-43B7-B6CB-FC8AE72CE569}</x14:id>
        </ext>
      </extLst>
    </cfRule>
  </conditionalFormatting>
  <conditionalFormatting sqref="E20:N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{18D7E9CB-FCE1-44C8-B806-4A71B715DF01}</x14:id>
        </ext>
      </extLst>
    </cfRule>
  </conditionalFormatting>
  <conditionalFormatting sqref="D20">
    <cfRule type="dataBar" priority="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{2DC4380A-33DE-4579-BA11-0EE665700F47}</x14:id>
        </ext>
      </extLst>
    </cfRule>
  </conditionalFormatting>
  <conditionalFormatting sqref="E10:N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{B6210E45-A962-411C-A498-EA98ECF5BD87}</x14:id>
        </ext>
      </extLst>
    </cfRule>
  </conditionalFormatting>
  <conditionalFormatting sqref="D10">
    <cfRule type="dataBar" priority="1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{A75C0376-5A59-47CC-A21B-9F0429893D6B}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54D97-FBC6-42A6-8DE4-095B4B698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E4:N4</xm:sqref>
        </x14:conditionalFormatting>
        <x14:conditionalFormatting xmlns:xm="http://schemas.microsoft.com/office/excel/2006/main">
          <x14:cfRule type="dataBar" id="{1DADA4AE-8E29-42CB-A19D-8C1230EEA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E5:N5</xm:sqref>
        </x14:conditionalFormatting>
        <x14:conditionalFormatting xmlns:xm="http://schemas.microsoft.com/office/excel/2006/main">
          <x14:cfRule type="dataBar" id="{7E92282A-ADF5-49B6-968C-BED289A8B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E6:N6</xm:sqref>
        </x14:conditionalFormatting>
        <x14:conditionalFormatting xmlns:xm="http://schemas.microsoft.com/office/excel/2006/main">
          <x14:cfRule type="dataBar" id="{09CC39D2-BDAF-459B-9A38-903DEEF79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E7:N7</xm:sqref>
        </x14:conditionalFormatting>
        <x14:conditionalFormatting xmlns:xm="http://schemas.microsoft.com/office/excel/2006/main">
          <x14:cfRule type="dataBar" id="{75DC7211-73CD-4A41-9470-59844D318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E8:N8</xm:sqref>
        </x14:conditionalFormatting>
        <x14:conditionalFormatting xmlns:xm="http://schemas.microsoft.com/office/excel/2006/main">
          <x14:cfRule type="dataBar" id="{C4CEB1D8-7700-4222-8DFE-3D04B88C81F6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D4:D8</xm:sqref>
        </x14:conditionalFormatting>
        <x14:conditionalFormatting xmlns:xm="http://schemas.microsoft.com/office/excel/2006/main">
          <x14:cfRule type="dataBar" id="{1B5E7E00-A102-4FFD-958D-2FD9BEAE1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E14:N14</xm:sqref>
        </x14:conditionalFormatting>
        <x14:conditionalFormatting xmlns:xm="http://schemas.microsoft.com/office/excel/2006/main">
          <x14:cfRule type="dataBar" id="{B7C63EA7-D307-4B85-99C0-42A1DE526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E15:N15</xm:sqref>
        </x14:conditionalFormatting>
        <x14:conditionalFormatting xmlns:xm="http://schemas.microsoft.com/office/excel/2006/main">
          <x14:cfRule type="dataBar" id="{E736DDCA-187D-49E5-A3F2-B842AC698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E16:N16</xm:sqref>
        </x14:conditionalFormatting>
        <x14:conditionalFormatting xmlns:xm="http://schemas.microsoft.com/office/excel/2006/main">
          <x14:cfRule type="dataBar" id="{CA03EC27-4E73-41FD-98A1-698DEC569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E17:N17</xm:sqref>
        </x14:conditionalFormatting>
        <x14:conditionalFormatting xmlns:xm="http://schemas.microsoft.com/office/excel/2006/main">
          <x14:cfRule type="dataBar" id="{9EB8E32D-4FD3-4B78-AE00-BAEF88FB5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E18:N18</xm:sqref>
        </x14:conditionalFormatting>
        <x14:conditionalFormatting xmlns:xm="http://schemas.microsoft.com/office/excel/2006/main">
          <x14:cfRule type="dataBar" id="{9479EBC0-2405-43B7-B6CB-FC8AE72CE569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D14:D18</xm:sqref>
        </x14:conditionalFormatting>
        <x14:conditionalFormatting xmlns:xm="http://schemas.microsoft.com/office/excel/2006/main">
          <x14:cfRule type="dataBar" id="{18D7E9CB-FCE1-44C8-B806-4A71B715D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E20:N20</xm:sqref>
        </x14:conditionalFormatting>
        <x14:conditionalFormatting xmlns:xm="http://schemas.microsoft.com/office/excel/2006/main">
          <x14:cfRule type="dataBar" id="{2DC4380A-33DE-4579-BA11-0EE665700F47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B6210E45-A962-411C-A498-EA98ECF5BD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E10:N10</xm:sqref>
        </x14:conditionalFormatting>
        <x14:conditionalFormatting xmlns:xm="http://schemas.microsoft.com/office/excel/2006/main">
          <x14:cfRule type="dataBar" id="{A75C0376-5A59-47CC-A21B-9F0429893D6B}">
            <x14:dataBar minLength="0" maxLength="100" border="1" negativeBarBorderColorSameAsPositive="0">
              <x14:cfvo type="autoMin"/>
              <x14:cfvo type="autoMax"/>
              <x14:borderColor theme="2" tint="-0.499984740745262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7</vt:i4>
      </vt:variant>
    </vt:vector>
  </HeadingPairs>
  <TitlesOfParts>
    <vt:vector size="14" baseType="lpstr">
      <vt:lpstr>XP</vt:lpstr>
      <vt:lpstr>DATAFOLHA</vt:lpstr>
      <vt:lpstr>Sheet2</vt:lpstr>
      <vt:lpstr>Sheet3</vt:lpstr>
      <vt:lpstr>MATRIZ XP HADDAD</vt:lpstr>
      <vt:lpstr>MATRIZ XP LULA</vt:lpstr>
      <vt:lpstr>Sheet7</vt:lpstr>
      <vt:lpstr>Chart1</vt:lpstr>
      <vt:lpstr>Chart2</vt:lpstr>
      <vt:lpstr>Chart3</vt:lpstr>
      <vt:lpstr>Chart4</vt:lpstr>
      <vt:lpstr>Chart5</vt:lpstr>
      <vt:lpstr>Chart6</vt:lpstr>
      <vt:lpstr>Chart7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Arruda</dc:creator>
  <cp:lastModifiedBy>Rodrigo Arruda</cp:lastModifiedBy>
  <dcterms:created xsi:type="dcterms:W3CDTF">2018-09-11T14:23:28Z</dcterms:created>
  <dcterms:modified xsi:type="dcterms:W3CDTF">2018-09-13T22:06:34Z</dcterms:modified>
</cp:coreProperties>
</file>