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20" windowHeight="124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49" i="1" l="1"/>
  <c r="I49" i="1"/>
  <c r="H49" i="1"/>
  <c r="E49" i="1"/>
  <c r="E54" i="1"/>
  <c r="J54" i="1"/>
  <c r="I54" i="1"/>
  <c r="H54" i="1"/>
  <c r="H58" i="1" s="1"/>
  <c r="H62" i="1" s="1"/>
  <c r="C54" i="1"/>
  <c r="J24" i="1"/>
  <c r="J28" i="1" s="1"/>
  <c r="I24" i="1"/>
  <c r="H24" i="1"/>
  <c r="H28" i="1" s="1"/>
  <c r="H30" i="1" s="1"/>
  <c r="E24" i="1"/>
  <c r="C24" i="1"/>
  <c r="J8" i="1"/>
  <c r="J10" i="1" s="1"/>
  <c r="I8" i="1"/>
  <c r="I10" i="1" s="1"/>
  <c r="H8" i="1"/>
  <c r="H10" i="1" s="1"/>
  <c r="G8" i="1"/>
  <c r="G10" i="1" s="1"/>
  <c r="F8" i="1"/>
  <c r="F10" i="1" s="1"/>
  <c r="J19" i="1"/>
  <c r="I19" i="1"/>
  <c r="H19" i="1"/>
  <c r="E19" i="1"/>
  <c r="K16" i="1"/>
  <c r="J16" i="1"/>
  <c r="I16" i="1"/>
  <c r="H16" i="1"/>
  <c r="G16" i="1"/>
  <c r="F16" i="1"/>
  <c r="C16" i="1"/>
  <c r="K15" i="1"/>
  <c r="J15" i="1"/>
  <c r="I15" i="1"/>
  <c r="H15" i="1"/>
  <c r="G15" i="1"/>
  <c r="F15" i="1"/>
  <c r="C15" i="1"/>
  <c r="K14" i="1"/>
  <c r="J14" i="1"/>
  <c r="I14" i="1"/>
  <c r="H14" i="1"/>
  <c r="G14" i="1"/>
  <c r="F14" i="1"/>
  <c r="C14" i="1"/>
  <c r="K13" i="1"/>
  <c r="J13" i="1"/>
  <c r="I13" i="1"/>
  <c r="H13" i="1"/>
  <c r="G13" i="1"/>
  <c r="F13" i="1"/>
  <c r="C13" i="1"/>
  <c r="K12" i="1"/>
  <c r="J12" i="1"/>
  <c r="I12" i="1"/>
  <c r="H12" i="1"/>
  <c r="G12" i="1"/>
  <c r="F12" i="1"/>
  <c r="C12" i="1"/>
  <c r="D7" i="1"/>
  <c r="D16" i="1" s="1"/>
  <c r="D6" i="1"/>
  <c r="D5" i="1"/>
  <c r="D4" i="1"/>
  <c r="D3" i="1"/>
  <c r="E7" i="1"/>
  <c r="E16" i="1" s="1"/>
  <c r="E6" i="1"/>
  <c r="E5" i="1"/>
  <c r="E4" i="1"/>
  <c r="E3" i="1"/>
  <c r="H68" i="1" l="1"/>
  <c r="H74" i="1" s="1"/>
  <c r="H36" i="1"/>
  <c r="H42" i="1" s="1"/>
  <c r="E12" i="1"/>
  <c r="E13" i="1"/>
  <c r="E15" i="1"/>
  <c r="C58" i="1"/>
  <c r="H60" i="1"/>
  <c r="H66" i="1" s="1"/>
  <c r="H72" i="1" s="1"/>
  <c r="H61" i="1"/>
  <c r="H67" i="1" s="1"/>
  <c r="H73" i="1" s="1"/>
  <c r="H63" i="1"/>
  <c r="H69" i="1" s="1"/>
  <c r="H75" i="1" s="1"/>
  <c r="D13" i="1"/>
  <c r="E8" i="1"/>
  <c r="E10" i="1" s="1"/>
  <c r="E14" i="1"/>
  <c r="D12" i="1"/>
  <c r="E58" i="1"/>
  <c r="E63" i="1" s="1"/>
  <c r="E69" i="1" s="1"/>
  <c r="I58" i="1"/>
  <c r="J58" i="1"/>
  <c r="J31" i="1"/>
  <c r="J37" i="1" s="1"/>
  <c r="J43" i="1" s="1"/>
  <c r="J30" i="1"/>
  <c r="J36" i="1" s="1"/>
  <c r="J42" i="1" s="1"/>
  <c r="J32" i="1"/>
  <c r="J38" i="1" s="1"/>
  <c r="J44" i="1" s="1"/>
  <c r="H31" i="1"/>
  <c r="H37" i="1" s="1"/>
  <c r="H43" i="1" s="1"/>
  <c r="H32" i="1"/>
  <c r="H38" i="1" s="1"/>
  <c r="H44" i="1" s="1"/>
  <c r="C28" i="1"/>
  <c r="H33" i="1"/>
  <c r="H39" i="1" s="1"/>
  <c r="H45" i="1" s="1"/>
  <c r="J33" i="1"/>
  <c r="J39" i="1" s="1"/>
  <c r="J45" i="1" s="1"/>
  <c r="E28" i="1"/>
  <c r="E33" i="1" s="1"/>
  <c r="D14" i="1"/>
  <c r="D15" i="1"/>
  <c r="I28" i="1"/>
  <c r="I33" i="1" s="1"/>
  <c r="I39" i="1" s="1"/>
  <c r="I45" i="1" s="1"/>
  <c r="E39" i="1" l="1"/>
  <c r="E45" i="1" s="1"/>
  <c r="J62" i="1"/>
  <c r="J68" i="1" s="1"/>
  <c r="J74" i="1" s="1"/>
  <c r="J61" i="1"/>
  <c r="J67" i="1" s="1"/>
  <c r="J73" i="1" s="1"/>
  <c r="J60" i="1"/>
  <c r="J66" i="1" s="1"/>
  <c r="J72" i="1" s="1"/>
  <c r="I60" i="1"/>
  <c r="I66" i="1" s="1"/>
  <c r="I72" i="1" s="1"/>
  <c r="I62" i="1"/>
  <c r="I68" i="1" s="1"/>
  <c r="I74" i="1" s="1"/>
  <c r="I61" i="1"/>
  <c r="I67" i="1" s="1"/>
  <c r="I73" i="1" s="1"/>
  <c r="C62" i="1"/>
  <c r="C68" i="1" s="1"/>
  <c r="C61" i="1"/>
  <c r="C67" i="1" s="1"/>
  <c r="C60" i="1"/>
  <c r="C66" i="1" s="1"/>
  <c r="E60" i="1"/>
  <c r="E66" i="1" s="1"/>
  <c r="E62" i="1"/>
  <c r="E68" i="1" s="1"/>
  <c r="E74" i="1" s="1"/>
  <c r="E61" i="1"/>
  <c r="E67" i="1" s="1"/>
  <c r="E73" i="1" s="1"/>
  <c r="C63" i="1"/>
  <c r="C69" i="1" s="1"/>
  <c r="I63" i="1"/>
  <c r="I69" i="1" s="1"/>
  <c r="I75" i="1" s="1"/>
  <c r="E72" i="1"/>
  <c r="C72" i="1" s="1"/>
  <c r="J63" i="1"/>
  <c r="J69" i="1" s="1"/>
  <c r="J75" i="1" s="1"/>
  <c r="C45" i="1"/>
  <c r="E75" i="1"/>
  <c r="C30" i="1"/>
  <c r="C36" i="1" s="1"/>
  <c r="C32" i="1"/>
  <c r="C38" i="1" s="1"/>
  <c r="C31" i="1"/>
  <c r="C37" i="1" s="1"/>
  <c r="I32" i="1"/>
  <c r="I38" i="1" s="1"/>
  <c r="I44" i="1" s="1"/>
  <c r="I31" i="1"/>
  <c r="I37" i="1" s="1"/>
  <c r="I43" i="1" s="1"/>
  <c r="I30" i="1"/>
  <c r="I36" i="1" s="1"/>
  <c r="I42" i="1" s="1"/>
  <c r="C33" i="1"/>
  <c r="C39" i="1" s="1"/>
  <c r="E32" i="1"/>
  <c r="E38" i="1" s="1"/>
  <c r="E44" i="1" s="1"/>
  <c r="E31" i="1"/>
  <c r="E37" i="1" s="1"/>
  <c r="E43" i="1" s="1"/>
  <c r="E30" i="1"/>
  <c r="E36" i="1" s="1"/>
  <c r="E42" i="1" s="1"/>
  <c r="C73" i="1" l="1"/>
  <c r="C42" i="1"/>
  <c r="C74" i="1"/>
  <c r="C75" i="1"/>
  <c r="C43" i="1"/>
  <c r="C44" i="1"/>
</calcChain>
</file>

<file path=xl/sharedStrings.xml><?xml version="1.0" encoding="utf-8"?>
<sst xmlns="http://schemas.openxmlformats.org/spreadsheetml/2006/main" count="122" uniqueCount="27">
  <si>
    <t>Estado / Candidato</t>
  </si>
  <si>
    <t>Total</t>
  </si>
  <si>
    <t>Dilma Rousseff</t>
  </si>
  <si>
    <t>José Serra</t>
  </si>
  <si>
    <t>Marina Silva</t>
  </si>
  <si>
    <t>Outros</t>
  </si>
  <si>
    <t>Total BZ</t>
  </si>
  <si>
    <t>NO/CO</t>
  </si>
  <si>
    <t>NO</t>
  </si>
  <si>
    <t>CO</t>
  </si>
  <si>
    <t>SUL</t>
  </si>
  <si>
    <t>SE</t>
  </si>
  <si>
    <t>NE</t>
  </si>
  <si>
    <t>Ext + Trans</t>
  </si>
  <si>
    <t>% Votos Válidos</t>
  </si>
  <si>
    <t>IBOPE</t>
  </si>
  <si>
    <t>Base</t>
  </si>
  <si>
    <t>Peso</t>
  </si>
  <si>
    <t>ERRO</t>
  </si>
  <si>
    <t>Branco Nulo</t>
  </si>
  <si>
    <t>Indeciso</t>
  </si>
  <si>
    <t>% Válidos</t>
  </si>
  <si>
    <t>Contr ERRO</t>
  </si>
  <si>
    <t>TOTAL GERAL</t>
  </si>
  <si>
    <t>DATAFOLHA</t>
  </si>
  <si>
    <t>Peso DATAFOLHA</t>
  </si>
  <si>
    <t>Peso IBOPE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</si>
</sst>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0" xfId="0" applyFont="1" applyFill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3" fontId="0" fillId="2" borderId="0" xfId="0" applyNumberFormat="1" applyFill="1" applyAlignment="1">
      <alignment horizontal="center"/>
    </xf>
    <xf numFmtId="0" fontId="0" fillId="2" borderId="0" xfId="0" applyFont="1" applyFill="1"/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9" fontId="0" fillId="2" borderId="0" xfId="1" applyFont="1" applyFill="1" applyAlignment="1">
      <alignment horizontal="center"/>
    </xf>
    <xf numFmtId="9" fontId="1" fillId="2" borderId="0" xfId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9" fontId="2" fillId="3" borderId="0" xfId="1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9" fontId="0" fillId="6" borderId="0" xfId="1" applyNumberFormat="1" applyFont="1" applyFill="1" applyBorder="1" applyAlignment="1">
      <alignment horizontal="center"/>
    </xf>
    <xf numFmtId="9" fontId="0" fillId="2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9" fontId="0" fillId="7" borderId="0" xfId="1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8" borderId="0" xfId="0" applyFill="1"/>
    <xf numFmtId="9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9" fontId="0" fillId="4" borderId="0" xfId="1" applyNumberFormat="1" applyFont="1" applyFill="1" applyBorder="1" applyAlignment="1">
      <alignment horizontal="center"/>
    </xf>
    <xf numFmtId="9" fontId="0" fillId="2" borderId="0" xfId="1" applyNumberFormat="1" applyFont="1" applyFill="1" applyBorder="1" applyAlignment="1">
      <alignment horizontal="center"/>
    </xf>
    <xf numFmtId="9" fontId="3" fillId="4" borderId="0" xfId="0" applyNumberFormat="1" applyFont="1" applyFill="1" applyBorder="1" applyAlignment="1">
      <alignment horizontal="center"/>
    </xf>
    <xf numFmtId="9" fontId="3" fillId="2" borderId="0" xfId="0" applyNumberFormat="1" applyFont="1" applyFill="1" applyAlignment="1">
      <alignment horizontal="center"/>
    </xf>
    <xf numFmtId="9" fontId="2" fillId="5" borderId="0" xfId="1" applyNumberFormat="1" applyFont="1" applyFill="1" applyBorder="1" applyAlignment="1">
      <alignment horizontal="center"/>
    </xf>
    <xf numFmtId="9" fontId="3" fillId="2" borderId="0" xfId="1" applyNumberFormat="1" applyFont="1" applyFill="1" applyAlignment="1">
      <alignment horizontal="center"/>
    </xf>
    <xf numFmtId="0" fontId="3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Erro</a:t>
            </a:r>
            <a:r>
              <a:rPr lang="pt-BR" baseline="0"/>
              <a:t> de Previsão (Efetivo - Pesquisa)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Sheet1!$B$20</c:f>
              <c:strCache>
                <c:ptCount val="1"/>
                <c:pt idx="0">
                  <c:v>IBOPE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cat>
            <c:strRef>
              <c:f>Sheet1!$B$42:$B$44</c:f>
              <c:strCache>
                <c:ptCount val="3"/>
                <c:pt idx="0">
                  <c:v>Dilma Rousseff</c:v>
                </c:pt>
                <c:pt idx="1">
                  <c:v>José Serra</c:v>
                </c:pt>
                <c:pt idx="2">
                  <c:v>Marina Silva</c:v>
                </c:pt>
              </c:strCache>
            </c:strRef>
          </c:cat>
          <c:val>
            <c:numRef>
              <c:f>Sheet1!$C$42:$C$44</c:f>
              <c:numCache>
                <c:formatCode>0%</c:formatCode>
                <c:ptCount val="3"/>
                <c:pt idx="0">
                  <c:v>-0.11321165981095459</c:v>
                </c:pt>
                <c:pt idx="1">
                  <c:v>1.0446269072159325E-2</c:v>
                </c:pt>
                <c:pt idx="2">
                  <c:v>0.10255106820527475</c:v>
                </c:pt>
              </c:numCache>
            </c:numRef>
          </c:val>
        </c:ser>
        <c:ser>
          <c:idx val="0"/>
          <c:order val="1"/>
          <c:tx>
            <c:strRef>
              <c:f>Sheet1!$B$50</c:f>
              <c:strCache>
                <c:ptCount val="1"/>
                <c:pt idx="0">
                  <c:v>DATAFOLHA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Sheet1!$B$42:$B$44</c:f>
              <c:strCache>
                <c:ptCount val="3"/>
                <c:pt idx="0">
                  <c:v>Dilma Rousseff</c:v>
                </c:pt>
                <c:pt idx="1">
                  <c:v>José Serra</c:v>
                </c:pt>
                <c:pt idx="2">
                  <c:v>Marina Silva</c:v>
                </c:pt>
              </c:strCache>
            </c:strRef>
          </c:cat>
          <c:val>
            <c:numRef>
              <c:f>Sheet1!$C$72:$C$74</c:f>
              <c:numCache>
                <c:formatCode>0%</c:formatCode>
                <c:ptCount val="3"/>
                <c:pt idx="0">
                  <c:v>-2.9142530482620273E-2</c:v>
                </c:pt>
                <c:pt idx="1">
                  <c:v>1.2488573153742485E-2</c:v>
                </c:pt>
                <c:pt idx="2">
                  <c:v>2.013736255954137E-2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774912"/>
        <c:axId val="342776448"/>
      </c:barChart>
      <c:catAx>
        <c:axId val="342774912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342776448"/>
        <c:crosses val="autoZero"/>
        <c:auto val="1"/>
        <c:lblAlgn val="ctr"/>
        <c:lblOffset val="100"/>
        <c:noMultiLvlLbl val="0"/>
      </c:catAx>
      <c:valAx>
        <c:axId val="342776448"/>
        <c:scaling>
          <c:orientation val="minMax"/>
          <c:max val="0.1"/>
          <c:min val="-0.12000000000000001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342774912"/>
        <c:crosses val="autoZero"/>
        <c:crossBetween val="between"/>
        <c:majorUnit val="2.0000000000000004E-2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Dilma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barChart>
        <c:barDir val="col"/>
        <c:grouping val="clustered"/>
        <c:varyColors val="0"/>
        <c:ser>
          <c:idx val="0"/>
          <c:order val="0"/>
          <c:tx>
            <c:v>IBOPE</c:v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Sheet1!$C$71:$J$71</c:f>
              <c:strCache>
                <c:ptCount val="5"/>
                <c:pt idx="0">
                  <c:v>TOTAL GERAL</c:v>
                </c:pt>
                <c:pt idx="1">
                  <c:v>NO/CO</c:v>
                </c:pt>
                <c:pt idx="2">
                  <c:v>SUL</c:v>
                </c:pt>
                <c:pt idx="3">
                  <c:v>SE</c:v>
                </c:pt>
                <c:pt idx="4">
                  <c:v>NE</c:v>
                </c:pt>
              </c:strCache>
            </c:strRef>
          </c:cat>
          <c:val>
            <c:numRef>
              <c:f>Sheet1!$C$42:$J$42</c:f>
              <c:numCache>
                <c:formatCode>0%</c:formatCode>
                <c:ptCount val="5"/>
                <c:pt idx="0">
                  <c:v>-0.11321165981095459</c:v>
                </c:pt>
                <c:pt idx="1">
                  <c:v>-2.4105294286286376E-2</c:v>
                </c:pt>
                <c:pt idx="2">
                  <c:v>-1.511432895557688E-2</c:v>
                </c:pt>
                <c:pt idx="3">
                  <c:v>-4.5023474772434881E-2</c:v>
                </c:pt>
                <c:pt idx="4">
                  <c:v>-2.8968561796656449E-2</c:v>
                </c:pt>
              </c:numCache>
            </c:numRef>
          </c:val>
        </c:ser>
        <c:ser>
          <c:idx val="1"/>
          <c:order val="1"/>
          <c:tx>
            <c:v>DATAFOLHA</c:v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Sheet1!$C$71:$J$71</c:f>
              <c:strCache>
                <c:ptCount val="5"/>
                <c:pt idx="0">
                  <c:v>TOTAL GERAL</c:v>
                </c:pt>
                <c:pt idx="1">
                  <c:v>NO/CO</c:v>
                </c:pt>
                <c:pt idx="2">
                  <c:v>SUL</c:v>
                </c:pt>
                <c:pt idx="3">
                  <c:v>SE</c:v>
                </c:pt>
                <c:pt idx="4">
                  <c:v>NE</c:v>
                </c:pt>
              </c:strCache>
            </c:strRef>
          </c:cat>
          <c:val>
            <c:numRef>
              <c:f>Sheet1!$C$72:$J$72</c:f>
              <c:numCache>
                <c:formatCode>0%</c:formatCode>
                <c:ptCount val="5"/>
                <c:pt idx="0">
                  <c:v>-2.9142530482620273E-2</c:v>
                </c:pt>
                <c:pt idx="1">
                  <c:v>-3.1818053944870509E-3</c:v>
                </c:pt>
                <c:pt idx="2">
                  <c:v>-2.0928197619744363E-3</c:v>
                </c:pt>
                <c:pt idx="3">
                  <c:v>-1.3900102769777888E-2</c:v>
                </c:pt>
                <c:pt idx="4">
                  <c:v>-9.9678025563808975E-3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187008"/>
        <c:axId val="375681792"/>
      </c:barChart>
      <c:catAx>
        <c:axId val="364187008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375681792"/>
        <c:crosses val="autoZero"/>
        <c:auto val="1"/>
        <c:lblAlgn val="ctr"/>
        <c:lblOffset val="100"/>
        <c:noMultiLvlLbl val="0"/>
      </c:catAx>
      <c:valAx>
        <c:axId val="375681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364187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José Serra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barChart>
        <c:barDir val="col"/>
        <c:grouping val="clustered"/>
        <c:varyColors val="0"/>
        <c:ser>
          <c:idx val="0"/>
          <c:order val="0"/>
          <c:tx>
            <c:v>IBOPE</c:v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Sheet1!$C$71:$J$71</c:f>
              <c:strCache>
                <c:ptCount val="5"/>
                <c:pt idx="0">
                  <c:v>TOTAL GERAL</c:v>
                </c:pt>
                <c:pt idx="1">
                  <c:v>NO/CO</c:v>
                </c:pt>
                <c:pt idx="2">
                  <c:v>SUL</c:v>
                </c:pt>
                <c:pt idx="3">
                  <c:v>SE</c:v>
                </c:pt>
                <c:pt idx="4">
                  <c:v>NE</c:v>
                </c:pt>
              </c:strCache>
            </c:strRef>
          </c:cat>
          <c:val>
            <c:numRef>
              <c:f>Sheet1!$C$43:$J$43</c:f>
              <c:numCache>
                <c:formatCode>0%</c:formatCode>
                <c:ptCount val="5"/>
                <c:pt idx="0">
                  <c:v>1.0446269072159325E-2</c:v>
                </c:pt>
                <c:pt idx="1">
                  <c:v>1.0518945643799892E-2</c:v>
                </c:pt>
                <c:pt idx="2">
                  <c:v>2.9545458140611347E-3</c:v>
                </c:pt>
                <c:pt idx="3">
                  <c:v>-6.2889409687286691E-3</c:v>
                </c:pt>
                <c:pt idx="4">
                  <c:v>3.2617185830269655E-3</c:v>
                </c:pt>
              </c:numCache>
            </c:numRef>
          </c:val>
        </c:ser>
        <c:ser>
          <c:idx val="1"/>
          <c:order val="1"/>
          <c:tx>
            <c:v>DATAFOLHA</c:v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Sheet1!$C$71:$J$71</c:f>
              <c:strCache>
                <c:ptCount val="5"/>
                <c:pt idx="0">
                  <c:v>TOTAL GERAL</c:v>
                </c:pt>
                <c:pt idx="1">
                  <c:v>NO/CO</c:v>
                </c:pt>
                <c:pt idx="2">
                  <c:v>SUL</c:v>
                </c:pt>
                <c:pt idx="3">
                  <c:v>SE</c:v>
                </c:pt>
                <c:pt idx="4">
                  <c:v>NE</c:v>
                </c:pt>
              </c:strCache>
            </c:strRef>
          </c:cat>
          <c:val>
            <c:numRef>
              <c:f>Sheet1!$C$73:$J$73</c:f>
              <c:numCache>
                <c:formatCode>0%</c:formatCode>
                <c:ptCount val="5"/>
                <c:pt idx="0">
                  <c:v>1.2488573153742485E-2</c:v>
                </c:pt>
                <c:pt idx="1">
                  <c:v>1.3541116664001845E-3</c:v>
                </c:pt>
                <c:pt idx="2">
                  <c:v>2.7535965981104675E-3</c:v>
                </c:pt>
                <c:pt idx="3">
                  <c:v>5.6435179086150814E-3</c:v>
                </c:pt>
                <c:pt idx="4">
                  <c:v>2.7373469806167504E-3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337088"/>
        <c:axId val="373442816"/>
      </c:barChart>
      <c:catAx>
        <c:axId val="373337088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373442816"/>
        <c:crosses val="autoZero"/>
        <c:auto val="1"/>
        <c:lblAlgn val="ctr"/>
        <c:lblOffset val="100"/>
        <c:noMultiLvlLbl val="0"/>
      </c:catAx>
      <c:valAx>
        <c:axId val="3734428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373337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Marina Silva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barChart>
        <c:barDir val="col"/>
        <c:grouping val="clustered"/>
        <c:varyColors val="0"/>
        <c:ser>
          <c:idx val="0"/>
          <c:order val="0"/>
          <c:tx>
            <c:v>IBOPE</c:v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Sheet1!$C$71:$J$71</c:f>
              <c:strCache>
                <c:ptCount val="5"/>
                <c:pt idx="0">
                  <c:v>TOTAL GERAL</c:v>
                </c:pt>
                <c:pt idx="1">
                  <c:v>NO/CO</c:v>
                </c:pt>
                <c:pt idx="2">
                  <c:v>SUL</c:v>
                </c:pt>
                <c:pt idx="3">
                  <c:v>SE</c:v>
                </c:pt>
                <c:pt idx="4">
                  <c:v>NE</c:v>
                </c:pt>
              </c:strCache>
            </c:strRef>
          </c:cat>
          <c:val>
            <c:numRef>
              <c:f>Sheet1!$C$44:$J$44</c:f>
              <c:numCache>
                <c:formatCode>0%</c:formatCode>
                <c:ptCount val="5"/>
                <c:pt idx="0">
                  <c:v>0.10255106820527475</c:v>
                </c:pt>
                <c:pt idx="1">
                  <c:v>1.5403788619961195E-2</c:v>
                </c:pt>
                <c:pt idx="2">
                  <c:v>1.2208649271644938E-2</c:v>
                </c:pt>
                <c:pt idx="3">
                  <c:v>5.0911611405020547E-2</c:v>
                </c:pt>
                <c:pt idx="4">
                  <c:v>2.4027018908648071E-2</c:v>
                </c:pt>
              </c:numCache>
            </c:numRef>
          </c:val>
        </c:ser>
        <c:ser>
          <c:idx val="1"/>
          <c:order val="1"/>
          <c:tx>
            <c:v>DATAFOLHA</c:v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Sheet1!$C$71:$J$71</c:f>
              <c:strCache>
                <c:ptCount val="5"/>
                <c:pt idx="0">
                  <c:v>TOTAL GERAL</c:v>
                </c:pt>
                <c:pt idx="1">
                  <c:v>NO/CO</c:v>
                </c:pt>
                <c:pt idx="2">
                  <c:v>SUL</c:v>
                </c:pt>
                <c:pt idx="3">
                  <c:v>SE</c:v>
                </c:pt>
                <c:pt idx="4">
                  <c:v>NE</c:v>
                </c:pt>
              </c:strCache>
            </c:strRef>
          </c:cat>
          <c:val>
            <c:numRef>
              <c:f>Sheet1!$C$74:$J$74</c:f>
              <c:numCache>
                <c:formatCode>0%</c:formatCode>
                <c:ptCount val="5"/>
                <c:pt idx="0">
                  <c:v>2.013736255954137E-2</c:v>
                </c:pt>
                <c:pt idx="1">
                  <c:v>3.9421146452168468E-4</c:v>
                </c:pt>
                <c:pt idx="2">
                  <c:v>-7.525751571723099E-4</c:v>
                </c:pt>
                <c:pt idx="3">
                  <c:v>1.2199855415850022E-2</c:v>
                </c:pt>
                <c:pt idx="4">
                  <c:v>8.2958708363419717E-3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377024"/>
        <c:axId val="133411968"/>
      </c:barChart>
      <c:catAx>
        <c:axId val="133377024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133411968"/>
        <c:crosses val="autoZero"/>
        <c:auto val="1"/>
        <c:lblAlgn val="ctr"/>
        <c:lblOffset val="100"/>
        <c:noMultiLvlLbl val="0"/>
      </c:catAx>
      <c:valAx>
        <c:axId val="1334119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33377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17</xdr:row>
      <xdr:rowOff>133350</xdr:rowOff>
    </xdr:from>
    <xdr:to>
      <xdr:col>25</xdr:col>
      <xdr:colOff>546100</xdr:colOff>
      <xdr:row>44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95</xdr:row>
      <xdr:rowOff>114300</xdr:rowOff>
    </xdr:from>
    <xdr:to>
      <xdr:col>22</xdr:col>
      <xdr:colOff>555625</xdr:colOff>
      <xdr:row>122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75</xdr:row>
      <xdr:rowOff>123825</xdr:rowOff>
    </xdr:from>
    <xdr:to>
      <xdr:col>29</xdr:col>
      <xdr:colOff>165100</xdr:colOff>
      <xdr:row>102</xdr:row>
      <xdr:rowOff>98425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45</xdr:row>
      <xdr:rowOff>0</xdr:rowOff>
    </xdr:from>
    <xdr:to>
      <xdr:col>27</xdr:col>
      <xdr:colOff>546100</xdr:colOff>
      <xdr:row>71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0.73427</cdr:x>
      <cdr:y>0.66811</cdr:y>
    </cdr:from>
    <cdr:to>
      <cdr:x>0.94615</cdr:x>
      <cdr:y>0.72022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7500" y="3419475"/>
          <a:ext cx="19240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Pesquisa Superestimou</a:t>
          </a:r>
        </a:p>
      </cdr:txBody>
    </cdr:sp>
  </cdr:relSizeAnchor>
  <cdr:relSizeAnchor xmlns:cdr="http://schemas.openxmlformats.org/drawingml/2006/chartDrawing">
    <cdr:from>
      <cdr:x>0.76399</cdr:x>
      <cdr:y>0.13462</cdr:y>
    </cdr:from>
    <cdr:to>
      <cdr:x>0.97587</cdr:x>
      <cdr:y>0.18672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37375" y="688975"/>
          <a:ext cx="19240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Pesquisa Subestimou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0.71049</cdr:x>
      <cdr:y>0.53846</cdr:y>
    </cdr:from>
    <cdr:to>
      <cdr:x>0.92238</cdr:x>
      <cdr:y>0.59057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51600" y="2755900"/>
          <a:ext cx="19240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Pesquisa Superestimou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0.78811</cdr:x>
      <cdr:y>0.27419</cdr:y>
    </cdr:from>
    <cdr:to>
      <cdr:x>1</cdr:x>
      <cdr:y>0.3263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56450" y="1403350"/>
          <a:ext cx="19240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Pesquisa Subestimou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0.76608</cdr:x>
      <cdr:y>0.22953</cdr:y>
    </cdr:from>
    <cdr:to>
      <cdr:x>0.97797</cdr:x>
      <cdr:y>0.28164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56425" y="1174750"/>
          <a:ext cx="19240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Pesquisa Subestimou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5"/>
  <sheetViews>
    <sheetView tabSelected="1" topLeftCell="A77" workbookViewId="0">
      <selection activeCell="I92" sqref="I92"/>
    </sheetView>
  </sheetViews>
  <sheetFormatPr defaultRowHeight="15" x14ac:dyDescent="0.25"/>
  <cols>
    <col min="1" max="1" width="9.140625" style="4"/>
    <col min="2" max="2" width="16.42578125" style="4" customWidth="1"/>
    <col min="3" max="3" width="12.7109375" style="4" customWidth="1"/>
    <col min="4" max="4" width="11.140625" style="4" hidden="1" customWidth="1"/>
    <col min="5" max="5" width="8.85546875" style="4" customWidth="1"/>
    <col min="6" max="7" width="8.85546875" style="4" hidden="1" customWidth="1"/>
    <col min="8" max="10" width="8.85546875" style="4" customWidth="1"/>
    <col min="11" max="11" width="10.42578125" style="4" hidden="1" customWidth="1"/>
    <col min="12" max="16384" width="9.140625" style="4"/>
  </cols>
  <sheetData>
    <row r="2" spans="2:11" x14ac:dyDescent="0.25">
      <c r="B2" s="1" t="s">
        <v>0</v>
      </c>
      <c r="C2" s="2" t="s">
        <v>23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</row>
    <row r="3" spans="2:11" x14ac:dyDescent="0.25">
      <c r="B3" s="1" t="s">
        <v>2</v>
      </c>
      <c r="C3" s="5">
        <v>47651434</v>
      </c>
      <c r="D3" s="5">
        <f>C3-K3</f>
        <v>47595067</v>
      </c>
      <c r="E3" s="5">
        <f>SUM(F3:G3)</f>
        <v>6626199</v>
      </c>
      <c r="F3" s="5">
        <v>3683125</v>
      </c>
      <c r="G3" s="5">
        <v>2943074</v>
      </c>
      <c r="H3" s="5">
        <v>6721068</v>
      </c>
      <c r="I3" s="5">
        <v>18265397</v>
      </c>
      <c r="J3" s="5">
        <v>15982403</v>
      </c>
      <c r="K3" s="5">
        <v>56367</v>
      </c>
    </row>
    <row r="4" spans="2:11" x14ac:dyDescent="0.25">
      <c r="B4" s="1" t="s">
        <v>3</v>
      </c>
      <c r="C4" s="5">
        <v>33132283</v>
      </c>
      <c r="D4" s="5">
        <f t="shared" ref="D4:D7" si="0">C4-K4</f>
        <v>33078177</v>
      </c>
      <c r="E4" s="5">
        <f t="shared" ref="E4:E7" si="1">SUM(F4:G4)</f>
        <v>5191301</v>
      </c>
      <c r="F4" s="5">
        <v>2390118</v>
      </c>
      <c r="G4" s="5">
        <v>2801183</v>
      </c>
      <c r="H4" s="5">
        <v>6866214</v>
      </c>
      <c r="I4" s="5">
        <v>15449678</v>
      </c>
      <c r="J4" s="5">
        <v>5570984</v>
      </c>
      <c r="K4" s="5">
        <v>54106</v>
      </c>
    </row>
    <row r="5" spans="2:11" x14ac:dyDescent="0.25">
      <c r="B5" s="1" t="s">
        <v>4</v>
      </c>
      <c r="C5" s="5">
        <v>19636359</v>
      </c>
      <c r="D5" s="5">
        <f t="shared" si="0"/>
        <v>19600951</v>
      </c>
      <c r="E5" s="5">
        <f t="shared" si="1"/>
        <v>2882815</v>
      </c>
      <c r="F5" s="5">
        <v>1337608</v>
      </c>
      <c r="G5" s="5">
        <v>1545207</v>
      </c>
      <c r="H5" s="5">
        <v>2176999</v>
      </c>
      <c r="I5" s="5">
        <v>10356194</v>
      </c>
      <c r="J5" s="5">
        <v>4184943</v>
      </c>
      <c r="K5" s="5">
        <v>35408</v>
      </c>
    </row>
    <row r="6" spans="2:11" x14ac:dyDescent="0.25">
      <c r="B6" s="1" t="s">
        <v>5</v>
      </c>
      <c r="C6" s="5">
        <v>1060775</v>
      </c>
      <c r="D6" s="5">
        <f t="shared" si="0"/>
        <v>1058231</v>
      </c>
      <c r="E6" s="5">
        <f t="shared" si="1"/>
        <v>145471</v>
      </c>
      <c r="F6" s="5">
        <v>64431</v>
      </c>
      <c r="G6" s="5">
        <v>81040</v>
      </c>
      <c r="H6" s="5">
        <v>182652</v>
      </c>
      <c r="I6" s="5">
        <v>559638</v>
      </c>
      <c r="J6" s="5">
        <v>170470</v>
      </c>
      <c r="K6" s="5">
        <v>2544</v>
      </c>
    </row>
    <row r="7" spans="2:11" x14ac:dyDescent="0.25">
      <c r="B7" s="1" t="s">
        <v>1</v>
      </c>
      <c r="C7" s="5">
        <v>101480851</v>
      </c>
      <c r="D7" s="5">
        <f t="shared" si="0"/>
        <v>101332426</v>
      </c>
      <c r="E7" s="5">
        <f t="shared" si="1"/>
        <v>14845786</v>
      </c>
      <c r="F7" s="5">
        <v>7475282</v>
      </c>
      <c r="G7" s="5">
        <v>7370504</v>
      </c>
      <c r="H7" s="5">
        <v>15946933</v>
      </c>
      <c r="I7" s="5">
        <v>44630907</v>
      </c>
      <c r="J7" s="5">
        <v>25908800</v>
      </c>
      <c r="K7" s="5">
        <v>148425</v>
      </c>
    </row>
    <row r="8" spans="2:11" x14ac:dyDescent="0.25">
      <c r="B8" s="6" t="s">
        <v>17</v>
      </c>
      <c r="C8" s="7"/>
      <c r="D8" s="7"/>
      <c r="E8" s="8">
        <f>E7/$C$7</f>
        <v>0.14629150084679524</v>
      </c>
      <c r="F8" s="8">
        <f t="shared" ref="F8:J8" si="2">F7/$C$7</f>
        <v>7.3661995601515012E-2</v>
      </c>
      <c r="G8" s="8">
        <f t="shared" si="2"/>
        <v>7.262950524528021E-2</v>
      </c>
      <c r="H8" s="8">
        <f t="shared" si="2"/>
        <v>0.1571422868734122</v>
      </c>
      <c r="I8" s="8">
        <f t="shared" si="2"/>
        <v>0.43979634147924124</v>
      </c>
      <c r="J8" s="8">
        <f t="shared" si="2"/>
        <v>0.25530727959701482</v>
      </c>
      <c r="K8" s="7"/>
    </row>
    <row r="9" spans="2:11" x14ac:dyDescent="0.25">
      <c r="C9" s="7"/>
      <c r="D9" s="7"/>
      <c r="E9" s="7"/>
      <c r="F9" s="7"/>
      <c r="G9" s="7"/>
      <c r="H9" s="7"/>
      <c r="I9" s="7"/>
      <c r="J9" s="7"/>
      <c r="K9" s="7"/>
    </row>
    <row r="10" spans="2:11" x14ac:dyDescent="0.25">
      <c r="B10" s="21" t="s">
        <v>17</v>
      </c>
      <c r="C10" s="22">
        <v>1</v>
      </c>
      <c r="D10" s="23"/>
      <c r="E10" s="24">
        <f>E8</f>
        <v>0.14629150084679524</v>
      </c>
      <c r="F10" s="24">
        <f t="shared" ref="F10:J10" si="3">F8</f>
        <v>7.3661995601515012E-2</v>
      </c>
      <c r="G10" s="24">
        <f t="shared" si="3"/>
        <v>7.262950524528021E-2</v>
      </c>
      <c r="H10" s="24">
        <f t="shared" si="3"/>
        <v>0.1571422868734122</v>
      </c>
      <c r="I10" s="24">
        <f t="shared" si="3"/>
        <v>0.43979634147924124</v>
      </c>
      <c r="J10" s="24">
        <f t="shared" si="3"/>
        <v>0.25530727959701482</v>
      </c>
      <c r="K10" s="7"/>
    </row>
    <row r="11" spans="2:11" x14ac:dyDescent="0.25">
      <c r="B11" s="1" t="s">
        <v>14</v>
      </c>
      <c r="C11" s="18" t="s">
        <v>23</v>
      </c>
      <c r="D11" s="18" t="s">
        <v>6</v>
      </c>
      <c r="E11" s="18" t="s">
        <v>7</v>
      </c>
      <c r="F11" s="18" t="s">
        <v>8</v>
      </c>
      <c r="G11" s="18" t="s">
        <v>9</v>
      </c>
      <c r="H11" s="18" t="s">
        <v>10</v>
      </c>
      <c r="I11" s="18" t="s">
        <v>11</v>
      </c>
      <c r="J11" s="18" t="s">
        <v>12</v>
      </c>
      <c r="K11" s="3" t="s">
        <v>13</v>
      </c>
    </row>
    <row r="12" spans="2:11" x14ac:dyDescent="0.25">
      <c r="B12" s="1" t="s">
        <v>2</v>
      </c>
      <c r="C12" s="19">
        <f>C3/C$7</f>
        <v>0.46956084355264227</v>
      </c>
      <c r="D12" s="19">
        <f t="shared" ref="D12:K12" si="4">D3/D$7</f>
        <v>0.46969236678494208</v>
      </c>
      <c r="E12" s="19">
        <f t="shared" si="4"/>
        <v>0.44633534391510155</v>
      </c>
      <c r="F12" s="19">
        <f t="shared" si="4"/>
        <v>0.49270716475980436</v>
      </c>
      <c r="G12" s="19">
        <f t="shared" si="4"/>
        <v>0.39930430809073575</v>
      </c>
      <c r="H12" s="19">
        <f t="shared" si="4"/>
        <v>0.42146461642498906</v>
      </c>
      <c r="I12" s="19">
        <f t="shared" si="4"/>
        <v>0.40925444333900718</v>
      </c>
      <c r="J12" s="19">
        <f t="shared" si="4"/>
        <v>0.61687160347063541</v>
      </c>
      <c r="K12" s="9">
        <f t="shared" si="4"/>
        <v>0.37976755937342094</v>
      </c>
    </row>
    <row r="13" spans="2:11" x14ac:dyDescent="0.25">
      <c r="B13" s="1" t="s">
        <v>3</v>
      </c>
      <c r="C13" s="19">
        <f t="shared" ref="C13:K13" si="5">C4/C$7</f>
        <v>0.32648802876120936</v>
      </c>
      <c r="D13" s="19">
        <f t="shared" si="5"/>
        <v>0.32643230114711752</v>
      </c>
      <c r="E13" s="19">
        <f t="shared" si="5"/>
        <v>0.3496817884886661</v>
      </c>
      <c r="F13" s="19">
        <f t="shared" si="5"/>
        <v>0.31973616513731523</v>
      </c>
      <c r="G13" s="19">
        <f t="shared" si="5"/>
        <v>0.3800531144138854</v>
      </c>
      <c r="H13" s="19">
        <f t="shared" si="5"/>
        <v>0.43056642929395889</v>
      </c>
      <c r="I13" s="19">
        <f t="shared" si="5"/>
        <v>0.34616544987535208</v>
      </c>
      <c r="J13" s="19">
        <f t="shared" si="5"/>
        <v>0.21502284937936145</v>
      </c>
      <c r="K13" s="9">
        <f t="shared" si="5"/>
        <v>0.36453427657065857</v>
      </c>
    </row>
    <row r="14" spans="2:11" x14ac:dyDescent="0.25">
      <c r="B14" s="1" t="s">
        <v>4</v>
      </c>
      <c r="C14" s="19">
        <f t="shared" ref="C14:K14" si="6">C5/C$7</f>
        <v>0.19349817040852368</v>
      </c>
      <c r="D14" s="19">
        <f t="shared" si="6"/>
        <v>0.19343216948146488</v>
      </c>
      <c r="E14" s="19">
        <f t="shared" si="6"/>
        <v>0.19418406004235814</v>
      </c>
      <c r="F14" s="19">
        <f t="shared" si="6"/>
        <v>0.17893746349636042</v>
      </c>
      <c r="G14" s="19">
        <f t="shared" si="6"/>
        <v>0.20964739996070825</v>
      </c>
      <c r="H14" s="19">
        <f t="shared" si="6"/>
        <v>0.13651521580983628</v>
      </c>
      <c r="I14" s="19">
        <f t="shared" si="6"/>
        <v>0.2320408590396785</v>
      </c>
      <c r="J14" s="19">
        <f t="shared" si="6"/>
        <v>0.16152592941394431</v>
      </c>
      <c r="K14" s="9">
        <f t="shared" si="6"/>
        <v>0.23855819437426309</v>
      </c>
    </row>
    <row r="15" spans="2:11" x14ac:dyDescent="0.25">
      <c r="B15" s="1" t="s">
        <v>5</v>
      </c>
      <c r="C15" s="19">
        <f t="shared" ref="C15:K15" si="7">C6/C$7</f>
        <v>1.0452957277624722E-2</v>
      </c>
      <c r="D15" s="19">
        <f t="shared" si="7"/>
        <v>1.0443162586475527E-2</v>
      </c>
      <c r="E15" s="19">
        <f t="shared" si="7"/>
        <v>9.79880755387421E-3</v>
      </c>
      <c r="F15" s="19">
        <f t="shared" si="7"/>
        <v>8.6192066065199947E-3</v>
      </c>
      <c r="G15" s="19">
        <f t="shared" si="7"/>
        <v>1.0995177534670627E-2</v>
      </c>
      <c r="H15" s="19">
        <f t="shared" si="7"/>
        <v>1.145373847121575E-2</v>
      </c>
      <c r="I15" s="19">
        <f t="shared" si="7"/>
        <v>1.2539247745962231E-2</v>
      </c>
      <c r="J15" s="19">
        <f t="shared" si="7"/>
        <v>6.5796177360587906E-3</v>
      </c>
      <c r="K15" s="9">
        <f t="shared" si="7"/>
        <v>1.7139969681657402E-2</v>
      </c>
    </row>
    <row r="16" spans="2:11" x14ac:dyDescent="0.25">
      <c r="B16" s="1" t="s">
        <v>1</v>
      </c>
      <c r="C16" s="9">
        <f t="shared" ref="C16:K16" si="8">C7/C$7</f>
        <v>1</v>
      </c>
      <c r="D16" s="9">
        <f t="shared" si="8"/>
        <v>1</v>
      </c>
      <c r="E16" s="9">
        <f t="shared" si="8"/>
        <v>1</v>
      </c>
      <c r="F16" s="9">
        <f t="shared" si="8"/>
        <v>1</v>
      </c>
      <c r="G16" s="9">
        <f t="shared" si="8"/>
        <v>1</v>
      </c>
      <c r="H16" s="9">
        <f t="shared" si="8"/>
        <v>1</v>
      </c>
      <c r="I16" s="9">
        <f t="shared" si="8"/>
        <v>1</v>
      </c>
      <c r="J16" s="9">
        <f t="shared" si="8"/>
        <v>1</v>
      </c>
      <c r="K16" s="9">
        <f t="shared" si="8"/>
        <v>1</v>
      </c>
    </row>
    <row r="18" spans="2:11" x14ac:dyDescent="0.25">
      <c r="B18" s="1" t="s">
        <v>16</v>
      </c>
      <c r="C18" s="7">
        <v>3010</v>
      </c>
      <c r="D18" s="7"/>
      <c r="E18" s="7">
        <v>420</v>
      </c>
      <c r="F18" s="7"/>
      <c r="G18" s="7"/>
      <c r="H18" s="7">
        <v>462</v>
      </c>
      <c r="I18" s="7">
        <v>1330</v>
      </c>
      <c r="J18" s="7">
        <v>798</v>
      </c>
      <c r="K18" s="7"/>
    </row>
    <row r="19" spans="2:11" x14ac:dyDescent="0.25">
      <c r="B19" s="31" t="s">
        <v>26</v>
      </c>
      <c r="C19" s="22">
        <v>1</v>
      </c>
      <c r="D19" s="23"/>
      <c r="E19" s="24">
        <f>E18/$C$18</f>
        <v>0.13953488372093023</v>
      </c>
      <c r="F19" s="24"/>
      <c r="G19" s="24"/>
      <c r="H19" s="24">
        <f t="shared" ref="H19:J19" si="9">H18/$C$18</f>
        <v>0.15348837209302327</v>
      </c>
      <c r="I19" s="24">
        <f t="shared" si="9"/>
        <v>0.44186046511627908</v>
      </c>
      <c r="J19" s="24">
        <f t="shared" si="9"/>
        <v>0.26511627906976742</v>
      </c>
      <c r="K19" s="7"/>
    </row>
    <row r="20" spans="2:11" x14ac:dyDescent="0.25">
      <c r="B20" s="1" t="s">
        <v>15</v>
      </c>
      <c r="C20" s="3" t="s">
        <v>23</v>
      </c>
      <c r="D20" s="3"/>
      <c r="E20" s="3" t="s">
        <v>7</v>
      </c>
      <c r="F20" s="3"/>
      <c r="G20" s="3"/>
      <c r="H20" s="3" t="s">
        <v>10</v>
      </c>
      <c r="I20" s="3" t="s">
        <v>11</v>
      </c>
      <c r="J20" s="3" t="s">
        <v>12</v>
      </c>
      <c r="K20" s="3"/>
    </row>
    <row r="21" spans="2:11" x14ac:dyDescent="0.25">
      <c r="B21" s="1" t="s">
        <v>2</v>
      </c>
      <c r="C21" s="9">
        <v>0.51</v>
      </c>
      <c r="D21" s="9"/>
      <c r="E21" s="9">
        <v>0.55000000000000004</v>
      </c>
      <c r="F21" s="9"/>
      <c r="G21" s="9"/>
      <c r="H21" s="9">
        <v>0.44</v>
      </c>
      <c r="I21" s="9">
        <v>0.44</v>
      </c>
      <c r="J21" s="9">
        <v>0.65</v>
      </c>
      <c r="K21" s="9"/>
    </row>
    <row r="22" spans="2:11" x14ac:dyDescent="0.25">
      <c r="B22" s="1" t="s">
        <v>3</v>
      </c>
      <c r="C22" s="9">
        <v>0.27</v>
      </c>
      <c r="D22" s="9"/>
      <c r="E22" s="9">
        <v>0.25</v>
      </c>
      <c r="F22" s="9"/>
      <c r="G22" s="9"/>
      <c r="H22" s="9">
        <v>0.35</v>
      </c>
      <c r="I22" s="9">
        <v>0.31</v>
      </c>
      <c r="J22" s="9">
        <v>0.18</v>
      </c>
      <c r="K22" s="9"/>
    </row>
    <row r="23" spans="2:11" x14ac:dyDescent="0.25">
      <c r="B23" s="1" t="s">
        <v>4</v>
      </c>
      <c r="C23" s="9">
        <v>0.08</v>
      </c>
      <c r="D23" s="9"/>
      <c r="E23" s="9">
        <v>0.08</v>
      </c>
      <c r="F23" s="9"/>
      <c r="G23" s="9"/>
      <c r="H23" s="9">
        <v>0.05</v>
      </c>
      <c r="I23" s="9">
        <v>0.1</v>
      </c>
      <c r="J23" s="9">
        <v>0.06</v>
      </c>
      <c r="K23" s="9"/>
    </row>
    <row r="24" spans="2:11" x14ac:dyDescent="0.25">
      <c r="B24" s="1" t="s">
        <v>5</v>
      </c>
      <c r="C24" s="9">
        <f>1-SUM(C21:C23,C25:C26)</f>
        <v>1.0000000000000009E-2</v>
      </c>
      <c r="D24" s="9"/>
      <c r="E24" s="9">
        <f>1-SUM(E21:E23,E25:E26)</f>
        <v>2.0000000000000018E-2</v>
      </c>
      <c r="F24" s="9"/>
      <c r="G24" s="9"/>
      <c r="H24" s="9">
        <f>1-SUM(H21:H23,H25:H26)</f>
        <v>9.9999999999998979E-3</v>
      </c>
      <c r="I24" s="9">
        <f>1-SUM(I21:I23,I25:I26)</f>
        <v>1.0000000000000009E-2</v>
      </c>
      <c r="J24" s="9">
        <f>1-SUM(J21:J23,J25:J26)</f>
        <v>0</v>
      </c>
      <c r="K24" s="9"/>
    </row>
    <row r="25" spans="2:11" x14ac:dyDescent="0.25">
      <c r="B25" s="1" t="s">
        <v>19</v>
      </c>
      <c r="C25" s="9">
        <v>0.06</v>
      </c>
      <c r="D25" s="9"/>
      <c r="E25" s="9">
        <v>0.03</v>
      </c>
      <c r="F25" s="9"/>
      <c r="G25" s="9"/>
      <c r="H25" s="9">
        <v>0.05</v>
      </c>
      <c r="I25" s="9">
        <v>7.0000000000000007E-2</v>
      </c>
      <c r="J25" s="9">
        <v>0.05</v>
      </c>
      <c r="K25" s="9"/>
    </row>
    <row r="26" spans="2:11" x14ac:dyDescent="0.25">
      <c r="B26" s="1" t="s">
        <v>20</v>
      </c>
      <c r="C26" s="9">
        <v>7.0000000000000007E-2</v>
      </c>
      <c r="D26" s="7"/>
      <c r="E26" s="9">
        <v>7.0000000000000007E-2</v>
      </c>
      <c r="F26" s="7"/>
      <c r="G26" s="7"/>
      <c r="H26" s="9">
        <v>0.1</v>
      </c>
      <c r="I26" s="9">
        <v>7.0000000000000007E-2</v>
      </c>
      <c r="J26" s="9">
        <v>0.06</v>
      </c>
      <c r="K26" s="7"/>
    </row>
    <row r="27" spans="2:11" x14ac:dyDescent="0.25">
      <c r="B27" s="1"/>
      <c r="C27" s="9"/>
      <c r="D27" s="7"/>
      <c r="E27" s="9"/>
      <c r="F27" s="7"/>
      <c r="G27" s="7"/>
      <c r="H27" s="9"/>
      <c r="I27" s="9"/>
      <c r="J27" s="9"/>
      <c r="K27" s="7"/>
    </row>
    <row r="28" spans="2:11" x14ac:dyDescent="0.25">
      <c r="B28" s="1" t="s">
        <v>21</v>
      </c>
      <c r="C28" s="10">
        <f>SUM(C21:C24)</f>
        <v>0.87</v>
      </c>
      <c r="D28" s="11"/>
      <c r="E28" s="10">
        <f>SUM(E21:E24)</f>
        <v>0.9</v>
      </c>
      <c r="F28" s="11"/>
      <c r="G28" s="11"/>
      <c r="H28" s="10">
        <f>SUM(H21:H24)</f>
        <v>0.85</v>
      </c>
      <c r="I28" s="10">
        <f>SUM(I21:I24)</f>
        <v>0.86</v>
      </c>
      <c r="J28" s="10">
        <f>SUM(J21:J24)</f>
        <v>0.89000000000000012</v>
      </c>
      <c r="K28" s="7"/>
    </row>
    <row r="29" spans="2:11" x14ac:dyDescent="0.25">
      <c r="B29" s="1" t="s">
        <v>14</v>
      </c>
      <c r="C29" s="15" t="s">
        <v>23</v>
      </c>
      <c r="D29" s="3"/>
      <c r="E29" s="15" t="s">
        <v>7</v>
      </c>
      <c r="F29" s="3"/>
      <c r="G29" s="3"/>
      <c r="H29" s="15" t="s">
        <v>10</v>
      </c>
      <c r="I29" s="15" t="s">
        <v>11</v>
      </c>
      <c r="J29" s="15" t="s">
        <v>12</v>
      </c>
      <c r="K29" s="7"/>
    </row>
    <row r="30" spans="2:11" x14ac:dyDescent="0.25">
      <c r="B30" s="1" t="s">
        <v>2</v>
      </c>
      <c r="C30" s="16">
        <f>C21/C$28</f>
        <v>0.5862068965517242</v>
      </c>
      <c r="D30" s="17"/>
      <c r="E30" s="16">
        <f>E21/E$28</f>
        <v>0.61111111111111116</v>
      </c>
      <c r="F30" s="17"/>
      <c r="G30" s="17"/>
      <c r="H30" s="16">
        <f>H21/H$28</f>
        <v>0.51764705882352946</v>
      </c>
      <c r="I30" s="16">
        <f>I21/I$28</f>
        <v>0.51162790697674421</v>
      </c>
      <c r="J30" s="16">
        <f>J21/J$28</f>
        <v>0.73033707865168529</v>
      </c>
      <c r="K30" s="7"/>
    </row>
    <row r="31" spans="2:11" x14ac:dyDescent="0.25">
      <c r="B31" s="1" t="s">
        <v>3</v>
      </c>
      <c r="C31" s="16">
        <f t="shared" ref="C31:E33" si="10">C22/C$28</f>
        <v>0.31034482758620691</v>
      </c>
      <c r="D31" s="17"/>
      <c r="E31" s="16">
        <f t="shared" si="10"/>
        <v>0.27777777777777779</v>
      </c>
      <c r="F31" s="17"/>
      <c r="G31" s="17"/>
      <c r="H31" s="16">
        <f t="shared" ref="H31:J31" si="11">H22/H$28</f>
        <v>0.41176470588235292</v>
      </c>
      <c r="I31" s="16">
        <f t="shared" si="11"/>
        <v>0.3604651162790698</v>
      </c>
      <c r="J31" s="16">
        <f t="shared" si="11"/>
        <v>0.20224719101123592</v>
      </c>
      <c r="K31" s="7"/>
    </row>
    <row r="32" spans="2:11" x14ac:dyDescent="0.25">
      <c r="B32" s="1" t="s">
        <v>4</v>
      </c>
      <c r="C32" s="16">
        <f t="shared" si="10"/>
        <v>9.1954022988505746E-2</v>
      </c>
      <c r="D32" s="17"/>
      <c r="E32" s="16">
        <f t="shared" si="10"/>
        <v>8.8888888888888892E-2</v>
      </c>
      <c r="F32" s="17"/>
      <c r="G32" s="17"/>
      <c r="H32" s="16">
        <f t="shared" ref="H32:J32" si="12">H23/H$28</f>
        <v>5.8823529411764712E-2</v>
      </c>
      <c r="I32" s="16">
        <f t="shared" si="12"/>
        <v>0.11627906976744187</v>
      </c>
      <c r="J32" s="16">
        <f t="shared" si="12"/>
        <v>6.7415730337078636E-2</v>
      </c>
      <c r="K32" s="7"/>
    </row>
    <row r="33" spans="2:11" x14ac:dyDescent="0.25">
      <c r="B33" s="1" t="s">
        <v>5</v>
      </c>
      <c r="C33" s="16">
        <f t="shared" si="10"/>
        <v>1.1494252873563229E-2</v>
      </c>
      <c r="D33" s="17"/>
      <c r="E33" s="16">
        <f t="shared" si="10"/>
        <v>2.222222222222224E-2</v>
      </c>
      <c r="F33" s="17"/>
      <c r="G33" s="17"/>
      <c r="H33" s="16">
        <f t="shared" ref="H33:J33" si="13">H24/H$28</f>
        <v>1.1764705882352821E-2</v>
      </c>
      <c r="I33" s="16">
        <f t="shared" si="13"/>
        <v>1.1627906976744196E-2</v>
      </c>
      <c r="J33" s="16">
        <f t="shared" si="13"/>
        <v>0</v>
      </c>
      <c r="K33" s="7"/>
    </row>
    <row r="34" spans="2:11" x14ac:dyDescent="0.25">
      <c r="B34" s="1"/>
      <c r="C34" s="9"/>
      <c r="D34" s="7"/>
      <c r="E34" s="9"/>
      <c r="F34" s="7"/>
      <c r="G34" s="7"/>
      <c r="H34" s="9"/>
      <c r="I34" s="9"/>
      <c r="J34" s="9"/>
      <c r="K34" s="7"/>
    </row>
    <row r="35" spans="2:11" x14ac:dyDescent="0.25">
      <c r="B35" s="1" t="s">
        <v>18</v>
      </c>
      <c r="C35" s="15" t="s">
        <v>23</v>
      </c>
      <c r="D35" s="3"/>
      <c r="E35" s="15" t="s">
        <v>7</v>
      </c>
      <c r="F35" s="3"/>
      <c r="G35" s="3"/>
      <c r="H35" s="15" t="s">
        <v>10</v>
      </c>
      <c r="I35" s="15" t="s">
        <v>11</v>
      </c>
      <c r="J35" s="15" t="s">
        <v>12</v>
      </c>
      <c r="K35" s="7"/>
    </row>
    <row r="36" spans="2:11" x14ac:dyDescent="0.25">
      <c r="B36" s="1" t="s">
        <v>2</v>
      </c>
      <c r="C36" s="13">
        <f>C12-C30</f>
        <v>-0.11664605299908193</v>
      </c>
      <c r="D36" s="9"/>
      <c r="E36" s="13">
        <f>E12-E30</f>
        <v>-0.16477576719600961</v>
      </c>
      <c r="F36" s="12"/>
      <c r="G36" s="12"/>
      <c r="H36" s="13">
        <f>H12-H30</f>
        <v>-9.6182442398540402E-2</v>
      </c>
      <c r="I36" s="13">
        <f>I12-I30</f>
        <v>-0.10237346363773703</v>
      </c>
      <c r="J36" s="13">
        <f>J12-J30</f>
        <v>-0.11346547518104988</v>
      </c>
      <c r="K36" s="7"/>
    </row>
    <row r="37" spans="2:11" x14ac:dyDescent="0.25">
      <c r="B37" s="1" t="s">
        <v>3</v>
      </c>
      <c r="C37" s="13">
        <f t="shared" ref="C37:E39" si="14">C13-C31</f>
        <v>1.6143201175002453E-2</v>
      </c>
      <c r="D37" s="9"/>
      <c r="E37" s="13">
        <f t="shared" si="14"/>
        <v>7.1904010710888311E-2</v>
      </c>
      <c r="F37" s="12"/>
      <c r="G37" s="12"/>
      <c r="H37" s="13">
        <f t="shared" ref="H37:J37" si="15">H13-H31</f>
        <v>1.8801723411605964E-2</v>
      </c>
      <c r="I37" s="13">
        <f t="shared" si="15"/>
        <v>-1.4299666403717715E-2</v>
      </c>
      <c r="J37" s="13">
        <f t="shared" si="15"/>
        <v>1.2775658368125525E-2</v>
      </c>
      <c r="K37" s="7"/>
    </row>
    <row r="38" spans="2:11" x14ac:dyDescent="0.25">
      <c r="B38" s="1" t="s">
        <v>4</v>
      </c>
      <c r="C38" s="13">
        <f t="shared" si="14"/>
        <v>0.10154414742001794</v>
      </c>
      <c r="D38" s="9"/>
      <c r="E38" s="13">
        <f t="shared" si="14"/>
        <v>0.10529517115346924</v>
      </c>
      <c r="F38" s="12"/>
      <c r="G38" s="12"/>
      <c r="H38" s="13">
        <f t="shared" ref="H38:J38" si="16">H14-H32</f>
        <v>7.7691686398071558E-2</v>
      </c>
      <c r="I38" s="13">
        <f t="shared" si="16"/>
        <v>0.11576178927223663</v>
      </c>
      <c r="J38" s="13">
        <f t="shared" si="16"/>
        <v>9.4110199076865672E-2</v>
      </c>
      <c r="K38" s="7"/>
    </row>
    <row r="39" spans="2:11" x14ac:dyDescent="0.25">
      <c r="B39" s="1" t="s">
        <v>5</v>
      </c>
      <c r="C39" s="13">
        <f t="shared" si="14"/>
        <v>-1.0412955959385062E-3</v>
      </c>
      <c r="D39" s="9"/>
      <c r="E39" s="13">
        <f t="shared" si="14"/>
        <v>-1.242341466834803E-2</v>
      </c>
      <c r="F39" s="12"/>
      <c r="G39" s="12"/>
      <c r="H39" s="13">
        <f t="shared" ref="H39:J39" si="17">H15-H33</f>
        <v>-3.109674111370711E-4</v>
      </c>
      <c r="I39" s="13">
        <f t="shared" si="17"/>
        <v>9.1134076921803482E-4</v>
      </c>
      <c r="J39" s="13">
        <f t="shared" si="17"/>
        <v>6.5796177360587906E-3</v>
      </c>
      <c r="K39" s="7"/>
    </row>
    <row r="40" spans="2:11" x14ac:dyDescent="0.25">
      <c r="C40" s="7"/>
      <c r="D40" s="7"/>
      <c r="E40" s="3"/>
      <c r="F40" s="3"/>
      <c r="G40" s="3"/>
      <c r="H40" s="3"/>
      <c r="I40" s="3"/>
      <c r="J40" s="3"/>
      <c r="K40" s="7"/>
    </row>
    <row r="41" spans="2:11" x14ac:dyDescent="0.25">
      <c r="B41" s="1" t="s">
        <v>22</v>
      </c>
      <c r="C41" s="15" t="s">
        <v>23</v>
      </c>
      <c r="D41" s="3"/>
      <c r="E41" s="15" t="s">
        <v>7</v>
      </c>
      <c r="F41" s="3"/>
      <c r="G41" s="3"/>
      <c r="H41" s="15" t="s">
        <v>10</v>
      </c>
      <c r="I41" s="15" t="s">
        <v>11</v>
      </c>
      <c r="J41" s="15" t="s">
        <v>12</v>
      </c>
      <c r="K41" s="7"/>
    </row>
    <row r="42" spans="2:11" x14ac:dyDescent="0.25">
      <c r="B42" s="1" t="s">
        <v>2</v>
      </c>
      <c r="C42" s="13">
        <f>SUM(E42:J42)</f>
        <v>-0.11321165981095459</v>
      </c>
      <c r="D42" s="9"/>
      <c r="E42" s="13">
        <f>E36*E$8</f>
        <v>-2.4105294286286376E-2</v>
      </c>
      <c r="F42" s="12"/>
      <c r="G42" s="12"/>
      <c r="H42" s="13">
        <f t="shared" ref="H42:J45" si="18">H36*H$8</f>
        <v>-1.511432895557688E-2</v>
      </c>
      <c r="I42" s="13">
        <f t="shared" si="18"/>
        <v>-4.5023474772434881E-2</v>
      </c>
      <c r="J42" s="13">
        <f t="shared" si="18"/>
        <v>-2.8968561796656449E-2</v>
      </c>
      <c r="K42" s="7"/>
    </row>
    <row r="43" spans="2:11" x14ac:dyDescent="0.25">
      <c r="B43" s="1" t="s">
        <v>3</v>
      </c>
      <c r="C43" s="13">
        <f t="shared" ref="C43:C45" si="19">SUM(E43:J43)</f>
        <v>1.0446269072159325E-2</v>
      </c>
      <c r="D43" s="9"/>
      <c r="E43" s="13">
        <f t="shared" ref="E43:E45" si="20">E37*E$8</f>
        <v>1.0518945643799892E-2</v>
      </c>
      <c r="F43" s="12"/>
      <c r="G43" s="12"/>
      <c r="H43" s="13">
        <f t="shared" si="18"/>
        <v>2.9545458140611347E-3</v>
      </c>
      <c r="I43" s="13">
        <f t="shared" si="18"/>
        <v>-6.2889409687286691E-3</v>
      </c>
      <c r="J43" s="13">
        <f t="shared" si="18"/>
        <v>3.2617185830269655E-3</v>
      </c>
      <c r="K43" s="7"/>
    </row>
    <row r="44" spans="2:11" x14ac:dyDescent="0.25">
      <c r="B44" s="1" t="s">
        <v>4</v>
      </c>
      <c r="C44" s="13">
        <f t="shared" si="19"/>
        <v>0.10255106820527475</v>
      </c>
      <c r="D44" s="9"/>
      <c r="E44" s="13">
        <f t="shared" si="20"/>
        <v>1.5403788619961195E-2</v>
      </c>
      <c r="F44" s="12"/>
      <c r="G44" s="12"/>
      <c r="H44" s="13">
        <f t="shared" si="18"/>
        <v>1.2208649271644938E-2</v>
      </c>
      <c r="I44" s="13">
        <f t="shared" si="18"/>
        <v>5.0911611405020547E-2</v>
      </c>
      <c r="J44" s="13">
        <f t="shared" si="18"/>
        <v>2.4027018908648071E-2</v>
      </c>
      <c r="K44" s="7"/>
    </row>
    <row r="45" spans="2:11" x14ac:dyDescent="0.25">
      <c r="B45" s="1" t="s">
        <v>5</v>
      </c>
      <c r="C45" s="13">
        <f t="shared" si="19"/>
        <v>2.1432253352050021E-4</v>
      </c>
      <c r="D45" s="9"/>
      <c r="E45" s="13">
        <f t="shared" si="20"/>
        <v>-1.8174399774747243E-3</v>
      </c>
      <c r="F45" s="12"/>
      <c r="G45" s="12"/>
      <c r="H45" s="13">
        <f t="shared" si="18"/>
        <v>-4.8866130129183941E-5</v>
      </c>
      <c r="I45" s="13">
        <f t="shared" si="18"/>
        <v>4.0080433614296925E-4</v>
      </c>
      <c r="J45" s="13">
        <f t="shared" si="18"/>
        <v>1.6798243049814393E-3</v>
      </c>
      <c r="K45" s="7"/>
    </row>
    <row r="48" spans="2:11" x14ac:dyDescent="0.25">
      <c r="B48" s="1" t="s">
        <v>16</v>
      </c>
      <c r="C48" s="7">
        <v>20960</v>
      </c>
      <c r="D48" s="7"/>
      <c r="E48" s="7">
        <v>3045</v>
      </c>
      <c r="F48" s="7"/>
      <c r="G48" s="7"/>
      <c r="H48" s="7">
        <v>3133</v>
      </c>
      <c r="I48" s="7">
        <v>9104</v>
      </c>
      <c r="J48" s="7">
        <v>5678</v>
      </c>
    </row>
    <row r="49" spans="2:10" x14ac:dyDescent="0.25">
      <c r="B49" s="31" t="s">
        <v>25</v>
      </c>
      <c r="C49" s="22">
        <v>1</v>
      </c>
      <c r="D49" s="23"/>
      <c r="E49" s="24">
        <f>E48/$C$48</f>
        <v>0.14527671755725191</v>
      </c>
      <c r="F49" s="24"/>
      <c r="G49" s="24"/>
      <c r="H49" s="24">
        <f t="shared" ref="H49:J49" si="21">H48/$C$48</f>
        <v>0.14947519083969465</v>
      </c>
      <c r="I49" s="24">
        <f t="shared" si="21"/>
        <v>0.43435114503816796</v>
      </c>
      <c r="J49" s="24">
        <f t="shared" si="21"/>
        <v>0.2708969465648855</v>
      </c>
    </row>
    <row r="50" spans="2:10" x14ac:dyDescent="0.25">
      <c r="B50" s="1" t="s">
        <v>24</v>
      </c>
      <c r="C50" s="3" t="s">
        <v>23</v>
      </c>
      <c r="D50" s="3"/>
      <c r="E50" s="3" t="s">
        <v>7</v>
      </c>
      <c r="F50" s="3"/>
      <c r="G50" s="3"/>
      <c r="H50" s="3" t="s">
        <v>10</v>
      </c>
      <c r="I50" s="3" t="s">
        <v>11</v>
      </c>
      <c r="J50" s="3" t="s">
        <v>12</v>
      </c>
    </row>
    <row r="51" spans="2:10" x14ac:dyDescent="0.25">
      <c r="B51" s="1" t="s">
        <v>2</v>
      </c>
      <c r="C51" s="9">
        <v>0.47</v>
      </c>
      <c r="D51" s="9"/>
      <c r="E51" s="9">
        <v>0.44</v>
      </c>
      <c r="F51" s="9"/>
      <c r="G51" s="9"/>
      <c r="H51" s="9">
        <v>0.4</v>
      </c>
      <c r="I51" s="9">
        <v>0.41</v>
      </c>
      <c r="J51" s="9">
        <v>0.61</v>
      </c>
    </row>
    <row r="52" spans="2:10" x14ac:dyDescent="0.25">
      <c r="B52" s="1" t="s">
        <v>3</v>
      </c>
      <c r="C52" s="9">
        <v>0.28999999999999998</v>
      </c>
      <c r="D52" s="9"/>
      <c r="E52" s="9">
        <v>0.32</v>
      </c>
      <c r="F52" s="9"/>
      <c r="G52" s="9"/>
      <c r="H52" s="9">
        <v>0.38</v>
      </c>
      <c r="I52" s="9">
        <v>0.31</v>
      </c>
      <c r="J52" s="9">
        <v>0.19</v>
      </c>
    </row>
    <row r="53" spans="2:10" x14ac:dyDescent="0.25">
      <c r="B53" s="1" t="s">
        <v>4</v>
      </c>
      <c r="C53" s="9">
        <v>0.16</v>
      </c>
      <c r="D53" s="9"/>
      <c r="E53" s="9">
        <v>0.18</v>
      </c>
      <c r="F53" s="9"/>
      <c r="G53" s="9"/>
      <c r="H53" s="9">
        <v>0.13</v>
      </c>
      <c r="I53" s="9">
        <v>0.19</v>
      </c>
      <c r="J53" s="9">
        <v>0.12</v>
      </c>
    </row>
    <row r="54" spans="2:10" x14ac:dyDescent="0.25">
      <c r="B54" s="1" t="s">
        <v>5</v>
      </c>
      <c r="C54" s="9">
        <f>1-SUM(C51:C53,C55:C56)</f>
        <v>1.9999999999999907E-2</v>
      </c>
      <c r="D54" s="9"/>
      <c r="E54" s="9">
        <f>1-SUM(E51:E53,E55:E56)</f>
        <v>0</v>
      </c>
      <c r="F54" s="9"/>
      <c r="G54" s="9"/>
      <c r="H54" s="9">
        <f>1-SUM(H51:H53,H55:H56)</f>
        <v>9.9999999999998979E-3</v>
      </c>
      <c r="I54" s="9">
        <f>1-SUM(I51:I53,I55:I56)</f>
        <v>2.0000000000000018E-2</v>
      </c>
      <c r="J54" s="9">
        <f>1-SUM(J51:J53,J55:J56)</f>
        <v>9.9999999999998979E-3</v>
      </c>
    </row>
    <row r="55" spans="2:10" x14ac:dyDescent="0.25">
      <c r="B55" s="1" t="s">
        <v>19</v>
      </c>
      <c r="C55" s="9">
        <v>0.02</v>
      </c>
      <c r="D55" s="9"/>
      <c r="E55" s="9">
        <v>0.02</v>
      </c>
      <c r="F55" s="9"/>
      <c r="G55" s="9"/>
      <c r="H55" s="9">
        <v>0.03</v>
      </c>
      <c r="I55" s="9">
        <v>0.03</v>
      </c>
      <c r="J55" s="9">
        <v>0.02</v>
      </c>
    </row>
    <row r="56" spans="2:10" x14ac:dyDescent="0.25">
      <c r="B56" s="1" t="s">
        <v>20</v>
      </c>
      <c r="C56" s="9">
        <v>0.04</v>
      </c>
      <c r="D56" s="7"/>
      <c r="E56" s="9">
        <v>0.04</v>
      </c>
      <c r="F56" s="7"/>
      <c r="G56" s="7"/>
      <c r="H56" s="9">
        <v>0.05</v>
      </c>
      <c r="I56" s="9">
        <v>0.04</v>
      </c>
      <c r="J56" s="9">
        <v>0.05</v>
      </c>
    </row>
    <row r="57" spans="2:10" x14ac:dyDescent="0.25">
      <c r="B57" s="1"/>
      <c r="C57" s="9"/>
      <c r="D57" s="7"/>
      <c r="E57" s="9"/>
      <c r="F57" s="7"/>
      <c r="G57" s="7"/>
      <c r="H57" s="9"/>
      <c r="I57" s="9"/>
      <c r="J57" s="9"/>
    </row>
    <row r="58" spans="2:10" x14ac:dyDescent="0.25">
      <c r="B58" s="1" t="s">
        <v>21</v>
      </c>
      <c r="C58" s="10">
        <f>SUM(C51:C54)</f>
        <v>0.94</v>
      </c>
      <c r="D58" s="11"/>
      <c r="E58" s="10">
        <f>SUM(E51:E54)</f>
        <v>0.94</v>
      </c>
      <c r="F58" s="11"/>
      <c r="G58" s="11"/>
      <c r="H58" s="10">
        <f>SUM(H51:H54)</f>
        <v>0.91999999999999993</v>
      </c>
      <c r="I58" s="10">
        <f>SUM(I51:I54)</f>
        <v>0.92999999999999994</v>
      </c>
      <c r="J58" s="10">
        <f>SUM(J51:J54)</f>
        <v>0.92999999999999994</v>
      </c>
    </row>
    <row r="59" spans="2:10" x14ac:dyDescent="0.25">
      <c r="B59" s="1" t="s">
        <v>14</v>
      </c>
      <c r="C59" s="14" t="s">
        <v>23</v>
      </c>
      <c r="D59" s="3"/>
      <c r="E59" s="14" t="s">
        <v>7</v>
      </c>
      <c r="F59" s="3"/>
      <c r="G59" s="3"/>
      <c r="H59" s="14" t="s">
        <v>10</v>
      </c>
      <c r="I59" s="14" t="s">
        <v>11</v>
      </c>
      <c r="J59" s="14" t="s">
        <v>12</v>
      </c>
    </row>
    <row r="60" spans="2:10" x14ac:dyDescent="0.25">
      <c r="B60" s="1" t="s">
        <v>2</v>
      </c>
      <c r="C60" s="25">
        <f>C51/C$58</f>
        <v>0.5</v>
      </c>
      <c r="D60" s="17"/>
      <c r="E60" s="25">
        <f>E51/E$58</f>
        <v>0.46808510638297873</v>
      </c>
      <c r="F60" s="17"/>
      <c r="G60" s="17"/>
      <c r="H60" s="25">
        <f>H51/H$58</f>
        <v>0.43478260869565222</v>
      </c>
      <c r="I60" s="25">
        <f>I51/I$58</f>
        <v>0.44086021505376344</v>
      </c>
      <c r="J60" s="25">
        <f>J51/J$58</f>
        <v>0.65591397849462374</v>
      </c>
    </row>
    <row r="61" spans="2:10" x14ac:dyDescent="0.25">
      <c r="B61" s="1" t="s">
        <v>3</v>
      </c>
      <c r="C61" s="25">
        <f t="shared" ref="C61:E63" si="22">C52/C$58</f>
        <v>0.30851063829787234</v>
      </c>
      <c r="D61" s="17"/>
      <c r="E61" s="25">
        <f t="shared" si="22"/>
        <v>0.34042553191489366</v>
      </c>
      <c r="F61" s="17"/>
      <c r="G61" s="17"/>
      <c r="H61" s="25">
        <f t="shared" ref="H61:J61" si="23">H52/H$58</f>
        <v>0.41304347826086962</v>
      </c>
      <c r="I61" s="25">
        <f t="shared" si="23"/>
        <v>0.33333333333333337</v>
      </c>
      <c r="J61" s="25">
        <f t="shared" si="23"/>
        <v>0.20430107526881722</v>
      </c>
    </row>
    <row r="62" spans="2:10" x14ac:dyDescent="0.25">
      <c r="B62" s="1" t="s">
        <v>4</v>
      </c>
      <c r="C62" s="25">
        <f t="shared" si="22"/>
        <v>0.17021276595744683</v>
      </c>
      <c r="D62" s="17"/>
      <c r="E62" s="25">
        <f t="shared" si="22"/>
        <v>0.19148936170212766</v>
      </c>
      <c r="F62" s="17"/>
      <c r="G62" s="17"/>
      <c r="H62" s="25">
        <f t="shared" ref="H62:J62" si="24">H53/H$58</f>
        <v>0.14130434782608697</v>
      </c>
      <c r="I62" s="25">
        <f t="shared" si="24"/>
        <v>0.20430107526881722</v>
      </c>
      <c r="J62" s="25">
        <f t="shared" si="24"/>
        <v>0.12903225806451613</v>
      </c>
    </row>
    <row r="63" spans="2:10" x14ac:dyDescent="0.25">
      <c r="B63" s="1" t="s">
        <v>5</v>
      </c>
      <c r="C63" s="25">
        <f t="shared" si="22"/>
        <v>2.1276595744680753E-2</v>
      </c>
      <c r="D63" s="17"/>
      <c r="E63" s="25">
        <f t="shared" si="22"/>
        <v>0</v>
      </c>
      <c r="F63" s="17"/>
      <c r="G63" s="17"/>
      <c r="H63" s="25">
        <f t="shared" ref="H63:J63" si="25">H54/H$58</f>
        <v>1.0869565217391195E-2</v>
      </c>
      <c r="I63" s="25">
        <f t="shared" si="25"/>
        <v>2.1505376344086041E-2</v>
      </c>
      <c r="J63" s="25">
        <f t="shared" si="25"/>
        <v>1.0752688172042902E-2</v>
      </c>
    </row>
    <row r="64" spans="2:10" x14ac:dyDescent="0.25">
      <c r="B64" s="1"/>
      <c r="C64" s="26"/>
      <c r="D64" s="20"/>
      <c r="E64" s="17"/>
      <c r="F64" s="20"/>
      <c r="G64" s="20"/>
      <c r="H64" s="17"/>
      <c r="I64" s="17"/>
      <c r="J64" s="17"/>
    </row>
    <row r="65" spans="2:10" x14ac:dyDescent="0.25">
      <c r="B65" s="1" t="s">
        <v>18</v>
      </c>
      <c r="C65" s="27" t="s">
        <v>23</v>
      </c>
      <c r="D65" s="28"/>
      <c r="E65" s="27" t="s">
        <v>7</v>
      </c>
      <c r="F65" s="28"/>
      <c r="G65" s="28"/>
      <c r="H65" s="27" t="s">
        <v>10</v>
      </c>
      <c r="I65" s="27" t="s">
        <v>11</v>
      </c>
      <c r="J65" s="27" t="s">
        <v>12</v>
      </c>
    </row>
    <row r="66" spans="2:10" x14ac:dyDescent="0.25">
      <c r="B66" s="1" t="s">
        <v>2</v>
      </c>
      <c r="C66" s="29">
        <f>C12-C60</f>
        <v>-3.0439156447357729E-2</v>
      </c>
      <c r="D66" s="17"/>
      <c r="E66" s="29">
        <f>E12-E60</f>
        <v>-2.1749762467877187E-2</v>
      </c>
      <c r="F66" s="30"/>
      <c r="G66" s="30"/>
      <c r="H66" s="29">
        <f>H12-H60</f>
        <v>-1.3317992270663159E-2</v>
      </c>
      <c r="I66" s="29">
        <f>I12-I60</f>
        <v>-3.1605771714756259E-2</v>
      </c>
      <c r="J66" s="29">
        <f>J12-J60</f>
        <v>-3.9042375023988329E-2</v>
      </c>
    </row>
    <row r="67" spans="2:10" x14ac:dyDescent="0.25">
      <c r="B67" s="1" t="s">
        <v>3</v>
      </c>
      <c r="C67" s="29">
        <f t="shared" ref="C67:E69" si="26">C13-C61</f>
        <v>1.7977390463337017E-2</v>
      </c>
      <c r="D67" s="17"/>
      <c r="E67" s="29">
        <f t="shared" si="26"/>
        <v>9.2562565737724367E-3</v>
      </c>
      <c r="F67" s="30"/>
      <c r="G67" s="30"/>
      <c r="H67" s="29">
        <f t="shared" ref="H67:J67" si="27">H13-H61</f>
        <v>1.7522951033089262E-2</v>
      </c>
      <c r="I67" s="29">
        <f t="shared" si="27"/>
        <v>1.2832116542018712E-2</v>
      </c>
      <c r="J67" s="29">
        <f t="shared" si="27"/>
        <v>1.072177411054423E-2</v>
      </c>
    </row>
    <row r="68" spans="2:10" x14ac:dyDescent="0.25">
      <c r="B68" s="1" t="s">
        <v>4</v>
      </c>
      <c r="C68" s="29">
        <f t="shared" si="26"/>
        <v>2.3285404451076852E-2</v>
      </c>
      <c r="D68" s="17"/>
      <c r="E68" s="29">
        <f t="shared" si="26"/>
        <v>2.6946983402304781E-3</v>
      </c>
      <c r="F68" s="30"/>
      <c r="G68" s="30"/>
      <c r="H68" s="29">
        <f t="shared" ref="H68:J68" si="28">H14-H62</f>
        <v>-4.7891320162506967E-3</v>
      </c>
      <c r="I68" s="29">
        <f t="shared" si="28"/>
        <v>2.7739783770861282E-2</v>
      </c>
      <c r="J68" s="29">
        <f t="shared" si="28"/>
        <v>3.2493671349428183E-2</v>
      </c>
    </row>
    <row r="69" spans="2:10" x14ac:dyDescent="0.25">
      <c r="B69" s="1" t="s">
        <v>5</v>
      </c>
      <c r="C69" s="29">
        <f t="shared" si="26"/>
        <v>-1.0823638467056031E-2</v>
      </c>
      <c r="D69" s="17"/>
      <c r="E69" s="29">
        <f t="shared" si="26"/>
        <v>9.79880755387421E-3</v>
      </c>
      <c r="F69" s="30"/>
      <c r="G69" s="30"/>
      <c r="H69" s="29">
        <f t="shared" ref="H69:J69" si="29">H15-H63</f>
        <v>5.8417325382455546E-4</v>
      </c>
      <c r="I69" s="29">
        <f t="shared" si="29"/>
        <v>-8.9661285981238095E-3</v>
      </c>
      <c r="J69" s="29">
        <f t="shared" si="29"/>
        <v>-4.1730704359841117E-3</v>
      </c>
    </row>
    <row r="70" spans="2:10" x14ac:dyDescent="0.25">
      <c r="C70" s="20"/>
      <c r="D70" s="20"/>
      <c r="E70" s="20"/>
      <c r="F70" s="28"/>
      <c r="G70" s="28"/>
      <c r="H70" s="28"/>
      <c r="I70" s="28"/>
      <c r="J70" s="28"/>
    </row>
    <row r="71" spans="2:10" x14ac:dyDescent="0.25">
      <c r="B71" s="1" t="s">
        <v>22</v>
      </c>
      <c r="C71" s="27" t="s">
        <v>23</v>
      </c>
      <c r="D71" s="28"/>
      <c r="E71" s="27" t="s">
        <v>7</v>
      </c>
      <c r="F71" s="28"/>
      <c r="G71" s="28"/>
      <c r="H71" s="27" t="s">
        <v>10</v>
      </c>
      <c r="I71" s="27" t="s">
        <v>11</v>
      </c>
      <c r="J71" s="27" t="s">
        <v>12</v>
      </c>
    </row>
    <row r="72" spans="2:10" x14ac:dyDescent="0.25">
      <c r="B72" s="1" t="s">
        <v>2</v>
      </c>
      <c r="C72" s="29">
        <f>SUM(E72:J72)</f>
        <v>-2.9142530482620273E-2</v>
      </c>
      <c r="D72" s="17"/>
      <c r="E72" s="29">
        <f>E66*E$8</f>
        <v>-3.1818053944870509E-3</v>
      </c>
      <c r="F72" s="30"/>
      <c r="G72" s="30"/>
      <c r="H72" s="29">
        <f t="shared" ref="H72:J72" si="30">H66*H$8</f>
        <v>-2.0928197619744363E-3</v>
      </c>
      <c r="I72" s="29">
        <f t="shared" si="30"/>
        <v>-1.3900102769777888E-2</v>
      </c>
      <c r="J72" s="29">
        <f t="shared" si="30"/>
        <v>-9.9678025563808975E-3</v>
      </c>
    </row>
    <row r="73" spans="2:10" x14ac:dyDescent="0.25">
      <c r="B73" s="1" t="s">
        <v>3</v>
      </c>
      <c r="C73" s="29">
        <f t="shared" ref="C73:C75" si="31">SUM(E73:J73)</f>
        <v>1.2488573153742485E-2</v>
      </c>
      <c r="D73" s="17"/>
      <c r="E73" s="29">
        <f t="shared" ref="E73:E75" si="32">E67*E$8</f>
        <v>1.3541116664001845E-3</v>
      </c>
      <c r="F73" s="30"/>
      <c r="G73" s="30"/>
      <c r="H73" s="29">
        <f t="shared" ref="H73:J73" si="33">H67*H$8</f>
        <v>2.7535965981104675E-3</v>
      </c>
      <c r="I73" s="29">
        <f t="shared" si="33"/>
        <v>5.6435179086150814E-3</v>
      </c>
      <c r="J73" s="29">
        <f t="shared" si="33"/>
        <v>2.7373469806167504E-3</v>
      </c>
    </row>
    <row r="74" spans="2:10" x14ac:dyDescent="0.25">
      <c r="B74" s="1" t="s">
        <v>4</v>
      </c>
      <c r="C74" s="29">
        <f t="shared" si="31"/>
        <v>2.013736255954137E-2</v>
      </c>
      <c r="D74" s="17"/>
      <c r="E74" s="29">
        <f t="shared" si="32"/>
        <v>3.9421146452168468E-4</v>
      </c>
      <c r="F74" s="30"/>
      <c r="G74" s="30"/>
      <c r="H74" s="29">
        <f t="shared" ref="H74:J74" si="34">H68*H$8</f>
        <v>-7.525751571723099E-4</v>
      </c>
      <c r="I74" s="29">
        <f t="shared" si="34"/>
        <v>1.2199855415850022E-2</v>
      </c>
      <c r="J74" s="29">
        <f t="shared" si="34"/>
        <v>8.2958708363419717E-3</v>
      </c>
    </row>
    <row r="75" spans="2:10" x14ac:dyDescent="0.25">
      <c r="B75" s="1" t="s">
        <v>5</v>
      </c>
      <c r="C75" s="29">
        <f t="shared" si="31"/>
        <v>-3.4834052306636359E-3</v>
      </c>
      <c r="D75" s="17"/>
      <c r="E75" s="29">
        <f t="shared" si="32"/>
        <v>1.4334822635651725E-3</v>
      </c>
      <c r="F75" s="30"/>
      <c r="G75" s="30"/>
      <c r="H75" s="29">
        <f t="shared" ref="H75:J75" si="35">H69*H$8</f>
        <v>9.1798321036272928E-5</v>
      </c>
      <c r="I75" s="29">
        <f t="shared" si="35"/>
        <v>-3.9432705546872497E-3</v>
      </c>
      <c r="J75" s="29">
        <f t="shared" si="35"/>
        <v>-1.0654152605778322E-3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Arruda</dc:creator>
  <cp:lastModifiedBy>Rodrigo Arruda</cp:lastModifiedBy>
  <dcterms:created xsi:type="dcterms:W3CDTF">2018-07-17T01:13:15Z</dcterms:created>
  <dcterms:modified xsi:type="dcterms:W3CDTF">2018-07-17T18:24:57Z</dcterms:modified>
</cp:coreProperties>
</file>