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ompartilhado\New Eco\Brasil\Política\Eleições 2018\"/>
    </mc:Choice>
  </mc:AlternateContent>
  <bookViews>
    <workbookView xWindow="-20" yWindow="-20" windowWidth="13680" windowHeight="12630" tabRatio="736" activeTab="10"/>
  </bookViews>
  <sheets>
    <sheet name="2t CO" sheetId="18" r:id="rId1"/>
    <sheet name="2t SE" sheetId="14" r:id="rId2"/>
    <sheet name="2t NO" sheetId="2" r:id="rId3"/>
    <sheet name="2t NE" sheetId="8" r:id="rId4"/>
    <sheet name="2t ext" sheetId="10" r:id="rId5"/>
    <sheet name="1t BRA" sheetId="16" r:id="rId6"/>
    <sheet name="1t NO" sheetId="15" r:id="rId7"/>
    <sheet name="1t CO" sheetId="5" r:id="rId8"/>
    <sheet name="1t SUL" sheetId="7" r:id="rId9"/>
    <sheet name="1t SE" sheetId="19" r:id="rId10"/>
    <sheet name="1t NE" sheetId="3" r:id="rId11"/>
    <sheet name="1t NE (2)" sheetId="21" r:id="rId12"/>
    <sheet name="1t exterior" sheetId="1" r:id="rId13"/>
    <sheet name="INST IDADE" sheetId="6" r:id="rId14"/>
    <sheet name="INST SEXO" sheetId="9" r:id="rId15"/>
    <sheet name="sexo idade" sheetId="4" r:id="rId16"/>
  </sheets>
  <definedNames>
    <definedName name="_xlnm._FilterDatabase" localSheetId="7" hidden="1">'1t CO'!$A$1:$I$1</definedName>
    <definedName name="_xlnm._FilterDatabase" localSheetId="10" hidden="1">'1t NE'!$A$2:$M$2</definedName>
    <definedName name="_xlnm._FilterDatabase" localSheetId="11" hidden="1">'1t NE (2)'!$A$1:$D$112</definedName>
    <definedName name="_xlnm._FilterDatabase" localSheetId="9" hidden="1">'1t SE'!$A$2:$I$2</definedName>
  </definedNames>
  <calcPr calcId="152511"/>
</workbook>
</file>

<file path=xl/calcChain.xml><?xml version="1.0" encoding="utf-8"?>
<calcChain xmlns="http://schemas.openxmlformats.org/spreadsheetml/2006/main">
  <c r="M17" i="3" l="1"/>
  <c r="L17" i="3"/>
  <c r="K17" i="3"/>
  <c r="J17" i="3"/>
  <c r="I17" i="3"/>
  <c r="H17" i="3"/>
  <c r="G17" i="3"/>
  <c r="F17" i="3"/>
  <c r="E17" i="3"/>
  <c r="L23" i="16" l="1"/>
  <c r="J23" i="16"/>
  <c r="I23" i="16"/>
  <c r="H23" i="16"/>
  <c r="G23" i="16"/>
  <c r="F23" i="16"/>
  <c r="H26" i="16"/>
  <c r="M26" i="16"/>
  <c r="I26" i="16"/>
  <c r="J20" i="16"/>
  <c r="G20" i="16"/>
  <c r="F20" i="16"/>
  <c r="K27" i="16"/>
  <c r="K23" i="16" s="1"/>
  <c r="K22" i="16"/>
  <c r="K20" i="16" s="1"/>
  <c r="D22" i="16"/>
  <c r="C22" i="16" s="1"/>
  <c r="M20" i="16" s="1"/>
  <c r="D27" i="16"/>
  <c r="C27" i="16" s="1"/>
  <c r="F26" i="16" s="1"/>
  <c r="E22" i="16"/>
  <c r="E20" i="16" s="1"/>
  <c r="E27" i="16"/>
  <c r="E23" i="16" s="1"/>
  <c r="H20" i="16" l="1"/>
  <c r="L20" i="16"/>
  <c r="K26" i="16"/>
  <c r="D23" i="16"/>
  <c r="J26" i="16"/>
  <c r="E26" i="16"/>
  <c r="C23" i="16"/>
  <c r="I20" i="16"/>
  <c r="L26" i="16"/>
  <c r="G26" i="16"/>
  <c r="E11" i="16"/>
  <c r="F51" i="16"/>
  <c r="F47" i="16"/>
  <c r="L40" i="16"/>
  <c r="J40" i="16"/>
  <c r="I40" i="16"/>
  <c r="H40" i="16"/>
  <c r="G40" i="16"/>
  <c r="F40" i="16"/>
  <c r="D36" i="16"/>
  <c r="K36" i="16" s="1"/>
  <c r="D35" i="16"/>
  <c r="K35" i="16" s="1"/>
  <c r="C35" i="16" s="1"/>
  <c r="D34" i="16"/>
  <c r="K34" i="16" s="1"/>
  <c r="C34" i="16" s="1"/>
  <c r="D33" i="16"/>
  <c r="K33" i="16" s="1"/>
  <c r="D32" i="16"/>
  <c r="K32" i="16" s="1"/>
  <c r="M32" i="16" s="1"/>
  <c r="Q6" i="3"/>
  <c r="D6" i="3"/>
  <c r="D5" i="3"/>
  <c r="Q4" i="3" s="1"/>
  <c r="D9" i="3"/>
  <c r="Q8" i="3" s="1"/>
  <c r="D4" i="3"/>
  <c r="Q5" i="3" s="1"/>
  <c r="D13" i="3"/>
  <c r="D8" i="3"/>
  <c r="Q9" i="3" s="1"/>
  <c r="D11" i="3"/>
  <c r="D12" i="3"/>
  <c r="D7" i="3"/>
  <c r="Q7" i="3" s="1"/>
  <c r="D10" i="3"/>
  <c r="D3" i="3"/>
  <c r="Q3" i="3" s="1"/>
  <c r="K2" i="7"/>
  <c r="G14" i="7"/>
  <c r="D12" i="7"/>
  <c r="D11" i="7"/>
  <c r="D10" i="7"/>
  <c r="D9" i="7"/>
  <c r="D8" i="7"/>
  <c r="K8" i="7" s="1"/>
  <c r="D7" i="7"/>
  <c r="K6" i="7" s="1"/>
  <c r="D6" i="7"/>
  <c r="K7" i="7" s="1"/>
  <c r="D5" i="7"/>
  <c r="K5" i="7" s="1"/>
  <c r="D4" i="7"/>
  <c r="K4" i="7" s="1"/>
  <c r="D3" i="7"/>
  <c r="D2" i="7"/>
  <c r="K3" i="7" s="1"/>
  <c r="F14" i="7"/>
  <c r="E14" i="7"/>
  <c r="E36" i="16"/>
  <c r="E35" i="16"/>
  <c r="E34" i="16"/>
  <c r="E33" i="16"/>
  <c r="E32" i="16"/>
  <c r="I14" i="5"/>
  <c r="H14" i="5"/>
  <c r="G14" i="5"/>
  <c r="F14" i="5"/>
  <c r="E5" i="5"/>
  <c r="R5" i="5" s="1"/>
  <c r="E2" i="5"/>
  <c r="R3" i="5" s="1"/>
  <c r="E7" i="5"/>
  <c r="R7" i="5" s="1"/>
  <c r="E4" i="5"/>
  <c r="R4" i="5" s="1"/>
  <c r="E12" i="5"/>
  <c r="E8" i="5"/>
  <c r="R8" i="5" s="1"/>
  <c r="E10" i="5"/>
  <c r="E11" i="5"/>
  <c r="E6" i="5"/>
  <c r="R6" i="5" s="1"/>
  <c r="E9" i="5"/>
  <c r="E3" i="5"/>
  <c r="R2" i="5" s="1"/>
  <c r="I15" i="19"/>
  <c r="H15" i="19"/>
  <c r="G15" i="19"/>
  <c r="F15" i="19"/>
  <c r="E6" i="19"/>
  <c r="M6" i="19" s="1"/>
  <c r="E3" i="19"/>
  <c r="E7" i="19"/>
  <c r="M8" i="19" s="1"/>
  <c r="E5" i="19"/>
  <c r="M5" i="19" s="1"/>
  <c r="E13" i="19"/>
  <c r="E9" i="19"/>
  <c r="M9" i="19" s="1"/>
  <c r="E11" i="19"/>
  <c r="E12" i="19"/>
  <c r="E8" i="19"/>
  <c r="M7" i="19" s="1"/>
  <c r="E10" i="19"/>
  <c r="E4" i="19"/>
  <c r="M3" i="19" s="1"/>
  <c r="P2" i="15"/>
  <c r="E12" i="15"/>
  <c r="E11" i="15"/>
  <c r="E10" i="15"/>
  <c r="E9" i="15"/>
  <c r="E8" i="15"/>
  <c r="P7" i="15" s="1"/>
  <c r="E7" i="15"/>
  <c r="P8" i="15" s="1"/>
  <c r="E6" i="15"/>
  <c r="P5" i="15" s="1"/>
  <c r="E5" i="15"/>
  <c r="P6" i="15" s="1"/>
  <c r="E4" i="15"/>
  <c r="P4" i="15" s="1"/>
  <c r="E3" i="15"/>
  <c r="P3" i="15" s="1"/>
  <c r="E2" i="15"/>
  <c r="L14" i="15"/>
  <c r="K14" i="15"/>
  <c r="J14" i="15"/>
  <c r="I14" i="15"/>
  <c r="H14" i="15"/>
  <c r="G14" i="15"/>
  <c r="F14" i="15"/>
  <c r="M11" i="16"/>
  <c r="N8" i="16" s="1"/>
  <c r="I11" i="16"/>
  <c r="J9" i="16" s="1"/>
  <c r="W21" i="6"/>
  <c r="W20" i="6"/>
  <c r="X20" i="6" s="1"/>
  <c r="W19" i="6"/>
  <c r="W18" i="6"/>
  <c r="W17" i="6"/>
  <c r="W16" i="6"/>
  <c r="W15" i="6"/>
  <c r="X15" i="6" s="1"/>
  <c r="W14" i="6"/>
  <c r="W13" i="6"/>
  <c r="W12" i="6"/>
  <c r="W11" i="6"/>
  <c r="X11" i="6" s="1"/>
  <c r="W10" i="6"/>
  <c r="W9" i="6"/>
  <c r="W8" i="6"/>
  <c r="W7" i="6"/>
  <c r="X7" i="6" s="1"/>
  <c r="W6" i="6"/>
  <c r="W5" i="6"/>
  <c r="W4" i="6"/>
  <c r="W3" i="6"/>
  <c r="X3" i="6" s="1"/>
  <c r="U21" i="6"/>
  <c r="S21" i="6"/>
  <c r="T21" i="6" s="1"/>
  <c r="U20" i="6"/>
  <c r="U19" i="6"/>
  <c r="U18" i="6"/>
  <c r="V18" i="6" s="1"/>
  <c r="U17" i="6"/>
  <c r="U16" i="6"/>
  <c r="U15" i="6"/>
  <c r="U14" i="6"/>
  <c r="V14" i="6" s="1"/>
  <c r="U13" i="6"/>
  <c r="U12" i="6"/>
  <c r="U11" i="6"/>
  <c r="U10" i="6"/>
  <c r="V10" i="6" s="1"/>
  <c r="U9" i="6"/>
  <c r="U8" i="6"/>
  <c r="U7" i="6"/>
  <c r="U6" i="6"/>
  <c r="V6" i="6" s="1"/>
  <c r="U5" i="6"/>
  <c r="U4" i="6"/>
  <c r="S20" i="6"/>
  <c r="T20" i="6" s="1"/>
  <c r="S19" i="6"/>
  <c r="S18" i="6"/>
  <c r="S17" i="6"/>
  <c r="T17" i="6" s="1"/>
  <c r="S16" i="6"/>
  <c r="S15" i="6"/>
  <c r="S14" i="6"/>
  <c r="S13" i="6"/>
  <c r="T13" i="6" s="1"/>
  <c r="S12" i="6"/>
  <c r="S11" i="6"/>
  <c r="T11" i="6" s="1"/>
  <c r="S10" i="6"/>
  <c r="S9" i="6"/>
  <c r="T9" i="6" s="1"/>
  <c r="S8" i="6"/>
  <c r="S7" i="6"/>
  <c r="T7" i="6" s="1"/>
  <c r="S6" i="6"/>
  <c r="S5" i="6"/>
  <c r="T5" i="6" s="1"/>
  <c r="S4" i="6"/>
  <c r="S3" i="6"/>
  <c r="U3" i="6"/>
  <c r="R18" i="6"/>
  <c r="R10" i="6"/>
  <c r="Q21" i="6"/>
  <c r="R21" i="6" s="1"/>
  <c r="Q20" i="6"/>
  <c r="Q19" i="6"/>
  <c r="Q18" i="6"/>
  <c r="Q17" i="6"/>
  <c r="R17" i="6" s="1"/>
  <c r="Q16" i="6"/>
  <c r="Q15" i="6"/>
  <c r="Q14" i="6"/>
  <c r="R14" i="6" s="1"/>
  <c r="Q13" i="6"/>
  <c r="R13" i="6" s="1"/>
  <c r="Q12" i="6"/>
  <c r="Q11" i="6"/>
  <c r="Q10" i="6"/>
  <c r="Q9" i="6"/>
  <c r="R9" i="6" s="1"/>
  <c r="Q8" i="6"/>
  <c r="Q7" i="6"/>
  <c r="Q6" i="6"/>
  <c r="R6" i="6" s="1"/>
  <c r="Q5" i="6"/>
  <c r="R5" i="6" s="1"/>
  <c r="Q4" i="6"/>
  <c r="Q3" i="6"/>
  <c r="K23" i="6"/>
  <c r="J23" i="6"/>
  <c r="I23" i="6"/>
  <c r="H23" i="6"/>
  <c r="G23" i="6"/>
  <c r="F23" i="6"/>
  <c r="E23" i="6"/>
  <c r="U23" i="6" s="1"/>
  <c r="D23" i="6"/>
  <c r="C23" i="6"/>
  <c r="W23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M20" i="6"/>
  <c r="V20" i="6" s="1"/>
  <c r="M21" i="6"/>
  <c r="M19" i="6"/>
  <c r="N19" i="6" s="1"/>
  <c r="T15" i="6" l="1"/>
  <c r="H52" i="16"/>
  <c r="H28" i="16"/>
  <c r="H29" i="16" s="1"/>
  <c r="V7" i="6"/>
  <c r="V15" i="6"/>
  <c r="Q23" i="6"/>
  <c r="R3" i="6"/>
  <c r="R11" i="6"/>
  <c r="R19" i="6"/>
  <c r="V3" i="6"/>
  <c r="T6" i="6"/>
  <c r="T10" i="6"/>
  <c r="T14" i="6"/>
  <c r="T18" i="6"/>
  <c r="X5" i="6"/>
  <c r="X13" i="6"/>
  <c r="X21" i="6"/>
  <c r="E15" i="19"/>
  <c r="N5" i="19" s="1"/>
  <c r="F52" i="16"/>
  <c r="F28" i="16"/>
  <c r="F29" i="16" s="1"/>
  <c r="J51" i="16"/>
  <c r="J28" i="16"/>
  <c r="J29" i="16" s="1"/>
  <c r="M23" i="6"/>
  <c r="J25" i="6" s="1"/>
  <c r="T3" i="6"/>
  <c r="V11" i="6"/>
  <c r="V19" i="6"/>
  <c r="I51" i="16"/>
  <c r="I28" i="16"/>
  <c r="I29" i="16" s="1"/>
  <c r="R4" i="6"/>
  <c r="R8" i="6"/>
  <c r="R12" i="6"/>
  <c r="R16" i="6"/>
  <c r="R20" i="6"/>
  <c r="X6" i="6"/>
  <c r="X10" i="6"/>
  <c r="X14" i="6"/>
  <c r="X18" i="6"/>
  <c r="G52" i="16"/>
  <c r="G28" i="16"/>
  <c r="G29" i="16" s="1"/>
  <c r="L49" i="16"/>
  <c r="L28" i="16"/>
  <c r="N9" i="19"/>
  <c r="Q10" i="3"/>
  <c r="E25" i="6"/>
  <c r="V16" i="6"/>
  <c r="X19" i="6"/>
  <c r="T4" i="6"/>
  <c r="V9" i="6"/>
  <c r="X12" i="6"/>
  <c r="S23" i="6"/>
  <c r="V8" i="6"/>
  <c r="M4" i="19"/>
  <c r="N4" i="19" s="1"/>
  <c r="T12" i="6"/>
  <c r="V17" i="6"/>
  <c r="X4" i="6"/>
  <c r="V12" i="6"/>
  <c r="D14" i="7"/>
  <c r="K9" i="7" s="1"/>
  <c r="T16" i="6"/>
  <c r="V13" i="6"/>
  <c r="V4" i="6"/>
  <c r="T8" i="6"/>
  <c r="X8" i="6"/>
  <c r="R7" i="6"/>
  <c r="R15" i="6"/>
  <c r="X9" i="6"/>
  <c r="X17" i="6"/>
  <c r="K11" i="7"/>
  <c r="L4" i="7" s="1"/>
  <c r="F49" i="16"/>
  <c r="V5" i="6"/>
  <c r="X16" i="6"/>
  <c r="F50" i="16"/>
  <c r="T19" i="6"/>
  <c r="V21" i="6"/>
  <c r="E40" i="16"/>
  <c r="L52" i="16"/>
  <c r="G49" i="16"/>
  <c r="H49" i="16"/>
  <c r="L50" i="16"/>
  <c r="C32" i="16"/>
  <c r="G47" i="16"/>
  <c r="L47" i="16"/>
  <c r="G51" i="16"/>
  <c r="L48" i="16"/>
  <c r="L51" i="16"/>
  <c r="J48" i="16"/>
  <c r="J52" i="16"/>
  <c r="I49" i="16"/>
  <c r="G50" i="16"/>
  <c r="I52" i="16"/>
  <c r="M35" i="16"/>
  <c r="J49" i="16"/>
  <c r="H50" i="16"/>
  <c r="I48" i="16"/>
  <c r="I50" i="16"/>
  <c r="K40" i="16"/>
  <c r="H47" i="16"/>
  <c r="F48" i="16"/>
  <c r="J50" i="16"/>
  <c r="H51" i="16"/>
  <c r="I47" i="16"/>
  <c r="G48" i="16"/>
  <c r="J47" i="16"/>
  <c r="H48" i="16"/>
  <c r="J4" i="16"/>
  <c r="J6" i="16"/>
  <c r="J7" i="16"/>
  <c r="J8" i="16"/>
  <c r="J5" i="16"/>
  <c r="D40" i="16"/>
  <c r="M34" i="16"/>
  <c r="C33" i="16"/>
  <c r="M33" i="16"/>
  <c r="C36" i="16"/>
  <c r="M36" i="16"/>
  <c r="E14" i="5"/>
  <c r="R9" i="5" s="1"/>
  <c r="S9" i="5" s="1"/>
  <c r="E14" i="15"/>
  <c r="N9" i="16"/>
  <c r="N7" i="16"/>
  <c r="N4" i="16"/>
  <c r="N5" i="16"/>
  <c r="N6" i="16"/>
  <c r="F7" i="16"/>
  <c r="K7" i="16" s="1"/>
  <c r="F11" i="16"/>
  <c r="F6" i="16"/>
  <c r="F16" i="16"/>
  <c r="F9" i="16"/>
  <c r="K9" i="16" s="1"/>
  <c r="F5" i="16"/>
  <c r="F4" i="16"/>
  <c r="F8" i="16"/>
  <c r="K51" i="16" l="1"/>
  <c r="H25" i="6"/>
  <c r="N6" i="19"/>
  <c r="D25" i="6"/>
  <c r="N3" i="19"/>
  <c r="K25" i="6"/>
  <c r="M24" i="6"/>
  <c r="T23" i="6"/>
  <c r="N7" i="19"/>
  <c r="X23" i="6"/>
  <c r="R23" i="6"/>
  <c r="E52" i="16"/>
  <c r="E28" i="16"/>
  <c r="E29" i="16" s="1"/>
  <c r="E41" i="16"/>
  <c r="I25" i="6"/>
  <c r="G25" i="6"/>
  <c r="D49" i="16"/>
  <c r="D41" i="16"/>
  <c r="D28" i="16"/>
  <c r="D29" i="16" s="1"/>
  <c r="V23" i="6"/>
  <c r="C25" i="6"/>
  <c r="F25" i="6"/>
  <c r="N8" i="19"/>
  <c r="L29" i="16"/>
  <c r="K28" i="16"/>
  <c r="K29" i="16" s="1"/>
  <c r="F17" i="16"/>
  <c r="F18" i="16"/>
  <c r="L7" i="7"/>
  <c r="K50" i="16"/>
  <c r="L2" i="7"/>
  <c r="L5" i="7"/>
  <c r="L6" i="7"/>
  <c r="S3" i="5"/>
  <c r="S8" i="5"/>
  <c r="S6" i="5"/>
  <c r="L8" i="7"/>
  <c r="L3" i="7"/>
  <c r="S4" i="5"/>
  <c r="K8" i="16"/>
  <c r="E48" i="16"/>
  <c r="L9" i="7"/>
  <c r="E49" i="16"/>
  <c r="S7" i="5"/>
  <c r="S5" i="5"/>
  <c r="S2" i="5"/>
  <c r="M10" i="19"/>
  <c r="N10" i="19" s="1"/>
  <c r="D50" i="16"/>
  <c r="E51" i="16"/>
  <c r="K6" i="16"/>
  <c r="E50" i="16"/>
  <c r="E47" i="16"/>
  <c r="D52" i="16"/>
  <c r="D48" i="16"/>
  <c r="D47" i="16"/>
  <c r="K49" i="16"/>
  <c r="K47" i="16"/>
  <c r="K52" i="16"/>
  <c r="K4" i="16"/>
  <c r="F2" i="16"/>
  <c r="M40" i="16"/>
  <c r="M49" i="16" s="1"/>
  <c r="M48" i="16"/>
  <c r="D51" i="16"/>
  <c r="K48" i="16"/>
  <c r="O8" i="16"/>
  <c r="O4" i="16"/>
  <c r="O6" i="16"/>
  <c r="K5" i="16"/>
  <c r="O9" i="16"/>
  <c r="O5" i="16"/>
  <c r="O7" i="16"/>
  <c r="C40" i="16"/>
  <c r="K41" i="16" s="1"/>
  <c r="P9" i="15"/>
  <c r="P14" i="15"/>
  <c r="F13" i="16"/>
  <c r="G8" i="16"/>
  <c r="G4" i="16"/>
  <c r="G7" i="16"/>
  <c r="G6" i="16"/>
  <c r="E17" i="16"/>
  <c r="G9" i="16"/>
  <c r="G5" i="16"/>
  <c r="F14" i="16"/>
  <c r="Q9" i="15" l="1"/>
  <c r="E12" i="16"/>
  <c r="F12" i="16" s="1"/>
  <c r="G12" i="16" s="1"/>
  <c r="C28" i="16"/>
  <c r="C29" i="16" s="1"/>
  <c r="J41" i="16"/>
  <c r="L41" i="16"/>
  <c r="H41" i="16"/>
  <c r="F41" i="16"/>
  <c r="I41" i="16"/>
  <c r="G41" i="16"/>
  <c r="C52" i="16"/>
  <c r="C49" i="16"/>
  <c r="C47" i="16"/>
  <c r="C50" i="16"/>
  <c r="M51" i="16"/>
  <c r="M50" i="16"/>
  <c r="C48" i="16"/>
  <c r="G2" i="16"/>
  <c r="M52" i="16"/>
  <c r="M47" i="16"/>
  <c r="C51" i="16"/>
  <c r="G11" i="16"/>
  <c r="Q7" i="15"/>
  <c r="Q4" i="15"/>
  <c r="Q6" i="15"/>
  <c r="Q8" i="15"/>
  <c r="Q2" i="15"/>
  <c r="Q5" i="15"/>
  <c r="Q3" i="15"/>
</calcChain>
</file>

<file path=xl/sharedStrings.xml><?xml version="1.0" encoding="utf-8"?>
<sst xmlns="http://schemas.openxmlformats.org/spreadsheetml/2006/main" count="1141" uniqueCount="350">
  <si>
    <t>UF</t>
  </si>
  <si>
    <t>Cargo</t>
  </si>
  <si>
    <t>Nr</t>
  </si>
  <si>
    <t>Candidato</t>
  </si>
  <si>
    <t>Partido</t>
  </si>
  <si>
    <t>Coligação</t>
  </si>
  <si>
    <t>Situação</t>
  </si>
  <si>
    <t>Votação</t>
  </si>
  <si>
    <t>% Válidos</t>
  </si>
  <si>
    <t>ZZ</t>
  </si>
  <si>
    <t>Presidente</t>
  </si>
  <si>
    <t>AÉCIO NEVES DA CUNHA</t>
  </si>
  <si>
    <t>PSDB</t>
  </si>
  <si>
    <t>PSDB / PMN / SD / DEM / PEN / PTN / PTB / PTC / PT do B</t>
  </si>
  <si>
    <t>DILMA VANA ROUSSEFF</t>
  </si>
  <si>
    <t>PT</t>
  </si>
  <si>
    <t>PT / PMDB / PSD / PP / PR / PROS / PDT / PC do B / PRB</t>
  </si>
  <si>
    <t>MARIA OSMARINA MARINA DA SILVA VAZ DE LIMA</t>
  </si>
  <si>
    <t>PSB</t>
  </si>
  <si>
    <t>Não eleito</t>
  </si>
  <si>
    <t>LUCIANA KREBS GENRO</t>
  </si>
  <si>
    <t>PSOL</t>
  </si>
  <si>
    <t>EDUARDO JORGE MARTINS ALVES SOBRINHO</t>
  </si>
  <si>
    <t>PV</t>
  </si>
  <si>
    <t>EVERALDO DIAS PEREIRA</t>
  </si>
  <si>
    <t>PSC</t>
  </si>
  <si>
    <t>JOSÉ MARIA DE ALMEIDA</t>
  </si>
  <si>
    <t>PSTU</t>
  </si>
  <si>
    <t>JOSÉ LEVY FIDELIX DA CRUZ</t>
  </si>
  <si>
    <t>PRTB</t>
  </si>
  <si>
    <t>JOSE MARIA EYMAEL</t>
  </si>
  <si>
    <t>PSDC</t>
  </si>
  <si>
    <t>MAURO LUÍS IASI</t>
  </si>
  <si>
    <t>PCB</t>
  </si>
  <si>
    <t>RUI COSTA PIMENTA</t>
  </si>
  <si>
    <t>PCO</t>
  </si>
  <si>
    <t>7.769.449</t>
  </si>
  <si>
    <t>40,51</t>
  </si>
  <si>
    <t>59,49</t>
  </si>
  <si>
    <t>Eleito</t>
  </si>
  <si>
    <t>TO</t>
  </si>
  <si>
    <t>58,90</t>
  </si>
  <si>
    <t>41,10</t>
  </si>
  <si>
    <t>RR</t>
  </si>
  <si>
    <t>54,85</t>
  </si>
  <si>
    <t>45,15</t>
  </si>
  <si>
    <t>RO</t>
  </si>
  <si>
    <t>3.664.299</t>
  </si>
  <si>
    <t>42,59</t>
  </si>
  <si>
    <t>1.560.470</t>
  </si>
  <si>
    <t>57,41</t>
  </si>
  <si>
    <t>2.103.829</t>
  </si>
  <si>
    <t>PA</t>
  </si>
  <si>
    <t>38,55</t>
  </si>
  <si>
    <t>61,45</t>
  </si>
  <si>
    <t>AP</t>
  </si>
  <si>
    <t>1.588.900</t>
  </si>
  <si>
    <t>34,98</t>
  </si>
  <si>
    <t>65,02</t>
  </si>
  <si>
    <t>1.033.090</t>
  </si>
  <si>
    <t>AM</t>
  </si>
  <si>
    <t>63,68</t>
  </si>
  <si>
    <t>36,32</t>
  </si>
  <si>
    <t>AC</t>
  </si>
  <si>
    <t>27.475.453</t>
  </si>
  <si>
    <t>1.095.216</t>
  </si>
  <si>
    <t>SE</t>
  </si>
  <si>
    <t>1.664.070</t>
  </si>
  <si>
    <t>RN</t>
  </si>
  <si>
    <t>1.749.382</t>
  </si>
  <si>
    <t>1.235.203</t>
  </si>
  <si>
    <t>PI</t>
  </si>
  <si>
    <t>4.808.964</t>
  </si>
  <si>
    <t>2.310.700</t>
  </si>
  <si>
    <t>2.126.491</t>
  </si>
  <si>
    <t>PE</t>
  </si>
  <si>
    <t>2.097.812</t>
  </si>
  <si>
    <t>1.166.632</t>
  </si>
  <si>
    <t>PB</t>
  </si>
  <si>
    <t>3.144.929</t>
  </si>
  <si>
    <t>2.187.668</t>
  </si>
  <si>
    <t>MA</t>
  </si>
  <si>
    <t>4.520.232</t>
  </si>
  <si>
    <t>3.087.115</t>
  </si>
  <si>
    <t>CE</t>
  </si>
  <si>
    <t>6.985.895</t>
  </si>
  <si>
    <t>1.284.185</t>
  </si>
  <si>
    <t>1.276.603</t>
  </si>
  <si>
    <t>4.292.325</t>
  </si>
  <si>
    <t>BA</t>
  </si>
  <si>
    <t>1.408.953</t>
  </si>
  <si>
    <t>AL</t>
  </si>
  <si>
    <t>0,0255</t>
  </si>
  <si>
    <t>Inválida</t>
  </si>
  <si>
    <t>0,0000</t>
  </si>
  <si>
    <t>16 anos</t>
  </si>
  <si>
    <t>1.477.787</t>
  </si>
  <si>
    <t>17 anos</t>
  </si>
  <si>
    <t>2.443.759</t>
  </si>
  <si>
    <t>1.231.302</t>
  </si>
  <si>
    <t>1.212.457</t>
  </si>
  <si>
    <t>18 anos</t>
  </si>
  <si>
    <t>2.855.521</t>
  </si>
  <si>
    <t>1.462.133</t>
  </si>
  <si>
    <t>1.393.388</t>
  </si>
  <si>
    <t>19 anos</t>
  </si>
  <si>
    <t>3.113.572</t>
  </si>
  <si>
    <t>1.575.144</t>
  </si>
  <si>
    <t>1.538.428</t>
  </si>
  <si>
    <t>20 anos</t>
  </si>
  <si>
    <t>12.547.746</t>
  </si>
  <si>
    <t>6.364.881</t>
  </si>
  <si>
    <t>6.182.865</t>
  </si>
  <si>
    <t>21 a 24 anos</t>
  </si>
  <si>
    <t>15.604.572</t>
  </si>
  <si>
    <t>7.997.622</t>
  </si>
  <si>
    <t>7.606.950</t>
  </si>
  <si>
    <t>25 a 29 anos</t>
  </si>
  <si>
    <t>16.176.127</t>
  </si>
  <si>
    <t>8.358.052</t>
  </si>
  <si>
    <t>7.818.075</t>
  </si>
  <si>
    <t>30 a 34 anos</t>
  </si>
  <si>
    <t>15.425.266</t>
  </si>
  <si>
    <t>8.010.185</t>
  </si>
  <si>
    <t>7.415.077</t>
  </si>
  <si>
    <t>35 a 39 anos</t>
  </si>
  <si>
    <t>13.482.816</t>
  </si>
  <si>
    <t>0,0069</t>
  </si>
  <si>
    <t>7.024.002</t>
  </si>
  <si>
    <t>6.457.888</t>
  </si>
  <si>
    <t>40 a 44 anos</t>
  </si>
  <si>
    <t>12.492.443</t>
  </si>
  <si>
    <t>0,0538</t>
  </si>
  <si>
    <t>6.523.053</t>
  </si>
  <si>
    <t>5.962.664</t>
  </si>
  <si>
    <t>45 a 49 anos</t>
  </si>
  <si>
    <t>11.809.715</t>
  </si>
  <si>
    <t>0,1352</t>
  </si>
  <si>
    <t>6.199.496</t>
  </si>
  <si>
    <t>5.594.247</t>
  </si>
  <si>
    <t>50 a 54 anos</t>
  </si>
  <si>
    <t>10.020.256</t>
  </si>
  <si>
    <t>0,1515</t>
  </si>
  <si>
    <t>5.311.121</t>
  </si>
  <si>
    <t>4.693.955</t>
  </si>
  <si>
    <t>55 a 59 anos</t>
  </si>
  <si>
    <t>8.208.379</t>
  </si>
  <si>
    <t>0,1662</t>
  </si>
  <si>
    <t>4.382.286</t>
  </si>
  <si>
    <t>3.812.452</t>
  </si>
  <si>
    <t>60 a 64 anos</t>
  </si>
  <si>
    <t>6.240.829</t>
  </si>
  <si>
    <t>0,1781</t>
  </si>
  <si>
    <t>3.357.564</t>
  </si>
  <si>
    <t>2.872.152</t>
  </si>
  <si>
    <t>65 a 69 anos</t>
  </si>
  <si>
    <t>4.296.607</t>
  </si>
  <si>
    <t>0,2088</t>
  </si>
  <si>
    <t>2.342.823</t>
  </si>
  <si>
    <t>1.944.813</t>
  </si>
  <si>
    <t>70 a 74 anos</t>
  </si>
  <si>
    <t>3.001.430</t>
  </si>
  <si>
    <t>0,2520</t>
  </si>
  <si>
    <t>1.672.247</t>
  </si>
  <si>
    <t>1.321.620</t>
  </si>
  <si>
    <t>75 a 79 anos</t>
  </si>
  <si>
    <t>4.054.826</t>
  </si>
  <si>
    <t>0,3730</t>
  </si>
  <si>
    <t>2.263.586</t>
  </si>
  <si>
    <t>1.776.115</t>
  </si>
  <si>
    <t>Superior a 79 anos</t>
  </si>
  <si>
    <t>Brasil</t>
  </si>
  <si>
    <t>Total</t>
  </si>
  <si>
    <t>%</t>
  </si>
  <si>
    <t>Não informado</t>
  </si>
  <si>
    <t>Mulheres</t>
  </si>
  <si>
    <t>Homens</t>
  </si>
  <si>
    <t xml:space="preserve">Faixa Etária            </t>
  </si>
  <si>
    <t xml:space="preserve">Abrangência   </t>
  </si>
  <si>
    <t>MT</t>
  </si>
  <si>
    <t>MS</t>
  </si>
  <si>
    <t>GO</t>
  </si>
  <si>
    <t>DF</t>
  </si>
  <si>
    <t>0,0022</t>
  </si>
  <si>
    <t>0,0011</t>
  </si>
  <si>
    <t>NÃO INFORMADO</t>
  </si>
  <si>
    <t>ANALFABETO</t>
  </si>
  <si>
    <t>LÊ E ESCREVE</t>
  </si>
  <si>
    <t>ENSINO FUNDAMENTAL INCOMPLETO</t>
  </si>
  <si>
    <t>ENSINO FUNDAMENTAL COMPLETO</t>
  </si>
  <si>
    <t>ENSINO MÉDIO INCOMPLETO</t>
  </si>
  <si>
    <t>ENSINO MÉDIO COMPLETO</t>
  </si>
  <si>
    <t>SUPERIOR INCOMPLETO</t>
  </si>
  <si>
    <t>SUPERIOR COMPLETO</t>
  </si>
  <si>
    <t>Grau de Instrução</t>
  </si>
  <si>
    <t>SC</t>
  </si>
  <si>
    <t>RS</t>
  </si>
  <si>
    <t>PR</t>
  </si>
  <si>
    <t>28.144.425</t>
  </si>
  <si>
    <t>1.152.475</t>
  </si>
  <si>
    <t>32,99</t>
  </si>
  <si>
    <t>67,01</t>
  </si>
  <si>
    <t>1.717.587</t>
  </si>
  <si>
    <t>30,04</t>
  </si>
  <si>
    <t>69,96</t>
  </si>
  <si>
    <t>1.201.576</t>
  </si>
  <si>
    <t>1.768.980</t>
  </si>
  <si>
    <t>21,70</t>
  </si>
  <si>
    <t>78,30</t>
  </si>
  <si>
    <t>1.385.096</t>
  </si>
  <si>
    <t>4.897.431</t>
  </si>
  <si>
    <t>29,80</t>
  </si>
  <si>
    <t>1.459.266</t>
  </si>
  <si>
    <t>70,20</t>
  </si>
  <si>
    <t>3.438.165</t>
  </si>
  <si>
    <t>2.148.904</t>
  </si>
  <si>
    <t>35,74</t>
  </si>
  <si>
    <t>64,26</t>
  </si>
  <si>
    <t>1.380.988</t>
  </si>
  <si>
    <t>3.143.279</t>
  </si>
  <si>
    <t>21,24</t>
  </si>
  <si>
    <t>78,76</t>
  </si>
  <si>
    <t>2.475.762</t>
  </si>
  <si>
    <t>4.589.321</t>
  </si>
  <si>
    <t>23,25</t>
  </si>
  <si>
    <t>1.067.096</t>
  </si>
  <si>
    <t>76,75</t>
  </si>
  <si>
    <t>3.522.225</t>
  </si>
  <si>
    <t>7.211.150</t>
  </si>
  <si>
    <t>29,84</t>
  </si>
  <si>
    <t>2.151.922</t>
  </si>
  <si>
    <t>70,16</t>
  </si>
  <si>
    <t>5.059.228</t>
  </si>
  <si>
    <t>1.515.298</t>
  </si>
  <si>
    <t>37,88</t>
  </si>
  <si>
    <t>62,12</t>
  </si>
  <si>
    <t>9.522.691</t>
  </si>
  <si>
    <t>0,0150</t>
  </si>
  <si>
    <t>5.751.019</t>
  </si>
  <si>
    <t>3.770.245</t>
  </si>
  <si>
    <t>5.948.901</t>
  </si>
  <si>
    <t>0,0134</t>
  </si>
  <si>
    <t>3.289.813</t>
  </si>
  <si>
    <t>2.658.289</t>
  </si>
  <si>
    <t>27.390.468</t>
  </si>
  <si>
    <t>0,0183</t>
  </si>
  <si>
    <t>15.613.024</t>
  </si>
  <si>
    <t>11.772.420</t>
  </si>
  <si>
    <t>27.380.549</t>
  </si>
  <si>
    <t>0,0088</t>
  </si>
  <si>
    <t>13.998.384</t>
  </si>
  <si>
    <t>13.379.758</t>
  </si>
  <si>
    <t>10.117.484</t>
  </si>
  <si>
    <t>0,0537</t>
  </si>
  <si>
    <t>5.092.637</t>
  </si>
  <si>
    <t>5.019.415</t>
  </si>
  <si>
    <t>41.176.303</t>
  </si>
  <si>
    <t>0,0360</t>
  </si>
  <si>
    <t>20.168.179</t>
  </si>
  <si>
    <t>20.993.306</t>
  </si>
  <si>
    <t>15.480.806</t>
  </si>
  <si>
    <t>0,3590</t>
  </si>
  <si>
    <t>7.600.774</t>
  </si>
  <si>
    <t>7.824.462</t>
  </si>
  <si>
    <t>6.981.111</t>
  </si>
  <si>
    <t>0,0987</t>
  </si>
  <si>
    <t>3.666.194</t>
  </si>
  <si>
    <t>3.308.030</t>
  </si>
  <si>
    <t>Abrangência</t>
  </si>
  <si>
    <t>77,02</t>
  </si>
  <si>
    <t>22,98</t>
  </si>
  <si>
    <t>SP</t>
  </si>
  <si>
    <t>RJ</t>
  </si>
  <si>
    <t>MG</t>
  </si>
  <si>
    <t>ES</t>
  </si>
  <si>
    <t>45.338.159</t>
  </si>
  <si>
    <t>23.784.672</t>
  </si>
  <si>
    <t>64,31</t>
  </si>
  <si>
    <t>15.296.289</t>
  </si>
  <si>
    <t>35,69</t>
  </si>
  <si>
    <t>8.488.383</t>
  </si>
  <si>
    <t>8.169.271</t>
  </si>
  <si>
    <t>45,06</t>
  </si>
  <si>
    <t>3.681.088</t>
  </si>
  <si>
    <t>54,94</t>
  </si>
  <si>
    <t>4.488.183</t>
  </si>
  <si>
    <t>11.408.243</t>
  </si>
  <si>
    <t>47,59</t>
  </si>
  <si>
    <t>5.428.821</t>
  </si>
  <si>
    <t>52,41</t>
  </si>
  <si>
    <t>5.979.422</t>
  </si>
  <si>
    <t>1.975.973</t>
  </si>
  <si>
    <t>53,85</t>
  </si>
  <si>
    <t>1.064.067</t>
  </si>
  <si>
    <t>46,15</t>
  </si>
  <si>
    <t>8.114.290</t>
  </si>
  <si>
    <t>Ausentes</t>
  </si>
  <si>
    <t>Eleitores</t>
  </si>
  <si>
    <t>Comparecimento</t>
  </si>
  <si>
    <t>nulos</t>
  </si>
  <si>
    <t>Brancos</t>
  </si>
  <si>
    <t>Demais</t>
  </si>
  <si>
    <t>Levy Fidelix</t>
  </si>
  <si>
    <t>Eduado Jorge</t>
  </si>
  <si>
    <t>Everaldo</t>
  </si>
  <si>
    <t>Luciana Genro</t>
  </si>
  <si>
    <t>Marina</t>
  </si>
  <si>
    <t>Aecio</t>
  </si>
  <si>
    <t>Dilma</t>
  </si>
  <si>
    <t>BRASIL</t>
  </si>
  <si>
    <t>7.642.898</t>
  </si>
  <si>
    <t>1.582.229</t>
  </si>
  <si>
    <t>54,67</t>
  </si>
  <si>
    <t>45,33</t>
  </si>
  <si>
    <t>1.353.068</t>
  </si>
  <si>
    <t>56,33</t>
  </si>
  <si>
    <t>43,67</t>
  </si>
  <si>
    <t>3.183.745</t>
  </si>
  <si>
    <t>57,11</t>
  </si>
  <si>
    <t>1.818.087</t>
  </si>
  <si>
    <t>42,89</t>
  </si>
  <si>
    <t>1.365.658</t>
  </si>
  <si>
    <t>1.523.856</t>
  </si>
  <si>
    <t>61,90</t>
  </si>
  <si>
    <t>38,10</t>
  </si>
  <si>
    <t>invalido</t>
  </si>
  <si>
    <t>TOTAL</t>
  </si>
  <si>
    <t>anaalf</t>
  </si>
  <si>
    <t>medio</t>
  </si>
  <si>
    <t>superior</t>
  </si>
  <si>
    <t>fundamental</t>
  </si>
  <si>
    <t>BRASIL IBOPE 02 a04 outubro</t>
  </si>
  <si>
    <t>NO/CO</t>
  </si>
  <si>
    <t>NE</t>
  </si>
  <si>
    <t>ERRO</t>
  </si>
  <si>
    <t>Datafolha</t>
  </si>
  <si>
    <t>NO</t>
  </si>
  <si>
    <t>CO</t>
  </si>
  <si>
    <t>SUL</t>
  </si>
  <si>
    <t>TOTAL BZ</t>
  </si>
  <si>
    <t>TOTAL GERAL</t>
  </si>
  <si>
    <t>Ext</t>
  </si>
  <si>
    <t>IBOPE</t>
  </si>
  <si>
    <t>Eleições 2014</t>
  </si>
  <si>
    <t>Votos Válidos</t>
  </si>
  <si>
    <t>Brancos e Nulos</t>
  </si>
  <si>
    <t>% Comp.</t>
  </si>
  <si>
    <t>Aptos</t>
  </si>
  <si>
    <t>Ext + Trans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</si>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</sst>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165" fontId="18" fillId="0" borderId="0" xfId="1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19" fillId="33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164" fontId="19" fillId="34" borderId="0" xfId="2" applyNumberFormat="1" applyFont="1" applyFill="1" applyAlignment="1">
      <alignment horizontal="center"/>
    </xf>
    <xf numFmtId="165" fontId="0" fillId="0" borderId="0" xfId="0" applyNumberFormat="1"/>
    <xf numFmtId="164" fontId="20" fillId="34" borderId="0" xfId="0" applyNumberFormat="1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16" fillId="35" borderId="10" xfId="0" applyFont="1" applyFill="1" applyBorder="1" applyAlignment="1">
      <alignment horizontal="center"/>
    </xf>
    <xf numFmtId="3" fontId="0" fillId="35" borderId="11" xfId="0" applyNumberFormat="1" applyFont="1" applyFill="1" applyBorder="1"/>
    <xf numFmtId="3" fontId="0" fillId="35" borderId="12" xfId="0" applyNumberFormat="1" applyFont="1" applyFill="1" applyBorder="1"/>
    <xf numFmtId="3" fontId="16" fillId="35" borderId="0" xfId="0" applyNumberFormat="1" applyFont="1" applyFill="1"/>
    <xf numFmtId="165" fontId="0" fillId="35" borderId="0" xfId="0" applyNumberFormat="1" applyFill="1"/>
    <xf numFmtId="165" fontId="16" fillId="35" borderId="0" xfId="0" applyNumberFormat="1" applyFont="1" applyFill="1"/>
    <xf numFmtId="165" fontId="0" fillId="36" borderId="0" xfId="1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2" applyNumberFormat="1" applyFont="1" applyBorder="1"/>
    <xf numFmtId="164" fontId="0" fillId="0" borderId="0" xfId="2" applyNumberFormat="1" applyFont="1" applyBorder="1"/>
    <xf numFmtId="164" fontId="0" fillId="0" borderId="17" xfId="2" applyNumberFormat="1" applyFont="1" applyBorder="1"/>
    <xf numFmtId="164" fontId="0" fillId="0" borderId="18" xfId="2" applyNumberFormat="1" applyFont="1" applyBorder="1"/>
    <xf numFmtId="164" fontId="0" fillId="0" borderId="19" xfId="2" applyNumberFormat="1" applyFont="1" applyBorder="1"/>
    <xf numFmtId="164" fontId="0" fillId="0" borderId="20" xfId="2" applyNumberFormat="1" applyFont="1" applyBorder="1"/>
    <xf numFmtId="0" fontId="16" fillId="0" borderId="0" xfId="0" applyFont="1" applyAlignment="1">
      <alignment horizontal="center" wrapText="1"/>
    </xf>
    <xf numFmtId="9" fontId="16" fillId="0" borderId="0" xfId="0" applyNumberFormat="1" applyFont="1"/>
    <xf numFmtId="165" fontId="0" fillId="0" borderId="16" xfId="1" applyNumberFormat="1" applyFont="1" applyBorder="1"/>
    <xf numFmtId="165" fontId="0" fillId="0" borderId="0" xfId="1" applyNumberFormat="1" applyFont="1" applyBorder="1"/>
    <xf numFmtId="165" fontId="0" fillId="0" borderId="17" xfId="1" applyNumberFormat="1" applyFon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35" borderId="16" xfId="0" applyNumberFormat="1" applyFill="1" applyBorder="1"/>
    <xf numFmtId="165" fontId="0" fillId="35" borderId="0" xfId="0" applyNumberFormat="1" applyFill="1" applyBorder="1"/>
    <xf numFmtId="165" fontId="0" fillId="35" borderId="17" xfId="0" applyNumberFormat="1" applyFill="1" applyBorder="1"/>
    <xf numFmtId="164" fontId="0" fillId="0" borderId="21" xfId="2" applyNumberFormat="1" applyFont="1" applyBorder="1"/>
    <xf numFmtId="164" fontId="0" fillId="0" borderId="22" xfId="2" applyNumberFormat="1" applyFont="1" applyBorder="1"/>
    <xf numFmtId="164" fontId="0" fillId="0" borderId="23" xfId="2" applyNumberFormat="1" applyFont="1" applyBorder="1"/>
    <xf numFmtId="9" fontId="0" fillId="0" borderId="0" xfId="2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34" sqref="F34"/>
    </sheetView>
  </sheetViews>
  <sheetFormatPr defaultRowHeight="14.5" x14ac:dyDescent="0.35"/>
  <cols>
    <col min="1" max="1" width="3.7265625" bestFit="1" customWidth="1"/>
    <col min="2" max="2" width="10.7265625" bestFit="1" customWidth="1"/>
    <col min="3" max="3" width="3.1796875" bestFit="1" customWidth="1"/>
    <col min="4" max="4" width="22.81640625" bestFit="1" customWidth="1"/>
    <col min="5" max="5" width="7.453125" bestFit="1" customWidth="1"/>
    <col min="6" max="6" width="51.453125" bestFit="1" customWidth="1"/>
    <col min="7" max="7" width="10.26953125" bestFit="1" customWidth="1"/>
    <col min="9" max="9" width="9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182</v>
      </c>
      <c r="B2" t="s">
        <v>10</v>
      </c>
      <c r="C2">
        <v>13</v>
      </c>
      <c r="D2" t="s">
        <v>14</v>
      </c>
      <c r="E2" t="s">
        <v>15</v>
      </c>
      <c r="F2" t="s">
        <v>16</v>
      </c>
      <c r="G2" t="s">
        <v>39</v>
      </c>
      <c r="H2">
        <v>580.58100000000002</v>
      </c>
      <c r="I2" t="s">
        <v>324</v>
      </c>
    </row>
    <row r="3" spans="1:9" x14ac:dyDescent="0.35">
      <c r="C3">
        <v>45</v>
      </c>
      <c r="D3" t="s">
        <v>11</v>
      </c>
      <c r="E3" t="s">
        <v>12</v>
      </c>
      <c r="F3" t="s">
        <v>13</v>
      </c>
      <c r="G3" t="s">
        <v>19</v>
      </c>
      <c r="H3">
        <v>943.27499999999998</v>
      </c>
      <c r="I3" t="s">
        <v>323</v>
      </c>
    </row>
    <row r="4" spans="1:9" x14ac:dyDescent="0.35">
      <c r="H4" t="s">
        <v>322</v>
      </c>
    </row>
    <row r="5" spans="1:9" x14ac:dyDescent="0.35">
      <c r="A5" t="s">
        <v>181</v>
      </c>
      <c r="C5">
        <v>13</v>
      </c>
      <c r="D5" t="s">
        <v>14</v>
      </c>
      <c r="E5" t="s">
        <v>15</v>
      </c>
      <c r="F5" t="s">
        <v>16</v>
      </c>
      <c r="G5" t="s">
        <v>39</v>
      </c>
      <c r="H5" t="s">
        <v>321</v>
      </c>
      <c r="I5" t="s">
        <v>320</v>
      </c>
    </row>
    <row r="6" spans="1:9" x14ac:dyDescent="0.35">
      <c r="C6">
        <v>45</v>
      </c>
      <c r="D6" t="s">
        <v>11</v>
      </c>
      <c r="E6" t="s">
        <v>12</v>
      </c>
      <c r="F6" t="s">
        <v>13</v>
      </c>
      <c r="G6" t="s">
        <v>19</v>
      </c>
      <c r="H6" t="s">
        <v>319</v>
      </c>
      <c r="I6" t="s">
        <v>318</v>
      </c>
    </row>
    <row r="7" spans="1:9" x14ac:dyDescent="0.35">
      <c r="H7" t="s">
        <v>317</v>
      </c>
    </row>
    <row r="8" spans="1:9" x14ac:dyDescent="0.35">
      <c r="A8" t="s">
        <v>180</v>
      </c>
      <c r="C8">
        <v>13</v>
      </c>
      <c r="D8" t="s">
        <v>14</v>
      </c>
      <c r="E8" t="s">
        <v>15</v>
      </c>
      <c r="F8" t="s">
        <v>16</v>
      </c>
      <c r="G8" t="s">
        <v>39</v>
      </c>
      <c r="H8">
        <v>590.83500000000004</v>
      </c>
      <c r="I8" t="s">
        <v>316</v>
      </c>
    </row>
    <row r="9" spans="1:9" x14ac:dyDescent="0.35">
      <c r="C9">
        <v>45</v>
      </c>
      <c r="D9" t="s">
        <v>11</v>
      </c>
      <c r="E9" t="s">
        <v>12</v>
      </c>
      <c r="F9" t="s">
        <v>13</v>
      </c>
      <c r="G9" t="s">
        <v>19</v>
      </c>
      <c r="H9">
        <v>762.23299999999995</v>
      </c>
      <c r="I9" t="s">
        <v>315</v>
      </c>
    </row>
    <row r="10" spans="1:9" x14ac:dyDescent="0.35">
      <c r="H10" t="s">
        <v>314</v>
      </c>
    </row>
    <row r="11" spans="1:9" x14ac:dyDescent="0.35">
      <c r="A11" t="s">
        <v>179</v>
      </c>
      <c r="C11">
        <v>13</v>
      </c>
      <c r="D11" t="s">
        <v>14</v>
      </c>
      <c r="E11" t="s">
        <v>15</v>
      </c>
      <c r="F11" t="s">
        <v>16</v>
      </c>
      <c r="G11" t="s">
        <v>39</v>
      </c>
      <c r="H11">
        <v>717.23</v>
      </c>
      <c r="I11" t="s">
        <v>313</v>
      </c>
    </row>
    <row r="12" spans="1:9" x14ac:dyDescent="0.35">
      <c r="C12">
        <v>45</v>
      </c>
      <c r="D12" t="s">
        <v>11</v>
      </c>
      <c r="E12" t="s">
        <v>12</v>
      </c>
      <c r="F12" t="s">
        <v>13</v>
      </c>
      <c r="G12" t="s">
        <v>19</v>
      </c>
      <c r="H12">
        <v>864.99900000000002</v>
      </c>
      <c r="I12" t="s">
        <v>312</v>
      </c>
    </row>
    <row r="13" spans="1:9" x14ac:dyDescent="0.35">
      <c r="H13" t="s">
        <v>310</v>
      </c>
    </row>
    <row r="14" spans="1:9" x14ac:dyDescent="0.35">
      <c r="H14" t="s">
        <v>311</v>
      </c>
    </row>
    <row r="15" spans="1:9" x14ac:dyDescent="0.35">
      <c r="H15" t="s">
        <v>310</v>
      </c>
    </row>
    <row r="16" spans="1:9" x14ac:dyDescent="0.35">
      <c r="H16" t="s">
        <v>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L3" sqref="L3:N10"/>
    </sheetView>
  </sheetViews>
  <sheetFormatPr defaultRowHeight="14.5" x14ac:dyDescent="0.35"/>
  <cols>
    <col min="1" max="1" width="3.26953125" bestFit="1" customWidth="1"/>
    <col min="2" max="2" width="3.1796875" bestFit="1" customWidth="1"/>
    <col min="3" max="3" width="46.453125" bestFit="1" customWidth="1"/>
    <col min="4" max="4" width="7.453125" bestFit="1" customWidth="1"/>
    <col min="5" max="5" width="10.1796875" bestFit="1" customWidth="1"/>
    <col min="6" max="6" width="9.1796875" bestFit="1" customWidth="1"/>
    <col min="7" max="7" width="10.1796875" bestFit="1" customWidth="1"/>
    <col min="8" max="8" width="9.1796875" bestFit="1" customWidth="1"/>
    <col min="9" max="9" width="10.1796875" bestFit="1" customWidth="1"/>
    <col min="10" max="10" width="13.81640625" customWidth="1"/>
    <col min="13" max="13" width="10.1796875" bestFit="1" customWidth="1"/>
  </cols>
  <sheetData>
    <row r="1" spans="1:14" ht="15" thickBot="1" x14ac:dyDescent="0.4"/>
    <row r="2" spans="1:14" ht="15" thickBot="1" x14ac:dyDescent="0.4">
      <c r="A2" t="s">
        <v>0</v>
      </c>
      <c r="B2" t="s">
        <v>2</v>
      </c>
      <c r="C2" t="s">
        <v>3</v>
      </c>
      <c r="D2" t="s">
        <v>4</v>
      </c>
      <c r="E2" s="19" t="s">
        <v>66</v>
      </c>
      <c r="F2" s="7" t="s">
        <v>274</v>
      </c>
      <c r="G2" s="7" t="s">
        <v>273</v>
      </c>
      <c r="H2" s="7" t="s">
        <v>272</v>
      </c>
      <c r="I2" s="7" t="s">
        <v>271</v>
      </c>
    </row>
    <row r="3" spans="1:14" x14ac:dyDescent="0.35">
      <c r="A3" t="s">
        <v>274</v>
      </c>
      <c r="B3">
        <v>45</v>
      </c>
      <c r="C3" t="s">
        <v>11</v>
      </c>
      <c r="D3" t="s">
        <v>12</v>
      </c>
      <c r="E3" s="20">
        <f t="shared" ref="E3:E13" si="0">SUM(F3:I3)</f>
        <v>17506455</v>
      </c>
      <c r="F3" s="1">
        <v>692952</v>
      </c>
      <c r="G3" s="1">
        <v>4414452</v>
      </c>
      <c r="H3" s="1">
        <v>2246363</v>
      </c>
      <c r="I3" s="1">
        <v>10152688</v>
      </c>
      <c r="L3" t="s">
        <v>308</v>
      </c>
      <c r="M3" s="1">
        <f>E4</f>
        <v>14380971</v>
      </c>
      <c r="N3" s="5">
        <f>M3/$E$15</f>
        <v>0.32405090816007848</v>
      </c>
    </row>
    <row r="4" spans="1:14" x14ac:dyDescent="0.35">
      <c r="A4" t="s">
        <v>274</v>
      </c>
      <c r="B4">
        <v>13</v>
      </c>
      <c r="C4" t="s">
        <v>14</v>
      </c>
      <c r="D4" t="s">
        <v>15</v>
      </c>
      <c r="E4" s="20">
        <f t="shared" si="0"/>
        <v>14380971</v>
      </c>
      <c r="F4" s="1">
        <v>653469</v>
      </c>
      <c r="G4" s="1">
        <v>4829513</v>
      </c>
      <c r="H4" s="1">
        <v>2970486</v>
      </c>
      <c r="I4" s="1">
        <v>5927503</v>
      </c>
      <c r="L4" t="s">
        <v>307</v>
      </c>
      <c r="M4" s="1">
        <f>E3</f>
        <v>17506455</v>
      </c>
      <c r="N4" s="5">
        <f t="shared" ref="N4:N10" si="1">M4/$E$15</f>
        <v>0.39447841466431899</v>
      </c>
    </row>
    <row r="5" spans="1:14" x14ac:dyDescent="0.35">
      <c r="A5" t="s">
        <v>274</v>
      </c>
      <c r="B5">
        <v>40</v>
      </c>
      <c r="C5" t="s">
        <v>17</v>
      </c>
      <c r="D5" t="s">
        <v>18</v>
      </c>
      <c r="E5" s="20">
        <f t="shared" si="0"/>
        <v>10473977</v>
      </c>
      <c r="F5" s="1">
        <v>567421</v>
      </c>
      <c r="G5" s="1">
        <v>1554511</v>
      </c>
      <c r="H5" s="1">
        <v>2590871</v>
      </c>
      <c r="I5" s="1">
        <v>5761174</v>
      </c>
      <c r="L5" t="s">
        <v>306</v>
      </c>
      <c r="M5" s="1">
        <f>E5</f>
        <v>10473977</v>
      </c>
      <c r="N5" s="5">
        <f t="shared" si="1"/>
        <v>0.23601339289939283</v>
      </c>
    </row>
    <row r="6" spans="1:14" x14ac:dyDescent="0.35">
      <c r="A6" t="s">
        <v>274</v>
      </c>
      <c r="B6">
        <v>50</v>
      </c>
      <c r="C6" t="s">
        <v>20</v>
      </c>
      <c r="D6" t="s">
        <v>21</v>
      </c>
      <c r="E6" s="20">
        <f t="shared" si="0"/>
        <v>940087</v>
      </c>
      <c r="F6" s="1">
        <v>18984</v>
      </c>
      <c r="G6" s="1">
        <v>139741</v>
      </c>
      <c r="H6" s="1">
        <v>227173</v>
      </c>
      <c r="I6" s="1">
        <v>554189</v>
      </c>
      <c r="L6" t="s">
        <v>305</v>
      </c>
      <c r="M6" s="1">
        <f>E6</f>
        <v>940087</v>
      </c>
      <c r="N6" s="5">
        <f t="shared" si="1"/>
        <v>2.1183273792811604E-2</v>
      </c>
    </row>
    <row r="7" spans="1:14" x14ac:dyDescent="0.35">
      <c r="A7" t="s">
        <v>274</v>
      </c>
      <c r="B7">
        <v>43</v>
      </c>
      <c r="C7" t="s">
        <v>22</v>
      </c>
      <c r="D7" t="s">
        <v>23</v>
      </c>
      <c r="E7" s="20">
        <f t="shared" si="0"/>
        <v>370905</v>
      </c>
      <c r="F7" s="1">
        <v>11860</v>
      </c>
      <c r="G7" s="1">
        <v>54411</v>
      </c>
      <c r="H7" s="1">
        <v>67930</v>
      </c>
      <c r="I7" s="1">
        <v>236704</v>
      </c>
      <c r="L7" t="s">
        <v>304</v>
      </c>
      <c r="M7" s="1">
        <f>E8</f>
        <v>362538</v>
      </c>
      <c r="N7" s="5">
        <f t="shared" si="1"/>
        <v>8.1691819100767615E-3</v>
      </c>
    </row>
    <row r="8" spans="1:14" x14ac:dyDescent="0.35">
      <c r="A8" t="s">
        <v>274</v>
      </c>
      <c r="B8">
        <v>20</v>
      </c>
      <c r="C8" t="s">
        <v>24</v>
      </c>
      <c r="D8" t="s">
        <v>25</v>
      </c>
      <c r="E8" s="20">
        <f t="shared" si="0"/>
        <v>362538</v>
      </c>
      <c r="F8" s="1">
        <v>16134</v>
      </c>
      <c r="G8" s="1">
        <v>67468</v>
      </c>
      <c r="H8" s="1">
        <v>136143</v>
      </c>
      <c r="I8" s="1">
        <v>142793</v>
      </c>
      <c r="L8" t="s">
        <v>303</v>
      </c>
      <c r="M8" s="1">
        <f>E7</f>
        <v>370905</v>
      </c>
      <c r="N8" s="5">
        <f t="shared" si="1"/>
        <v>8.357718132601331E-3</v>
      </c>
    </row>
    <row r="9" spans="1:14" x14ac:dyDescent="0.35">
      <c r="A9" t="s">
        <v>274</v>
      </c>
      <c r="B9">
        <v>28</v>
      </c>
      <c r="C9" t="s">
        <v>28</v>
      </c>
      <c r="D9" t="s">
        <v>29</v>
      </c>
      <c r="E9" s="20">
        <f t="shared" si="0"/>
        <v>236154</v>
      </c>
      <c r="F9" s="1">
        <v>9018</v>
      </c>
      <c r="G9" s="1">
        <v>25929</v>
      </c>
      <c r="H9" s="1">
        <v>65001</v>
      </c>
      <c r="I9" s="1">
        <v>136206</v>
      </c>
      <c r="L9" t="s">
        <v>302</v>
      </c>
      <c r="M9" s="1">
        <f>E9</f>
        <v>236154</v>
      </c>
      <c r="N9" s="5">
        <f t="shared" si="1"/>
        <v>5.3213317908530075E-3</v>
      </c>
    </row>
    <row r="10" spans="1:14" x14ac:dyDescent="0.35">
      <c r="A10" t="s">
        <v>274</v>
      </c>
      <c r="B10">
        <v>16</v>
      </c>
      <c r="C10" t="s">
        <v>26</v>
      </c>
      <c r="D10" t="s">
        <v>27</v>
      </c>
      <c r="E10" s="20">
        <f t="shared" si="0"/>
        <v>43212</v>
      </c>
      <c r="F10" s="1">
        <v>1313</v>
      </c>
      <c r="G10" s="1">
        <v>8357</v>
      </c>
      <c r="H10" s="1">
        <v>14427</v>
      </c>
      <c r="I10" s="1">
        <v>19115</v>
      </c>
      <c r="L10" t="s">
        <v>301</v>
      </c>
      <c r="M10" s="14">
        <f>E15-SUM(M3:M9)</f>
        <v>107653</v>
      </c>
      <c r="N10" s="5">
        <f t="shared" si="1"/>
        <v>2.4257786498670308E-3</v>
      </c>
    </row>
    <row r="11" spans="1:14" x14ac:dyDescent="0.35">
      <c r="A11" t="s">
        <v>274</v>
      </c>
      <c r="B11">
        <v>27</v>
      </c>
      <c r="C11" t="s">
        <v>30</v>
      </c>
      <c r="D11" t="s">
        <v>31</v>
      </c>
      <c r="E11" s="20">
        <f t="shared" si="0"/>
        <v>31934</v>
      </c>
      <c r="F11" s="1">
        <v>1133</v>
      </c>
      <c r="G11" s="1">
        <v>5544</v>
      </c>
      <c r="H11" s="1">
        <v>11749</v>
      </c>
      <c r="I11" s="1">
        <v>13508</v>
      </c>
    </row>
    <row r="12" spans="1:14" x14ac:dyDescent="0.35">
      <c r="A12" t="s">
        <v>274</v>
      </c>
      <c r="B12">
        <v>21</v>
      </c>
      <c r="C12" t="s">
        <v>32</v>
      </c>
      <c r="D12" t="s">
        <v>33</v>
      </c>
      <c r="E12" s="20">
        <f t="shared" si="0"/>
        <v>25386</v>
      </c>
      <c r="F12">
        <v>720</v>
      </c>
      <c r="G12" s="1">
        <v>5468</v>
      </c>
      <c r="H12" s="1">
        <v>8536</v>
      </c>
      <c r="I12" s="1">
        <v>10662</v>
      </c>
    </row>
    <row r="13" spans="1:14" ht="15" thickBot="1" x14ac:dyDescent="0.4">
      <c r="A13" t="s">
        <v>274</v>
      </c>
      <c r="B13">
        <v>29</v>
      </c>
      <c r="C13" t="s">
        <v>34</v>
      </c>
      <c r="D13" t="s">
        <v>35</v>
      </c>
      <c r="E13" s="21">
        <f t="shared" si="0"/>
        <v>7121</v>
      </c>
      <c r="F13">
        <v>215</v>
      </c>
      <c r="G13" s="1">
        <v>1489</v>
      </c>
      <c r="H13" s="1">
        <v>1449</v>
      </c>
      <c r="I13" s="1">
        <v>3968</v>
      </c>
    </row>
    <row r="15" spans="1:14" x14ac:dyDescent="0.35">
      <c r="E15" s="22">
        <f>SUM(E3:E13)</f>
        <v>44378740</v>
      </c>
      <c r="F15" s="1">
        <f t="shared" ref="F15:I15" si="2">SUM(F3:F13)</f>
        <v>1973219</v>
      </c>
      <c r="G15" s="1">
        <f t="shared" si="2"/>
        <v>11106883</v>
      </c>
      <c r="H15" s="1">
        <f t="shared" si="2"/>
        <v>8340128</v>
      </c>
      <c r="I15" s="1">
        <f t="shared" si="2"/>
        <v>22958510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C1" workbookViewId="0">
      <selection activeCell="J17" activeCellId="1" sqref="F17:G17 J17"/>
    </sheetView>
  </sheetViews>
  <sheetFormatPr defaultRowHeight="14.5" x14ac:dyDescent="0.35"/>
  <cols>
    <col min="1" max="1" width="3.26953125" bestFit="1" customWidth="1"/>
    <col min="2" max="2" width="3.1796875" bestFit="1" customWidth="1"/>
    <col min="3" max="3" width="46.453125" bestFit="1" customWidth="1"/>
    <col min="4" max="4" width="10.1796875" bestFit="1" customWidth="1"/>
    <col min="5" max="13" width="9.1796875" bestFit="1" customWidth="1"/>
    <col min="15" max="15" width="13.54296875" bestFit="1" customWidth="1"/>
    <col min="17" max="17" width="10.1796875" bestFit="1" customWidth="1"/>
  </cols>
  <sheetData>
    <row r="1" spans="1:18" ht="15" thickBot="1" x14ac:dyDescent="0.4"/>
    <row r="2" spans="1:18" ht="15" thickBot="1" x14ac:dyDescent="0.4">
      <c r="A2" t="s">
        <v>0</v>
      </c>
      <c r="B2" t="s">
        <v>2</v>
      </c>
      <c r="C2" t="s">
        <v>3</v>
      </c>
      <c r="D2" s="19" t="s">
        <v>333</v>
      </c>
      <c r="E2" t="s">
        <v>91</v>
      </c>
      <c r="F2" t="s">
        <v>89</v>
      </c>
      <c r="G2" t="s">
        <v>84</v>
      </c>
      <c r="H2" t="s">
        <v>81</v>
      </c>
      <c r="I2" t="s">
        <v>78</v>
      </c>
      <c r="J2" t="s">
        <v>75</v>
      </c>
      <c r="K2" t="s">
        <v>71</v>
      </c>
      <c r="L2" t="s">
        <v>68</v>
      </c>
      <c r="M2" t="s">
        <v>66</v>
      </c>
    </row>
    <row r="3" spans="1:18" x14ac:dyDescent="0.35">
      <c r="B3">
        <v>13</v>
      </c>
      <c r="C3" t="s">
        <v>14</v>
      </c>
      <c r="D3" s="20">
        <f t="shared" ref="D3:D13" si="0">SUM(E3:M3)</f>
        <v>16400138</v>
      </c>
      <c r="E3" s="1">
        <v>703674</v>
      </c>
      <c r="F3" s="1">
        <v>4292325</v>
      </c>
      <c r="G3" s="1">
        <v>3087115</v>
      </c>
      <c r="H3" s="1">
        <v>2187668</v>
      </c>
      <c r="I3" s="1">
        <v>1166632</v>
      </c>
      <c r="J3" s="1">
        <v>2126491</v>
      </c>
      <c r="K3" s="1">
        <v>1235203</v>
      </c>
      <c r="L3" s="1">
        <v>999452</v>
      </c>
      <c r="M3" s="1">
        <v>601578</v>
      </c>
      <c r="P3" t="s">
        <v>308</v>
      </c>
      <c r="Q3" s="1">
        <f>D3</f>
        <v>16400138</v>
      </c>
      <c r="R3" s="5"/>
    </row>
    <row r="4" spans="1:18" x14ac:dyDescent="0.35">
      <c r="B4">
        <v>40</v>
      </c>
      <c r="C4" t="s">
        <v>17</v>
      </c>
      <c r="D4" s="20">
        <f t="shared" si="0"/>
        <v>6253216</v>
      </c>
      <c r="E4" s="1">
        <v>356632</v>
      </c>
      <c r="F4" s="1">
        <v>1284185</v>
      </c>
      <c r="G4" s="1">
        <v>638115</v>
      </c>
      <c r="H4" s="1">
        <v>534824</v>
      </c>
      <c r="I4" s="1">
        <v>393390</v>
      </c>
      <c r="J4" s="1">
        <v>2310700</v>
      </c>
      <c r="K4" s="1">
        <v>246121</v>
      </c>
      <c r="L4" s="1">
        <v>286061</v>
      </c>
      <c r="M4" s="1">
        <v>203188</v>
      </c>
      <c r="P4" t="s">
        <v>307</v>
      </c>
      <c r="Q4" s="1">
        <f>D5</f>
        <v>4226011</v>
      </c>
      <c r="R4" s="5"/>
    </row>
    <row r="5" spans="1:18" x14ac:dyDescent="0.35">
      <c r="B5">
        <v>45</v>
      </c>
      <c r="C5" t="s">
        <v>11</v>
      </c>
      <c r="D5" s="20">
        <f t="shared" si="0"/>
        <v>4226011</v>
      </c>
      <c r="E5" s="1">
        <v>311576</v>
      </c>
      <c r="F5" s="1">
        <v>1276603</v>
      </c>
      <c r="G5" s="1">
        <v>676743</v>
      </c>
      <c r="H5" s="1">
        <v>365443</v>
      </c>
      <c r="I5" s="1">
        <v>490516</v>
      </c>
      <c r="J5" s="1">
        <v>284771</v>
      </c>
      <c r="K5" s="1">
        <v>242069</v>
      </c>
      <c r="L5" s="1">
        <v>329866</v>
      </c>
      <c r="M5" s="1">
        <v>248424</v>
      </c>
      <c r="P5" t="s">
        <v>306</v>
      </c>
      <c r="Q5" s="1">
        <f>D4</f>
        <v>6253216</v>
      </c>
      <c r="R5" s="5"/>
    </row>
    <row r="6" spans="1:18" x14ac:dyDescent="0.35">
      <c r="B6">
        <v>50</v>
      </c>
      <c r="C6" t="s">
        <v>20</v>
      </c>
      <c r="D6" s="20">
        <f t="shared" si="0"/>
        <v>236943</v>
      </c>
      <c r="E6" s="1">
        <v>15223</v>
      </c>
      <c r="F6" s="1">
        <v>55775</v>
      </c>
      <c r="G6" s="1">
        <v>52448</v>
      </c>
      <c r="H6" s="1">
        <v>13089</v>
      </c>
      <c r="I6" s="1">
        <v>16827</v>
      </c>
      <c r="J6" s="1">
        <v>40420</v>
      </c>
      <c r="K6" s="1">
        <v>10148</v>
      </c>
      <c r="L6" s="1">
        <v>20198</v>
      </c>
      <c r="M6" s="1">
        <v>12815</v>
      </c>
      <c r="P6" t="s">
        <v>305</v>
      </c>
      <c r="Q6" s="1">
        <f>D6</f>
        <v>236943</v>
      </c>
      <c r="R6" s="5"/>
    </row>
    <row r="7" spans="1:18" x14ac:dyDescent="0.35">
      <c r="B7">
        <v>20</v>
      </c>
      <c r="C7" t="s">
        <v>24</v>
      </c>
      <c r="D7" s="20">
        <f t="shared" si="0"/>
        <v>159886</v>
      </c>
      <c r="E7" s="1">
        <v>8413</v>
      </c>
      <c r="F7" s="1">
        <v>37190</v>
      </c>
      <c r="G7" s="1">
        <v>25742</v>
      </c>
      <c r="H7" s="1">
        <v>22386</v>
      </c>
      <c r="I7" s="1">
        <v>12101</v>
      </c>
      <c r="J7" s="1">
        <v>15688</v>
      </c>
      <c r="K7" s="1">
        <v>6281</v>
      </c>
      <c r="L7" s="1">
        <v>13314</v>
      </c>
      <c r="M7" s="1">
        <v>18771</v>
      </c>
      <c r="P7" t="s">
        <v>304</v>
      </c>
      <c r="Q7" s="1">
        <f>D7</f>
        <v>159886</v>
      </c>
      <c r="R7" s="5"/>
    </row>
    <row r="8" spans="1:18" x14ac:dyDescent="0.35">
      <c r="B8">
        <v>28</v>
      </c>
      <c r="C8" t="s">
        <v>28</v>
      </c>
      <c r="D8" s="20">
        <f t="shared" si="0"/>
        <v>75401</v>
      </c>
      <c r="E8" s="1">
        <v>7065</v>
      </c>
      <c r="F8" s="1">
        <v>15333</v>
      </c>
      <c r="G8" s="1">
        <v>15963</v>
      </c>
      <c r="H8" s="1">
        <v>6707</v>
      </c>
      <c r="I8" s="1">
        <v>7538</v>
      </c>
      <c r="J8" s="1">
        <v>11493</v>
      </c>
      <c r="K8" s="1">
        <v>2338</v>
      </c>
      <c r="L8" s="1">
        <v>5288</v>
      </c>
      <c r="M8" s="1">
        <v>3676</v>
      </c>
      <c r="P8" t="s">
        <v>303</v>
      </c>
      <c r="Q8" s="1">
        <f>D9</f>
        <v>74851</v>
      </c>
      <c r="R8" s="5"/>
    </row>
    <row r="9" spans="1:18" x14ac:dyDescent="0.35">
      <c r="B9">
        <v>43</v>
      </c>
      <c r="C9" t="s">
        <v>22</v>
      </c>
      <c r="D9" s="20">
        <f t="shared" si="0"/>
        <v>74851</v>
      </c>
      <c r="E9" s="1">
        <v>3547</v>
      </c>
      <c r="F9" s="1">
        <v>15705</v>
      </c>
      <c r="G9" s="1">
        <v>14081</v>
      </c>
      <c r="H9" s="1">
        <v>6960</v>
      </c>
      <c r="I9" s="1">
        <v>7784</v>
      </c>
      <c r="J9" s="1">
        <v>13337</v>
      </c>
      <c r="K9" s="1">
        <v>4377</v>
      </c>
      <c r="L9" s="1">
        <v>5333</v>
      </c>
      <c r="M9" s="1">
        <v>3727</v>
      </c>
      <c r="P9" t="s">
        <v>302</v>
      </c>
      <c r="Q9" s="1">
        <f>D8</f>
        <v>75401</v>
      </c>
      <c r="R9" s="5"/>
    </row>
    <row r="10" spans="1:18" x14ac:dyDescent="0.35">
      <c r="B10">
        <v>16</v>
      </c>
      <c r="C10" t="s">
        <v>26</v>
      </c>
      <c r="D10" s="20">
        <f t="shared" si="0"/>
        <v>23514</v>
      </c>
      <c r="E10" s="1">
        <v>1197</v>
      </c>
      <c r="F10" s="1">
        <v>3507</v>
      </c>
      <c r="G10" s="1">
        <v>4660</v>
      </c>
      <c r="H10" s="1">
        <v>4339</v>
      </c>
      <c r="I10" s="1">
        <v>1070</v>
      </c>
      <c r="J10" s="1">
        <v>2758</v>
      </c>
      <c r="K10" s="1">
        <v>1456</v>
      </c>
      <c r="L10" s="1">
        <v>2827</v>
      </c>
      <c r="M10" s="1">
        <v>1700</v>
      </c>
      <c r="P10" t="s">
        <v>301</v>
      </c>
      <c r="Q10" s="14">
        <f>D15-SUM(Q3:Q9)</f>
        <v>49007</v>
      </c>
      <c r="R10" s="5"/>
    </row>
    <row r="11" spans="1:18" x14ac:dyDescent="0.35">
      <c r="B11">
        <v>27</v>
      </c>
      <c r="C11" t="s">
        <v>30</v>
      </c>
      <c r="D11" s="20">
        <f t="shared" si="0"/>
        <v>12123</v>
      </c>
      <c r="E11">
        <v>609</v>
      </c>
      <c r="F11" s="1">
        <v>1828</v>
      </c>
      <c r="G11" s="1">
        <v>3192</v>
      </c>
      <c r="H11" s="1">
        <v>2205</v>
      </c>
      <c r="I11">
        <v>911</v>
      </c>
      <c r="J11" s="1">
        <v>1266</v>
      </c>
      <c r="K11">
        <v>752</v>
      </c>
      <c r="L11">
        <v>929</v>
      </c>
      <c r="M11">
        <v>431</v>
      </c>
    </row>
    <row r="12" spans="1:18" x14ac:dyDescent="0.35">
      <c r="B12">
        <v>21</v>
      </c>
      <c r="C12" t="s">
        <v>32</v>
      </c>
      <c r="D12" s="20">
        <f t="shared" si="0"/>
        <v>11167</v>
      </c>
      <c r="E12">
        <v>892</v>
      </c>
      <c r="F12" s="1">
        <v>2889</v>
      </c>
      <c r="G12" s="1">
        <v>1831</v>
      </c>
      <c r="H12" s="1">
        <v>1150</v>
      </c>
      <c r="I12">
        <v>796</v>
      </c>
      <c r="J12" s="1">
        <v>1718</v>
      </c>
      <c r="K12">
        <v>486</v>
      </c>
      <c r="L12">
        <v>641</v>
      </c>
      <c r="M12">
        <v>764</v>
      </c>
    </row>
    <row r="13" spans="1:18" ht="15" thickBot="1" x14ac:dyDescent="0.4">
      <c r="B13">
        <v>29</v>
      </c>
      <c r="C13" t="s">
        <v>34</v>
      </c>
      <c r="D13" s="21">
        <f t="shared" si="0"/>
        <v>2203</v>
      </c>
      <c r="E13">
        <v>125</v>
      </c>
      <c r="F13">
        <v>555</v>
      </c>
      <c r="G13">
        <v>342</v>
      </c>
      <c r="H13">
        <v>158</v>
      </c>
      <c r="I13">
        <v>247</v>
      </c>
      <c r="J13">
        <v>322</v>
      </c>
      <c r="K13">
        <v>151</v>
      </c>
      <c r="L13">
        <v>161</v>
      </c>
      <c r="M13">
        <v>142</v>
      </c>
    </row>
    <row r="14" spans="1:18" x14ac:dyDescent="0.35">
      <c r="E14" s="1"/>
      <c r="F14" s="1"/>
      <c r="G14" s="1"/>
      <c r="H14" s="1"/>
      <c r="I14" s="1"/>
      <c r="J14" s="1"/>
      <c r="K14" s="1"/>
      <c r="L14" s="1"/>
      <c r="M14" s="1"/>
    </row>
    <row r="15" spans="1:18" x14ac:dyDescent="0.35">
      <c r="D15" s="22">
        <v>27475453</v>
      </c>
      <c r="E15">
        <v>1408953</v>
      </c>
      <c r="F15">
        <v>6985895</v>
      </c>
      <c r="G15">
        <v>4520232</v>
      </c>
      <c r="H15">
        <v>3144929</v>
      </c>
      <c r="I15">
        <v>2097812</v>
      </c>
      <c r="J15">
        <v>4808964</v>
      </c>
      <c r="K15">
        <v>1749382</v>
      </c>
      <c r="L15">
        <v>1664070</v>
      </c>
      <c r="M15">
        <v>1095216</v>
      </c>
    </row>
    <row r="17" spans="5:13" x14ac:dyDescent="0.35">
      <c r="E17" s="49">
        <f>E15/$D$15</f>
        <v>5.1280428388205283E-2</v>
      </c>
      <c r="F17" s="49">
        <f t="shared" ref="F17:M17" si="1">F15/$D$15</f>
        <v>0.25425950210902803</v>
      </c>
      <c r="G17" s="49">
        <f t="shared" si="1"/>
        <v>0.16451892531125875</v>
      </c>
      <c r="H17" s="49">
        <f t="shared" si="1"/>
        <v>0.11446322650258033</v>
      </c>
      <c r="I17" s="49">
        <f t="shared" si="1"/>
        <v>7.6352226112523056E-2</v>
      </c>
      <c r="J17" s="49">
        <f t="shared" si="1"/>
        <v>0.17502765104546228</v>
      </c>
      <c r="K17" s="49">
        <f t="shared" si="1"/>
        <v>6.3670724555478661E-2</v>
      </c>
      <c r="L17" s="49">
        <f t="shared" si="1"/>
        <v>6.0565698407229175E-2</v>
      </c>
      <c r="M17" s="49">
        <f t="shared" si="1"/>
        <v>3.9861617568234455E-2</v>
      </c>
    </row>
  </sheetData>
  <autoFilter ref="A2:M2">
    <sortState ref="A3:M13">
      <sortCondition descending="1" ref="D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72" workbookViewId="0">
      <selection activeCell="D110" sqref="D110"/>
    </sheetView>
  </sheetViews>
  <sheetFormatPr defaultRowHeight="14.5" x14ac:dyDescent="0.35"/>
  <cols>
    <col min="1" max="1" width="4" bestFit="1" customWidth="1"/>
    <col min="2" max="2" width="3.1796875" bestFit="1" customWidth="1"/>
    <col min="3" max="3" width="46.453125" bestFit="1" customWidth="1"/>
    <col min="4" max="4" width="10.1796875" bestFit="1" customWidth="1"/>
  </cols>
  <sheetData>
    <row r="1" spans="1:4" x14ac:dyDescent="0.35">
      <c r="A1" t="s">
        <v>0</v>
      </c>
      <c r="B1" t="s">
        <v>2</v>
      </c>
      <c r="C1" t="s">
        <v>3</v>
      </c>
      <c r="D1" t="s">
        <v>7</v>
      </c>
    </row>
    <row r="2" spans="1:4" x14ac:dyDescent="0.35">
      <c r="A2" t="s">
        <v>91</v>
      </c>
      <c r="B2">
        <v>13</v>
      </c>
      <c r="C2" t="s">
        <v>14</v>
      </c>
      <c r="D2">
        <v>703.67399999999998</v>
      </c>
    </row>
    <row r="3" spans="1:4" x14ac:dyDescent="0.35">
      <c r="A3" t="s">
        <v>91</v>
      </c>
      <c r="B3">
        <v>16</v>
      </c>
      <c r="C3" t="s">
        <v>26</v>
      </c>
      <c r="D3">
        <v>1.1970000000000001</v>
      </c>
    </row>
    <row r="4" spans="1:4" x14ac:dyDescent="0.35">
      <c r="A4" t="s">
        <v>91</v>
      </c>
      <c r="B4">
        <v>20</v>
      </c>
      <c r="C4" t="s">
        <v>24</v>
      </c>
      <c r="D4">
        <v>8.4130000000000003</v>
      </c>
    </row>
    <row r="5" spans="1:4" x14ac:dyDescent="0.35">
      <c r="A5" t="s">
        <v>91</v>
      </c>
      <c r="B5">
        <v>21</v>
      </c>
      <c r="C5" t="s">
        <v>32</v>
      </c>
      <c r="D5">
        <v>892</v>
      </c>
    </row>
    <row r="6" spans="1:4" x14ac:dyDescent="0.35">
      <c r="A6" t="s">
        <v>91</v>
      </c>
      <c r="B6">
        <v>27</v>
      </c>
      <c r="C6" t="s">
        <v>30</v>
      </c>
      <c r="D6">
        <v>609</v>
      </c>
    </row>
    <row r="7" spans="1:4" x14ac:dyDescent="0.35">
      <c r="A7" t="s">
        <v>91</v>
      </c>
      <c r="B7">
        <v>28</v>
      </c>
      <c r="C7" t="s">
        <v>28</v>
      </c>
      <c r="D7">
        <v>7.0650000000000004</v>
      </c>
    </row>
    <row r="8" spans="1:4" x14ac:dyDescent="0.35">
      <c r="A8" t="s">
        <v>91</v>
      </c>
      <c r="B8">
        <v>29</v>
      </c>
      <c r="C8" t="s">
        <v>34</v>
      </c>
      <c r="D8">
        <v>125</v>
      </c>
    </row>
    <row r="9" spans="1:4" x14ac:dyDescent="0.35">
      <c r="A9" t="s">
        <v>91</v>
      </c>
      <c r="B9">
        <v>40</v>
      </c>
      <c r="C9" t="s">
        <v>17</v>
      </c>
      <c r="D9">
        <v>356.63200000000001</v>
      </c>
    </row>
    <row r="10" spans="1:4" x14ac:dyDescent="0.35">
      <c r="A10" t="s">
        <v>91</v>
      </c>
      <c r="B10">
        <v>43</v>
      </c>
      <c r="C10" t="s">
        <v>22</v>
      </c>
      <c r="D10">
        <v>3.5470000000000002</v>
      </c>
    </row>
    <row r="11" spans="1:4" x14ac:dyDescent="0.35">
      <c r="A11" t="s">
        <v>91</v>
      </c>
      <c r="B11">
        <v>45</v>
      </c>
      <c r="C11" t="s">
        <v>11</v>
      </c>
      <c r="D11">
        <v>311.57600000000002</v>
      </c>
    </row>
    <row r="12" spans="1:4" x14ac:dyDescent="0.35">
      <c r="A12" t="s">
        <v>91</v>
      </c>
      <c r="B12">
        <v>50</v>
      </c>
      <c r="C12" t="s">
        <v>20</v>
      </c>
      <c r="D12">
        <v>15.223000000000001</v>
      </c>
    </row>
    <row r="13" spans="1:4" x14ac:dyDescent="0.35">
      <c r="D13" t="s">
        <v>90</v>
      </c>
    </row>
    <row r="14" spans="1:4" x14ac:dyDescent="0.35">
      <c r="A14" t="s">
        <v>89</v>
      </c>
      <c r="B14">
        <v>13</v>
      </c>
      <c r="C14" t="s">
        <v>14</v>
      </c>
      <c r="D14" t="s">
        <v>88</v>
      </c>
    </row>
    <row r="15" spans="1:4" x14ac:dyDescent="0.35">
      <c r="A15" t="s">
        <v>89</v>
      </c>
      <c r="B15">
        <v>16</v>
      </c>
      <c r="C15" t="s">
        <v>26</v>
      </c>
      <c r="D15">
        <v>3.5070000000000001</v>
      </c>
    </row>
    <row r="16" spans="1:4" x14ac:dyDescent="0.35">
      <c r="A16" t="s">
        <v>89</v>
      </c>
      <c r="B16">
        <v>20</v>
      </c>
      <c r="C16" t="s">
        <v>24</v>
      </c>
      <c r="D16">
        <v>37.19</v>
      </c>
    </row>
    <row r="17" spans="1:4" x14ac:dyDescent="0.35">
      <c r="A17" t="s">
        <v>89</v>
      </c>
      <c r="B17">
        <v>21</v>
      </c>
      <c r="C17" t="s">
        <v>32</v>
      </c>
      <c r="D17">
        <v>2.8889999999999998</v>
      </c>
    </row>
    <row r="18" spans="1:4" x14ac:dyDescent="0.35">
      <c r="A18" t="s">
        <v>89</v>
      </c>
      <c r="B18">
        <v>27</v>
      </c>
      <c r="C18" t="s">
        <v>30</v>
      </c>
      <c r="D18">
        <v>1.8280000000000001</v>
      </c>
    </row>
    <row r="19" spans="1:4" x14ac:dyDescent="0.35">
      <c r="A19" t="s">
        <v>89</v>
      </c>
      <c r="B19">
        <v>28</v>
      </c>
      <c r="C19" t="s">
        <v>28</v>
      </c>
      <c r="D19">
        <v>15.333</v>
      </c>
    </row>
    <row r="20" spans="1:4" x14ac:dyDescent="0.35">
      <c r="A20" t="s">
        <v>89</v>
      </c>
      <c r="B20">
        <v>29</v>
      </c>
      <c r="C20" t="s">
        <v>34</v>
      </c>
      <c r="D20">
        <v>555</v>
      </c>
    </row>
    <row r="21" spans="1:4" x14ac:dyDescent="0.35">
      <c r="A21" t="s">
        <v>89</v>
      </c>
      <c r="B21">
        <v>40</v>
      </c>
      <c r="C21" t="s">
        <v>17</v>
      </c>
      <c r="D21" t="s">
        <v>86</v>
      </c>
    </row>
    <row r="22" spans="1:4" x14ac:dyDescent="0.35">
      <c r="A22" t="s">
        <v>89</v>
      </c>
      <c r="B22">
        <v>43</v>
      </c>
      <c r="C22" t="s">
        <v>22</v>
      </c>
      <c r="D22">
        <v>15.705</v>
      </c>
    </row>
    <row r="23" spans="1:4" x14ac:dyDescent="0.35">
      <c r="A23" t="s">
        <v>89</v>
      </c>
      <c r="B23">
        <v>45</v>
      </c>
      <c r="C23" t="s">
        <v>11</v>
      </c>
      <c r="D23" t="s">
        <v>87</v>
      </c>
    </row>
    <row r="24" spans="1:4" x14ac:dyDescent="0.35">
      <c r="A24" t="s">
        <v>89</v>
      </c>
      <c r="B24">
        <v>50</v>
      </c>
      <c r="C24" t="s">
        <v>20</v>
      </c>
      <c r="D24">
        <v>55.774999999999999</v>
      </c>
    </row>
    <row r="25" spans="1:4" x14ac:dyDescent="0.35">
      <c r="D25" t="s">
        <v>85</v>
      </c>
    </row>
    <row r="26" spans="1:4" x14ac:dyDescent="0.35">
      <c r="A26" t="s">
        <v>84</v>
      </c>
      <c r="B26">
        <v>13</v>
      </c>
      <c r="C26" t="s">
        <v>14</v>
      </c>
      <c r="D26" t="s">
        <v>83</v>
      </c>
    </row>
    <row r="27" spans="1:4" x14ac:dyDescent="0.35">
      <c r="A27" t="s">
        <v>84</v>
      </c>
      <c r="B27">
        <v>16</v>
      </c>
      <c r="C27" t="s">
        <v>26</v>
      </c>
      <c r="D27">
        <v>4.66</v>
      </c>
    </row>
    <row r="28" spans="1:4" x14ac:dyDescent="0.35">
      <c r="A28" t="s">
        <v>84</v>
      </c>
      <c r="B28">
        <v>20</v>
      </c>
      <c r="C28" t="s">
        <v>24</v>
      </c>
      <c r="D28">
        <v>25.742000000000001</v>
      </c>
    </row>
    <row r="29" spans="1:4" x14ac:dyDescent="0.35">
      <c r="A29" t="s">
        <v>84</v>
      </c>
      <c r="B29">
        <v>21</v>
      </c>
      <c r="C29" t="s">
        <v>32</v>
      </c>
      <c r="D29">
        <v>1.831</v>
      </c>
    </row>
    <row r="30" spans="1:4" x14ac:dyDescent="0.35">
      <c r="A30" t="s">
        <v>84</v>
      </c>
      <c r="B30">
        <v>27</v>
      </c>
      <c r="C30" t="s">
        <v>30</v>
      </c>
      <c r="D30">
        <v>3.1920000000000002</v>
      </c>
    </row>
    <row r="31" spans="1:4" x14ac:dyDescent="0.35">
      <c r="A31" t="s">
        <v>84</v>
      </c>
      <c r="B31">
        <v>28</v>
      </c>
      <c r="C31" t="s">
        <v>28</v>
      </c>
      <c r="D31">
        <v>15.962999999999999</v>
      </c>
    </row>
    <row r="32" spans="1:4" x14ac:dyDescent="0.35">
      <c r="A32" t="s">
        <v>84</v>
      </c>
      <c r="B32">
        <v>29</v>
      </c>
      <c r="C32" t="s">
        <v>34</v>
      </c>
      <c r="D32">
        <v>342</v>
      </c>
    </row>
    <row r="33" spans="1:4" x14ac:dyDescent="0.35">
      <c r="A33" t="s">
        <v>84</v>
      </c>
      <c r="B33">
        <v>40</v>
      </c>
      <c r="C33" t="s">
        <v>17</v>
      </c>
      <c r="D33">
        <v>638.11500000000001</v>
      </c>
    </row>
    <row r="34" spans="1:4" x14ac:dyDescent="0.35">
      <c r="A34" t="s">
        <v>84</v>
      </c>
      <c r="B34">
        <v>43</v>
      </c>
      <c r="C34" t="s">
        <v>22</v>
      </c>
      <c r="D34">
        <v>14.081</v>
      </c>
    </row>
    <row r="35" spans="1:4" x14ac:dyDescent="0.35">
      <c r="A35" t="s">
        <v>84</v>
      </c>
      <c r="B35">
        <v>45</v>
      </c>
      <c r="C35" t="s">
        <v>11</v>
      </c>
      <c r="D35">
        <v>676.74300000000005</v>
      </c>
    </row>
    <row r="36" spans="1:4" x14ac:dyDescent="0.35">
      <c r="A36" t="s">
        <v>84</v>
      </c>
      <c r="B36">
        <v>50</v>
      </c>
      <c r="C36" t="s">
        <v>20</v>
      </c>
      <c r="D36">
        <v>52.448</v>
      </c>
    </row>
    <row r="37" spans="1:4" x14ac:dyDescent="0.35">
      <c r="D37" t="s">
        <v>82</v>
      </c>
    </row>
    <row r="38" spans="1:4" x14ac:dyDescent="0.35">
      <c r="A38" t="s">
        <v>81</v>
      </c>
      <c r="B38">
        <v>13</v>
      </c>
      <c r="C38" t="s">
        <v>14</v>
      </c>
      <c r="D38" t="s">
        <v>80</v>
      </c>
    </row>
    <row r="39" spans="1:4" x14ac:dyDescent="0.35">
      <c r="A39" t="s">
        <v>81</v>
      </c>
      <c r="B39">
        <v>16</v>
      </c>
      <c r="C39" t="s">
        <v>26</v>
      </c>
      <c r="D39">
        <v>4.3390000000000004</v>
      </c>
    </row>
    <row r="40" spans="1:4" x14ac:dyDescent="0.35">
      <c r="A40" t="s">
        <v>81</v>
      </c>
      <c r="B40">
        <v>20</v>
      </c>
      <c r="C40" t="s">
        <v>24</v>
      </c>
      <c r="D40">
        <v>22.385999999999999</v>
      </c>
    </row>
    <row r="41" spans="1:4" x14ac:dyDescent="0.35">
      <c r="A41" t="s">
        <v>81</v>
      </c>
      <c r="B41">
        <v>21</v>
      </c>
      <c r="C41" t="s">
        <v>32</v>
      </c>
      <c r="D41">
        <v>1.1499999999999999</v>
      </c>
    </row>
    <row r="42" spans="1:4" x14ac:dyDescent="0.35">
      <c r="A42" t="s">
        <v>81</v>
      </c>
      <c r="B42">
        <v>27</v>
      </c>
      <c r="C42" t="s">
        <v>30</v>
      </c>
      <c r="D42">
        <v>2.2050000000000001</v>
      </c>
    </row>
    <row r="43" spans="1:4" x14ac:dyDescent="0.35">
      <c r="A43" t="s">
        <v>81</v>
      </c>
      <c r="B43">
        <v>28</v>
      </c>
      <c r="C43" t="s">
        <v>28</v>
      </c>
      <c r="D43">
        <v>6.7069999999999999</v>
      </c>
    </row>
    <row r="44" spans="1:4" x14ac:dyDescent="0.35">
      <c r="A44" t="s">
        <v>81</v>
      </c>
      <c r="B44">
        <v>29</v>
      </c>
      <c r="C44" t="s">
        <v>34</v>
      </c>
      <c r="D44">
        <v>158</v>
      </c>
    </row>
    <row r="45" spans="1:4" x14ac:dyDescent="0.35">
      <c r="A45" t="s">
        <v>81</v>
      </c>
      <c r="B45">
        <v>40</v>
      </c>
      <c r="C45" t="s">
        <v>17</v>
      </c>
      <c r="D45">
        <v>534.82399999999996</v>
      </c>
    </row>
    <row r="46" spans="1:4" x14ac:dyDescent="0.35">
      <c r="A46" t="s">
        <v>81</v>
      </c>
      <c r="B46">
        <v>43</v>
      </c>
      <c r="C46" t="s">
        <v>22</v>
      </c>
      <c r="D46">
        <v>6.96</v>
      </c>
    </row>
    <row r="47" spans="1:4" x14ac:dyDescent="0.35">
      <c r="A47" t="s">
        <v>81</v>
      </c>
      <c r="B47">
        <v>45</v>
      </c>
      <c r="C47" t="s">
        <v>11</v>
      </c>
      <c r="D47">
        <v>365.44299999999998</v>
      </c>
    </row>
    <row r="48" spans="1:4" x14ac:dyDescent="0.35">
      <c r="A48" t="s">
        <v>81</v>
      </c>
      <c r="B48">
        <v>50</v>
      </c>
      <c r="C48" t="s">
        <v>20</v>
      </c>
      <c r="D48">
        <v>13.089</v>
      </c>
    </row>
    <row r="49" spans="1:4" x14ac:dyDescent="0.35">
      <c r="D49" t="s">
        <v>79</v>
      </c>
    </row>
    <row r="50" spans="1:4" x14ac:dyDescent="0.35">
      <c r="A50" t="s">
        <v>78</v>
      </c>
      <c r="B50">
        <v>13</v>
      </c>
      <c r="C50" t="s">
        <v>14</v>
      </c>
      <c r="D50" t="s">
        <v>77</v>
      </c>
    </row>
    <row r="51" spans="1:4" x14ac:dyDescent="0.35">
      <c r="A51" t="s">
        <v>78</v>
      </c>
      <c r="B51">
        <v>16</v>
      </c>
      <c r="C51" t="s">
        <v>26</v>
      </c>
      <c r="D51">
        <v>1.07</v>
      </c>
    </row>
    <row r="52" spans="1:4" x14ac:dyDescent="0.35">
      <c r="A52" t="s">
        <v>78</v>
      </c>
      <c r="B52">
        <v>20</v>
      </c>
      <c r="C52" t="s">
        <v>24</v>
      </c>
      <c r="D52">
        <v>12.101000000000001</v>
      </c>
    </row>
    <row r="53" spans="1:4" x14ac:dyDescent="0.35">
      <c r="A53" t="s">
        <v>78</v>
      </c>
      <c r="B53">
        <v>21</v>
      </c>
      <c r="C53" t="s">
        <v>32</v>
      </c>
      <c r="D53">
        <v>796</v>
      </c>
    </row>
    <row r="54" spans="1:4" x14ac:dyDescent="0.35">
      <c r="A54" t="s">
        <v>78</v>
      </c>
      <c r="B54">
        <v>27</v>
      </c>
      <c r="C54" t="s">
        <v>30</v>
      </c>
      <c r="D54">
        <v>911</v>
      </c>
    </row>
    <row r="55" spans="1:4" x14ac:dyDescent="0.35">
      <c r="A55" t="s">
        <v>78</v>
      </c>
      <c r="B55">
        <v>28</v>
      </c>
      <c r="C55" t="s">
        <v>28</v>
      </c>
      <c r="D55">
        <v>7.5380000000000003</v>
      </c>
    </row>
    <row r="56" spans="1:4" x14ac:dyDescent="0.35">
      <c r="A56" t="s">
        <v>78</v>
      </c>
      <c r="B56">
        <v>29</v>
      </c>
      <c r="C56" t="s">
        <v>34</v>
      </c>
      <c r="D56">
        <v>247</v>
      </c>
    </row>
    <row r="57" spans="1:4" x14ac:dyDescent="0.35">
      <c r="A57" t="s">
        <v>78</v>
      </c>
      <c r="B57">
        <v>40</v>
      </c>
      <c r="C57" t="s">
        <v>17</v>
      </c>
      <c r="D57">
        <v>393.39</v>
      </c>
    </row>
    <row r="58" spans="1:4" x14ac:dyDescent="0.35">
      <c r="A58" t="s">
        <v>78</v>
      </c>
      <c r="B58">
        <v>43</v>
      </c>
      <c r="C58" t="s">
        <v>22</v>
      </c>
      <c r="D58">
        <v>7.7839999999999998</v>
      </c>
    </row>
    <row r="59" spans="1:4" x14ac:dyDescent="0.35">
      <c r="A59" t="s">
        <v>78</v>
      </c>
      <c r="B59">
        <v>45</v>
      </c>
      <c r="C59" t="s">
        <v>11</v>
      </c>
      <c r="D59">
        <v>490.51600000000002</v>
      </c>
    </row>
    <row r="60" spans="1:4" x14ac:dyDescent="0.35">
      <c r="A60" t="s">
        <v>78</v>
      </c>
      <c r="B60">
        <v>50</v>
      </c>
      <c r="C60" t="s">
        <v>20</v>
      </c>
      <c r="D60">
        <v>16.827000000000002</v>
      </c>
    </row>
    <row r="61" spans="1:4" x14ac:dyDescent="0.35">
      <c r="D61" t="s">
        <v>76</v>
      </c>
    </row>
    <row r="62" spans="1:4" x14ac:dyDescent="0.35">
      <c r="A62" t="s">
        <v>75</v>
      </c>
      <c r="B62">
        <v>13</v>
      </c>
      <c r="C62" t="s">
        <v>14</v>
      </c>
      <c r="D62" t="s">
        <v>74</v>
      </c>
    </row>
    <row r="63" spans="1:4" x14ac:dyDescent="0.35">
      <c r="A63" t="s">
        <v>75</v>
      </c>
      <c r="B63">
        <v>16</v>
      </c>
      <c r="C63" t="s">
        <v>26</v>
      </c>
      <c r="D63">
        <v>2.758</v>
      </c>
    </row>
    <row r="64" spans="1:4" x14ac:dyDescent="0.35">
      <c r="A64" t="s">
        <v>75</v>
      </c>
      <c r="B64">
        <v>20</v>
      </c>
      <c r="C64" t="s">
        <v>24</v>
      </c>
      <c r="D64">
        <v>15.688000000000001</v>
      </c>
    </row>
    <row r="65" spans="1:4" x14ac:dyDescent="0.35">
      <c r="A65" t="s">
        <v>75</v>
      </c>
      <c r="B65">
        <v>21</v>
      </c>
      <c r="C65" t="s">
        <v>32</v>
      </c>
      <c r="D65">
        <v>1.718</v>
      </c>
    </row>
    <row r="66" spans="1:4" x14ac:dyDescent="0.35">
      <c r="A66" t="s">
        <v>75</v>
      </c>
      <c r="B66">
        <v>27</v>
      </c>
      <c r="C66" t="s">
        <v>30</v>
      </c>
      <c r="D66">
        <v>1.266</v>
      </c>
    </row>
    <row r="67" spans="1:4" x14ac:dyDescent="0.35">
      <c r="A67" t="s">
        <v>75</v>
      </c>
      <c r="B67">
        <v>28</v>
      </c>
      <c r="C67" t="s">
        <v>28</v>
      </c>
      <c r="D67">
        <v>11.493</v>
      </c>
    </row>
    <row r="68" spans="1:4" x14ac:dyDescent="0.35">
      <c r="A68" t="s">
        <v>75</v>
      </c>
      <c r="B68">
        <v>29</v>
      </c>
      <c r="C68" t="s">
        <v>34</v>
      </c>
      <c r="D68">
        <v>322</v>
      </c>
    </row>
    <row r="69" spans="1:4" x14ac:dyDescent="0.35">
      <c r="A69" t="s">
        <v>75</v>
      </c>
      <c r="B69">
        <v>40</v>
      </c>
      <c r="C69" t="s">
        <v>17</v>
      </c>
      <c r="D69" t="s">
        <v>73</v>
      </c>
    </row>
    <row r="70" spans="1:4" x14ac:dyDescent="0.35">
      <c r="A70" t="s">
        <v>75</v>
      </c>
      <c r="B70">
        <v>43</v>
      </c>
      <c r="C70" t="s">
        <v>22</v>
      </c>
      <c r="D70">
        <v>13.337</v>
      </c>
    </row>
    <row r="71" spans="1:4" x14ac:dyDescent="0.35">
      <c r="A71" t="s">
        <v>75</v>
      </c>
      <c r="B71">
        <v>45</v>
      </c>
      <c r="C71" t="s">
        <v>11</v>
      </c>
      <c r="D71">
        <v>284.77100000000002</v>
      </c>
    </row>
    <row r="72" spans="1:4" x14ac:dyDescent="0.35">
      <c r="A72" t="s">
        <v>75</v>
      </c>
      <c r="B72">
        <v>50</v>
      </c>
      <c r="C72" t="s">
        <v>20</v>
      </c>
      <c r="D72">
        <v>40.42</v>
      </c>
    </row>
    <row r="73" spans="1:4" x14ac:dyDescent="0.35">
      <c r="D73" t="s">
        <v>72</v>
      </c>
    </row>
    <row r="74" spans="1:4" x14ac:dyDescent="0.35">
      <c r="A74" t="s">
        <v>71</v>
      </c>
      <c r="B74">
        <v>13</v>
      </c>
      <c r="C74" t="s">
        <v>14</v>
      </c>
      <c r="D74" t="s">
        <v>70</v>
      </c>
    </row>
    <row r="75" spans="1:4" x14ac:dyDescent="0.35">
      <c r="A75" t="s">
        <v>71</v>
      </c>
      <c r="B75">
        <v>16</v>
      </c>
      <c r="C75" t="s">
        <v>26</v>
      </c>
      <c r="D75">
        <v>1.456</v>
      </c>
    </row>
    <row r="76" spans="1:4" x14ac:dyDescent="0.35">
      <c r="A76" t="s">
        <v>71</v>
      </c>
      <c r="B76">
        <v>20</v>
      </c>
      <c r="C76" t="s">
        <v>24</v>
      </c>
      <c r="D76">
        <v>6.2809999999999997</v>
      </c>
    </row>
    <row r="77" spans="1:4" x14ac:dyDescent="0.35">
      <c r="A77" t="s">
        <v>71</v>
      </c>
      <c r="B77">
        <v>21</v>
      </c>
      <c r="C77" t="s">
        <v>32</v>
      </c>
      <c r="D77">
        <v>486</v>
      </c>
    </row>
    <row r="78" spans="1:4" x14ac:dyDescent="0.35">
      <c r="A78" t="s">
        <v>71</v>
      </c>
      <c r="B78">
        <v>27</v>
      </c>
      <c r="C78" t="s">
        <v>30</v>
      </c>
      <c r="D78">
        <v>752</v>
      </c>
    </row>
    <row r="79" spans="1:4" x14ac:dyDescent="0.35">
      <c r="A79" t="s">
        <v>71</v>
      </c>
      <c r="B79">
        <v>28</v>
      </c>
      <c r="C79" t="s">
        <v>28</v>
      </c>
      <c r="D79">
        <v>2.3380000000000001</v>
      </c>
    </row>
    <row r="80" spans="1:4" x14ac:dyDescent="0.35">
      <c r="A80" t="s">
        <v>71</v>
      </c>
      <c r="B80">
        <v>29</v>
      </c>
      <c r="C80" t="s">
        <v>34</v>
      </c>
      <c r="D80">
        <v>151</v>
      </c>
    </row>
    <row r="81" spans="1:4" x14ac:dyDescent="0.35">
      <c r="A81" t="s">
        <v>71</v>
      </c>
      <c r="B81">
        <v>40</v>
      </c>
      <c r="C81" t="s">
        <v>17</v>
      </c>
      <c r="D81">
        <v>246.12100000000001</v>
      </c>
    </row>
    <row r="82" spans="1:4" x14ac:dyDescent="0.35">
      <c r="A82" t="s">
        <v>71</v>
      </c>
      <c r="B82">
        <v>43</v>
      </c>
      <c r="C82" t="s">
        <v>22</v>
      </c>
      <c r="D82">
        <v>4.3769999999999998</v>
      </c>
    </row>
    <row r="83" spans="1:4" x14ac:dyDescent="0.35">
      <c r="A83" t="s">
        <v>71</v>
      </c>
      <c r="B83">
        <v>45</v>
      </c>
      <c r="C83" t="s">
        <v>11</v>
      </c>
      <c r="D83">
        <v>242.06899999999999</v>
      </c>
    </row>
    <row r="84" spans="1:4" x14ac:dyDescent="0.35">
      <c r="A84" t="s">
        <v>71</v>
      </c>
      <c r="B84">
        <v>50</v>
      </c>
      <c r="C84" t="s">
        <v>20</v>
      </c>
      <c r="D84">
        <v>10.148</v>
      </c>
    </row>
    <row r="85" spans="1:4" x14ac:dyDescent="0.35">
      <c r="D85" t="s">
        <v>69</v>
      </c>
    </row>
    <row r="86" spans="1:4" x14ac:dyDescent="0.35">
      <c r="A86" t="s">
        <v>68</v>
      </c>
      <c r="B86">
        <v>13</v>
      </c>
      <c r="C86" t="s">
        <v>14</v>
      </c>
      <c r="D86">
        <v>999.452</v>
      </c>
    </row>
    <row r="87" spans="1:4" x14ac:dyDescent="0.35">
      <c r="A87" t="s">
        <v>68</v>
      </c>
      <c r="B87">
        <v>16</v>
      </c>
      <c r="C87" t="s">
        <v>26</v>
      </c>
      <c r="D87">
        <v>2.827</v>
      </c>
    </row>
    <row r="88" spans="1:4" x14ac:dyDescent="0.35">
      <c r="A88" t="s">
        <v>68</v>
      </c>
      <c r="B88">
        <v>20</v>
      </c>
      <c r="C88" t="s">
        <v>24</v>
      </c>
      <c r="D88">
        <v>13.314</v>
      </c>
    </row>
    <row r="89" spans="1:4" x14ac:dyDescent="0.35">
      <c r="A89" t="s">
        <v>68</v>
      </c>
      <c r="B89">
        <v>21</v>
      </c>
      <c r="C89" t="s">
        <v>32</v>
      </c>
      <c r="D89">
        <v>641</v>
      </c>
    </row>
    <row r="90" spans="1:4" x14ac:dyDescent="0.35">
      <c r="A90" t="s">
        <v>68</v>
      </c>
      <c r="B90">
        <v>27</v>
      </c>
      <c r="C90" t="s">
        <v>30</v>
      </c>
      <c r="D90">
        <v>929</v>
      </c>
    </row>
    <row r="91" spans="1:4" x14ac:dyDescent="0.35">
      <c r="A91" t="s">
        <v>68</v>
      </c>
      <c r="B91">
        <v>28</v>
      </c>
      <c r="C91" t="s">
        <v>28</v>
      </c>
      <c r="D91">
        <v>5.2880000000000003</v>
      </c>
    </row>
    <row r="92" spans="1:4" x14ac:dyDescent="0.35">
      <c r="A92" t="s">
        <v>68</v>
      </c>
      <c r="B92">
        <v>29</v>
      </c>
      <c r="C92" t="s">
        <v>34</v>
      </c>
      <c r="D92">
        <v>161</v>
      </c>
    </row>
    <row r="93" spans="1:4" x14ac:dyDescent="0.35">
      <c r="A93" t="s">
        <v>68</v>
      </c>
      <c r="B93">
        <v>40</v>
      </c>
      <c r="C93" t="s">
        <v>17</v>
      </c>
      <c r="D93">
        <v>286.06099999999998</v>
      </c>
    </row>
    <row r="94" spans="1:4" x14ac:dyDescent="0.35">
      <c r="A94" t="s">
        <v>68</v>
      </c>
      <c r="B94">
        <v>43</v>
      </c>
      <c r="C94" t="s">
        <v>22</v>
      </c>
      <c r="D94">
        <v>5.3330000000000002</v>
      </c>
    </row>
    <row r="95" spans="1:4" x14ac:dyDescent="0.35">
      <c r="A95" t="s">
        <v>68</v>
      </c>
      <c r="B95">
        <v>45</v>
      </c>
      <c r="C95" t="s">
        <v>11</v>
      </c>
      <c r="D95">
        <v>329.86599999999999</v>
      </c>
    </row>
    <row r="96" spans="1:4" x14ac:dyDescent="0.35">
      <c r="A96" t="s">
        <v>68</v>
      </c>
      <c r="B96">
        <v>50</v>
      </c>
      <c r="C96" t="s">
        <v>20</v>
      </c>
      <c r="D96">
        <v>20.198</v>
      </c>
    </row>
    <row r="97" spans="1:4" x14ac:dyDescent="0.35">
      <c r="D97" t="s">
        <v>67</v>
      </c>
    </row>
    <row r="98" spans="1:4" x14ac:dyDescent="0.35">
      <c r="A98" t="s">
        <v>66</v>
      </c>
      <c r="B98">
        <v>13</v>
      </c>
      <c r="C98" t="s">
        <v>14</v>
      </c>
      <c r="D98">
        <v>601.57799999999997</v>
      </c>
    </row>
    <row r="99" spans="1:4" x14ac:dyDescent="0.35">
      <c r="A99" t="s">
        <v>66</v>
      </c>
      <c r="B99">
        <v>16</v>
      </c>
      <c r="C99" t="s">
        <v>26</v>
      </c>
      <c r="D99">
        <v>1.7</v>
      </c>
    </row>
    <row r="100" spans="1:4" x14ac:dyDescent="0.35">
      <c r="A100" t="s">
        <v>66</v>
      </c>
      <c r="B100">
        <v>20</v>
      </c>
      <c r="C100" t="s">
        <v>24</v>
      </c>
      <c r="D100">
        <v>18.771000000000001</v>
      </c>
    </row>
    <row r="101" spans="1:4" x14ac:dyDescent="0.35">
      <c r="A101" t="s">
        <v>66</v>
      </c>
      <c r="B101">
        <v>21</v>
      </c>
      <c r="C101" t="s">
        <v>32</v>
      </c>
      <c r="D101">
        <v>764</v>
      </c>
    </row>
    <row r="102" spans="1:4" x14ac:dyDescent="0.35">
      <c r="A102" t="s">
        <v>66</v>
      </c>
      <c r="B102">
        <v>27</v>
      </c>
      <c r="C102" t="s">
        <v>30</v>
      </c>
      <c r="D102">
        <v>431</v>
      </c>
    </row>
    <row r="103" spans="1:4" x14ac:dyDescent="0.35">
      <c r="A103" t="s">
        <v>66</v>
      </c>
      <c r="B103">
        <v>28</v>
      </c>
      <c r="C103" t="s">
        <v>28</v>
      </c>
      <c r="D103">
        <v>3.6760000000000002</v>
      </c>
    </row>
    <row r="104" spans="1:4" x14ac:dyDescent="0.35">
      <c r="A104" t="s">
        <v>66</v>
      </c>
      <c r="B104">
        <v>29</v>
      </c>
      <c r="C104" t="s">
        <v>34</v>
      </c>
      <c r="D104">
        <v>142</v>
      </c>
    </row>
    <row r="105" spans="1:4" x14ac:dyDescent="0.35">
      <c r="A105" t="s">
        <v>66</v>
      </c>
      <c r="B105">
        <v>40</v>
      </c>
      <c r="C105" t="s">
        <v>17</v>
      </c>
      <c r="D105">
        <v>203.18799999999999</v>
      </c>
    </row>
    <row r="106" spans="1:4" x14ac:dyDescent="0.35">
      <c r="A106" t="s">
        <v>66</v>
      </c>
      <c r="B106">
        <v>43</v>
      </c>
      <c r="C106" t="s">
        <v>22</v>
      </c>
      <c r="D106">
        <v>3.7269999999999999</v>
      </c>
    </row>
    <row r="107" spans="1:4" x14ac:dyDescent="0.35">
      <c r="A107" t="s">
        <v>66</v>
      </c>
      <c r="B107">
        <v>45</v>
      </c>
      <c r="C107" t="s">
        <v>11</v>
      </c>
      <c r="D107">
        <v>248.42400000000001</v>
      </c>
    </row>
    <row r="108" spans="1:4" x14ac:dyDescent="0.35">
      <c r="A108" t="s">
        <v>66</v>
      </c>
      <c r="B108">
        <v>50</v>
      </c>
      <c r="C108" t="s">
        <v>20</v>
      </c>
      <c r="D108">
        <v>12.815</v>
      </c>
    </row>
    <row r="109" spans="1:4" x14ac:dyDescent="0.35">
      <c r="D109" t="s">
        <v>64</v>
      </c>
    </row>
    <row r="110" spans="1:4" x14ac:dyDescent="0.35">
      <c r="D110" t="s">
        <v>65</v>
      </c>
    </row>
    <row r="111" spans="1:4" x14ac:dyDescent="0.35">
      <c r="D111" t="s">
        <v>64</v>
      </c>
    </row>
    <row r="112" spans="1:4" x14ac:dyDescent="0.35">
      <c r="D112" t="s">
        <v>64</v>
      </c>
    </row>
  </sheetData>
  <autoFilter ref="A1:D112">
    <sortState ref="A98:D108">
      <sortCondition ref="B1:B112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:E12"/>
    </sheetView>
  </sheetViews>
  <sheetFormatPr defaultRowHeight="14.5" x14ac:dyDescent="0.35"/>
  <cols>
    <col min="2" max="2" width="3.1796875" bestFit="1" customWidth="1"/>
    <col min="3" max="3" width="46.45312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</row>
    <row r="2" spans="1:5" x14ac:dyDescent="0.35">
      <c r="A2" t="s">
        <v>9</v>
      </c>
      <c r="B2">
        <v>45</v>
      </c>
      <c r="C2" t="s">
        <v>11</v>
      </c>
      <c r="D2" t="s">
        <v>12</v>
      </c>
      <c r="E2">
        <v>65.712999999999994</v>
      </c>
    </row>
    <row r="3" spans="1:5" x14ac:dyDescent="0.35">
      <c r="B3">
        <v>13</v>
      </c>
      <c r="C3" t="s">
        <v>14</v>
      </c>
      <c r="D3" t="s">
        <v>15</v>
      </c>
      <c r="E3">
        <v>24.353000000000002</v>
      </c>
    </row>
    <row r="4" spans="1:5" x14ac:dyDescent="0.35">
      <c r="B4">
        <v>40</v>
      </c>
      <c r="C4" t="s">
        <v>17</v>
      </c>
      <c r="D4" t="s">
        <v>18</v>
      </c>
      <c r="E4">
        <v>34.527000000000001</v>
      </c>
    </row>
    <row r="5" spans="1:5" x14ac:dyDescent="0.35">
      <c r="B5">
        <v>50</v>
      </c>
      <c r="C5" t="s">
        <v>20</v>
      </c>
      <c r="D5" t="s">
        <v>21</v>
      </c>
      <c r="E5">
        <v>3.4740000000000002</v>
      </c>
    </row>
    <row r="6" spans="1:5" x14ac:dyDescent="0.35">
      <c r="B6">
        <v>43</v>
      </c>
      <c r="C6" t="s">
        <v>22</v>
      </c>
      <c r="D6" t="s">
        <v>23</v>
      </c>
      <c r="E6">
        <v>2.0670000000000002</v>
      </c>
    </row>
    <row r="7" spans="1:5" x14ac:dyDescent="0.35">
      <c r="B7">
        <v>20</v>
      </c>
      <c r="C7" t="s">
        <v>24</v>
      </c>
      <c r="D7" t="s">
        <v>25</v>
      </c>
      <c r="E7">
        <v>906</v>
      </c>
    </row>
    <row r="8" spans="1:5" x14ac:dyDescent="0.35">
      <c r="B8">
        <v>16</v>
      </c>
      <c r="C8" t="s">
        <v>26</v>
      </c>
      <c r="D8" t="s">
        <v>27</v>
      </c>
      <c r="E8">
        <v>648</v>
      </c>
    </row>
    <row r="9" spans="1:5" x14ac:dyDescent="0.35">
      <c r="B9">
        <v>28</v>
      </c>
      <c r="C9" t="s">
        <v>28</v>
      </c>
      <c r="D9" t="s">
        <v>29</v>
      </c>
      <c r="E9">
        <v>436</v>
      </c>
    </row>
    <row r="10" spans="1:5" x14ac:dyDescent="0.35">
      <c r="B10">
        <v>27</v>
      </c>
      <c r="C10" t="s">
        <v>30</v>
      </c>
      <c r="D10" t="s">
        <v>31</v>
      </c>
      <c r="E10">
        <v>281</v>
      </c>
    </row>
    <row r="11" spans="1:5" x14ac:dyDescent="0.35">
      <c r="B11">
        <v>21</v>
      </c>
      <c r="C11" t="s">
        <v>32</v>
      </c>
      <c r="D11" t="s">
        <v>33</v>
      </c>
      <c r="E11">
        <v>261</v>
      </c>
    </row>
    <row r="12" spans="1:5" x14ac:dyDescent="0.35">
      <c r="B12">
        <v>29</v>
      </c>
      <c r="C12" t="s">
        <v>34</v>
      </c>
      <c r="D12" t="s">
        <v>35</v>
      </c>
      <c r="E12">
        <v>73</v>
      </c>
    </row>
    <row r="13" spans="1:5" x14ac:dyDescent="0.35">
      <c r="E13">
        <v>132.739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9"/>
  <sheetViews>
    <sheetView topLeftCell="A2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H38" sqref="H38"/>
    </sheetView>
  </sheetViews>
  <sheetFormatPr defaultColWidth="9.1796875" defaultRowHeight="14.5" x14ac:dyDescent="0.35"/>
  <cols>
    <col min="1" max="1" width="9.1796875" style="7"/>
    <col min="2" max="2" width="17.26953125" style="7" bestFit="1" customWidth="1"/>
    <col min="3" max="3" width="10.7265625" style="7" bestFit="1" customWidth="1"/>
    <col min="4" max="4" width="12.7265625" style="7" bestFit="1" customWidth="1"/>
    <col min="5" max="5" width="11.54296875" style="7" bestFit="1" customWidth="1"/>
    <col min="6" max="6" width="12.7265625" style="7" bestFit="1" customWidth="1"/>
    <col min="7" max="8" width="14.7265625" style="7" bestFit="1" customWidth="1"/>
    <col min="9" max="9" width="12.26953125" style="7" bestFit="1" customWidth="1"/>
    <col min="10" max="10" width="12.7265625" style="7" bestFit="1" customWidth="1"/>
    <col min="11" max="11" width="8.1796875" style="7" bestFit="1" customWidth="1"/>
    <col min="12" max="12" width="9.1796875" style="7"/>
    <col min="13" max="13" width="17" style="7" bestFit="1" customWidth="1"/>
    <col min="14" max="14" width="17.26953125" style="7" bestFit="1" customWidth="1"/>
    <col min="15" max="15" width="9.1796875" style="7"/>
    <col min="16" max="16" width="7.54296875" style="7" bestFit="1" customWidth="1"/>
    <col min="17" max="17" width="10.1796875" style="7" bestFit="1" customWidth="1"/>
    <col min="18" max="18" width="6.1796875" style="7" bestFit="1" customWidth="1"/>
    <col min="19" max="19" width="12.453125" style="7" bestFit="1" customWidth="1"/>
    <col min="20" max="20" width="6.1796875" style="7" bestFit="1" customWidth="1"/>
    <col min="21" max="21" width="10.1796875" style="7" bestFit="1" customWidth="1"/>
    <col min="22" max="22" width="6.1796875" style="7" bestFit="1" customWidth="1"/>
    <col min="23" max="23" width="10.1796875" style="7" bestFit="1" customWidth="1"/>
    <col min="24" max="24" width="6.1796875" style="7" bestFit="1" customWidth="1"/>
    <col min="25" max="16384" width="9.1796875" style="7"/>
  </cols>
  <sheetData>
    <row r="2" spans="2:24" ht="43.5" x14ac:dyDescent="0.35">
      <c r="C2" s="10" t="s">
        <v>193</v>
      </c>
      <c r="D2" s="10" t="s">
        <v>192</v>
      </c>
      <c r="E2" s="10" t="s">
        <v>191</v>
      </c>
      <c r="F2" s="10" t="s">
        <v>190</v>
      </c>
      <c r="G2" s="10" t="s">
        <v>189</v>
      </c>
      <c r="H2" s="10" t="s">
        <v>188</v>
      </c>
      <c r="I2" s="11" t="s">
        <v>187</v>
      </c>
      <c r="J2" s="11" t="s">
        <v>186</v>
      </c>
      <c r="K2" s="10" t="s">
        <v>325</v>
      </c>
      <c r="M2" s="11" t="s">
        <v>326</v>
      </c>
      <c r="Q2" s="7" t="s">
        <v>327</v>
      </c>
      <c r="S2" s="7" t="s">
        <v>330</v>
      </c>
      <c r="U2" s="7" t="s">
        <v>328</v>
      </c>
      <c r="W2" s="7" t="s">
        <v>329</v>
      </c>
    </row>
    <row r="3" spans="2:24" x14ac:dyDescent="0.35">
      <c r="B3" s="7" t="s">
        <v>95</v>
      </c>
      <c r="C3" s="7">
        <v>22</v>
      </c>
      <c r="D3" s="8">
        <v>1313</v>
      </c>
      <c r="E3" s="8">
        <v>11578</v>
      </c>
      <c r="F3" s="8">
        <v>562412</v>
      </c>
      <c r="G3" s="8">
        <v>29512</v>
      </c>
      <c r="H3" s="8">
        <v>222653</v>
      </c>
      <c r="I3" s="8">
        <v>3738</v>
      </c>
      <c r="J3" s="8">
        <v>2105</v>
      </c>
      <c r="K3" s="7">
        <v>0</v>
      </c>
      <c r="M3" s="8">
        <f t="shared" ref="M3:M21" si="0">SUM(C3:K3)</f>
        <v>833333</v>
      </c>
      <c r="N3" s="9">
        <f t="shared" ref="N3:N6" si="1">M3/1</f>
        <v>833333</v>
      </c>
      <c r="Q3" s="8">
        <f>J3+I3</f>
        <v>5843</v>
      </c>
      <c r="R3" s="12">
        <f>Q3/M3</f>
        <v>7.0116028046411216E-3</v>
      </c>
      <c r="S3" s="8">
        <f>H3</f>
        <v>222653</v>
      </c>
      <c r="T3" s="12">
        <f>S3/M3</f>
        <v>0.26718370687348275</v>
      </c>
      <c r="U3" s="8">
        <f>E3+F3</f>
        <v>573990</v>
      </c>
      <c r="V3" s="12">
        <f>U3/M3</f>
        <v>0.68878827551531019</v>
      </c>
      <c r="W3" s="8">
        <f>C3+D3</f>
        <v>1335</v>
      </c>
      <c r="X3" s="12">
        <f>W3/M3</f>
        <v>1.6020006408002563E-3</v>
      </c>
    </row>
    <row r="4" spans="2:24" x14ac:dyDescent="0.35">
      <c r="B4" s="7" t="s">
        <v>97</v>
      </c>
      <c r="C4" s="7">
        <v>129</v>
      </c>
      <c r="D4" s="8">
        <v>14556</v>
      </c>
      <c r="E4" s="8">
        <v>91112</v>
      </c>
      <c r="F4" s="8">
        <v>997611</v>
      </c>
      <c r="G4" s="8">
        <v>48655</v>
      </c>
      <c r="H4" s="8">
        <v>315875</v>
      </c>
      <c r="I4" s="8">
        <v>6276</v>
      </c>
      <c r="J4" s="8">
        <v>3573</v>
      </c>
      <c r="K4" s="7">
        <v>0</v>
      </c>
      <c r="M4" s="8">
        <f t="shared" si="0"/>
        <v>1477787</v>
      </c>
      <c r="N4" s="9">
        <f t="shared" si="1"/>
        <v>1477787</v>
      </c>
      <c r="Q4" s="8">
        <f t="shared" ref="Q4:Q21" si="2">J4+I4</f>
        <v>9849</v>
      </c>
      <c r="R4" s="12">
        <f t="shared" ref="R4:R21" si="3">Q4/M4</f>
        <v>6.6646952503980617E-3</v>
      </c>
      <c r="S4" s="8">
        <f t="shared" ref="S4:S20" si="4">H4</f>
        <v>315875</v>
      </c>
      <c r="T4" s="12">
        <f t="shared" ref="T4:T20" si="5">S4/M4</f>
        <v>0.21374866607975304</v>
      </c>
      <c r="U4" s="8">
        <f t="shared" ref="U4:U20" si="6">E4+F4</f>
        <v>1088723</v>
      </c>
      <c r="V4" s="12">
        <f t="shared" ref="V4:V20" si="7">U4/M4</f>
        <v>0.73672525201534456</v>
      </c>
      <c r="W4" s="8">
        <f t="shared" ref="W4:W21" si="8">C4+D4</f>
        <v>14685</v>
      </c>
      <c r="X4" s="12">
        <f t="shared" ref="X4:X21" si="9">W4/M4</f>
        <v>9.9371560312819102E-3</v>
      </c>
    </row>
    <row r="5" spans="2:24" x14ac:dyDescent="0.35">
      <c r="B5" s="7" t="s">
        <v>101</v>
      </c>
      <c r="C5" s="8">
        <v>1006</v>
      </c>
      <c r="D5" s="8">
        <v>114537</v>
      </c>
      <c r="E5" s="8">
        <v>540730</v>
      </c>
      <c r="F5" s="8">
        <v>1311001</v>
      </c>
      <c r="G5" s="8">
        <v>75664</v>
      </c>
      <c r="H5" s="8">
        <v>386303</v>
      </c>
      <c r="I5" s="8">
        <v>9076</v>
      </c>
      <c r="J5" s="8">
        <v>5442</v>
      </c>
      <c r="K5" s="7">
        <v>0</v>
      </c>
      <c r="M5" s="8">
        <f t="shared" si="0"/>
        <v>2443759</v>
      </c>
      <c r="N5" s="9">
        <f t="shared" si="1"/>
        <v>2443759</v>
      </c>
      <c r="Q5" s="8">
        <f t="shared" si="2"/>
        <v>14518</v>
      </c>
      <c r="R5" s="12">
        <f t="shared" si="3"/>
        <v>5.9408476858806456E-3</v>
      </c>
      <c r="S5" s="8">
        <f t="shared" si="4"/>
        <v>386303</v>
      </c>
      <c r="T5" s="12">
        <f t="shared" si="5"/>
        <v>0.15807737178666145</v>
      </c>
      <c r="U5" s="8">
        <f t="shared" si="6"/>
        <v>1851731</v>
      </c>
      <c r="V5" s="12">
        <f t="shared" si="7"/>
        <v>0.75773879502847863</v>
      </c>
      <c r="W5" s="8">
        <f t="shared" si="8"/>
        <v>115543</v>
      </c>
      <c r="X5" s="12">
        <f t="shared" si="9"/>
        <v>4.7280848888945265E-2</v>
      </c>
    </row>
    <row r="6" spans="2:24" x14ac:dyDescent="0.35">
      <c r="B6" s="7" t="s">
        <v>105</v>
      </c>
      <c r="C6" s="8">
        <v>2196</v>
      </c>
      <c r="D6" s="8">
        <v>202890</v>
      </c>
      <c r="E6" s="8">
        <v>757786</v>
      </c>
      <c r="F6" s="8">
        <v>1320269</v>
      </c>
      <c r="G6" s="8">
        <v>100329</v>
      </c>
      <c r="H6" s="8">
        <v>453052</v>
      </c>
      <c r="I6" s="8">
        <v>12256</v>
      </c>
      <c r="J6" s="8">
        <v>6743</v>
      </c>
      <c r="K6" s="7">
        <v>0</v>
      </c>
      <c r="M6" s="8">
        <f t="shared" si="0"/>
        <v>2855521</v>
      </c>
      <c r="N6" s="9">
        <f t="shared" si="1"/>
        <v>2855521</v>
      </c>
      <c r="Q6" s="8">
        <f t="shared" si="2"/>
        <v>18999</v>
      </c>
      <c r="R6" s="12">
        <f t="shared" si="3"/>
        <v>6.6534268177330866E-3</v>
      </c>
      <c r="S6" s="8">
        <f t="shared" si="4"/>
        <v>453052</v>
      </c>
      <c r="T6" s="12">
        <f t="shared" si="5"/>
        <v>0.15865826236263014</v>
      </c>
      <c r="U6" s="8">
        <f t="shared" si="6"/>
        <v>2078055</v>
      </c>
      <c r="V6" s="12">
        <f t="shared" si="7"/>
        <v>0.72773234726692604</v>
      </c>
      <c r="W6" s="8">
        <f t="shared" si="8"/>
        <v>205086</v>
      </c>
      <c r="X6" s="12">
        <f t="shared" si="9"/>
        <v>7.1820869116353894E-2</v>
      </c>
    </row>
    <row r="7" spans="2:24" x14ac:dyDescent="0.35">
      <c r="B7" s="7" t="s">
        <v>109</v>
      </c>
      <c r="C7" s="8">
        <v>3972</v>
      </c>
      <c r="D7" s="8">
        <v>200349</v>
      </c>
      <c r="E7" s="8">
        <v>704502</v>
      </c>
      <c r="F7" s="8">
        <v>1456265</v>
      </c>
      <c r="G7" s="8">
        <v>117962</v>
      </c>
      <c r="H7" s="8">
        <v>602592</v>
      </c>
      <c r="I7" s="8">
        <v>18601</v>
      </c>
      <c r="J7" s="8">
        <v>9329</v>
      </c>
      <c r="K7" s="7">
        <v>0</v>
      </c>
      <c r="M7" s="8">
        <f t="shared" si="0"/>
        <v>3113572</v>
      </c>
      <c r="N7" s="9">
        <f>M7/1</f>
        <v>3113572</v>
      </c>
      <c r="Q7" s="8">
        <f t="shared" si="2"/>
        <v>27930</v>
      </c>
      <c r="R7" s="12">
        <f t="shared" si="3"/>
        <v>8.9704044101116022E-3</v>
      </c>
      <c r="S7" s="8">
        <f t="shared" si="4"/>
        <v>602592</v>
      </c>
      <c r="T7" s="12">
        <f t="shared" si="5"/>
        <v>0.19353719779083317</v>
      </c>
      <c r="U7" s="8">
        <f t="shared" si="6"/>
        <v>2160767</v>
      </c>
      <c r="V7" s="12">
        <f t="shared" si="7"/>
        <v>0.69398330920242091</v>
      </c>
      <c r="W7" s="8">
        <f t="shared" si="8"/>
        <v>204321</v>
      </c>
      <c r="X7" s="12">
        <f t="shared" si="9"/>
        <v>6.5622699587483443E-2</v>
      </c>
    </row>
    <row r="8" spans="2:24" x14ac:dyDescent="0.35">
      <c r="B8" s="7" t="s">
        <v>113</v>
      </c>
      <c r="C8" s="8">
        <v>132700</v>
      </c>
      <c r="D8" s="8">
        <v>1047817</v>
      </c>
      <c r="E8" s="8">
        <v>3145604</v>
      </c>
      <c r="F8" s="8">
        <v>5013154</v>
      </c>
      <c r="G8" s="8">
        <v>538210</v>
      </c>
      <c r="H8" s="8">
        <v>2513643</v>
      </c>
      <c r="I8" s="8">
        <v>105105</v>
      </c>
      <c r="J8" s="8">
        <v>51513</v>
      </c>
      <c r="K8" s="7">
        <v>0</v>
      </c>
      <c r="M8" s="8">
        <f t="shared" si="0"/>
        <v>12547746</v>
      </c>
      <c r="N8" s="9">
        <f>M8/5</f>
        <v>2509549.2000000002</v>
      </c>
      <c r="Q8" s="8">
        <f t="shared" si="2"/>
        <v>156618</v>
      </c>
      <c r="R8" s="12">
        <f t="shared" si="3"/>
        <v>1.2481763656994651E-2</v>
      </c>
      <c r="S8" s="8">
        <f t="shared" si="4"/>
        <v>2513643</v>
      </c>
      <c r="T8" s="12">
        <f t="shared" si="5"/>
        <v>0.200326257799608</v>
      </c>
      <c r="U8" s="8">
        <f t="shared" si="6"/>
        <v>8158758</v>
      </c>
      <c r="V8" s="12">
        <f t="shared" si="7"/>
        <v>0.65021701905664975</v>
      </c>
      <c r="W8" s="8">
        <f t="shared" si="8"/>
        <v>1180517</v>
      </c>
      <c r="X8" s="12">
        <f t="shared" si="9"/>
        <v>9.4081996878164417E-2</v>
      </c>
    </row>
    <row r="9" spans="2:24" x14ac:dyDescent="0.35">
      <c r="B9" s="7" t="s">
        <v>117</v>
      </c>
      <c r="C9" s="8">
        <v>782207</v>
      </c>
      <c r="D9" s="8">
        <v>1113265</v>
      </c>
      <c r="E9" s="8">
        <v>3903949</v>
      </c>
      <c r="F9" s="8">
        <v>5146975</v>
      </c>
      <c r="G9" s="8">
        <v>800149</v>
      </c>
      <c r="H9" s="8">
        <v>3488707</v>
      </c>
      <c r="I9" s="8">
        <v>258361</v>
      </c>
      <c r="J9" s="8">
        <v>110959</v>
      </c>
      <c r="K9" s="7">
        <v>0</v>
      </c>
      <c r="M9" s="8">
        <f t="shared" si="0"/>
        <v>15604572</v>
      </c>
      <c r="N9" s="9">
        <f t="shared" ref="N9:N19" si="10">M9/5</f>
        <v>3120914.4</v>
      </c>
      <c r="Q9" s="8">
        <f t="shared" si="2"/>
        <v>369320</v>
      </c>
      <c r="R9" s="12">
        <f t="shared" si="3"/>
        <v>2.3667422598966509E-2</v>
      </c>
      <c r="S9" s="8">
        <f t="shared" si="4"/>
        <v>3488707</v>
      </c>
      <c r="T9" s="12">
        <f t="shared" si="5"/>
        <v>0.22356954102938548</v>
      </c>
      <c r="U9" s="8">
        <f t="shared" si="6"/>
        <v>9050924</v>
      </c>
      <c r="V9" s="12">
        <f t="shared" si="7"/>
        <v>0.58001744616898177</v>
      </c>
      <c r="W9" s="8">
        <f t="shared" si="8"/>
        <v>1895472</v>
      </c>
      <c r="X9" s="12">
        <f t="shared" si="9"/>
        <v>0.12146901561926851</v>
      </c>
    </row>
    <row r="10" spans="2:24" x14ac:dyDescent="0.35">
      <c r="B10" s="7" t="s">
        <v>121</v>
      </c>
      <c r="C10" s="8">
        <v>1271197</v>
      </c>
      <c r="D10" s="8">
        <v>795855</v>
      </c>
      <c r="E10" s="8">
        <v>3965223</v>
      </c>
      <c r="F10" s="8">
        <v>4120755</v>
      </c>
      <c r="G10" s="8">
        <v>940792</v>
      </c>
      <c r="H10" s="8">
        <v>4228781</v>
      </c>
      <c r="I10" s="8">
        <v>615968</v>
      </c>
      <c r="J10" s="8">
        <v>237556</v>
      </c>
      <c r="K10" s="7">
        <v>0</v>
      </c>
      <c r="M10" s="8">
        <f t="shared" si="0"/>
        <v>16176127</v>
      </c>
      <c r="N10" s="9">
        <f t="shared" si="10"/>
        <v>3235225.4</v>
      </c>
      <c r="Q10" s="8">
        <f t="shared" si="2"/>
        <v>853524</v>
      </c>
      <c r="R10" s="12">
        <f t="shared" si="3"/>
        <v>5.276442253451645E-2</v>
      </c>
      <c r="S10" s="8">
        <f t="shared" si="4"/>
        <v>4228781</v>
      </c>
      <c r="T10" s="12">
        <f t="shared" si="5"/>
        <v>0.26142110531154955</v>
      </c>
      <c r="U10" s="8">
        <f t="shared" si="6"/>
        <v>8085978</v>
      </c>
      <c r="V10" s="12">
        <f t="shared" si="7"/>
        <v>0.4998710754434606</v>
      </c>
      <c r="W10" s="8">
        <f t="shared" si="8"/>
        <v>2067052</v>
      </c>
      <c r="X10" s="12">
        <f t="shared" si="9"/>
        <v>0.12778411049814334</v>
      </c>
    </row>
    <row r="11" spans="2:24" x14ac:dyDescent="0.35">
      <c r="B11" s="7" t="s">
        <v>125</v>
      </c>
      <c r="C11" s="8">
        <v>1328380</v>
      </c>
      <c r="D11" s="8">
        <v>601741</v>
      </c>
      <c r="E11" s="8">
        <v>3312362</v>
      </c>
      <c r="F11" s="8">
        <v>2671305</v>
      </c>
      <c r="G11" s="8">
        <v>1025662</v>
      </c>
      <c r="H11" s="8">
        <v>4981360</v>
      </c>
      <c r="I11" s="8">
        <v>1082060</v>
      </c>
      <c r="J11" s="8">
        <v>422394</v>
      </c>
      <c r="K11" s="7">
        <v>2</v>
      </c>
      <c r="M11" s="8">
        <f t="shared" si="0"/>
        <v>15425266</v>
      </c>
      <c r="N11" s="9">
        <f t="shared" si="10"/>
        <v>3085053.2</v>
      </c>
      <c r="Q11" s="8">
        <f t="shared" si="2"/>
        <v>1504454</v>
      </c>
      <c r="R11" s="12">
        <f t="shared" si="3"/>
        <v>9.753180269306215E-2</v>
      </c>
      <c r="S11" s="8">
        <f t="shared" si="4"/>
        <v>4981360</v>
      </c>
      <c r="T11" s="12">
        <f t="shared" si="5"/>
        <v>0.32293511178348561</v>
      </c>
      <c r="U11" s="8">
        <f t="shared" si="6"/>
        <v>5983667</v>
      </c>
      <c r="V11" s="12">
        <f t="shared" si="7"/>
        <v>0.38791337536740045</v>
      </c>
      <c r="W11" s="8">
        <f t="shared" si="8"/>
        <v>1930121</v>
      </c>
      <c r="X11" s="12">
        <f t="shared" si="9"/>
        <v>0.12512724253831345</v>
      </c>
    </row>
    <row r="12" spans="2:24" x14ac:dyDescent="0.35">
      <c r="B12" s="7" t="s">
        <v>130</v>
      </c>
      <c r="C12" s="8">
        <v>1079056</v>
      </c>
      <c r="D12" s="8">
        <v>395880</v>
      </c>
      <c r="E12" s="8">
        <v>2433454</v>
      </c>
      <c r="F12" s="8">
        <v>1675927</v>
      </c>
      <c r="G12" s="8">
        <v>983894</v>
      </c>
      <c r="H12" s="8">
        <v>4999788</v>
      </c>
      <c r="I12" s="8">
        <v>1382822</v>
      </c>
      <c r="J12" s="8">
        <v>531049</v>
      </c>
      <c r="K12" s="7">
        <v>946</v>
      </c>
      <c r="M12" s="8">
        <f t="shared" si="0"/>
        <v>13482816</v>
      </c>
      <c r="N12" s="9">
        <f t="shared" si="10"/>
        <v>2696563.2</v>
      </c>
      <c r="Q12" s="8">
        <f t="shared" si="2"/>
        <v>1913871</v>
      </c>
      <c r="R12" s="12">
        <f t="shared" si="3"/>
        <v>0.14194890740925337</v>
      </c>
      <c r="S12" s="8">
        <f t="shared" si="4"/>
        <v>4999788</v>
      </c>
      <c r="T12" s="12">
        <f t="shared" si="5"/>
        <v>0.37082668783731826</v>
      </c>
      <c r="U12" s="8">
        <f t="shared" si="6"/>
        <v>4109381</v>
      </c>
      <c r="V12" s="12">
        <f t="shared" si="7"/>
        <v>0.30478655200812649</v>
      </c>
      <c r="W12" s="8">
        <f t="shared" si="8"/>
        <v>1474936</v>
      </c>
      <c r="X12" s="12">
        <f t="shared" si="9"/>
        <v>0.10939376462602471</v>
      </c>
    </row>
    <row r="13" spans="2:24" x14ac:dyDescent="0.35">
      <c r="B13" s="7" t="s">
        <v>135</v>
      </c>
      <c r="C13" s="8">
        <v>950880</v>
      </c>
      <c r="D13" s="8">
        <v>357671</v>
      </c>
      <c r="E13" s="8">
        <v>2159698</v>
      </c>
      <c r="F13" s="8">
        <v>1202856</v>
      </c>
      <c r="G13" s="8">
        <v>1100387</v>
      </c>
      <c r="H13" s="8">
        <v>4486322</v>
      </c>
      <c r="I13" s="8">
        <v>1605792</v>
      </c>
      <c r="J13" s="8">
        <v>622311</v>
      </c>
      <c r="K13" s="8">
        <v>6526</v>
      </c>
      <c r="M13" s="8">
        <f t="shared" si="0"/>
        <v>12492443</v>
      </c>
      <c r="N13" s="9">
        <f t="shared" si="10"/>
        <v>2498488.6</v>
      </c>
      <c r="Q13" s="8">
        <f t="shared" si="2"/>
        <v>2228103</v>
      </c>
      <c r="R13" s="12">
        <f t="shared" si="3"/>
        <v>0.17835606694383158</v>
      </c>
      <c r="S13" s="8">
        <f t="shared" si="4"/>
        <v>4486322</v>
      </c>
      <c r="T13" s="12">
        <f t="shared" si="5"/>
        <v>0.35912287132308707</v>
      </c>
      <c r="U13" s="8">
        <f t="shared" si="6"/>
        <v>3362554</v>
      </c>
      <c r="V13" s="12">
        <f t="shared" si="7"/>
        <v>0.2691670476303154</v>
      </c>
      <c r="W13" s="8">
        <f t="shared" si="8"/>
        <v>1308551</v>
      </c>
      <c r="X13" s="12">
        <f t="shared" si="9"/>
        <v>0.10474740609182688</v>
      </c>
    </row>
    <row r="14" spans="2:24" x14ac:dyDescent="0.35">
      <c r="B14" s="7" t="s">
        <v>140</v>
      </c>
      <c r="C14" s="8">
        <v>984583</v>
      </c>
      <c r="D14" s="8">
        <v>439386</v>
      </c>
      <c r="E14" s="8">
        <v>2104461</v>
      </c>
      <c r="F14" s="8">
        <v>768536</v>
      </c>
      <c r="G14" s="8">
        <v>1170247</v>
      </c>
      <c r="H14" s="8">
        <v>3803782</v>
      </c>
      <c r="I14" s="8">
        <v>1851344</v>
      </c>
      <c r="J14" s="8">
        <v>673027</v>
      </c>
      <c r="K14" s="8">
        <v>14349</v>
      </c>
      <c r="M14" s="8">
        <f t="shared" si="0"/>
        <v>11809715</v>
      </c>
      <c r="N14" s="9">
        <f t="shared" si="10"/>
        <v>2361943</v>
      </c>
      <c r="Q14" s="8">
        <f t="shared" si="2"/>
        <v>2524371</v>
      </c>
      <c r="R14" s="12">
        <f t="shared" si="3"/>
        <v>0.2137537612042289</v>
      </c>
      <c r="S14" s="8">
        <f t="shared" si="4"/>
        <v>3803782</v>
      </c>
      <c r="T14" s="12">
        <f t="shared" si="5"/>
        <v>0.3220892290796179</v>
      </c>
      <c r="U14" s="8">
        <f t="shared" si="6"/>
        <v>2872997</v>
      </c>
      <c r="V14" s="12">
        <f t="shared" si="7"/>
        <v>0.24327403328530789</v>
      </c>
      <c r="W14" s="8">
        <f t="shared" si="8"/>
        <v>1423969</v>
      </c>
      <c r="X14" s="12">
        <f t="shared" si="9"/>
        <v>0.12057606809309115</v>
      </c>
    </row>
    <row r="15" spans="2:24" x14ac:dyDescent="0.35">
      <c r="B15" s="7" t="s">
        <v>145</v>
      </c>
      <c r="C15" s="8">
        <v>948146</v>
      </c>
      <c r="D15" s="8">
        <v>299200</v>
      </c>
      <c r="E15" s="8">
        <v>1640584</v>
      </c>
      <c r="F15" s="8">
        <v>480410</v>
      </c>
      <c r="G15" s="8">
        <v>990504</v>
      </c>
      <c r="H15" s="8">
        <v>3163705</v>
      </c>
      <c r="I15" s="8">
        <v>1831742</v>
      </c>
      <c r="J15" s="8">
        <v>652503</v>
      </c>
      <c r="K15" s="8">
        <v>13462</v>
      </c>
      <c r="M15" s="8">
        <f t="shared" si="0"/>
        <v>10020256</v>
      </c>
      <c r="N15" s="9">
        <f t="shared" si="10"/>
        <v>2004051.2</v>
      </c>
      <c r="Q15" s="8">
        <f t="shared" si="2"/>
        <v>2484245</v>
      </c>
      <c r="R15" s="12">
        <f t="shared" si="3"/>
        <v>0.24792230857175704</v>
      </c>
      <c r="S15" s="8">
        <f t="shared" si="4"/>
        <v>3163705</v>
      </c>
      <c r="T15" s="12">
        <f t="shared" si="5"/>
        <v>0.3157309553767888</v>
      </c>
      <c r="U15" s="8">
        <f t="shared" si="6"/>
        <v>2120994</v>
      </c>
      <c r="V15" s="12">
        <f t="shared" si="7"/>
        <v>0.21167063995171381</v>
      </c>
      <c r="W15" s="8">
        <f t="shared" si="8"/>
        <v>1247346</v>
      </c>
      <c r="X15" s="12">
        <f t="shared" si="9"/>
        <v>0.12448244835261695</v>
      </c>
    </row>
    <row r="16" spans="2:24" x14ac:dyDescent="0.35">
      <c r="B16" s="7" t="s">
        <v>150</v>
      </c>
      <c r="C16" s="8">
        <v>801233</v>
      </c>
      <c r="D16" s="8">
        <v>190238</v>
      </c>
      <c r="E16" s="8">
        <v>1118710</v>
      </c>
      <c r="F16" s="8">
        <v>299242</v>
      </c>
      <c r="G16" s="8">
        <v>755719</v>
      </c>
      <c r="H16" s="8">
        <v>2555611</v>
      </c>
      <c r="I16" s="8">
        <v>1755465</v>
      </c>
      <c r="J16" s="8">
        <v>719748</v>
      </c>
      <c r="K16" s="8">
        <v>12413</v>
      </c>
      <c r="M16" s="8">
        <f t="shared" si="0"/>
        <v>8208379</v>
      </c>
      <c r="N16" s="9">
        <f t="shared" si="10"/>
        <v>1641675.8</v>
      </c>
      <c r="Q16" s="8">
        <f t="shared" si="2"/>
        <v>2475213</v>
      </c>
      <c r="R16" s="12">
        <f t="shared" si="3"/>
        <v>0.30154711423534414</v>
      </c>
      <c r="S16" s="8">
        <f t="shared" si="4"/>
        <v>2555611</v>
      </c>
      <c r="T16" s="12">
        <f t="shared" si="5"/>
        <v>0.31134173994646203</v>
      </c>
      <c r="U16" s="8">
        <f t="shared" si="6"/>
        <v>1417952</v>
      </c>
      <c r="V16" s="12">
        <f t="shared" si="7"/>
        <v>0.17274446026432258</v>
      </c>
      <c r="W16" s="8">
        <f t="shared" si="8"/>
        <v>991471</v>
      </c>
      <c r="X16" s="12">
        <f t="shared" si="9"/>
        <v>0.12078767318127001</v>
      </c>
    </row>
    <row r="17" spans="2:24" x14ac:dyDescent="0.35">
      <c r="B17" s="7" t="s">
        <v>155</v>
      </c>
      <c r="C17" s="8">
        <v>564484</v>
      </c>
      <c r="D17" s="8">
        <v>97062</v>
      </c>
      <c r="E17" s="8">
        <v>673101</v>
      </c>
      <c r="F17" s="8">
        <v>163130</v>
      </c>
      <c r="G17" s="8">
        <v>522527</v>
      </c>
      <c r="H17" s="8">
        <v>1894926</v>
      </c>
      <c r="I17" s="8">
        <v>1538256</v>
      </c>
      <c r="J17" s="8">
        <v>776746</v>
      </c>
      <c r="K17" s="8">
        <v>10597</v>
      </c>
      <c r="M17" s="8">
        <f t="shared" si="0"/>
        <v>6240829</v>
      </c>
      <c r="N17" s="9">
        <f t="shared" si="10"/>
        <v>1248165.8</v>
      </c>
      <c r="Q17" s="8">
        <f t="shared" si="2"/>
        <v>2315002</v>
      </c>
      <c r="R17" s="13">
        <f t="shared" si="3"/>
        <v>0.37094462931126621</v>
      </c>
      <c r="S17" s="8">
        <f t="shared" si="4"/>
        <v>1894926</v>
      </c>
      <c r="T17" s="12">
        <f t="shared" si="5"/>
        <v>0.30363369994595268</v>
      </c>
      <c r="U17" s="8">
        <f t="shared" si="6"/>
        <v>836231</v>
      </c>
      <c r="V17" s="12">
        <f t="shared" si="7"/>
        <v>0.13399357681487509</v>
      </c>
      <c r="W17" s="8">
        <f t="shared" si="8"/>
        <v>661546</v>
      </c>
      <c r="X17" s="12">
        <f t="shared" si="9"/>
        <v>0.10600290442183243</v>
      </c>
    </row>
    <row r="18" spans="2:24" x14ac:dyDescent="0.35">
      <c r="B18" s="7" t="s">
        <v>160</v>
      </c>
      <c r="C18" s="8">
        <v>319997</v>
      </c>
      <c r="D18" s="8">
        <v>41888</v>
      </c>
      <c r="E18" s="8">
        <v>366911</v>
      </c>
      <c r="F18" s="8">
        <v>84561</v>
      </c>
      <c r="G18" s="8">
        <v>342127</v>
      </c>
      <c r="H18" s="8">
        <v>1249619</v>
      </c>
      <c r="I18" s="8">
        <v>1176759</v>
      </c>
      <c r="J18" s="8">
        <v>706039</v>
      </c>
      <c r="K18" s="8">
        <v>8706</v>
      </c>
      <c r="M18" s="8">
        <f t="shared" si="0"/>
        <v>4296607</v>
      </c>
      <c r="N18" s="9">
        <f t="shared" si="10"/>
        <v>859321.4</v>
      </c>
      <c r="Q18" s="8">
        <f t="shared" si="2"/>
        <v>1882798</v>
      </c>
      <c r="R18" s="13">
        <f t="shared" si="3"/>
        <v>0.43820577492891483</v>
      </c>
      <c r="S18" s="8">
        <f t="shared" si="4"/>
        <v>1249619</v>
      </c>
      <c r="T18" s="12">
        <f t="shared" si="5"/>
        <v>0.29083856168367272</v>
      </c>
      <c r="U18" s="8">
        <f t="shared" si="6"/>
        <v>451472</v>
      </c>
      <c r="V18" s="12">
        <f t="shared" si="7"/>
        <v>0.10507640098338061</v>
      </c>
      <c r="W18" s="8">
        <f t="shared" si="8"/>
        <v>361885</v>
      </c>
      <c r="X18" s="12">
        <f t="shared" si="9"/>
        <v>8.4225762328274376E-2</v>
      </c>
    </row>
    <row r="19" spans="2:24" x14ac:dyDescent="0.35">
      <c r="B19" s="7" t="s">
        <v>165</v>
      </c>
      <c r="C19" s="8">
        <v>172984</v>
      </c>
      <c r="D19" s="8">
        <v>18371</v>
      </c>
      <c r="E19" s="8">
        <v>211231</v>
      </c>
      <c r="F19" s="8">
        <v>47950</v>
      </c>
      <c r="G19" s="8">
        <v>235019</v>
      </c>
      <c r="H19" s="8">
        <v>828503</v>
      </c>
      <c r="I19" s="8">
        <v>897005</v>
      </c>
      <c r="J19" s="8">
        <v>582821</v>
      </c>
      <c r="K19" s="8">
        <v>7546</v>
      </c>
      <c r="M19" s="8">
        <f t="shared" si="0"/>
        <v>3001430</v>
      </c>
      <c r="N19" s="9">
        <f t="shared" si="10"/>
        <v>600286</v>
      </c>
      <c r="Q19" s="8">
        <f t="shared" si="2"/>
        <v>1479826</v>
      </c>
      <c r="R19" s="13">
        <f t="shared" si="3"/>
        <v>0.49304031744868282</v>
      </c>
      <c r="S19" s="8">
        <f t="shared" si="4"/>
        <v>828503</v>
      </c>
      <c r="T19" s="12">
        <f t="shared" si="5"/>
        <v>0.27603608946402214</v>
      </c>
      <c r="U19" s="8">
        <f t="shared" si="6"/>
        <v>259181</v>
      </c>
      <c r="V19" s="12">
        <f t="shared" si="7"/>
        <v>8.6352505305804239E-2</v>
      </c>
      <c r="W19" s="8">
        <f t="shared" si="8"/>
        <v>191355</v>
      </c>
      <c r="X19" s="12">
        <f t="shared" si="9"/>
        <v>6.3754610302422507E-2</v>
      </c>
    </row>
    <row r="20" spans="2:24" x14ac:dyDescent="0.35">
      <c r="B20" s="7" t="s">
        <v>170</v>
      </c>
      <c r="C20" s="8">
        <v>179493</v>
      </c>
      <c r="D20" s="8">
        <v>16868</v>
      </c>
      <c r="E20" s="8">
        <v>249274</v>
      </c>
      <c r="F20" s="8">
        <v>58023</v>
      </c>
      <c r="G20" s="8">
        <v>339928</v>
      </c>
      <c r="H20" s="8">
        <v>999744</v>
      </c>
      <c r="I20" s="8">
        <v>1329123</v>
      </c>
      <c r="J20" s="8">
        <v>866322</v>
      </c>
      <c r="K20" s="8">
        <v>16051</v>
      </c>
      <c r="M20" s="8">
        <f t="shared" si="0"/>
        <v>4054826</v>
      </c>
      <c r="N20" s="9"/>
      <c r="Q20" s="8">
        <f t="shared" si="2"/>
        <v>2195445</v>
      </c>
      <c r="R20" s="13">
        <f t="shared" si="3"/>
        <v>0.54144000260430414</v>
      </c>
      <c r="S20" s="8">
        <f t="shared" si="4"/>
        <v>999744</v>
      </c>
      <c r="T20" s="12">
        <f t="shared" si="5"/>
        <v>0.24655657234120526</v>
      </c>
      <c r="U20" s="8">
        <f t="shared" si="6"/>
        <v>307297</v>
      </c>
      <c r="V20" s="12">
        <f t="shared" si="7"/>
        <v>7.5785496097736382E-2</v>
      </c>
      <c r="W20" s="8">
        <f t="shared" si="8"/>
        <v>196361</v>
      </c>
      <c r="X20" s="12">
        <f t="shared" si="9"/>
        <v>4.842649228351599E-2</v>
      </c>
    </row>
    <row r="21" spans="2:24" x14ac:dyDescent="0.35">
      <c r="B21" s="7" t="s">
        <v>93</v>
      </c>
      <c r="C21" s="7">
        <v>26</v>
      </c>
      <c r="D21" s="7">
        <v>14</v>
      </c>
      <c r="E21" s="7">
        <v>198</v>
      </c>
      <c r="F21" s="7">
        <v>167</v>
      </c>
      <c r="G21" s="7">
        <v>197</v>
      </c>
      <c r="H21" s="8">
        <v>1337</v>
      </c>
      <c r="I21" s="8">
        <v>1057</v>
      </c>
      <c r="J21" s="7">
        <v>931</v>
      </c>
      <c r="K21" s="7">
        <v>1</v>
      </c>
      <c r="M21" s="8">
        <f t="shared" si="0"/>
        <v>3928</v>
      </c>
      <c r="N21" s="9"/>
      <c r="Q21" s="8">
        <f t="shared" si="2"/>
        <v>1988</v>
      </c>
      <c r="R21" s="12">
        <f t="shared" si="3"/>
        <v>0.50610997963340121</v>
      </c>
      <c r="S21" s="8">
        <f t="shared" ref="S21" si="11">H21</f>
        <v>1337</v>
      </c>
      <c r="T21" s="12">
        <f t="shared" ref="T21" si="12">S21/M21</f>
        <v>0.34037678207739308</v>
      </c>
      <c r="U21" s="8">
        <f t="shared" ref="U21" si="13">E21+F21</f>
        <v>365</v>
      </c>
      <c r="V21" s="12">
        <f t="shared" ref="V21" si="14">U21/M21</f>
        <v>9.2922606924643589E-2</v>
      </c>
      <c r="W21" s="8">
        <f t="shared" si="8"/>
        <v>40</v>
      </c>
      <c r="X21" s="12">
        <f t="shared" si="9"/>
        <v>1.0183299389002037E-2</v>
      </c>
    </row>
    <row r="23" spans="2:24" x14ac:dyDescent="0.35">
      <c r="C23" s="9">
        <f>SUM(C3:C21)</f>
        <v>9522691</v>
      </c>
      <c r="D23" s="9">
        <f t="shared" ref="D23:K23" si="15">SUM(D3:D21)</f>
        <v>5948901</v>
      </c>
      <c r="E23" s="9">
        <f t="shared" si="15"/>
        <v>27390468</v>
      </c>
      <c r="F23" s="9">
        <f t="shared" si="15"/>
        <v>27380549</v>
      </c>
      <c r="G23" s="9">
        <f t="shared" si="15"/>
        <v>10117484</v>
      </c>
      <c r="H23" s="9">
        <f t="shared" si="15"/>
        <v>41176303</v>
      </c>
      <c r="I23" s="9">
        <f t="shared" si="15"/>
        <v>15480806</v>
      </c>
      <c r="J23" s="9">
        <f t="shared" si="15"/>
        <v>6981111</v>
      </c>
      <c r="K23" s="9">
        <f t="shared" si="15"/>
        <v>90599</v>
      </c>
      <c r="M23" s="8">
        <f>SUM(M3:M21)</f>
        <v>144088912</v>
      </c>
      <c r="Q23" s="8">
        <f t="shared" ref="Q23" si="16">J23+I23</f>
        <v>22461917</v>
      </c>
      <c r="R23" s="12">
        <f t="shared" ref="R23" si="17">Q23/M23</f>
        <v>0.15588928175125646</v>
      </c>
      <c r="S23" s="8">
        <f t="shared" ref="S23" si="18">H23</f>
        <v>41176303</v>
      </c>
      <c r="T23" s="12">
        <f t="shared" ref="T23" si="19">S23/M23</f>
        <v>0.28577010144958276</v>
      </c>
      <c r="U23" s="8">
        <f t="shared" ref="U23" si="20">E23+F23</f>
        <v>54771017</v>
      </c>
      <c r="V23" s="12">
        <f t="shared" ref="V23" si="21">U23/M23</f>
        <v>0.38011958199809298</v>
      </c>
      <c r="W23" s="8">
        <f t="shared" ref="W23" si="22">C23+D23</f>
        <v>15471592</v>
      </c>
      <c r="X23" s="12">
        <f t="shared" ref="X23" si="23">W23/M23</f>
        <v>0.10737531282073946</v>
      </c>
    </row>
    <row r="24" spans="2:24" x14ac:dyDescent="0.35">
      <c r="M24" s="8">
        <f>M23-SUM(C23:K23)</f>
        <v>0</v>
      </c>
    </row>
    <row r="25" spans="2:24" x14ac:dyDescent="0.35">
      <c r="C25" s="12">
        <f>C23/$M$23</f>
        <v>6.6088992329958046E-2</v>
      </c>
      <c r="D25" s="12">
        <f t="shared" ref="D25:K25" si="24">D23/$M$23</f>
        <v>4.1286320490781417E-2</v>
      </c>
      <c r="E25" s="12">
        <f t="shared" si="24"/>
        <v>0.19009421071900384</v>
      </c>
      <c r="F25" s="12">
        <f t="shared" si="24"/>
        <v>0.19002537127908911</v>
      </c>
      <c r="G25" s="12">
        <f t="shared" si="24"/>
        <v>7.021695048956994E-2</v>
      </c>
      <c r="H25" s="12">
        <f t="shared" si="24"/>
        <v>0.28577010144958276</v>
      </c>
      <c r="I25" s="12">
        <f t="shared" si="24"/>
        <v>0.10743925944836061</v>
      </c>
      <c r="J25" s="12">
        <f t="shared" si="24"/>
        <v>4.845002230289587E-2</v>
      </c>
      <c r="K25" s="12">
        <f t="shared" si="24"/>
        <v>6.2877149075842834E-4</v>
      </c>
    </row>
    <row r="41" spans="13:16" x14ac:dyDescent="0.35">
      <c r="M41" s="7" t="s">
        <v>185</v>
      </c>
      <c r="N41" s="7" t="s">
        <v>93</v>
      </c>
      <c r="P41" s="7" t="s">
        <v>184</v>
      </c>
    </row>
    <row r="42" spans="13:16" x14ac:dyDescent="0.35">
      <c r="N42" s="7" t="s">
        <v>170</v>
      </c>
      <c r="P42" s="8">
        <v>177165</v>
      </c>
    </row>
    <row r="43" spans="13:16" x14ac:dyDescent="0.35">
      <c r="N43" s="7" t="s">
        <v>95</v>
      </c>
      <c r="P43" s="7" t="s">
        <v>94</v>
      </c>
    </row>
    <row r="44" spans="13:16" x14ac:dyDescent="0.35">
      <c r="N44" s="7" t="s">
        <v>97</v>
      </c>
      <c r="P44" s="7" t="s">
        <v>94</v>
      </c>
    </row>
    <row r="45" spans="13:16" x14ac:dyDescent="0.35">
      <c r="N45" s="7" t="s">
        <v>101</v>
      </c>
      <c r="P45" s="7" t="s">
        <v>94</v>
      </c>
    </row>
    <row r="46" spans="13:16" x14ac:dyDescent="0.35">
      <c r="N46" s="7" t="s">
        <v>105</v>
      </c>
      <c r="P46" s="7" t="s">
        <v>94</v>
      </c>
    </row>
    <row r="47" spans="13:16" x14ac:dyDescent="0.35">
      <c r="N47" s="7" t="s">
        <v>109</v>
      </c>
      <c r="P47" s="7" t="s">
        <v>94</v>
      </c>
    </row>
    <row r="48" spans="13:16" x14ac:dyDescent="0.35">
      <c r="N48" s="7" t="s">
        <v>113</v>
      </c>
      <c r="P48" s="7" t="s">
        <v>94</v>
      </c>
    </row>
    <row r="49" spans="14:16" x14ac:dyDescent="0.35">
      <c r="N49" s="7" t="s">
        <v>117</v>
      </c>
      <c r="P49" s="7" t="s">
        <v>94</v>
      </c>
    </row>
    <row r="50" spans="14:16" x14ac:dyDescent="0.35">
      <c r="N50" s="7" t="s">
        <v>121</v>
      </c>
      <c r="P50" s="7" t="s">
        <v>94</v>
      </c>
    </row>
    <row r="51" spans="14:16" x14ac:dyDescent="0.35">
      <c r="N51" s="7" t="s">
        <v>125</v>
      </c>
      <c r="P51" s="7" t="s">
        <v>183</v>
      </c>
    </row>
    <row r="52" spans="14:16" x14ac:dyDescent="0.35">
      <c r="N52" s="7" t="s">
        <v>130</v>
      </c>
      <c r="P52" s="8">
        <v>10442</v>
      </c>
    </row>
    <row r="53" spans="14:16" x14ac:dyDescent="0.35">
      <c r="N53" s="7" t="s">
        <v>135</v>
      </c>
      <c r="P53" s="8">
        <v>72032</v>
      </c>
    </row>
    <row r="54" spans="14:16" x14ac:dyDescent="0.35">
      <c r="N54" s="7" t="s">
        <v>140</v>
      </c>
      <c r="P54" s="8">
        <v>158379</v>
      </c>
    </row>
    <row r="55" spans="14:16" x14ac:dyDescent="0.35">
      <c r="N55" s="7" t="s">
        <v>145</v>
      </c>
      <c r="P55" s="8">
        <v>148589</v>
      </c>
    </row>
    <row r="56" spans="14:16" x14ac:dyDescent="0.35">
      <c r="N56" s="7" t="s">
        <v>150</v>
      </c>
      <c r="P56" s="8">
        <v>137010</v>
      </c>
    </row>
    <row r="57" spans="14:16" x14ac:dyDescent="0.35">
      <c r="N57" s="7" t="s">
        <v>155</v>
      </c>
      <c r="P57" s="8">
        <v>116966</v>
      </c>
    </row>
    <row r="58" spans="14:16" x14ac:dyDescent="0.35">
      <c r="N58" s="7" t="s">
        <v>160</v>
      </c>
      <c r="P58" s="8">
        <v>96094</v>
      </c>
    </row>
    <row r="59" spans="14:16" x14ac:dyDescent="0.35">
      <c r="N59" s="7" t="s">
        <v>165</v>
      </c>
      <c r="P59" s="8">
        <v>83290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3" sqref="D3"/>
    </sheetView>
  </sheetViews>
  <sheetFormatPr defaultRowHeight="14.5" x14ac:dyDescent="0.35"/>
  <cols>
    <col min="1" max="1" width="12" bestFit="1" customWidth="1"/>
    <col min="2" max="2" width="34.81640625" bestFit="1" customWidth="1"/>
    <col min="3" max="3" width="10.1796875" bestFit="1" customWidth="1"/>
    <col min="4" max="4" width="7.54296875" bestFit="1" customWidth="1"/>
    <col min="5" max="5" width="10.1796875" bestFit="1" customWidth="1"/>
    <col min="6" max="6" width="7.54296875" bestFit="1" customWidth="1"/>
    <col min="7" max="7" width="14.453125" bestFit="1" customWidth="1"/>
    <col min="8" max="8" width="6.54296875" bestFit="1" customWidth="1"/>
    <col min="9" max="9" width="10.1796875" bestFit="1" customWidth="1"/>
  </cols>
  <sheetData>
    <row r="1" spans="1:9" x14ac:dyDescent="0.35">
      <c r="A1" t="s">
        <v>268</v>
      </c>
      <c r="B1" t="s">
        <v>194</v>
      </c>
      <c r="C1" t="s">
        <v>176</v>
      </c>
      <c r="D1" t="s">
        <v>173</v>
      </c>
      <c r="E1" t="s">
        <v>175</v>
      </c>
      <c r="F1" t="s">
        <v>173</v>
      </c>
      <c r="G1" t="s">
        <v>174</v>
      </c>
      <c r="H1" t="s">
        <v>173</v>
      </c>
      <c r="I1" t="s">
        <v>172</v>
      </c>
    </row>
    <row r="2" spans="1:9" x14ac:dyDescent="0.35">
      <c r="A2" t="s">
        <v>171</v>
      </c>
      <c r="B2" t="s">
        <v>185</v>
      </c>
      <c r="C2">
        <v>41.709000000000003</v>
      </c>
      <c r="D2" s="1">
        <v>460369</v>
      </c>
      <c r="E2">
        <v>46.031999999999996</v>
      </c>
      <c r="F2" s="1">
        <v>508085</v>
      </c>
      <c r="G2">
        <v>2.8580000000000001</v>
      </c>
      <c r="H2" s="1">
        <v>31546</v>
      </c>
      <c r="I2">
        <v>90.599000000000004</v>
      </c>
    </row>
    <row r="3" spans="1:9" x14ac:dyDescent="0.35">
      <c r="B3" t="s">
        <v>186</v>
      </c>
      <c r="C3" t="s">
        <v>267</v>
      </c>
      <c r="D3" s="1">
        <v>473854</v>
      </c>
      <c r="E3" t="s">
        <v>266</v>
      </c>
      <c r="F3" s="1">
        <v>525159</v>
      </c>
      <c r="G3">
        <v>6.8869999999999996</v>
      </c>
      <c r="H3" t="s">
        <v>265</v>
      </c>
      <c r="I3" t="s">
        <v>264</v>
      </c>
    </row>
    <row r="4" spans="1:9" x14ac:dyDescent="0.35">
      <c r="B4" t="s">
        <v>187</v>
      </c>
      <c r="C4" t="s">
        <v>263</v>
      </c>
      <c r="D4" s="1">
        <v>505430</v>
      </c>
      <c r="E4" t="s">
        <v>262</v>
      </c>
      <c r="F4" s="1">
        <v>490981</v>
      </c>
      <c r="G4">
        <v>55.57</v>
      </c>
      <c r="H4" t="s">
        <v>261</v>
      </c>
      <c r="I4" t="s">
        <v>260</v>
      </c>
    </row>
    <row r="5" spans="1:9" x14ac:dyDescent="0.35">
      <c r="B5" t="s">
        <v>188</v>
      </c>
      <c r="C5" t="s">
        <v>259</v>
      </c>
      <c r="D5" s="1">
        <v>509840</v>
      </c>
      <c r="E5" t="s">
        <v>258</v>
      </c>
      <c r="F5" s="1">
        <v>489801</v>
      </c>
      <c r="G5">
        <v>14.818</v>
      </c>
      <c r="H5" t="s">
        <v>257</v>
      </c>
      <c r="I5" t="s">
        <v>256</v>
      </c>
    </row>
    <row r="6" spans="1:9" x14ac:dyDescent="0.35">
      <c r="B6" t="s">
        <v>189</v>
      </c>
      <c r="C6" t="s">
        <v>255</v>
      </c>
      <c r="D6" s="1">
        <v>496113</v>
      </c>
      <c r="E6" t="s">
        <v>254</v>
      </c>
      <c r="F6" s="1">
        <v>503350</v>
      </c>
      <c r="G6">
        <v>5.4320000000000004</v>
      </c>
      <c r="H6" t="s">
        <v>253</v>
      </c>
      <c r="I6" t="s">
        <v>252</v>
      </c>
    </row>
    <row r="7" spans="1:9" x14ac:dyDescent="0.35">
      <c r="B7" t="s">
        <v>190</v>
      </c>
      <c r="C7" t="s">
        <v>251</v>
      </c>
      <c r="D7" s="1">
        <v>488659</v>
      </c>
      <c r="E7" t="s">
        <v>250</v>
      </c>
      <c r="F7" s="1">
        <v>511253</v>
      </c>
      <c r="G7">
        <v>2.407</v>
      </c>
      <c r="H7" t="s">
        <v>249</v>
      </c>
      <c r="I7" t="s">
        <v>248</v>
      </c>
    </row>
    <row r="8" spans="1:9" x14ac:dyDescent="0.35">
      <c r="B8" t="s">
        <v>191</v>
      </c>
      <c r="C8" t="s">
        <v>247</v>
      </c>
      <c r="D8" s="1">
        <v>429800</v>
      </c>
      <c r="E8" t="s">
        <v>246</v>
      </c>
      <c r="F8" s="1">
        <v>570017</v>
      </c>
      <c r="G8">
        <v>5.024</v>
      </c>
      <c r="H8" t="s">
        <v>245</v>
      </c>
      <c r="I8" t="s">
        <v>244</v>
      </c>
    </row>
    <row r="9" spans="1:9" x14ac:dyDescent="0.35">
      <c r="B9" t="s">
        <v>192</v>
      </c>
      <c r="C9" t="s">
        <v>243</v>
      </c>
      <c r="D9" s="1">
        <v>446854</v>
      </c>
      <c r="E9" t="s">
        <v>242</v>
      </c>
      <c r="F9" s="1">
        <v>553012</v>
      </c>
      <c r="G9">
        <v>799</v>
      </c>
      <c r="H9" t="s">
        <v>241</v>
      </c>
      <c r="I9" t="s">
        <v>240</v>
      </c>
    </row>
    <row r="10" spans="1:9" x14ac:dyDescent="0.35">
      <c r="B10" t="s">
        <v>193</v>
      </c>
      <c r="C10" t="s">
        <v>239</v>
      </c>
      <c r="D10" s="1">
        <v>395922</v>
      </c>
      <c r="E10" t="s">
        <v>238</v>
      </c>
      <c r="F10" s="1">
        <v>603928</v>
      </c>
      <c r="G10">
        <v>1.427</v>
      </c>
      <c r="H10" t="s">
        <v>237</v>
      </c>
      <c r="I10" t="s">
        <v>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O37" sqref="O37"/>
    </sheetView>
  </sheetViews>
  <sheetFormatPr defaultRowHeight="14.5" x14ac:dyDescent="0.35"/>
  <cols>
    <col min="2" max="2" width="17.26953125" bestFit="1" customWidth="1"/>
  </cols>
  <sheetData>
    <row r="1" spans="1:9" x14ac:dyDescent="0.35">
      <c r="A1" t="s">
        <v>178</v>
      </c>
      <c r="B1" t="s">
        <v>177</v>
      </c>
      <c r="C1" t="s">
        <v>176</v>
      </c>
      <c r="D1" t="s">
        <v>173</v>
      </c>
      <c r="E1" t="s">
        <v>175</v>
      </c>
      <c r="F1" t="s">
        <v>173</v>
      </c>
      <c r="G1" t="s">
        <v>174</v>
      </c>
      <c r="H1" t="s">
        <v>173</v>
      </c>
      <c r="I1" t="s">
        <v>172</v>
      </c>
    </row>
    <row r="2" spans="1:9" x14ac:dyDescent="0.35">
      <c r="A2" t="s">
        <v>171</v>
      </c>
      <c r="B2" t="s">
        <v>170</v>
      </c>
      <c r="C2" t="s">
        <v>169</v>
      </c>
      <c r="D2" s="1">
        <v>438025</v>
      </c>
      <c r="E2" t="s">
        <v>168</v>
      </c>
      <c r="F2" s="1">
        <v>558245</v>
      </c>
      <c r="G2">
        <v>15.125</v>
      </c>
      <c r="H2" t="s">
        <v>167</v>
      </c>
      <c r="I2" t="s">
        <v>166</v>
      </c>
    </row>
    <row r="3" spans="1:9" x14ac:dyDescent="0.35">
      <c r="B3" t="s">
        <v>165</v>
      </c>
      <c r="C3" t="s">
        <v>164</v>
      </c>
      <c r="D3" s="1">
        <v>440330</v>
      </c>
      <c r="E3" t="s">
        <v>163</v>
      </c>
      <c r="F3" s="1">
        <v>557150</v>
      </c>
      <c r="G3">
        <v>7.5629999999999997</v>
      </c>
      <c r="H3" t="s">
        <v>162</v>
      </c>
      <c r="I3" t="s">
        <v>161</v>
      </c>
    </row>
    <row r="4" spans="1:9" x14ac:dyDescent="0.35">
      <c r="B4" t="s">
        <v>160</v>
      </c>
      <c r="C4" t="s">
        <v>159</v>
      </c>
      <c r="D4" s="1">
        <v>452639</v>
      </c>
      <c r="E4" t="s">
        <v>158</v>
      </c>
      <c r="F4" s="1">
        <v>545273</v>
      </c>
      <c r="G4">
        <v>8.9710000000000001</v>
      </c>
      <c r="H4" t="s">
        <v>157</v>
      </c>
      <c r="I4" t="s">
        <v>156</v>
      </c>
    </row>
    <row r="5" spans="1:9" x14ac:dyDescent="0.35">
      <c r="B5" t="s">
        <v>155</v>
      </c>
      <c r="C5" t="s">
        <v>154</v>
      </c>
      <c r="D5" s="1">
        <v>460220</v>
      </c>
      <c r="E5" t="s">
        <v>153</v>
      </c>
      <c r="F5" s="1">
        <v>538000</v>
      </c>
      <c r="G5">
        <v>11.113</v>
      </c>
      <c r="H5" t="s">
        <v>152</v>
      </c>
      <c r="I5" t="s">
        <v>151</v>
      </c>
    </row>
    <row r="6" spans="1:9" x14ac:dyDescent="0.35">
      <c r="B6" t="s">
        <v>150</v>
      </c>
      <c r="C6" t="s">
        <v>149</v>
      </c>
      <c r="D6" s="1">
        <v>464459</v>
      </c>
      <c r="E6" t="s">
        <v>148</v>
      </c>
      <c r="F6" s="1">
        <v>533880</v>
      </c>
      <c r="G6">
        <v>13.641</v>
      </c>
      <c r="H6" t="s">
        <v>147</v>
      </c>
      <c r="I6" t="s">
        <v>146</v>
      </c>
    </row>
    <row r="7" spans="1:9" x14ac:dyDescent="0.35">
      <c r="B7" t="s">
        <v>145</v>
      </c>
      <c r="C7" t="s">
        <v>144</v>
      </c>
      <c r="D7" s="1">
        <v>468447</v>
      </c>
      <c r="E7" t="s">
        <v>143</v>
      </c>
      <c r="F7" s="1">
        <v>530038</v>
      </c>
      <c r="G7">
        <v>15.18</v>
      </c>
      <c r="H7" t="s">
        <v>142</v>
      </c>
      <c r="I7" t="s">
        <v>141</v>
      </c>
    </row>
    <row r="8" spans="1:9" x14ac:dyDescent="0.35">
      <c r="B8" t="s">
        <v>140</v>
      </c>
      <c r="C8" t="s">
        <v>139</v>
      </c>
      <c r="D8" s="1">
        <v>473699</v>
      </c>
      <c r="E8" t="s">
        <v>138</v>
      </c>
      <c r="F8" s="1">
        <v>524949</v>
      </c>
      <c r="G8">
        <v>15.972</v>
      </c>
      <c r="H8" t="s">
        <v>137</v>
      </c>
      <c r="I8" t="s">
        <v>136</v>
      </c>
    </row>
    <row r="9" spans="1:9" x14ac:dyDescent="0.35">
      <c r="B9" t="s">
        <v>135</v>
      </c>
      <c r="C9" t="s">
        <v>134</v>
      </c>
      <c r="D9" s="1">
        <v>477302</v>
      </c>
      <c r="E9" t="s">
        <v>133</v>
      </c>
      <c r="F9" s="1">
        <v>522160</v>
      </c>
      <c r="G9">
        <v>6.726</v>
      </c>
      <c r="H9" t="s">
        <v>132</v>
      </c>
      <c r="I9" t="s">
        <v>131</v>
      </c>
    </row>
    <row r="10" spans="1:9" x14ac:dyDescent="0.35">
      <c r="B10" t="s">
        <v>130</v>
      </c>
      <c r="C10" t="s">
        <v>129</v>
      </c>
      <c r="D10" s="1">
        <v>478972</v>
      </c>
      <c r="E10" t="s">
        <v>128</v>
      </c>
      <c r="F10" s="1">
        <v>520960</v>
      </c>
      <c r="G10">
        <v>926</v>
      </c>
      <c r="H10" t="s">
        <v>127</v>
      </c>
      <c r="I10" t="s">
        <v>126</v>
      </c>
    </row>
    <row r="11" spans="1:9" x14ac:dyDescent="0.35">
      <c r="B11" t="s">
        <v>125</v>
      </c>
      <c r="C11" t="s">
        <v>124</v>
      </c>
      <c r="D11" s="1">
        <v>480710</v>
      </c>
      <c r="E11" t="s">
        <v>123</v>
      </c>
      <c r="F11" s="1">
        <v>519290</v>
      </c>
      <c r="G11">
        <v>4</v>
      </c>
      <c r="H11" t="s">
        <v>94</v>
      </c>
      <c r="I11" t="s">
        <v>122</v>
      </c>
    </row>
    <row r="12" spans="1:9" x14ac:dyDescent="0.35">
      <c r="B12" t="s">
        <v>121</v>
      </c>
      <c r="C12" t="s">
        <v>120</v>
      </c>
      <c r="D12" s="1">
        <v>483309</v>
      </c>
      <c r="E12" t="s">
        <v>119</v>
      </c>
      <c r="F12" s="1">
        <v>516691</v>
      </c>
      <c r="G12">
        <v>0</v>
      </c>
      <c r="H12" t="s">
        <v>94</v>
      </c>
      <c r="I12" t="s">
        <v>118</v>
      </c>
    </row>
    <row r="13" spans="1:9" x14ac:dyDescent="0.35">
      <c r="B13" t="s">
        <v>117</v>
      </c>
      <c r="C13" t="s">
        <v>116</v>
      </c>
      <c r="D13" s="1">
        <v>487482</v>
      </c>
      <c r="E13" t="s">
        <v>115</v>
      </c>
      <c r="F13" s="1">
        <v>512518</v>
      </c>
      <c r="G13">
        <v>0</v>
      </c>
      <c r="H13" t="s">
        <v>94</v>
      </c>
      <c r="I13" t="s">
        <v>114</v>
      </c>
    </row>
    <row r="14" spans="1:9" x14ac:dyDescent="0.35">
      <c r="B14" t="s">
        <v>113</v>
      </c>
      <c r="C14" t="s">
        <v>112</v>
      </c>
      <c r="D14" s="1">
        <v>492747</v>
      </c>
      <c r="E14" t="s">
        <v>111</v>
      </c>
      <c r="F14" s="1">
        <v>507253</v>
      </c>
      <c r="G14">
        <v>0</v>
      </c>
      <c r="H14" t="s">
        <v>94</v>
      </c>
      <c r="I14" t="s">
        <v>110</v>
      </c>
    </row>
    <row r="15" spans="1:9" x14ac:dyDescent="0.35">
      <c r="B15" t="s">
        <v>109</v>
      </c>
      <c r="C15" t="s">
        <v>108</v>
      </c>
      <c r="D15" s="1">
        <v>494104</v>
      </c>
      <c r="E15" t="s">
        <v>107</v>
      </c>
      <c r="F15" s="1">
        <v>505896</v>
      </c>
      <c r="G15">
        <v>0</v>
      </c>
      <c r="H15" t="s">
        <v>94</v>
      </c>
      <c r="I15" t="s">
        <v>106</v>
      </c>
    </row>
    <row r="16" spans="1:9" x14ac:dyDescent="0.35">
      <c r="B16" t="s">
        <v>105</v>
      </c>
      <c r="C16" t="s">
        <v>104</v>
      </c>
      <c r="D16" s="1">
        <v>487963</v>
      </c>
      <c r="E16" t="s">
        <v>103</v>
      </c>
      <c r="F16" s="1">
        <v>512037</v>
      </c>
      <c r="G16">
        <v>0</v>
      </c>
      <c r="H16" t="s">
        <v>94</v>
      </c>
      <c r="I16" t="s">
        <v>102</v>
      </c>
    </row>
    <row r="17" spans="2:9" x14ac:dyDescent="0.35">
      <c r="B17" t="s">
        <v>101</v>
      </c>
      <c r="C17" t="s">
        <v>100</v>
      </c>
      <c r="D17" s="1">
        <v>496144</v>
      </c>
      <c r="E17" t="s">
        <v>99</v>
      </c>
      <c r="F17" s="1">
        <v>503856</v>
      </c>
      <c r="G17">
        <v>0</v>
      </c>
      <c r="H17" t="s">
        <v>94</v>
      </c>
      <c r="I17" t="s">
        <v>98</v>
      </c>
    </row>
    <row r="18" spans="2:9" x14ac:dyDescent="0.35">
      <c r="B18" t="s">
        <v>97</v>
      </c>
      <c r="C18">
        <v>741.90599999999995</v>
      </c>
      <c r="D18" s="1">
        <v>502039</v>
      </c>
      <c r="E18">
        <v>735.88099999999997</v>
      </c>
      <c r="F18" s="1">
        <v>497961</v>
      </c>
      <c r="G18">
        <v>0</v>
      </c>
      <c r="H18" t="s">
        <v>94</v>
      </c>
      <c r="I18" t="s">
        <v>96</v>
      </c>
    </row>
    <row r="19" spans="2:9" x14ac:dyDescent="0.35">
      <c r="B19" t="s">
        <v>95</v>
      </c>
      <c r="C19">
        <v>420.68</v>
      </c>
      <c r="D19" s="1">
        <v>504816</v>
      </c>
      <c r="E19">
        <v>412.65300000000002</v>
      </c>
      <c r="F19" s="1">
        <v>495184</v>
      </c>
      <c r="G19">
        <v>0</v>
      </c>
      <c r="H19" t="s">
        <v>94</v>
      </c>
      <c r="I19">
        <v>833.33299999999997</v>
      </c>
    </row>
    <row r="20" spans="2:9" x14ac:dyDescent="0.35">
      <c r="B20" t="s">
        <v>93</v>
      </c>
      <c r="C20">
        <v>1.9019999999999999</v>
      </c>
      <c r="D20" s="1">
        <v>484216</v>
      </c>
      <c r="E20">
        <v>2.0249999999999999</v>
      </c>
      <c r="F20" s="1">
        <v>515530</v>
      </c>
      <c r="G20">
        <v>1</v>
      </c>
      <c r="H20" t="s">
        <v>92</v>
      </c>
      <c r="I20">
        <v>3.9279999999999999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8" sqref="F8"/>
    </sheetView>
  </sheetViews>
  <sheetFormatPr defaultRowHeight="14.5" x14ac:dyDescent="0.35"/>
  <cols>
    <col min="1" max="1" width="4" bestFit="1" customWidth="1"/>
    <col min="2" max="2" width="10.7265625" bestFit="1" customWidth="1"/>
    <col min="3" max="3" width="3.1796875" bestFit="1" customWidth="1"/>
    <col min="4" max="4" width="22.81640625" bestFit="1" customWidth="1"/>
    <col min="5" max="5" width="9.81640625" customWidth="1"/>
    <col min="6" max="6" width="51.453125" bestFit="1" customWidth="1"/>
    <col min="7" max="7" width="10.26953125" bestFit="1" customWidth="1"/>
    <col min="8" max="8" width="10.1796875" bestFit="1" customWidth="1"/>
    <col min="9" max="9" width="9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274</v>
      </c>
      <c r="B2" t="s">
        <v>10</v>
      </c>
      <c r="C2">
        <v>13</v>
      </c>
      <c r="D2" t="s">
        <v>14</v>
      </c>
      <c r="E2" t="s">
        <v>15</v>
      </c>
      <c r="F2" t="s">
        <v>16</v>
      </c>
      <c r="G2" t="s">
        <v>39</v>
      </c>
      <c r="H2">
        <v>911.90599999999995</v>
      </c>
      <c r="I2" t="s">
        <v>294</v>
      </c>
    </row>
    <row r="3" spans="1:9" x14ac:dyDescent="0.35">
      <c r="C3">
        <v>45</v>
      </c>
      <c r="D3" t="s">
        <v>11</v>
      </c>
      <c r="E3" t="s">
        <v>12</v>
      </c>
      <c r="F3" t="s">
        <v>13</v>
      </c>
      <c r="G3" t="s">
        <v>19</v>
      </c>
      <c r="H3" t="s">
        <v>293</v>
      </c>
      <c r="I3" t="s">
        <v>292</v>
      </c>
    </row>
    <row r="4" spans="1:9" x14ac:dyDescent="0.35">
      <c r="H4" t="s">
        <v>291</v>
      </c>
    </row>
    <row r="5" spans="1:9" x14ac:dyDescent="0.35">
      <c r="A5" t="s">
        <v>273</v>
      </c>
      <c r="C5">
        <v>13</v>
      </c>
      <c r="D5" t="s">
        <v>14</v>
      </c>
      <c r="E5" t="s">
        <v>15</v>
      </c>
      <c r="F5" t="s">
        <v>16</v>
      </c>
      <c r="G5" t="s">
        <v>39</v>
      </c>
      <c r="H5" t="s">
        <v>290</v>
      </c>
      <c r="I5" t="s">
        <v>289</v>
      </c>
    </row>
    <row r="6" spans="1:9" x14ac:dyDescent="0.35">
      <c r="C6">
        <v>45</v>
      </c>
      <c r="D6" t="s">
        <v>11</v>
      </c>
      <c r="E6" t="s">
        <v>12</v>
      </c>
      <c r="F6" t="s">
        <v>13</v>
      </c>
      <c r="G6" t="s">
        <v>19</v>
      </c>
      <c r="H6" t="s">
        <v>288</v>
      </c>
      <c r="I6" t="s">
        <v>287</v>
      </c>
    </row>
    <row r="7" spans="1:9" x14ac:dyDescent="0.35">
      <c r="H7" t="s">
        <v>286</v>
      </c>
    </row>
    <row r="8" spans="1:9" x14ac:dyDescent="0.35">
      <c r="A8" t="s">
        <v>272</v>
      </c>
      <c r="C8">
        <v>13</v>
      </c>
      <c r="D8" t="s">
        <v>14</v>
      </c>
      <c r="E8" t="s">
        <v>15</v>
      </c>
      <c r="F8" t="s">
        <v>16</v>
      </c>
      <c r="G8" t="s">
        <v>39</v>
      </c>
      <c r="H8" t="s">
        <v>285</v>
      </c>
      <c r="I8" t="s">
        <v>284</v>
      </c>
    </row>
    <row r="9" spans="1:9" x14ac:dyDescent="0.35">
      <c r="C9">
        <v>45</v>
      </c>
      <c r="D9" t="s">
        <v>11</v>
      </c>
      <c r="E9" t="s">
        <v>12</v>
      </c>
      <c r="F9" t="s">
        <v>13</v>
      </c>
      <c r="G9" t="s">
        <v>19</v>
      </c>
      <c r="H9" t="s">
        <v>283</v>
      </c>
      <c r="I9" t="s">
        <v>282</v>
      </c>
    </row>
    <row r="10" spans="1:9" x14ac:dyDescent="0.35">
      <c r="H10" t="s">
        <v>281</v>
      </c>
    </row>
    <row r="11" spans="1:9" x14ac:dyDescent="0.35">
      <c r="A11" t="s">
        <v>271</v>
      </c>
      <c r="C11">
        <v>13</v>
      </c>
      <c r="D11" t="s">
        <v>14</v>
      </c>
      <c r="E11" t="s">
        <v>15</v>
      </c>
      <c r="F11" t="s">
        <v>16</v>
      </c>
      <c r="G11" t="s">
        <v>39</v>
      </c>
      <c r="H11" t="s">
        <v>280</v>
      </c>
      <c r="I11" t="s">
        <v>279</v>
      </c>
    </row>
    <row r="12" spans="1:9" x14ac:dyDescent="0.35">
      <c r="C12">
        <v>45</v>
      </c>
      <c r="D12" t="s">
        <v>11</v>
      </c>
      <c r="E12" t="s">
        <v>12</v>
      </c>
      <c r="F12" t="s">
        <v>13</v>
      </c>
      <c r="G12" t="s">
        <v>19</v>
      </c>
      <c r="H12" t="s">
        <v>278</v>
      </c>
      <c r="I12" t="s">
        <v>277</v>
      </c>
    </row>
    <row r="13" spans="1:9" x14ac:dyDescent="0.35">
      <c r="H13" t="s">
        <v>275</v>
      </c>
    </row>
    <row r="14" spans="1:9" x14ac:dyDescent="0.35">
      <c r="H14" t="s">
        <v>276</v>
      </c>
    </row>
    <row r="15" spans="1:9" x14ac:dyDescent="0.35">
      <c r="H15" t="s">
        <v>275</v>
      </c>
    </row>
    <row r="16" spans="1:9" x14ac:dyDescent="0.35">
      <c r="H16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R39" sqref="R3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63</v>
      </c>
      <c r="B2" t="s">
        <v>10</v>
      </c>
      <c r="C2">
        <v>13</v>
      </c>
      <c r="D2" t="s">
        <v>14</v>
      </c>
      <c r="E2" t="s">
        <v>15</v>
      </c>
      <c r="F2" t="s">
        <v>16</v>
      </c>
      <c r="G2" t="s">
        <v>39</v>
      </c>
      <c r="H2">
        <v>138.922</v>
      </c>
      <c r="I2" t="s">
        <v>62</v>
      </c>
    </row>
    <row r="3" spans="1:9" x14ac:dyDescent="0.35">
      <c r="C3">
        <v>45</v>
      </c>
      <c r="D3" t="s">
        <v>11</v>
      </c>
      <c r="E3" t="s">
        <v>12</v>
      </c>
      <c r="F3" t="s">
        <v>13</v>
      </c>
      <c r="G3" t="s">
        <v>19</v>
      </c>
      <c r="H3">
        <v>243.53</v>
      </c>
      <c r="I3" t="s">
        <v>61</v>
      </c>
    </row>
    <row r="4" spans="1:9" x14ac:dyDescent="0.35">
      <c r="H4">
        <v>382.452</v>
      </c>
    </row>
    <row r="5" spans="1:9" x14ac:dyDescent="0.35">
      <c r="A5" t="s">
        <v>60</v>
      </c>
      <c r="C5">
        <v>13</v>
      </c>
      <c r="D5" t="s">
        <v>14</v>
      </c>
      <c r="E5" t="s">
        <v>15</v>
      </c>
      <c r="F5" t="s">
        <v>16</v>
      </c>
      <c r="G5" t="s">
        <v>39</v>
      </c>
      <c r="H5" t="s">
        <v>59</v>
      </c>
      <c r="I5" t="s">
        <v>58</v>
      </c>
    </row>
    <row r="6" spans="1:9" x14ac:dyDescent="0.35">
      <c r="C6">
        <v>45</v>
      </c>
      <c r="D6" t="s">
        <v>11</v>
      </c>
      <c r="E6" t="s">
        <v>12</v>
      </c>
      <c r="F6" t="s">
        <v>13</v>
      </c>
      <c r="G6" t="s">
        <v>19</v>
      </c>
      <c r="H6">
        <v>555.80999999999995</v>
      </c>
      <c r="I6" t="s">
        <v>57</v>
      </c>
    </row>
    <row r="7" spans="1:9" x14ac:dyDescent="0.35">
      <c r="H7" t="s">
        <v>56</v>
      </c>
    </row>
    <row r="8" spans="1:9" x14ac:dyDescent="0.35">
      <c r="A8" t="s">
        <v>55</v>
      </c>
      <c r="C8">
        <v>13</v>
      </c>
      <c r="D8" t="s">
        <v>14</v>
      </c>
      <c r="E8" t="s">
        <v>15</v>
      </c>
      <c r="F8" t="s">
        <v>16</v>
      </c>
      <c r="G8" t="s">
        <v>39</v>
      </c>
      <c r="H8">
        <v>227.41399999999999</v>
      </c>
      <c r="I8" t="s">
        <v>54</v>
      </c>
    </row>
    <row r="9" spans="1:9" x14ac:dyDescent="0.35">
      <c r="C9">
        <v>45</v>
      </c>
      <c r="D9" t="s">
        <v>11</v>
      </c>
      <c r="E9" t="s">
        <v>12</v>
      </c>
      <c r="F9" t="s">
        <v>13</v>
      </c>
      <c r="G9" t="s">
        <v>19</v>
      </c>
      <c r="H9">
        <v>142.66399999999999</v>
      </c>
      <c r="I9" t="s">
        <v>53</v>
      </c>
    </row>
    <row r="10" spans="1:9" x14ac:dyDescent="0.35">
      <c r="H10">
        <v>370.07799999999997</v>
      </c>
    </row>
    <row r="11" spans="1:9" x14ac:dyDescent="0.35">
      <c r="A11" t="s">
        <v>52</v>
      </c>
      <c r="C11">
        <v>13</v>
      </c>
      <c r="D11" t="s">
        <v>14</v>
      </c>
      <c r="E11" t="s">
        <v>15</v>
      </c>
      <c r="F11" t="s">
        <v>16</v>
      </c>
      <c r="G11" t="s">
        <v>39</v>
      </c>
      <c r="H11" t="s">
        <v>51</v>
      </c>
      <c r="I11" t="s">
        <v>50</v>
      </c>
    </row>
    <row r="12" spans="1:9" x14ac:dyDescent="0.35">
      <c r="C12">
        <v>45</v>
      </c>
      <c r="D12" t="s">
        <v>11</v>
      </c>
      <c r="E12" t="s">
        <v>12</v>
      </c>
      <c r="F12" t="s">
        <v>13</v>
      </c>
      <c r="G12" t="s">
        <v>19</v>
      </c>
      <c r="H12" t="s">
        <v>49</v>
      </c>
      <c r="I12" t="s">
        <v>48</v>
      </c>
    </row>
    <row r="13" spans="1:9" x14ac:dyDescent="0.35">
      <c r="H13" t="s">
        <v>47</v>
      </c>
    </row>
    <row r="14" spans="1:9" x14ac:dyDescent="0.35">
      <c r="A14" t="s">
        <v>46</v>
      </c>
      <c r="C14">
        <v>13</v>
      </c>
      <c r="D14" t="s">
        <v>14</v>
      </c>
      <c r="E14" t="s">
        <v>15</v>
      </c>
      <c r="F14" t="s">
        <v>16</v>
      </c>
      <c r="G14" t="s">
        <v>39</v>
      </c>
      <c r="H14">
        <v>364.05500000000001</v>
      </c>
      <c r="I14" t="s">
        <v>45</v>
      </c>
    </row>
    <row r="15" spans="1:9" x14ac:dyDescent="0.35">
      <c r="C15">
        <v>45</v>
      </c>
      <c r="D15" t="s">
        <v>11</v>
      </c>
      <c r="E15" t="s">
        <v>12</v>
      </c>
      <c r="F15" t="s">
        <v>13</v>
      </c>
      <c r="G15" t="s">
        <v>19</v>
      </c>
      <c r="H15">
        <v>442.34899999999999</v>
      </c>
      <c r="I15" t="s">
        <v>44</v>
      </c>
    </row>
    <row r="16" spans="1:9" x14ac:dyDescent="0.35">
      <c r="H16">
        <v>806.404</v>
      </c>
    </row>
    <row r="17" spans="1:9" x14ac:dyDescent="0.35">
      <c r="A17" t="s">
        <v>43</v>
      </c>
      <c r="C17">
        <v>13</v>
      </c>
      <c r="D17" t="s">
        <v>14</v>
      </c>
      <c r="E17" t="s">
        <v>15</v>
      </c>
      <c r="F17" t="s">
        <v>16</v>
      </c>
      <c r="G17" t="s">
        <v>39</v>
      </c>
      <c r="H17">
        <v>97.328999999999994</v>
      </c>
      <c r="I17" t="s">
        <v>42</v>
      </c>
    </row>
    <row r="18" spans="1:9" x14ac:dyDescent="0.35">
      <c r="C18">
        <v>45</v>
      </c>
      <c r="D18" t="s">
        <v>11</v>
      </c>
      <c r="E18" t="s">
        <v>12</v>
      </c>
      <c r="F18" t="s">
        <v>13</v>
      </c>
      <c r="G18" t="s">
        <v>19</v>
      </c>
      <c r="H18">
        <v>139.477</v>
      </c>
      <c r="I18" t="s">
        <v>41</v>
      </c>
    </row>
    <row r="19" spans="1:9" x14ac:dyDescent="0.35">
      <c r="H19">
        <v>236.80600000000001</v>
      </c>
    </row>
    <row r="20" spans="1:9" x14ac:dyDescent="0.35">
      <c r="A20" t="s">
        <v>40</v>
      </c>
      <c r="C20">
        <v>13</v>
      </c>
      <c r="D20" t="s">
        <v>14</v>
      </c>
      <c r="E20" t="s">
        <v>15</v>
      </c>
      <c r="F20" t="s">
        <v>16</v>
      </c>
      <c r="G20" t="s">
        <v>39</v>
      </c>
      <c r="H20">
        <v>428.66199999999998</v>
      </c>
      <c r="I20" t="s">
        <v>38</v>
      </c>
    </row>
    <row r="21" spans="1:9" x14ac:dyDescent="0.35">
      <c r="C21">
        <v>45</v>
      </c>
      <c r="D21" t="s">
        <v>11</v>
      </c>
      <c r="E21" t="s">
        <v>12</v>
      </c>
      <c r="F21" t="s">
        <v>13</v>
      </c>
      <c r="G21" t="s">
        <v>19</v>
      </c>
      <c r="H21">
        <v>291.84800000000001</v>
      </c>
      <c r="I21" t="s">
        <v>37</v>
      </c>
    </row>
    <row r="22" spans="1:9" x14ac:dyDescent="0.35">
      <c r="H22" t="s">
        <v>36</v>
      </c>
    </row>
    <row r="23" spans="1:9" x14ac:dyDescent="0.35">
      <c r="H23">
        <v>720.51</v>
      </c>
    </row>
    <row r="24" spans="1:9" x14ac:dyDescent="0.35">
      <c r="H24" t="s">
        <v>36</v>
      </c>
    </row>
    <row r="25" spans="1:9" x14ac:dyDescent="0.35">
      <c r="H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39" sqref="G39"/>
    </sheetView>
  </sheetViews>
  <sheetFormatPr defaultRowHeight="14.5" x14ac:dyDescent="0.35"/>
  <cols>
    <col min="1" max="1" width="4" bestFit="1" customWidth="1"/>
    <col min="2" max="2" width="10.7265625" bestFit="1" customWidth="1"/>
    <col min="3" max="3" width="3.1796875" bestFit="1" customWidth="1"/>
    <col min="4" max="4" width="22.81640625" bestFit="1" customWidth="1"/>
    <col min="5" max="5" width="7.453125" bestFit="1" customWidth="1"/>
    <col min="6" max="6" width="51.453125" bestFit="1" customWidth="1"/>
    <col min="7" max="7" width="10.26953125" bestFit="1" customWidth="1"/>
    <col min="8" max="8" width="10.1796875" bestFit="1" customWidth="1"/>
    <col min="9" max="9" width="9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91</v>
      </c>
      <c r="B2" t="s">
        <v>10</v>
      </c>
      <c r="C2">
        <v>13</v>
      </c>
      <c r="D2" t="s">
        <v>14</v>
      </c>
      <c r="E2" t="s">
        <v>15</v>
      </c>
      <c r="F2" t="s">
        <v>16</v>
      </c>
      <c r="G2" t="s">
        <v>39</v>
      </c>
      <c r="H2">
        <v>941.28599999999994</v>
      </c>
      <c r="I2" t="s">
        <v>235</v>
      </c>
    </row>
    <row r="3" spans="1:9" x14ac:dyDescent="0.35">
      <c r="C3">
        <v>45</v>
      </c>
      <c r="D3" t="s">
        <v>11</v>
      </c>
      <c r="E3" t="s">
        <v>12</v>
      </c>
      <c r="F3" t="s">
        <v>13</v>
      </c>
      <c r="G3" t="s">
        <v>19</v>
      </c>
      <c r="H3">
        <v>574.01199999999994</v>
      </c>
      <c r="I3" t="s">
        <v>234</v>
      </c>
    </row>
    <row r="4" spans="1:9" x14ac:dyDescent="0.35">
      <c r="H4" t="s">
        <v>233</v>
      </c>
    </row>
    <row r="5" spans="1:9" x14ac:dyDescent="0.35">
      <c r="A5" t="s">
        <v>89</v>
      </c>
      <c r="C5">
        <v>13</v>
      </c>
      <c r="D5" t="s">
        <v>14</v>
      </c>
      <c r="E5" t="s">
        <v>15</v>
      </c>
      <c r="F5" t="s">
        <v>16</v>
      </c>
      <c r="G5" t="s">
        <v>39</v>
      </c>
      <c r="H5" t="s">
        <v>232</v>
      </c>
      <c r="I5" t="s">
        <v>231</v>
      </c>
    </row>
    <row r="6" spans="1:9" x14ac:dyDescent="0.35">
      <c r="C6">
        <v>45</v>
      </c>
      <c r="D6" t="s">
        <v>11</v>
      </c>
      <c r="E6" t="s">
        <v>12</v>
      </c>
      <c r="F6" t="s">
        <v>13</v>
      </c>
      <c r="G6" t="s">
        <v>19</v>
      </c>
      <c r="H6" t="s">
        <v>230</v>
      </c>
      <c r="I6" t="s">
        <v>229</v>
      </c>
    </row>
    <row r="7" spans="1:9" x14ac:dyDescent="0.35">
      <c r="H7" t="s">
        <v>228</v>
      </c>
    </row>
    <row r="8" spans="1:9" x14ac:dyDescent="0.35">
      <c r="A8" t="s">
        <v>84</v>
      </c>
      <c r="C8">
        <v>13</v>
      </c>
      <c r="D8" t="s">
        <v>14</v>
      </c>
      <c r="E8" t="s">
        <v>15</v>
      </c>
      <c r="F8" t="s">
        <v>16</v>
      </c>
      <c r="G8" t="s">
        <v>39</v>
      </c>
      <c r="H8" t="s">
        <v>227</v>
      </c>
      <c r="I8" t="s">
        <v>226</v>
      </c>
    </row>
    <row r="9" spans="1:9" x14ac:dyDescent="0.35">
      <c r="C9">
        <v>45</v>
      </c>
      <c r="D9" t="s">
        <v>11</v>
      </c>
      <c r="E9" t="s">
        <v>12</v>
      </c>
      <c r="F9" t="s">
        <v>13</v>
      </c>
      <c r="G9" t="s">
        <v>19</v>
      </c>
      <c r="H9" t="s">
        <v>225</v>
      </c>
      <c r="I9" t="s">
        <v>224</v>
      </c>
    </row>
    <row r="10" spans="1:9" x14ac:dyDescent="0.35">
      <c r="H10" t="s">
        <v>223</v>
      </c>
    </row>
    <row r="11" spans="1:9" x14ac:dyDescent="0.35">
      <c r="A11" t="s">
        <v>81</v>
      </c>
      <c r="C11">
        <v>13</v>
      </c>
      <c r="D11" t="s">
        <v>14</v>
      </c>
      <c r="E11" t="s">
        <v>15</v>
      </c>
      <c r="F11" t="s">
        <v>16</v>
      </c>
      <c r="G11" t="s">
        <v>39</v>
      </c>
      <c r="H11" t="s">
        <v>222</v>
      </c>
      <c r="I11" t="s">
        <v>221</v>
      </c>
    </row>
    <row r="12" spans="1:9" x14ac:dyDescent="0.35">
      <c r="C12">
        <v>45</v>
      </c>
      <c r="D12" t="s">
        <v>11</v>
      </c>
      <c r="E12" t="s">
        <v>12</v>
      </c>
      <c r="F12" t="s">
        <v>13</v>
      </c>
      <c r="G12" t="s">
        <v>19</v>
      </c>
      <c r="H12">
        <v>667.51700000000005</v>
      </c>
      <c r="I12" t="s">
        <v>220</v>
      </c>
    </row>
    <row r="13" spans="1:9" x14ac:dyDescent="0.35">
      <c r="H13" t="s">
        <v>219</v>
      </c>
    </row>
    <row r="14" spans="1:9" x14ac:dyDescent="0.35">
      <c r="A14" t="s">
        <v>78</v>
      </c>
      <c r="C14">
        <v>13</v>
      </c>
      <c r="D14" t="s">
        <v>14</v>
      </c>
      <c r="E14" t="s">
        <v>15</v>
      </c>
      <c r="F14" t="s">
        <v>16</v>
      </c>
      <c r="G14" t="s">
        <v>39</v>
      </c>
      <c r="H14" t="s">
        <v>218</v>
      </c>
      <c r="I14" t="s">
        <v>217</v>
      </c>
    </row>
    <row r="15" spans="1:9" x14ac:dyDescent="0.35">
      <c r="C15">
        <v>45</v>
      </c>
      <c r="D15" t="s">
        <v>11</v>
      </c>
      <c r="E15" t="s">
        <v>12</v>
      </c>
      <c r="F15" t="s">
        <v>13</v>
      </c>
      <c r="G15" t="s">
        <v>19</v>
      </c>
      <c r="H15">
        <v>767.91600000000005</v>
      </c>
      <c r="I15" t="s">
        <v>216</v>
      </c>
    </row>
    <row r="16" spans="1:9" x14ac:dyDescent="0.35">
      <c r="H16" t="s">
        <v>215</v>
      </c>
    </row>
    <row r="17" spans="1:9" x14ac:dyDescent="0.35">
      <c r="A17" t="s">
        <v>75</v>
      </c>
      <c r="C17">
        <v>13</v>
      </c>
      <c r="D17" t="s">
        <v>14</v>
      </c>
      <c r="E17" t="s">
        <v>15</v>
      </c>
      <c r="F17" t="s">
        <v>16</v>
      </c>
      <c r="G17" t="s">
        <v>39</v>
      </c>
      <c r="H17" t="s">
        <v>214</v>
      </c>
      <c r="I17" t="s">
        <v>213</v>
      </c>
    </row>
    <row r="18" spans="1:9" x14ac:dyDescent="0.35">
      <c r="C18">
        <v>45</v>
      </c>
      <c r="D18" t="s">
        <v>11</v>
      </c>
      <c r="E18" t="s">
        <v>12</v>
      </c>
      <c r="F18" t="s">
        <v>13</v>
      </c>
      <c r="G18" t="s">
        <v>19</v>
      </c>
      <c r="H18" t="s">
        <v>212</v>
      </c>
      <c r="I18" t="s">
        <v>211</v>
      </c>
    </row>
    <row r="19" spans="1:9" x14ac:dyDescent="0.35">
      <c r="H19" t="s">
        <v>210</v>
      </c>
    </row>
    <row r="20" spans="1:9" x14ac:dyDescent="0.35">
      <c r="A20" t="s">
        <v>71</v>
      </c>
      <c r="C20">
        <v>13</v>
      </c>
      <c r="D20" t="s">
        <v>14</v>
      </c>
      <c r="E20" t="s">
        <v>15</v>
      </c>
      <c r="F20" t="s">
        <v>16</v>
      </c>
      <c r="G20" t="s">
        <v>39</v>
      </c>
      <c r="H20" t="s">
        <v>209</v>
      </c>
      <c r="I20" t="s">
        <v>208</v>
      </c>
    </row>
    <row r="21" spans="1:9" x14ac:dyDescent="0.35">
      <c r="C21">
        <v>45</v>
      </c>
      <c r="D21" t="s">
        <v>11</v>
      </c>
      <c r="E21" t="s">
        <v>12</v>
      </c>
      <c r="F21" t="s">
        <v>13</v>
      </c>
      <c r="G21" t="s">
        <v>19</v>
      </c>
      <c r="H21">
        <v>383.88400000000001</v>
      </c>
      <c r="I21" t="s">
        <v>207</v>
      </c>
    </row>
    <row r="22" spans="1:9" x14ac:dyDescent="0.35">
      <c r="H22" t="s">
        <v>206</v>
      </c>
    </row>
    <row r="23" spans="1:9" x14ac:dyDescent="0.35">
      <c r="A23" t="s">
        <v>68</v>
      </c>
      <c r="C23">
        <v>13</v>
      </c>
      <c r="D23" t="s">
        <v>14</v>
      </c>
      <c r="E23" t="s">
        <v>15</v>
      </c>
      <c r="F23" t="s">
        <v>16</v>
      </c>
      <c r="G23" t="s">
        <v>39</v>
      </c>
      <c r="H23" t="s">
        <v>205</v>
      </c>
      <c r="I23" t="s">
        <v>204</v>
      </c>
    </row>
    <row r="24" spans="1:9" x14ac:dyDescent="0.35">
      <c r="C24">
        <v>45</v>
      </c>
      <c r="D24" t="s">
        <v>11</v>
      </c>
      <c r="E24" t="s">
        <v>12</v>
      </c>
      <c r="F24" t="s">
        <v>13</v>
      </c>
      <c r="G24" t="s">
        <v>19</v>
      </c>
      <c r="H24">
        <v>516.01099999999997</v>
      </c>
      <c r="I24" t="s">
        <v>203</v>
      </c>
    </row>
    <row r="25" spans="1:9" x14ac:dyDescent="0.35">
      <c r="H25" t="s">
        <v>202</v>
      </c>
    </row>
    <row r="26" spans="1:9" x14ac:dyDescent="0.35">
      <c r="A26" t="s">
        <v>66</v>
      </c>
      <c r="C26">
        <v>13</v>
      </c>
      <c r="D26" t="s">
        <v>14</v>
      </c>
      <c r="E26" t="s">
        <v>15</v>
      </c>
      <c r="F26" t="s">
        <v>16</v>
      </c>
      <c r="G26" t="s">
        <v>39</v>
      </c>
      <c r="H26">
        <v>772.25300000000004</v>
      </c>
      <c r="I26" t="s">
        <v>201</v>
      </c>
    </row>
    <row r="27" spans="1:9" x14ac:dyDescent="0.35">
      <c r="C27">
        <v>45</v>
      </c>
      <c r="D27" t="s">
        <v>11</v>
      </c>
      <c r="E27" t="s">
        <v>12</v>
      </c>
      <c r="F27" t="s">
        <v>13</v>
      </c>
      <c r="G27" t="s">
        <v>19</v>
      </c>
      <c r="H27">
        <v>380.22199999999998</v>
      </c>
      <c r="I27" t="s">
        <v>200</v>
      </c>
    </row>
    <row r="28" spans="1:9" x14ac:dyDescent="0.35">
      <c r="H28" t="s">
        <v>198</v>
      </c>
    </row>
    <row r="29" spans="1:9" x14ac:dyDescent="0.35">
      <c r="H29" t="s">
        <v>199</v>
      </c>
    </row>
    <row r="30" spans="1:9" x14ac:dyDescent="0.35">
      <c r="H30" t="s">
        <v>198</v>
      </c>
    </row>
    <row r="31" spans="1:9" x14ac:dyDescent="0.35">
      <c r="H31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M35" sqref="M35"/>
    </sheetView>
  </sheetViews>
  <sheetFormatPr defaultRowHeight="14.5" x14ac:dyDescent="0.35"/>
  <cols>
    <col min="1" max="1" width="3.26953125" bestFit="1" customWidth="1"/>
    <col min="8" max="8" width="8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13</v>
      </c>
      <c r="D2" t="s">
        <v>14</v>
      </c>
      <c r="E2" t="s">
        <v>15</v>
      </c>
      <c r="F2" t="s">
        <v>16</v>
      </c>
      <c r="G2" t="s">
        <v>39</v>
      </c>
      <c r="H2">
        <v>31.059000000000001</v>
      </c>
      <c r="I2" t="s">
        <v>270</v>
      </c>
    </row>
    <row r="3" spans="1:9" x14ac:dyDescent="0.35">
      <c r="C3">
        <v>45</v>
      </c>
      <c r="D3" t="s">
        <v>11</v>
      </c>
      <c r="E3" t="s">
        <v>12</v>
      </c>
      <c r="F3" t="s">
        <v>13</v>
      </c>
      <c r="G3" t="s">
        <v>19</v>
      </c>
      <c r="H3">
        <v>104.121</v>
      </c>
      <c r="I3" t="s">
        <v>269</v>
      </c>
    </row>
    <row r="4" spans="1:9" x14ac:dyDescent="0.35">
      <c r="H4">
        <v>135.18</v>
      </c>
    </row>
    <row r="5" spans="1:9" x14ac:dyDescent="0.35">
      <c r="H5">
        <v>135.18</v>
      </c>
    </row>
    <row r="6" spans="1:9" x14ac:dyDescent="0.35">
      <c r="H6">
        <v>135.18</v>
      </c>
    </row>
    <row r="7" spans="1:9" x14ac:dyDescent="0.35">
      <c r="H7">
        <v>135.18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Q3" sqref="Q3"/>
    </sheetView>
  </sheetViews>
  <sheetFormatPr defaultRowHeight="14.5" x14ac:dyDescent="0.35"/>
  <cols>
    <col min="2" max="3" width="16.453125" bestFit="1" customWidth="1"/>
    <col min="4" max="5" width="12.54296875" bestFit="1" customWidth="1"/>
    <col min="6" max="10" width="11.54296875" bestFit="1" customWidth="1"/>
    <col min="11" max="11" width="10.26953125" bestFit="1" customWidth="1"/>
    <col min="12" max="15" width="9.81640625" customWidth="1"/>
    <col min="16" max="16" width="19" customWidth="1"/>
    <col min="18" max="18" width="9.54296875" bestFit="1" customWidth="1"/>
    <col min="19" max="19" width="6.1796875" bestFit="1" customWidth="1"/>
    <col min="20" max="20" width="5.81640625" bestFit="1" customWidth="1"/>
  </cols>
  <sheetData>
    <row r="1" spans="3:15" x14ac:dyDescent="0.35">
      <c r="N1">
        <v>16000</v>
      </c>
    </row>
    <row r="2" spans="3:15" ht="43.5" x14ac:dyDescent="0.35">
      <c r="C2" t="s">
        <v>343</v>
      </c>
      <c r="F2" s="3">
        <f>SUM(F4:F9)</f>
        <v>1</v>
      </c>
      <c r="G2" s="3">
        <f>SUM(G4:G9)</f>
        <v>0.904176751906418</v>
      </c>
      <c r="I2" s="35" t="s">
        <v>331</v>
      </c>
      <c r="K2" t="s">
        <v>334</v>
      </c>
      <c r="M2" s="35" t="s">
        <v>335</v>
      </c>
      <c r="O2" t="s">
        <v>334</v>
      </c>
    </row>
    <row r="3" spans="3:15" x14ac:dyDescent="0.35">
      <c r="E3" s="6" t="s">
        <v>309</v>
      </c>
      <c r="F3" t="s">
        <v>8</v>
      </c>
      <c r="G3" t="s">
        <v>346</v>
      </c>
      <c r="I3" s="16"/>
      <c r="M3" s="16"/>
    </row>
    <row r="4" spans="3:15" x14ac:dyDescent="0.35">
      <c r="C4" t="s">
        <v>308</v>
      </c>
      <c r="D4" t="s">
        <v>15</v>
      </c>
      <c r="E4" s="4">
        <v>43267668</v>
      </c>
      <c r="F4" s="5">
        <f t="shared" ref="F4:F9" si="0">E4/$E$11</f>
        <v>0.41594007494553986</v>
      </c>
      <c r="G4" s="5">
        <f t="shared" ref="G4:G9" si="1">E4/$E$16</f>
        <v>0.37608334595197035</v>
      </c>
      <c r="I4" s="36">
        <v>0.4</v>
      </c>
      <c r="J4" s="5">
        <f t="shared" ref="J4:J9" si="2">I4/$I$11</f>
        <v>0.45454545454545459</v>
      </c>
      <c r="K4" s="15">
        <f>F4-J4</f>
        <v>-3.8605379599914724E-2</v>
      </c>
      <c r="M4" s="16">
        <v>40</v>
      </c>
      <c r="N4" s="5">
        <f t="shared" ref="N4:N9" si="3">M4/$M$11</f>
        <v>0.449438202247191</v>
      </c>
      <c r="O4" s="15">
        <f t="shared" ref="O4:O9" si="4">F4-N4</f>
        <v>-3.3498127301651137E-2</v>
      </c>
    </row>
    <row r="5" spans="3:15" x14ac:dyDescent="0.35">
      <c r="C5" t="s">
        <v>307</v>
      </c>
      <c r="D5" t="s">
        <v>12</v>
      </c>
      <c r="E5" s="4">
        <v>34897211</v>
      </c>
      <c r="F5" s="5">
        <f t="shared" si="0"/>
        <v>0.3354733275370958</v>
      </c>
      <c r="G5" s="5">
        <f t="shared" si="1"/>
        <v>0.30332718364372918</v>
      </c>
      <c r="I5" s="36">
        <v>0.24</v>
      </c>
      <c r="J5" s="5">
        <f t="shared" si="2"/>
        <v>0.27272727272727271</v>
      </c>
      <c r="K5" s="15">
        <f t="shared" ref="K5:K9" si="5">F5-J5</f>
        <v>6.2746054809823093E-2</v>
      </c>
      <c r="M5" s="16">
        <v>24</v>
      </c>
      <c r="N5" s="5">
        <f t="shared" si="3"/>
        <v>0.2696629213483146</v>
      </c>
      <c r="O5" s="15">
        <f t="shared" si="4"/>
        <v>6.5810406188781201E-2</v>
      </c>
    </row>
    <row r="6" spans="3:15" x14ac:dyDescent="0.35">
      <c r="C6" t="s">
        <v>306</v>
      </c>
      <c r="D6" t="s">
        <v>18</v>
      </c>
      <c r="E6" s="4">
        <v>22176619</v>
      </c>
      <c r="F6" s="5">
        <f t="shared" si="0"/>
        <v>0.21318792981629339</v>
      </c>
      <c r="G6" s="5">
        <f t="shared" si="1"/>
        <v>0.19275956992694959</v>
      </c>
      <c r="I6" s="36">
        <v>0.21</v>
      </c>
      <c r="J6" s="5">
        <f t="shared" si="2"/>
        <v>0.23863636363636362</v>
      </c>
      <c r="K6" s="15">
        <f t="shared" si="5"/>
        <v>-2.5448433820070226E-2</v>
      </c>
      <c r="M6" s="16">
        <v>22</v>
      </c>
      <c r="N6" s="5">
        <f t="shared" si="3"/>
        <v>0.24719101123595505</v>
      </c>
      <c r="O6" s="15">
        <f t="shared" si="4"/>
        <v>-3.4003081419661657E-2</v>
      </c>
    </row>
    <row r="7" spans="3:15" x14ac:dyDescent="0.35">
      <c r="C7" t="s">
        <v>305</v>
      </c>
      <c r="D7" t="s">
        <v>21</v>
      </c>
      <c r="E7" s="4">
        <v>1612186</v>
      </c>
      <c r="F7" s="5">
        <f t="shared" si="0"/>
        <v>1.549824145054802E-2</v>
      </c>
      <c r="G7" s="5">
        <f t="shared" si="1"/>
        <v>1.4013149615017923E-2</v>
      </c>
      <c r="I7" s="36">
        <v>0.01</v>
      </c>
      <c r="J7" s="5">
        <f t="shared" si="2"/>
        <v>1.1363636363636364E-2</v>
      </c>
      <c r="K7" s="15">
        <f t="shared" si="5"/>
        <v>4.1346050869116562E-3</v>
      </c>
      <c r="M7" s="16">
        <v>1</v>
      </c>
      <c r="N7" s="5">
        <f t="shared" si="3"/>
        <v>1.1235955056179775E-2</v>
      </c>
      <c r="O7" s="15">
        <f t="shared" si="4"/>
        <v>4.2622863943682452E-3</v>
      </c>
    </row>
    <row r="8" spans="3:15" x14ac:dyDescent="0.35">
      <c r="C8" t="s">
        <v>304</v>
      </c>
      <c r="D8" t="s">
        <v>25</v>
      </c>
      <c r="E8" s="4">
        <v>780513</v>
      </c>
      <c r="F8" s="5">
        <f t="shared" si="0"/>
        <v>7.5032154660142104E-3</v>
      </c>
      <c r="G8" s="5">
        <f t="shared" si="1"/>
        <v>6.7842329889147308E-3</v>
      </c>
      <c r="I8" s="36">
        <v>0.01</v>
      </c>
      <c r="J8" s="5">
        <f t="shared" si="2"/>
        <v>1.1363636363636364E-2</v>
      </c>
      <c r="K8" s="15">
        <f t="shared" si="5"/>
        <v>-3.8604208976221535E-3</v>
      </c>
      <c r="M8" s="16">
        <v>1</v>
      </c>
      <c r="N8" s="5">
        <f t="shared" si="3"/>
        <v>1.1235955056179775E-2</v>
      </c>
      <c r="O8" s="15">
        <f t="shared" si="4"/>
        <v>-3.7327395901655645E-3</v>
      </c>
    </row>
    <row r="9" spans="3:15" x14ac:dyDescent="0.35">
      <c r="C9" t="s">
        <v>301</v>
      </c>
      <c r="D9" t="s">
        <v>23</v>
      </c>
      <c r="E9" s="4">
        <v>1289605</v>
      </c>
      <c r="F9" s="5">
        <f t="shared" si="0"/>
        <v>1.2397210784508722E-2</v>
      </c>
      <c r="G9" s="5">
        <f t="shared" si="1"/>
        <v>1.1209269779836314E-2</v>
      </c>
      <c r="I9" s="36">
        <v>0.01</v>
      </c>
      <c r="J9" s="5">
        <f t="shared" si="2"/>
        <v>1.1363636363636364E-2</v>
      </c>
      <c r="K9" s="15">
        <f t="shared" si="5"/>
        <v>1.0335744208723584E-3</v>
      </c>
      <c r="M9" s="16">
        <v>1</v>
      </c>
      <c r="N9" s="5">
        <f t="shared" si="3"/>
        <v>1.1235955056179775E-2</v>
      </c>
      <c r="O9" s="15">
        <f t="shared" si="4"/>
        <v>1.1612557283289474E-3</v>
      </c>
    </row>
    <row r="10" spans="3:15" x14ac:dyDescent="0.35">
      <c r="E10" s="4"/>
      <c r="I10" s="16"/>
      <c r="M10" s="16"/>
    </row>
    <row r="11" spans="3:15" x14ac:dyDescent="0.35">
      <c r="C11" t="s">
        <v>344</v>
      </c>
      <c r="E11" s="4">
        <f>SUM(E4:E9)</f>
        <v>104023802</v>
      </c>
      <c r="F11" s="5">
        <f>E11/E18</f>
        <v>0.72877595888351765</v>
      </c>
      <c r="G11" s="3">
        <f>SUM(G4:G9)</f>
        <v>0.904176751906418</v>
      </c>
      <c r="I11" s="36">
        <f>SUM(I4:I9)</f>
        <v>0.88</v>
      </c>
      <c r="J11" s="2"/>
      <c r="K11" s="3"/>
      <c r="M11" s="16">
        <f>SUM(M4:M9)</f>
        <v>89</v>
      </c>
    </row>
    <row r="12" spans="3:15" x14ac:dyDescent="0.35">
      <c r="C12" t="s">
        <v>345</v>
      </c>
      <c r="E12" s="4">
        <f>C27-C40</f>
        <v>11024281</v>
      </c>
      <c r="F12" s="5">
        <f>E12/E16</f>
        <v>9.5823248093581878E-2</v>
      </c>
      <c r="G12" s="3">
        <f>F12</f>
        <v>9.5823248093581878E-2</v>
      </c>
      <c r="I12" s="36">
        <v>7.0000000000000007E-2</v>
      </c>
      <c r="J12" s="2"/>
      <c r="M12" s="16">
        <v>4</v>
      </c>
    </row>
    <row r="13" spans="3:15" hidden="1" x14ac:dyDescent="0.35">
      <c r="C13" t="s">
        <v>300</v>
      </c>
      <c r="E13" s="4">
        <v>4420489</v>
      </c>
      <c r="F13" s="5">
        <f>E13/$E$16</f>
        <v>3.8422969637833947E-2</v>
      </c>
      <c r="I13" s="16"/>
      <c r="M13" s="16"/>
    </row>
    <row r="14" spans="3:15" hidden="1" x14ac:dyDescent="0.35">
      <c r="C14" t="s">
        <v>299</v>
      </c>
      <c r="E14" s="4">
        <v>6678592</v>
      </c>
      <c r="F14" s="5">
        <f>E14/$E$16</f>
        <v>5.8050441396750606E-2</v>
      </c>
      <c r="I14" s="16"/>
      <c r="M14" s="16"/>
    </row>
    <row r="16" spans="3:15" x14ac:dyDescent="0.35">
      <c r="C16" t="s">
        <v>298</v>
      </c>
      <c r="E16" s="4">
        <v>115048083</v>
      </c>
      <c r="F16" s="5">
        <f>E16/E18</f>
        <v>0.80601050330803636</v>
      </c>
    </row>
    <row r="17" spans="2:13" x14ac:dyDescent="0.35">
      <c r="C17" t="s">
        <v>296</v>
      </c>
      <c r="E17" s="14">
        <f>E18-E16</f>
        <v>27689614</v>
      </c>
      <c r="F17" s="3">
        <f>1-F16</f>
        <v>0.19398949669196364</v>
      </c>
    </row>
    <row r="18" spans="2:13" x14ac:dyDescent="0.35">
      <c r="C18" t="s">
        <v>297</v>
      </c>
      <c r="E18" s="4">
        <v>142737697</v>
      </c>
      <c r="F18" s="3">
        <f>SUM(F16:F17)</f>
        <v>1</v>
      </c>
    </row>
    <row r="19" spans="2:13" ht="15" thickBot="1" x14ac:dyDescent="0.4"/>
    <row r="20" spans="2:13" ht="15" thickBot="1" x14ac:dyDescent="0.4">
      <c r="E20" s="5">
        <f>E22/$C$22</f>
        <v>0.14731276629746939</v>
      </c>
      <c r="F20" s="46">
        <f t="shared" ref="F20:M20" si="6">F22/$C$22</f>
        <v>7.5633558806823126E-2</v>
      </c>
      <c r="G20" s="47">
        <f t="shared" si="6"/>
        <v>7.1679207490646282E-2</v>
      </c>
      <c r="H20" s="47">
        <f t="shared" si="6"/>
        <v>0.14783853490364215</v>
      </c>
      <c r="I20" s="47">
        <f t="shared" si="6"/>
        <v>0.43437970699499234</v>
      </c>
      <c r="J20" s="48">
        <f t="shared" si="6"/>
        <v>0.26799239306768413</v>
      </c>
      <c r="K20" s="5">
        <f t="shared" si="6"/>
        <v>2.4765987362119204E-3</v>
      </c>
      <c r="L20" s="5">
        <f t="shared" si="6"/>
        <v>2.4765987362119204E-3</v>
      </c>
      <c r="M20" s="5">
        <f t="shared" si="6"/>
        <v>0</v>
      </c>
    </row>
    <row r="21" spans="2:13" x14ac:dyDescent="0.35">
      <c r="C21" t="s">
        <v>340</v>
      </c>
      <c r="D21" t="s">
        <v>339</v>
      </c>
      <c r="E21" s="17" t="s">
        <v>332</v>
      </c>
      <c r="F21" s="7" t="s">
        <v>336</v>
      </c>
      <c r="G21" s="7" t="s">
        <v>337</v>
      </c>
      <c r="H21" s="7" t="s">
        <v>338</v>
      </c>
      <c r="I21" s="7" t="s">
        <v>66</v>
      </c>
      <c r="J21" s="7" t="s">
        <v>333</v>
      </c>
      <c r="K21" s="7" t="s">
        <v>348</v>
      </c>
      <c r="L21" s="7" t="s">
        <v>341</v>
      </c>
      <c r="M21" s="7" t="s">
        <v>349</v>
      </c>
    </row>
    <row r="22" spans="2:13" x14ac:dyDescent="0.35">
      <c r="B22" t="s">
        <v>347</v>
      </c>
      <c r="C22" s="14">
        <f>D22+L22</f>
        <v>142737697</v>
      </c>
      <c r="D22" s="14">
        <f>SUM(F22:J22)</f>
        <v>142384193</v>
      </c>
      <c r="E22" s="4">
        <f>F22+G22</f>
        <v>21027085</v>
      </c>
      <c r="F22" s="4">
        <v>10795760</v>
      </c>
      <c r="G22" s="4">
        <v>10231325</v>
      </c>
      <c r="H22" s="4">
        <v>21102132</v>
      </c>
      <c r="I22" s="4">
        <v>62002359</v>
      </c>
      <c r="J22" s="4">
        <v>38252617</v>
      </c>
      <c r="K22" s="4">
        <f>L22+M22</f>
        <v>353504</v>
      </c>
      <c r="L22" s="4">
        <v>353504</v>
      </c>
    </row>
    <row r="23" spans="2:13" x14ac:dyDescent="0.35">
      <c r="C23" s="5">
        <f>C27/C22</f>
        <v>0.80601050330803636</v>
      </c>
      <c r="D23" s="5">
        <f t="shared" ref="D23:L23" si="7">D27/D22</f>
        <v>0.80701782676114897</v>
      </c>
      <c r="E23" s="5">
        <f t="shared" si="7"/>
        <v>0.80751216823444616</v>
      </c>
      <c r="F23" s="5">
        <f t="shared" si="7"/>
        <v>0.80211907267297533</v>
      </c>
      <c r="G23" s="5">
        <f t="shared" si="7"/>
        <v>0.81320278654035527</v>
      </c>
      <c r="H23" s="5">
        <f t="shared" si="7"/>
        <v>0.83271235342476291</v>
      </c>
      <c r="I23" s="5">
        <f t="shared" si="7"/>
        <v>0.80266416960038567</v>
      </c>
      <c r="J23" s="5">
        <f t="shared" si="7"/>
        <v>0.79962834961069462</v>
      </c>
      <c r="K23" s="5">
        <f t="shared" si="7"/>
        <v>0.40028118493708698</v>
      </c>
      <c r="L23" s="5">
        <f t="shared" si="7"/>
        <v>0.40028118493708698</v>
      </c>
    </row>
    <row r="24" spans="2:13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2:13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3" x14ac:dyDescent="0.35">
      <c r="C26" s="14"/>
      <c r="D26" s="14"/>
      <c r="E26" s="5">
        <f t="shared" ref="E26:H26" si="8">E27/$C$27</f>
        <v>0.14758722229209156</v>
      </c>
      <c r="F26" s="5">
        <f t="shared" si="8"/>
        <v>7.5268398865889832E-2</v>
      </c>
      <c r="G26" s="5">
        <f t="shared" si="8"/>
        <v>7.2318823426201717E-2</v>
      </c>
      <c r="H26" s="5">
        <f t="shared" si="8"/>
        <v>0.15273619118016943</v>
      </c>
      <c r="I26" s="5">
        <f>I27/$C$27</f>
        <v>0.4325762820402666</v>
      </c>
      <c r="J26" s="5">
        <f t="shared" ref="J26:M26" si="9">J27/$C$27</f>
        <v>0.26587037525866469</v>
      </c>
      <c r="K26" s="5">
        <f t="shared" si="9"/>
        <v>1.2299292288077499E-3</v>
      </c>
      <c r="L26" s="5">
        <f t="shared" si="9"/>
        <v>1.2299292288077499E-3</v>
      </c>
      <c r="M26" s="5">
        <f t="shared" si="9"/>
        <v>0</v>
      </c>
    </row>
    <row r="27" spans="2:13" x14ac:dyDescent="0.35">
      <c r="B27" s="16" t="s">
        <v>298</v>
      </c>
      <c r="C27" s="14">
        <f>D27+L27</f>
        <v>115048083</v>
      </c>
      <c r="D27" s="14">
        <f>SUM(F27:J27)</f>
        <v>114906582</v>
      </c>
      <c r="E27" s="4">
        <f>F27+G27</f>
        <v>16979627</v>
      </c>
      <c r="F27" s="4">
        <v>8659485</v>
      </c>
      <c r="G27" s="4">
        <v>8320142</v>
      </c>
      <c r="H27" s="4">
        <v>17572006</v>
      </c>
      <c r="I27" s="4">
        <v>49767072</v>
      </c>
      <c r="J27" s="4">
        <v>30587877</v>
      </c>
      <c r="K27" s="4">
        <f t="shared" ref="K27:K28" si="10">L27+M27</f>
        <v>141501</v>
      </c>
      <c r="L27" s="4">
        <v>141501</v>
      </c>
    </row>
    <row r="28" spans="2:13" x14ac:dyDescent="0.35">
      <c r="B28" t="s">
        <v>345</v>
      </c>
      <c r="C28" s="14">
        <f t="shared" ref="C28:J28" si="11">C27-C40</f>
        <v>11024281</v>
      </c>
      <c r="D28" s="14">
        <f t="shared" si="11"/>
        <v>11089225</v>
      </c>
      <c r="E28" s="14">
        <f t="shared" si="11"/>
        <v>1154079</v>
      </c>
      <c r="F28" s="14">
        <f t="shared" si="11"/>
        <v>545195</v>
      </c>
      <c r="G28" s="14">
        <f t="shared" si="11"/>
        <v>608884</v>
      </c>
      <c r="H28" s="14">
        <f t="shared" si="11"/>
        <v>1434390</v>
      </c>
      <c r="I28" s="14">
        <f t="shared" si="11"/>
        <v>5388332</v>
      </c>
      <c r="J28" s="14">
        <f t="shared" si="11"/>
        <v>3112424</v>
      </c>
      <c r="K28" s="4">
        <f t="shared" si="10"/>
        <v>8762</v>
      </c>
      <c r="L28" s="14">
        <f>L27-L40</f>
        <v>8762</v>
      </c>
    </row>
    <row r="29" spans="2:13" x14ac:dyDescent="0.35">
      <c r="C29" s="5">
        <f>C28/C27</f>
        <v>9.5823248093581878E-2</v>
      </c>
      <c r="D29" s="5">
        <f t="shared" ref="D29:L29" si="12">D28/D27</f>
        <v>9.6506438595484467E-2</v>
      </c>
      <c r="E29" s="5">
        <f t="shared" si="12"/>
        <v>6.7968454195136321E-2</v>
      </c>
      <c r="F29" s="5">
        <f t="shared" si="12"/>
        <v>6.2959286839806297E-2</v>
      </c>
      <c r="G29" s="5">
        <f t="shared" si="12"/>
        <v>7.3181924058507652E-2</v>
      </c>
      <c r="H29" s="5">
        <f t="shared" si="12"/>
        <v>8.1629268735737975E-2</v>
      </c>
      <c r="I29" s="5">
        <f t="shared" si="12"/>
        <v>0.10827102707589469</v>
      </c>
      <c r="J29" s="5">
        <f t="shared" si="12"/>
        <v>0.10175351496280699</v>
      </c>
      <c r="K29" s="5">
        <f t="shared" si="12"/>
        <v>6.1921823874036226E-2</v>
      </c>
      <c r="L29" s="5">
        <f t="shared" si="12"/>
        <v>6.1921823874036226E-2</v>
      </c>
    </row>
    <row r="30" spans="2:13" ht="15" thickBot="1" x14ac:dyDescent="0.4"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3" x14ac:dyDescent="0.35">
      <c r="C31" t="s">
        <v>340</v>
      </c>
      <c r="D31" t="s">
        <v>339</v>
      </c>
      <c r="E31" s="17" t="s">
        <v>332</v>
      </c>
      <c r="F31" s="26" t="s">
        <v>336</v>
      </c>
      <c r="G31" s="27" t="s">
        <v>337</v>
      </c>
      <c r="H31" s="27" t="s">
        <v>338</v>
      </c>
      <c r="I31" s="27" t="s">
        <v>66</v>
      </c>
      <c r="J31" s="28" t="s">
        <v>333</v>
      </c>
      <c r="K31" s="7" t="s">
        <v>348</v>
      </c>
      <c r="L31" s="7" t="s">
        <v>341</v>
      </c>
      <c r="M31" s="7" t="s">
        <v>349</v>
      </c>
    </row>
    <row r="32" spans="2:13" x14ac:dyDescent="0.35">
      <c r="B32" s="16" t="s">
        <v>308</v>
      </c>
      <c r="C32" s="14">
        <f>SUM(F32:K32)</f>
        <v>43267668</v>
      </c>
      <c r="D32" s="24">
        <f>SUM(F32:J32)</f>
        <v>43229447</v>
      </c>
      <c r="E32" s="25">
        <f>F32+G32</f>
        <v>6584047</v>
      </c>
      <c r="F32" s="37">
        <v>4062647</v>
      </c>
      <c r="G32" s="38">
        <v>2521400</v>
      </c>
      <c r="H32" s="38">
        <v>5864291</v>
      </c>
      <c r="I32" s="38">
        <v>14380971</v>
      </c>
      <c r="J32" s="39">
        <v>16400138</v>
      </c>
      <c r="K32" s="14">
        <f>E4-D32</f>
        <v>38221</v>
      </c>
      <c r="L32" s="14">
        <v>24353</v>
      </c>
      <c r="M32" s="14">
        <f>K32-L32</f>
        <v>13868</v>
      </c>
    </row>
    <row r="33" spans="2:13" x14ac:dyDescent="0.35">
      <c r="B33" s="16" t="s">
        <v>307</v>
      </c>
      <c r="C33" s="14">
        <f t="shared" ref="C33:C36" si="13">SUM(F33:K33)</f>
        <v>34897211</v>
      </c>
      <c r="D33" s="24">
        <f t="shared" ref="D33:D36" si="14">SUM(F33:J33)</f>
        <v>34792002</v>
      </c>
      <c r="E33" s="25">
        <f>F33+G33</f>
        <v>5442526</v>
      </c>
      <c r="F33" s="37">
        <v>2282132</v>
      </c>
      <c r="G33" s="38">
        <v>3160394</v>
      </c>
      <c r="H33" s="38">
        <v>7617010</v>
      </c>
      <c r="I33" s="38">
        <v>17506455</v>
      </c>
      <c r="J33" s="39">
        <v>4226011</v>
      </c>
      <c r="K33" s="14">
        <f>E5-D33</f>
        <v>105209</v>
      </c>
      <c r="L33" s="14">
        <v>65713</v>
      </c>
      <c r="M33" s="14">
        <f t="shared" ref="M33:M36" si="15">K33-L33</f>
        <v>39496</v>
      </c>
    </row>
    <row r="34" spans="2:13" x14ac:dyDescent="0.35">
      <c r="B34" s="16" t="s">
        <v>306</v>
      </c>
      <c r="C34" s="14">
        <f t="shared" si="13"/>
        <v>22176619</v>
      </c>
      <c r="D34" s="24">
        <f t="shared" si="14"/>
        <v>22125424</v>
      </c>
      <c r="E34" s="25">
        <f>F34+G34</f>
        <v>3329799</v>
      </c>
      <c r="F34" s="37">
        <v>1517099</v>
      </c>
      <c r="G34" s="38">
        <v>1812700</v>
      </c>
      <c r="H34" s="38">
        <v>2068432</v>
      </c>
      <c r="I34" s="38">
        <v>10473977</v>
      </c>
      <c r="J34" s="39">
        <v>6253216</v>
      </c>
      <c r="K34" s="14">
        <f>E6-D34</f>
        <v>51195</v>
      </c>
      <c r="L34" s="14">
        <v>34527</v>
      </c>
      <c r="M34" s="14">
        <f t="shared" si="15"/>
        <v>16668</v>
      </c>
    </row>
    <row r="35" spans="2:13" x14ac:dyDescent="0.35">
      <c r="B35" s="16" t="s">
        <v>305</v>
      </c>
      <c r="C35" s="14">
        <f t="shared" si="13"/>
        <v>1612186</v>
      </c>
      <c r="D35" s="24">
        <f t="shared" si="14"/>
        <v>1606508</v>
      </c>
      <c r="E35" s="25">
        <f>F35+G35</f>
        <v>153913</v>
      </c>
      <c r="F35" s="37">
        <v>71441</v>
      </c>
      <c r="G35" s="38">
        <v>82472</v>
      </c>
      <c r="H35" s="38">
        <v>275565</v>
      </c>
      <c r="I35" s="38">
        <v>940087</v>
      </c>
      <c r="J35" s="39">
        <v>236943</v>
      </c>
      <c r="K35" s="14">
        <f>E7-D35</f>
        <v>5678</v>
      </c>
      <c r="L35" s="14">
        <v>3474</v>
      </c>
      <c r="M35" s="14">
        <f t="shared" si="15"/>
        <v>2204</v>
      </c>
    </row>
    <row r="36" spans="2:13" x14ac:dyDescent="0.35">
      <c r="B36" s="16" t="s">
        <v>304</v>
      </c>
      <c r="C36" s="14">
        <f t="shared" si="13"/>
        <v>780513</v>
      </c>
      <c r="D36" s="24">
        <f t="shared" si="14"/>
        <v>779393</v>
      </c>
      <c r="E36" s="25">
        <f>F36+G36</f>
        <v>159649</v>
      </c>
      <c r="F36" s="37">
        <v>114503</v>
      </c>
      <c r="G36" s="38">
        <v>45146</v>
      </c>
      <c r="H36" s="38">
        <v>97320</v>
      </c>
      <c r="I36" s="38">
        <v>362538</v>
      </c>
      <c r="J36" s="39">
        <v>159886</v>
      </c>
      <c r="K36" s="14">
        <f>E8-D36</f>
        <v>1120</v>
      </c>
      <c r="L36" s="14">
        <v>906</v>
      </c>
      <c r="M36" s="14">
        <f t="shared" si="15"/>
        <v>214</v>
      </c>
    </row>
    <row r="37" spans="2:13" x14ac:dyDescent="0.35">
      <c r="B37" s="16" t="s">
        <v>301</v>
      </c>
      <c r="C37" s="14">
        <v>1289605</v>
      </c>
      <c r="D37" s="24">
        <v>1284583</v>
      </c>
      <c r="E37" s="25">
        <v>155614</v>
      </c>
      <c r="F37" s="37">
        <v>66468</v>
      </c>
      <c r="G37" s="38">
        <v>89146</v>
      </c>
      <c r="H37" s="38">
        <v>214998</v>
      </c>
      <c r="I37" s="38">
        <v>714712</v>
      </c>
      <c r="J37" s="39">
        <v>199259</v>
      </c>
      <c r="K37" s="14">
        <v>5022</v>
      </c>
      <c r="L37" s="14">
        <v>3766</v>
      </c>
      <c r="M37" s="14">
        <v>1256</v>
      </c>
    </row>
    <row r="38" spans="2:13" x14ac:dyDescent="0.35">
      <c r="B38" s="16"/>
      <c r="C38" s="14"/>
      <c r="D38" s="24"/>
      <c r="E38" s="25"/>
      <c r="F38" s="37"/>
      <c r="G38" s="38"/>
      <c r="H38" s="38"/>
      <c r="I38" s="38"/>
      <c r="J38" s="39"/>
      <c r="K38" s="14"/>
      <c r="L38" s="14"/>
      <c r="M38" s="14"/>
    </row>
    <row r="39" spans="2:13" x14ac:dyDescent="0.35">
      <c r="F39" s="40"/>
      <c r="G39" s="41"/>
      <c r="H39" s="41"/>
      <c r="I39" s="41"/>
      <c r="J39" s="42"/>
    </row>
    <row r="40" spans="2:13" x14ac:dyDescent="0.35">
      <c r="C40" s="14">
        <f t="shared" ref="C40:M40" si="16">SUM(C32:C37)</f>
        <v>104023802</v>
      </c>
      <c r="D40" s="14">
        <f t="shared" si="16"/>
        <v>103817357</v>
      </c>
      <c r="E40" s="14">
        <f t="shared" si="16"/>
        <v>15825548</v>
      </c>
      <c r="F40" s="43">
        <f t="shared" si="16"/>
        <v>8114290</v>
      </c>
      <c r="G40" s="44">
        <f t="shared" si="16"/>
        <v>7711258</v>
      </c>
      <c r="H40" s="44">
        <f t="shared" si="16"/>
        <v>16137616</v>
      </c>
      <c r="I40" s="44">
        <f t="shared" si="16"/>
        <v>44378740</v>
      </c>
      <c r="J40" s="45">
        <f t="shared" si="16"/>
        <v>27475453</v>
      </c>
      <c r="K40" s="23">
        <f t="shared" si="16"/>
        <v>206445</v>
      </c>
      <c r="L40" s="23">
        <f t="shared" si="16"/>
        <v>132739</v>
      </c>
      <c r="M40" s="23">
        <f t="shared" si="16"/>
        <v>73706</v>
      </c>
    </row>
    <row r="41" spans="2:13" ht="15" thickBot="1" x14ac:dyDescent="0.4">
      <c r="D41" s="5">
        <f>D40/$C$40</f>
        <v>0.99801540612791673</v>
      </c>
      <c r="E41" s="5">
        <f t="shared" ref="E41:L41" si="17">E40/$C$40</f>
        <v>0.15213391258281447</v>
      </c>
      <c r="F41" s="32">
        <f t="shared" si="17"/>
        <v>7.8004166777138173E-2</v>
      </c>
      <c r="G41" s="33">
        <f t="shared" si="17"/>
        <v>7.4129745805676286E-2</v>
      </c>
      <c r="H41" s="33">
        <f t="shared" si="17"/>
        <v>0.15513387984030808</v>
      </c>
      <c r="I41" s="33">
        <f t="shared" si="17"/>
        <v>0.42662101506345634</v>
      </c>
      <c r="J41" s="34">
        <f t="shared" si="17"/>
        <v>0.26412659864133786</v>
      </c>
      <c r="K41" s="5">
        <f t="shared" si="17"/>
        <v>1.9845938720832374E-3</v>
      </c>
      <c r="L41" s="5">
        <f t="shared" si="17"/>
        <v>1.2760444960471643E-3</v>
      </c>
    </row>
    <row r="45" spans="2:13" ht="15" thickBot="1" x14ac:dyDescent="0.4"/>
    <row r="46" spans="2:13" x14ac:dyDescent="0.35">
      <c r="C46" t="s">
        <v>340</v>
      </c>
      <c r="D46" t="s">
        <v>339</v>
      </c>
      <c r="E46" s="17" t="s">
        <v>332</v>
      </c>
      <c r="F46" s="26" t="s">
        <v>336</v>
      </c>
      <c r="G46" s="27" t="s">
        <v>337</v>
      </c>
      <c r="H46" s="27" t="s">
        <v>338</v>
      </c>
      <c r="I46" s="27" t="s">
        <v>66</v>
      </c>
      <c r="J46" s="28" t="s">
        <v>333</v>
      </c>
      <c r="K46" s="7" t="s">
        <v>348</v>
      </c>
      <c r="L46" s="7" t="s">
        <v>341</v>
      </c>
      <c r="M46" s="7" t="s">
        <v>349</v>
      </c>
    </row>
    <row r="47" spans="2:13" x14ac:dyDescent="0.35">
      <c r="B47" s="16" t="s">
        <v>308</v>
      </c>
      <c r="C47" s="5">
        <f t="shared" ref="C47:M47" si="18">C32/C$40</f>
        <v>0.41594007494553986</v>
      </c>
      <c r="D47" s="5">
        <f t="shared" si="18"/>
        <v>0.41639903238916015</v>
      </c>
      <c r="E47" s="5">
        <f t="shared" si="18"/>
        <v>0.41603911599143362</v>
      </c>
      <c r="F47" s="29">
        <f t="shared" si="18"/>
        <v>0.50067806302214979</v>
      </c>
      <c r="G47" s="30">
        <f t="shared" si="18"/>
        <v>0.32697648036157007</v>
      </c>
      <c r="H47" s="30">
        <f t="shared" si="18"/>
        <v>0.36339264734022669</v>
      </c>
      <c r="I47" s="30">
        <f t="shared" si="18"/>
        <v>0.32405090816007848</v>
      </c>
      <c r="J47" s="31">
        <f t="shared" si="18"/>
        <v>0.59690145964108399</v>
      </c>
      <c r="K47" s="5">
        <f t="shared" si="18"/>
        <v>0.18513889898035796</v>
      </c>
      <c r="L47" s="5">
        <f t="shared" si="18"/>
        <v>0.1834652965594136</v>
      </c>
      <c r="M47" s="5">
        <f t="shared" si="18"/>
        <v>0.18815293191870405</v>
      </c>
    </row>
    <row r="48" spans="2:13" x14ac:dyDescent="0.35">
      <c r="B48" s="16" t="s">
        <v>307</v>
      </c>
      <c r="C48" s="5">
        <f t="shared" ref="C48:M48" si="19">C33/C$40</f>
        <v>0.3354733275370958</v>
      </c>
      <c r="D48" s="5">
        <f t="shared" si="19"/>
        <v>0.33512702505034875</v>
      </c>
      <c r="E48" s="5">
        <f t="shared" si="19"/>
        <v>0.34390758538029775</v>
      </c>
      <c r="F48" s="29">
        <f t="shared" si="19"/>
        <v>0.28124851342508095</v>
      </c>
      <c r="G48" s="30">
        <f t="shared" si="19"/>
        <v>0.40984155892592361</v>
      </c>
      <c r="H48" s="30">
        <f t="shared" si="19"/>
        <v>0.47200342355401192</v>
      </c>
      <c r="I48" s="30">
        <f t="shared" si="19"/>
        <v>0.39447841466431899</v>
      </c>
      <c r="J48" s="31">
        <f t="shared" si="19"/>
        <v>0.1538104212512893</v>
      </c>
      <c r="K48" s="5">
        <f t="shared" si="19"/>
        <v>0.50962241759306348</v>
      </c>
      <c r="L48" s="5">
        <f t="shared" si="19"/>
        <v>0.49505420411484191</v>
      </c>
      <c r="M48" s="5">
        <f t="shared" si="19"/>
        <v>0.53585868178981355</v>
      </c>
    </row>
    <row r="49" spans="2:13" x14ac:dyDescent="0.35">
      <c r="B49" s="16" t="s">
        <v>306</v>
      </c>
      <c r="C49" s="5">
        <f t="shared" ref="C49:M49" si="20">C34/C$40</f>
        <v>0.21318792981629339</v>
      </c>
      <c r="D49" s="5">
        <f t="shared" si="20"/>
        <v>0.21311873697574482</v>
      </c>
      <c r="E49" s="5">
        <f t="shared" si="20"/>
        <v>0.21040655274623032</v>
      </c>
      <c r="F49" s="29">
        <f t="shared" si="20"/>
        <v>0.18696632730651727</v>
      </c>
      <c r="G49" s="30">
        <f t="shared" si="20"/>
        <v>0.23507189099366146</v>
      </c>
      <c r="H49" s="30">
        <f t="shared" si="20"/>
        <v>0.12817457051896636</v>
      </c>
      <c r="I49" s="30">
        <f t="shared" si="20"/>
        <v>0.23601339289939283</v>
      </c>
      <c r="J49" s="31">
        <f t="shared" si="20"/>
        <v>0.22759282622200988</v>
      </c>
      <c r="K49" s="5">
        <f t="shared" si="20"/>
        <v>0.2479837244786747</v>
      </c>
      <c r="L49" s="5">
        <f t="shared" si="20"/>
        <v>0.26011194901272422</v>
      </c>
      <c r="M49" s="5">
        <f t="shared" si="20"/>
        <v>0.2261416980978482</v>
      </c>
    </row>
    <row r="50" spans="2:13" x14ac:dyDescent="0.35">
      <c r="B50" s="16" t="s">
        <v>305</v>
      </c>
      <c r="C50" s="5">
        <f t="shared" ref="C50:M50" si="21">C35/C$40</f>
        <v>1.549824145054802E-2</v>
      </c>
      <c r="D50" s="5">
        <f t="shared" si="21"/>
        <v>1.5474368125168126E-2</v>
      </c>
      <c r="E50" s="5">
        <f t="shared" si="21"/>
        <v>9.7256031829039986E-3</v>
      </c>
      <c r="F50" s="29">
        <f t="shared" si="21"/>
        <v>8.8043439413676358E-3</v>
      </c>
      <c r="G50" s="30">
        <f t="shared" si="21"/>
        <v>1.0695012409129612E-2</v>
      </c>
      <c r="H50" s="30">
        <f t="shared" si="21"/>
        <v>1.707594232010478E-2</v>
      </c>
      <c r="I50" s="30">
        <f t="shared" si="21"/>
        <v>2.1183273792811604E-2</v>
      </c>
      <c r="J50" s="31">
        <f t="shared" si="21"/>
        <v>8.6238068577067679E-3</v>
      </c>
      <c r="K50" s="5">
        <f t="shared" si="21"/>
        <v>2.7503693477681706E-2</v>
      </c>
      <c r="L50" s="5">
        <f t="shared" si="21"/>
        <v>2.6171660175231093E-2</v>
      </c>
      <c r="M50" s="5">
        <f t="shared" si="21"/>
        <v>2.990258594958348E-2</v>
      </c>
    </row>
    <row r="51" spans="2:13" x14ac:dyDescent="0.35">
      <c r="B51" s="16" t="s">
        <v>304</v>
      </c>
      <c r="C51" s="5">
        <f t="shared" ref="C51:M51" si="22">C36/C$40</f>
        <v>7.5032154660142104E-3</v>
      </c>
      <c r="D51" s="5">
        <f t="shared" si="22"/>
        <v>7.5073477356970278E-3</v>
      </c>
      <c r="E51" s="5">
        <f t="shared" si="22"/>
        <v>1.0088055086623225E-2</v>
      </c>
      <c r="F51" s="29">
        <f t="shared" si="22"/>
        <v>1.4111277758127944E-2</v>
      </c>
      <c r="G51" s="30">
        <f t="shared" si="22"/>
        <v>5.8545570644893477E-3</v>
      </c>
      <c r="H51" s="30">
        <f t="shared" si="22"/>
        <v>6.0306305466681078E-3</v>
      </c>
      <c r="I51" s="30">
        <f t="shared" si="22"/>
        <v>8.1691819100767615E-3</v>
      </c>
      <c r="J51" s="31">
        <f t="shared" si="22"/>
        <v>5.8192307147765677E-3</v>
      </c>
      <c r="K51" s="5">
        <f t="shared" si="22"/>
        <v>5.4251737750974837E-3</v>
      </c>
      <c r="L51" s="5">
        <f t="shared" si="22"/>
        <v>6.8254243289462783E-3</v>
      </c>
      <c r="M51" s="5">
        <f t="shared" si="22"/>
        <v>2.9034271294060185E-3</v>
      </c>
    </row>
    <row r="52" spans="2:13" ht="15" thickBot="1" x14ac:dyDescent="0.4">
      <c r="B52" s="16" t="s">
        <v>301</v>
      </c>
      <c r="C52" s="5">
        <f t="shared" ref="C52:M52" si="23">C37/C$40</f>
        <v>1.2397210784508722E-2</v>
      </c>
      <c r="D52" s="5">
        <f t="shared" si="23"/>
        <v>1.2373489723881142E-2</v>
      </c>
      <c r="E52" s="5">
        <f t="shared" si="23"/>
        <v>9.833087612511112E-3</v>
      </c>
      <c r="F52" s="32">
        <f t="shared" si="23"/>
        <v>8.1914745467564012E-3</v>
      </c>
      <c r="G52" s="33">
        <f t="shared" si="23"/>
        <v>1.1560500245225876E-2</v>
      </c>
      <c r="H52" s="33">
        <f t="shared" si="23"/>
        <v>1.3322785720022091E-2</v>
      </c>
      <c r="I52" s="33">
        <f t="shared" si="23"/>
        <v>1.6104828573321371E-2</v>
      </c>
      <c r="J52" s="34">
        <f t="shared" si="23"/>
        <v>7.2522553131335087E-3</v>
      </c>
      <c r="K52" s="5">
        <f t="shared" si="23"/>
        <v>2.4326091695124608E-2</v>
      </c>
      <c r="L52" s="5">
        <f t="shared" si="23"/>
        <v>2.8371465808842918E-2</v>
      </c>
      <c r="M52" s="5">
        <f t="shared" si="23"/>
        <v>1.704067511464467E-2</v>
      </c>
    </row>
    <row r="53" spans="2:13" x14ac:dyDescent="0.3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2:13" x14ac:dyDescent="0.3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6" spans="2:13" x14ac:dyDescent="0.35">
      <c r="E56" t="s">
        <v>342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F11" sqref="F11"/>
    </sheetView>
  </sheetViews>
  <sheetFormatPr defaultRowHeight="14.5" x14ac:dyDescent="0.35"/>
  <cols>
    <col min="1" max="1" width="4" bestFit="1" customWidth="1"/>
    <col min="2" max="2" width="3.1796875" bestFit="1" customWidth="1"/>
    <col min="3" max="3" width="46.453125" bestFit="1" customWidth="1"/>
    <col min="4" max="4" width="7.453125" bestFit="1" customWidth="1"/>
    <col min="5" max="5" width="10.54296875" bestFit="1" customWidth="1"/>
    <col min="6" max="6" width="9.1796875" bestFit="1" customWidth="1"/>
    <col min="7" max="7" width="10.54296875" bestFit="1" customWidth="1"/>
    <col min="8" max="8" width="9" bestFit="1" customWidth="1"/>
    <col min="9" max="9" width="10.54296875" bestFit="1" customWidth="1"/>
    <col min="10" max="12" width="9" bestFit="1" customWidth="1"/>
    <col min="15" max="15" width="13.54296875" bestFit="1" customWidth="1"/>
    <col min="16" max="16" width="10.54296875" bestFit="1" customWidth="1"/>
    <col min="17" max="17" width="7.1796875" bestFit="1" customWidth="1"/>
  </cols>
  <sheetData>
    <row r="1" spans="1:17" ht="15" thickBot="1" x14ac:dyDescent="0.4">
      <c r="A1" t="s">
        <v>0</v>
      </c>
      <c r="B1" t="s">
        <v>2</v>
      </c>
      <c r="C1" t="s">
        <v>3</v>
      </c>
      <c r="D1" t="s">
        <v>4</v>
      </c>
      <c r="E1" s="19" t="s">
        <v>336</v>
      </c>
      <c r="F1" s="17" t="s">
        <v>63</v>
      </c>
      <c r="G1" s="17" t="s">
        <v>60</v>
      </c>
      <c r="H1" s="17" t="s">
        <v>55</v>
      </c>
      <c r="I1" s="17" t="s">
        <v>52</v>
      </c>
      <c r="J1" s="17" t="s">
        <v>46</v>
      </c>
      <c r="K1" s="17" t="s">
        <v>43</v>
      </c>
      <c r="L1" s="17" t="s">
        <v>40</v>
      </c>
    </row>
    <row r="2" spans="1:17" x14ac:dyDescent="0.35">
      <c r="A2" t="s">
        <v>336</v>
      </c>
      <c r="B2">
        <v>13</v>
      </c>
      <c r="C2" t="s">
        <v>14</v>
      </c>
      <c r="D2" t="s">
        <v>15</v>
      </c>
      <c r="E2" s="20">
        <f>SUM(F2:L2)</f>
        <v>4062647</v>
      </c>
      <c r="F2" s="1">
        <v>111610</v>
      </c>
      <c r="G2" s="1">
        <v>915030</v>
      </c>
      <c r="H2" s="1">
        <v>198939</v>
      </c>
      <c r="I2" s="1">
        <v>2040696</v>
      </c>
      <c r="J2" s="1">
        <v>345167</v>
      </c>
      <c r="K2" s="1">
        <v>82857</v>
      </c>
      <c r="L2" s="1">
        <v>368348</v>
      </c>
      <c r="O2" t="s">
        <v>308</v>
      </c>
      <c r="P2" s="1">
        <f>E2</f>
        <v>4062647</v>
      </c>
      <c r="Q2" s="18">
        <f>P2/$P$14</f>
        <v>0.50067806302214979</v>
      </c>
    </row>
    <row r="3" spans="1:17" x14ac:dyDescent="0.35">
      <c r="A3" t="s">
        <v>336</v>
      </c>
      <c r="B3">
        <v>45</v>
      </c>
      <c r="C3" t="s">
        <v>11</v>
      </c>
      <c r="D3" t="s">
        <v>12</v>
      </c>
      <c r="E3" s="20">
        <f t="shared" ref="E3:E12" si="0">SUM(F3:L3)</f>
        <v>2282132</v>
      </c>
      <c r="F3" s="1">
        <v>116015</v>
      </c>
      <c r="G3" s="1">
        <v>325734</v>
      </c>
      <c r="H3" s="1">
        <v>99046</v>
      </c>
      <c r="I3" s="1">
        <v>1057860</v>
      </c>
      <c r="J3" s="1">
        <v>371692</v>
      </c>
      <c r="K3" s="1">
        <v>108903</v>
      </c>
      <c r="L3" s="1">
        <v>202882</v>
      </c>
      <c r="O3" t="s">
        <v>307</v>
      </c>
      <c r="P3" s="1">
        <f>E3</f>
        <v>2282132</v>
      </c>
      <c r="Q3" s="18">
        <f t="shared" ref="Q3:Q9" si="1">P3/$P$14</f>
        <v>0.28124851342508095</v>
      </c>
    </row>
    <row r="4" spans="1:17" x14ac:dyDescent="0.35">
      <c r="A4" t="s">
        <v>336</v>
      </c>
      <c r="B4">
        <v>40</v>
      </c>
      <c r="C4" t="s">
        <v>17</v>
      </c>
      <c r="D4" t="s">
        <v>18</v>
      </c>
      <c r="E4" s="20">
        <f t="shared" si="0"/>
        <v>1517099</v>
      </c>
      <c r="F4" s="1">
        <v>167499</v>
      </c>
      <c r="G4" s="1">
        <v>361234</v>
      </c>
      <c r="H4" s="1">
        <v>77702</v>
      </c>
      <c r="I4" s="1">
        <v>627012</v>
      </c>
      <c r="J4" s="1">
        <v>86148</v>
      </c>
      <c r="K4" s="1">
        <v>46936</v>
      </c>
      <c r="L4" s="1">
        <v>150568</v>
      </c>
      <c r="O4" t="s">
        <v>306</v>
      </c>
      <c r="P4" s="1">
        <f>E4</f>
        <v>1517099</v>
      </c>
      <c r="Q4" s="18">
        <f t="shared" si="1"/>
        <v>0.18696632730651727</v>
      </c>
    </row>
    <row r="5" spans="1:17" x14ac:dyDescent="0.35">
      <c r="A5" t="s">
        <v>336</v>
      </c>
      <c r="B5">
        <v>20</v>
      </c>
      <c r="C5" t="s">
        <v>24</v>
      </c>
      <c r="D5" t="s">
        <v>25</v>
      </c>
      <c r="E5" s="20">
        <f t="shared" si="0"/>
        <v>114503</v>
      </c>
      <c r="F5" s="1">
        <v>1203</v>
      </c>
      <c r="G5" s="1">
        <v>42685</v>
      </c>
      <c r="H5" s="1">
        <v>5114</v>
      </c>
      <c r="I5" s="1">
        <v>43064</v>
      </c>
      <c r="J5" s="1">
        <v>12511</v>
      </c>
      <c r="K5" s="1">
        <v>5189</v>
      </c>
      <c r="L5" s="1">
        <v>4737</v>
      </c>
      <c r="O5" t="s">
        <v>305</v>
      </c>
      <c r="P5" s="1">
        <f>E6</f>
        <v>71441</v>
      </c>
      <c r="Q5" s="18">
        <f t="shared" si="1"/>
        <v>8.8043439413676358E-3</v>
      </c>
    </row>
    <row r="6" spans="1:17" x14ac:dyDescent="0.35">
      <c r="A6" t="s">
        <v>336</v>
      </c>
      <c r="B6">
        <v>50</v>
      </c>
      <c r="C6" t="s">
        <v>20</v>
      </c>
      <c r="D6" t="s">
        <v>21</v>
      </c>
      <c r="E6" s="20">
        <f t="shared" si="0"/>
        <v>71441</v>
      </c>
      <c r="F6">
        <v>856</v>
      </c>
      <c r="G6" s="1">
        <v>15923</v>
      </c>
      <c r="H6" s="1">
        <v>3999</v>
      </c>
      <c r="I6" s="1">
        <v>40328</v>
      </c>
      <c r="J6" s="1">
        <v>4653</v>
      </c>
      <c r="K6" s="1">
        <v>2809</v>
      </c>
      <c r="L6" s="1">
        <v>2873</v>
      </c>
      <c r="O6" t="s">
        <v>304</v>
      </c>
      <c r="P6" s="1">
        <f>E5</f>
        <v>114503</v>
      </c>
      <c r="Q6" s="18">
        <f t="shared" si="1"/>
        <v>1.4111277758127944E-2</v>
      </c>
    </row>
    <row r="7" spans="1:17" x14ac:dyDescent="0.35">
      <c r="A7" t="s">
        <v>336</v>
      </c>
      <c r="B7">
        <v>28</v>
      </c>
      <c r="C7" t="s">
        <v>28</v>
      </c>
      <c r="D7" t="s">
        <v>29</v>
      </c>
      <c r="E7" s="20">
        <f t="shared" si="0"/>
        <v>30687</v>
      </c>
      <c r="F7">
        <v>638</v>
      </c>
      <c r="G7" s="1">
        <v>10258</v>
      </c>
      <c r="H7" s="1">
        <v>1548</v>
      </c>
      <c r="I7" s="1">
        <v>11494</v>
      </c>
      <c r="J7" s="1">
        <v>3815</v>
      </c>
      <c r="K7" s="1">
        <v>1280</v>
      </c>
      <c r="L7" s="1">
        <v>1654</v>
      </c>
      <c r="O7" t="s">
        <v>303</v>
      </c>
      <c r="P7" s="1">
        <f>E8</f>
        <v>23039</v>
      </c>
      <c r="Q7" s="18">
        <f t="shared" si="1"/>
        <v>2.8393118806451334E-3</v>
      </c>
    </row>
    <row r="8" spans="1:17" x14ac:dyDescent="0.35">
      <c r="A8" t="s">
        <v>336</v>
      </c>
      <c r="B8">
        <v>43</v>
      </c>
      <c r="C8" t="s">
        <v>22</v>
      </c>
      <c r="D8" t="s">
        <v>23</v>
      </c>
      <c r="E8" s="20">
        <f t="shared" si="0"/>
        <v>23039</v>
      </c>
      <c r="F8">
        <v>595</v>
      </c>
      <c r="G8" s="1">
        <v>4377</v>
      </c>
      <c r="H8" s="1">
        <v>1250</v>
      </c>
      <c r="I8" s="1">
        <v>12254</v>
      </c>
      <c r="J8" s="1">
        <v>2363</v>
      </c>
      <c r="K8">
        <v>775</v>
      </c>
      <c r="L8" s="1">
        <v>1425</v>
      </c>
      <c r="O8" t="s">
        <v>302</v>
      </c>
      <c r="P8" s="1">
        <f>E7</f>
        <v>30687</v>
      </c>
      <c r="Q8" s="18">
        <f t="shared" si="1"/>
        <v>3.7818465940951088E-3</v>
      </c>
    </row>
    <row r="9" spans="1:17" x14ac:dyDescent="0.35">
      <c r="A9" t="s">
        <v>336</v>
      </c>
      <c r="B9">
        <v>16</v>
      </c>
      <c r="C9" t="s">
        <v>26</v>
      </c>
      <c r="D9" t="s">
        <v>27</v>
      </c>
      <c r="E9" s="20">
        <f t="shared" si="0"/>
        <v>6478</v>
      </c>
      <c r="F9">
        <v>111</v>
      </c>
      <c r="G9" s="1">
        <v>1350</v>
      </c>
      <c r="H9" s="1">
        <v>1122</v>
      </c>
      <c r="I9" s="1">
        <v>3012</v>
      </c>
      <c r="J9">
        <v>428</v>
      </c>
      <c r="K9">
        <v>208</v>
      </c>
      <c r="L9">
        <v>247</v>
      </c>
      <c r="O9" t="s">
        <v>301</v>
      </c>
      <c r="P9" s="14">
        <f>E14-SUM(P2:P8)</f>
        <v>12742</v>
      </c>
      <c r="Q9" s="18">
        <f t="shared" si="1"/>
        <v>1.5703160720161591E-3</v>
      </c>
    </row>
    <row r="10" spans="1:17" x14ac:dyDescent="0.35">
      <c r="A10" t="s">
        <v>336</v>
      </c>
      <c r="B10">
        <v>27</v>
      </c>
      <c r="C10" t="s">
        <v>30</v>
      </c>
      <c r="D10" t="s">
        <v>31</v>
      </c>
      <c r="E10" s="20">
        <f t="shared" si="0"/>
        <v>3623</v>
      </c>
      <c r="F10">
        <v>282</v>
      </c>
      <c r="G10">
        <v>621</v>
      </c>
      <c r="H10">
        <v>435</v>
      </c>
      <c r="I10">
        <v>915</v>
      </c>
      <c r="J10">
        <v>634</v>
      </c>
      <c r="K10">
        <v>515</v>
      </c>
      <c r="L10">
        <v>221</v>
      </c>
    </row>
    <row r="11" spans="1:17" x14ac:dyDescent="0.35">
      <c r="A11" t="s">
        <v>336</v>
      </c>
      <c r="B11">
        <v>21</v>
      </c>
      <c r="C11" t="s">
        <v>32</v>
      </c>
      <c r="D11" t="s">
        <v>33</v>
      </c>
      <c r="E11" s="20">
        <f t="shared" si="0"/>
        <v>2146</v>
      </c>
      <c r="F11">
        <v>68</v>
      </c>
      <c r="G11">
        <v>545</v>
      </c>
      <c r="H11">
        <v>162</v>
      </c>
      <c r="I11">
        <v>832</v>
      </c>
      <c r="J11">
        <v>208</v>
      </c>
      <c r="K11">
        <v>70</v>
      </c>
      <c r="L11">
        <v>261</v>
      </c>
    </row>
    <row r="12" spans="1:17" ht="15" thickBot="1" x14ac:dyDescent="0.4">
      <c r="A12" t="s">
        <v>336</v>
      </c>
      <c r="B12">
        <v>29</v>
      </c>
      <c r="C12" t="s">
        <v>34</v>
      </c>
      <c r="D12" t="s">
        <v>35</v>
      </c>
      <c r="E12" s="21">
        <f t="shared" si="0"/>
        <v>495</v>
      </c>
      <c r="F12">
        <v>14</v>
      </c>
      <c r="G12">
        <v>98</v>
      </c>
      <c r="H12">
        <v>21</v>
      </c>
      <c r="I12">
        <v>207</v>
      </c>
      <c r="J12">
        <v>63</v>
      </c>
      <c r="K12">
        <v>48</v>
      </c>
      <c r="L12">
        <v>44</v>
      </c>
    </row>
    <row r="14" spans="1:17" x14ac:dyDescent="0.35">
      <c r="E14" s="4">
        <f>SUM(E2:E12)</f>
        <v>8114290</v>
      </c>
      <c r="F14" s="4">
        <f>SUM(F2:F12)</f>
        <v>398891</v>
      </c>
      <c r="G14" s="4">
        <f t="shared" ref="G14:L14" si="2">SUM(G2:G12)</f>
        <v>1677855</v>
      </c>
      <c r="H14" s="4">
        <f t="shared" si="2"/>
        <v>389338</v>
      </c>
      <c r="I14" s="4">
        <f t="shared" si="2"/>
        <v>3837674</v>
      </c>
      <c r="J14" s="4">
        <f t="shared" si="2"/>
        <v>827682</v>
      </c>
      <c r="K14" s="4">
        <f t="shared" si="2"/>
        <v>249590</v>
      </c>
      <c r="L14" s="4">
        <f t="shared" si="2"/>
        <v>733260</v>
      </c>
      <c r="P14" s="14">
        <f>E14</f>
        <v>8114290</v>
      </c>
    </row>
    <row r="28" spans="6:6" x14ac:dyDescent="0.35">
      <c r="F28" t="s">
        <v>295</v>
      </c>
    </row>
    <row r="30" spans="6:6" x14ac:dyDescent="0.35">
      <c r="F30" t="s">
        <v>295</v>
      </c>
    </row>
    <row r="31" spans="6:6" x14ac:dyDescent="0.35">
      <c r="F31" t="s">
        <v>295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Q2" sqref="Q2:R9"/>
    </sheetView>
  </sheetViews>
  <sheetFormatPr defaultColWidth="5.26953125" defaultRowHeight="14.5" x14ac:dyDescent="0.35"/>
  <cols>
    <col min="1" max="1" width="3.54296875" bestFit="1" customWidth="1"/>
    <col min="2" max="2" width="3.1796875" bestFit="1" customWidth="1"/>
    <col min="3" max="3" width="46.453125" bestFit="1" customWidth="1"/>
    <col min="4" max="4" width="7.453125" bestFit="1" customWidth="1"/>
    <col min="5" max="9" width="9.1796875" bestFit="1" customWidth="1"/>
    <col min="17" max="17" width="13.54296875" bestFit="1" customWidth="1"/>
    <col min="18" max="18" width="9.1796875" bestFit="1" customWidth="1"/>
    <col min="19" max="19" width="14.26953125" bestFit="1" customWidth="1"/>
  </cols>
  <sheetData>
    <row r="1" spans="1:19" ht="15" thickBot="1" x14ac:dyDescent="0.4">
      <c r="A1" t="s">
        <v>0</v>
      </c>
      <c r="B1" t="s">
        <v>2</v>
      </c>
      <c r="C1" t="s">
        <v>3</v>
      </c>
      <c r="D1" t="s">
        <v>4</v>
      </c>
      <c r="E1" s="19" t="s">
        <v>337</v>
      </c>
      <c r="F1" s="7" t="s">
        <v>182</v>
      </c>
      <c r="G1" s="7" t="s">
        <v>181</v>
      </c>
      <c r="H1" s="7" t="s">
        <v>180</v>
      </c>
      <c r="I1" s="7" t="s">
        <v>179</v>
      </c>
    </row>
    <row r="2" spans="1:19" x14ac:dyDescent="0.35">
      <c r="A2" t="s">
        <v>337</v>
      </c>
      <c r="B2">
        <v>45</v>
      </c>
      <c r="C2" t="s">
        <v>11</v>
      </c>
      <c r="D2" t="s">
        <v>12</v>
      </c>
      <c r="E2" s="20">
        <f t="shared" ref="E2:E12" si="0">SUM(F2:I2)</f>
        <v>3160394</v>
      </c>
      <c r="F2" s="1">
        <v>568371</v>
      </c>
      <c r="G2" s="1">
        <v>1340441</v>
      </c>
      <c r="H2" s="1">
        <v>558331</v>
      </c>
      <c r="I2" s="1">
        <v>693251</v>
      </c>
      <c r="Q2" t="s">
        <v>308</v>
      </c>
      <c r="R2" s="1">
        <f>E3</f>
        <v>2521400</v>
      </c>
      <c r="S2" s="18">
        <f>R2/$E$14</f>
        <v>0.32697648036157007</v>
      </c>
    </row>
    <row r="3" spans="1:19" x14ac:dyDescent="0.35">
      <c r="A3" t="s">
        <v>337</v>
      </c>
      <c r="B3">
        <v>13</v>
      </c>
      <c r="C3" t="s">
        <v>14</v>
      </c>
      <c r="D3" t="s">
        <v>15</v>
      </c>
      <c r="E3" s="20">
        <f t="shared" si="0"/>
        <v>2521400</v>
      </c>
      <c r="F3" s="1">
        <v>362511</v>
      </c>
      <c r="G3" s="1">
        <v>1035673</v>
      </c>
      <c r="H3" s="1">
        <v>506951</v>
      </c>
      <c r="I3" s="1">
        <v>616265</v>
      </c>
      <c r="Q3" t="s">
        <v>307</v>
      </c>
      <c r="R3" s="1">
        <f>E2</f>
        <v>3160394</v>
      </c>
      <c r="S3" s="18">
        <f t="shared" ref="S3:S9" si="1">R3/$E$14</f>
        <v>0.40984155892592361</v>
      </c>
    </row>
    <row r="4" spans="1:19" x14ac:dyDescent="0.35">
      <c r="A4" t="s">
        <v>337</v>
      </c>
      <c r="B4">
        <v>40</v>
      </c>
      <c r="C4" t="s">
        <v>17</v>
      </c>
      <c r="D4" t="s">
        <v>18</v>
      </c>
      <c r="E4" s="20">
        <f t="shared" si="0"/>
        <v>1812700</v>
      </c>
      <c r="F4" s="1">
        <v>563830</v>
      </c>
      <c r="G4" s="1">
        <v>771157</v>
      </c>
      <c r="H4" s="1">
        <v>257805</v>
      </c>
      <c r="I4" s="1">
        <v>219908</v>
      </c>
      <c r="Q4" t="s">
        <v>306</v>
      </c>
      <c r="R4" s="1">
        <f>E4</f>
        <v>1812700</v>
      </c>
      <c r="S4" s="18">
        <f t="shared" si="1"/>
        <v>0.23507189099366146</v>
      </c>
    </row>
    <row r="5" spans="1:19" x14ac:dyDescent="0.35">
      <c r="A5" t="s">
        <v>337</v>
      </c>
      <c r="B5">
        <v>50</v>
      </c>
      <c r="C5" t="s">
        <v>20</v>
      </c>
      <c r="D5" t="s">
        <v>21</v>
      </c>
      <c r="E5" s="20">
        <f t="shared" si="0"/>
        <v>82472</v>
      </c>
      <c r="F5" s="1">
        <v>31307</v>
      </c>
      <c r="G5" s="1">
        <v>30383</v>
      </c>
      <c r="H5" s="1">
        <v>10700</v>
      </c>
      <c r="I5" s="1">
        <v>10082</v>
      </c>
      <c r="Q5" t="s">
        <v>305</v>
      </c>
      <c r="R5" s="1">
        <f>E5</f>
        <v>82472</v>
      </c>
      <c r="S5" s="18">
        <f t="shared" si="1"/>
        <v>1.0695012409129612E-2</v>
      </c>
    </row>
    <row r="6" spans="1:19" x14ac:dyDescent="0.35">
      <c r="A6" t="s">
        <v>337</v>
      </c>
      <c r="B6">
        <v>20</v>
      </c>
      <c r="C6" t="s">
        <v>24</v>
      </c>
      <c r="D6" t="s">
        <v>25</v>
      </c>
      <c r="E6" s="20">
        <f t="shared" si="0"/>
        <v>45146</v>
      </c>
      <c r="F6" s="1">
        <v>10044</v>
      </c>
      <c r="G6" s="1">
        <v>19000</v>
      </c>
      <c r="H6" s="1">
        <v>6973</v>
      </c>
      <c r="I6" s="1">
        <v>9129</v>
      </c>
      <c r="Q6" t="s">
        <v>304</v>
      </c>
      <c r="R6" s="1">
        <f>E6</f>
        <v>45146</v>
      </c>
      <c r="S6" s="18">
        <f t="shared" si="1"/>
        <v>5.8545570644893477E-3</v>
      </c>
    </row>
    <row r="7" spans="1:19" x14ac:dyDescent="0.35">
      <c r="A7" t="s">
        <v>337</v>
      </c>
      <c r="B7">
        <v>43</v>
      </c>
      <c r="C7" t="s">
        <v>22</v>
      </c>
      <c r="D7" t="s">
        <v>23</v>
      </c>
      <c r="E7" s="20">
        <f t="shared" si="0"/>
        <v>39818</v>
      </c>
      <c r="F7" s="1">
        <v>19377</v>
      </c>
      <c r="G7" s="1">
        <v>12239</v>
      </c>
      <c r="H7" s="1">
        <v>4083</v>
      </c>
      <c r="I7" s="1">
        <v>4119</v>
      </c>
      <c r="Q7" t="s">
        <v>303</v>
      </c>
      <c r="R7" s="1">
        <f>E7</f>
        <v>39818</v>
      </c>
      <c r="S7" s="18">
        <f t="shared" si="1"/>
        <v>5.1636192175128883E-3</v>
      </c>
    </row>
    <row r="8" spans="1:19" x14ac:dyDescent="0.35">
      <c r="A8" t="s">
        <v>337</v>
      </c>
      <c r="B8">
        <v>28</v>
      </c>
      <c r="C8" t="s">
        <v>28</v>
      </c>
      <c r="D8" t="s">
        <v>29</v>
      </c>
      <c r="E8" s="20">
        <f t="shared" si="0"/>
        <v>36728</v>
      </c>
      <c r="F8" s="1">
        <v>15254</v>
      </c>
      <c r="G8" s="1">
        <v>12391</v>
      </c>
      <c r="H8" s="1">
        <v>4622</v>
      </c>
      <c r="I8" s="1">
        <v>4461</v>
      </c>
      <c r="Q8" t="s">
        <v>302</v>
      </c>
      <c r="R8" s="1">
        <f>E8</f>
        <v>36728</v>
      </c>
      <c r="S8" s="18">
        <f t="shared" si="1"/>
        <v>4.7629063895929819E-3</v>
      </c>
    </row>
    <row r="9" spans="1:19" x14ac:dyDescent="0.35">
      <c r="A9" t="s">
        <v>337</v>
      </c>
      <c r="B9">
        <v>16</v>
      </c>
      <c r="C9" t="s">
        <v>26</v>
      </c>
      <c r="D9" t="s">
        <v>27</v>
      </c>
      <c r="E9" s="20">
        <f t="shared" si="0"/>
        <v>4707</v>
      </c>
      <c r="F9" s="1">
        <v>1493</v>
      </c>
      <c r="G9" s="1">
        <v>1765</v>
      </c>
      <c r="H9">
        <v>976</v>
      </c>
      <c r="I9">
        <v>473</v>
      </c>
      <c r="Q9" t="s">
        <v>301</v>
      </c>
      <c r="R9" s="14">
        <f>E14-SUM(R2:R8)</f>
        <v>12600</v>
      </c>
      <c r="S9" s="18">
        <f t="shared" si="1"/>
        <v>1.6339746381200059E-3</v>
      </c>
    </row>
    <row r="10" spans="1:19" x14ac:dyDescent="0.35">
      <c r="A10" t="s">
        <v>337</v>
      </c>
      <c r="B10">
        <v>27</v>
      </c>
      <c r="C10" t="s">
        <v>30</v>
      </c>
      <c r="D10" t="s">
        <v>31</v>
      </c>
      <c r="E10" s="20">
        <f t="shared" si="0"/>
        <v>4189</v>
      </c>
      <c r="F10" s="1">
        <v>1295</v>
      </c>
      <c r="G10" s="1">
        <v>1948</v>
      </c>
      <c r="H10">
        <v>477</v>
      </c>
      <c r="I10">
        <v>469</v>
      </c>
    </row>
    <row r="11" spans="1:19" x14ac:dyDescent="0.35">
      <c r="A11" t="s">
        <v>337</v>
      </c>
      <c r="B11">
        <v>21</v>
      </c>
      <c r="C11" t="s">
        <v>32</v>
      </c>
      <c r="D11" t="s">
        <v>33</v>
      </c>
      <c r="E11" s="20">
        <f t="shared" si="0"/>
        <v>2732</v>
      </c>
      <c r="F11">
        <v>559</v>
      </c>
      <c r="G11" s="1">
        <v>1254</v>
      </c>
      <c r="H11">
        <v>390</v>
      </c>
      <c r="I11">
        <v>529</v>
      </c>
    </row>
    <row r="12" spans="1:19" ht="15" thickBot="1" x14ac:dyDescent="0.4">
      <c r="A12" t="s">
        <v>337</v>
      </c>
      <c r="B12">
        <v>29</v>
      </c>
      <c r="C12" t="s">
        <v>34</v>
      </c>
      <c r="D12" t="s">
        <v>35</v>
      </c>
      <c r="E12" s="21">
        <f t="shared" si="0"/>
        <v>972</v>
      </c>
      <c r="F12">
        <v>473</v>
      </c>
      <c r="G12">
        <v>301</v>
      </c>
      <c r="H12">
        <v>97</v>
      </c>
      <c r="I12">
        <v>101</v>
      </c>
    </row>
    <row r="14" spans="1:19" x14ac:dyDescent="0.35">
      <c r="E14" s="22">
        <f>SUM(E2:E12)</f>
        <v>7711258</v>
      </c>
      <c r="F14" s="1">
        <f t="shared" ref="F14:I14" si="2">SUM(F2:F12)</f>
        <v>1574514</v>
      </c>
      <c r="G14" s="1">
        <f t="shared" si="2"/>
        <v>3226552</v>
      </c>
      <c r="H14" s="1">
        <f t="shared" si="2"/>
        <v>1351405</v>
      </c>
      <c r="I14" s="1">
        <f t="shared" si="2"/>
        <v>1558787</v>
      </c>
    </row>
    <row r="17" spans="7:7" x14ac:dyDescent="0.35">
      <c r="G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2" sqref="K2:K9"/>
    </sheetView>
  </sheetViews>
  <sheetFormatPr defaultRowHeight="14.5" x14ac:dyDescent="0.35"/>
  <cols>
    <col min="1" max="1" width="3.26953125" bestFit="1" customWidth="1"/>
    <col min="2" max="2" width="3.1796875" bestFit="1" customWidth="1"/>
    <col min="3" max="3" width="46.453125" bestFit="1" customWidth="1"/>
    <col min="4" max="4" width="13.453125" customWidth="1"/>
    <col min="5" max="5" width="10.1796875" bestFit="1" customWidth="1"/>
    <col min="6" max="7" width="9.1796875" bestFit="1" customWidth="1"/>
    <col min="11" max="11" width="10.1796875" bestFit="1" customWidth="1"/>
  </cols>
  <sheetData>
    <row r="1" spans="1:12" ht="15" thickBot="1" x14ac:dyDescent="0.4">
      <c r="A1" t="s">
        <v>0</v>
      </c>
      <c r="B1" t="s">
        <v>2</v>
      </c>
      <c r="C1" t="s">
        <v>3</v>
      </c>
      <c r="D1" s="19" t="s">
        <v>338</v>
      </c>
      <c r="E1" s="7" t="s">
        <v>197</v>
      </c>
      <c r="F1" s="7" t="s">
        <v>195</v>
      </c>
      <c r="G1" s="7" t="s">
        <v>196</v>
      </c>
    </row>
    <row r="2" spans="1:12" x14ac:dyDescent="0.35">
      <c r="A2" t="s">
        <v>197</v>
      </c>
      <c r="B2">
        <v>45</v>
      </c>
      <c r="C2" t="s">
        <v>11</v>
      </c>
      <c r="D2" s="20">
        <f>SUM(E2:G2)</f>
        <v>7617010</v>
      </c>
      <c r="E2" s="1">
        <v>3018548</v>
      </c>
      <c r="F2" s="1">
        <v>1961224</v>
      </c>
      <c r="G2" s="1">
        <v>2637238</v>
      </c>
      <c r="J2" t="s">
        <v>308</v>
      </c>
      <c r="K2" s="1">
        <f>D3</f>
        <v>5864291</v>
      </c>
      <c r="L2" s="18">
        <f>K2/$K$11</f>
        <v>0.36339264734022669</v>
      </c>
    </row>
    <row r="3" spans="1:12" x14ac:dyDescent="0.35">
      <c r="A3" t="s">
        <v>197</v>
      </c>
      <c r="B3">
        <v>13</v>
      </c>
      <c r="C3" t="s">
        <v>14</v>
      </c>
      <c r="D3" s="20">
        <f t="shared" ref="D3:D12" si="0">SUM(E3:G3)</f>
        <v>5864291</v>
      </c>
      <c r="E3" s="1">
        <v>1972761</v>
      </c>
      <c r="F3" s="1">
        <v>1140432</v>
      </c>
      <c r="G3" s="1">
        <v>2751098</v>
      </c>
      <c r="J3" t="s">
        <v>307</v>
      </c>
      <c r="K3" s="1">
        <f>D2</f>
        <v>7617010</v>
      </c>
      <c r="L3" s="18">
        <f t="shared" ref="L3:L9" si="1">K3/$K$11</f>
        <v>0.47200342355401192</v>
      </c>
    </row>
    <row r="4" spans="1:12" x14ac:dyDescent="0.35">
      <c r="A4" t="s">
        <v>197</v>
      </c>
      <c r="B4">
        <v>40</v>
      </c>
      <c r="C4" t="s">
        <v>17</v>
      </c>
      <c r="D4" s="20">
        <f t="shared" si="0"/>
        <v>2068432</v>
      </c>
      <c r="E4" s="1">
        <v>860685</v>
      </c>
      <c r="F4" s="1">
        <v>475599</v>
      </c>
      <c r="G4" s="1">
        <v>732148</v>
      </c>
      <c r="J4" t="s">
        <v>306</v>
      </c>
      <c r="K4" s="1">
        <f>D4</f>
        <v>2068432</v>
      </c>
      <c r="L4" s="18">
        <f t="shared" si="1"/>
        <v>0.12817457051896636</v>
      </c>
    </row>
    <row r="5" spans="1:12" x14ac:dyDescent="0.35">
      <c r="A5" t="s">
        <v>197</v>
      </c>
      <c r="B5">
        <v>50</v>
      </c>
      <c r="C5" t="s">
        <v>20</v>
      </c>
      <c r="D5" s="20">
        <f t="shared" si="0"/>
        <v>275565</v>
      </c>
      <c r="E5" s="1">
        <v>79080</v>
      </c>
      <c r="F5" s="1">
        <v>53332</v>
      </c>
      <c r="G5" s="1">
        <v>143153</v>
      </c>
      <c r="J5" t="s">
        <v>305</v>
      </c>
      <c r="K5" s="1">
        <f>D5</f>
        <v>275565</v>
      </c>
      <c r="L5" s="18">
        <f t="shared" si="1"/>
        <v>1.707594232010478E-2</v>
      </c>
    </row>
    <row r="6" spans="1:12" x14ac:dyDescent="0.35">
      <c r="A6" t="s">
        <v>197</v>
      </c>
      <c r="B6">
        <v>43</v>
      </c>
      <c r="C6" t="s">
        <v>22</v>
      </c>
      <c r="D6" s="20">
        <f t="shared" si="0"/>
        <v>118440</v>
      </c>
      <c r="E6" s="1">
        <v>44663</v>
      </c>
      <c r="F6" s="1">
        <v>30146</v>
      </c>
      <c r="G6" s="1">
        <v>43631</v>
      </c>
      <c r="J6" t="s">
        <v>304</v>
      </c>
      <c r="K6" s="1">
        <f>D7</f>
        <v>97320</v>
      </c>
      <c r="L6" s="18">
        <f t="shared" si="1"/>
        <v>6.0306305466681078E-3</v>
      </c>
    </row>
    <row r="7" spans="1:12" x14ac:dyDescent="0.35">
      <c r="A7" t="s">
        <v>197</v>
      </c>
      <c r="B7">
        <v>20</v>
      </c>
      <c r="C7" t="s">
        <v>24</v>
      </c>
      <c r="D7" s="20">
        <f t="shared" si="0"/>
        <v>97320</v>
      </c>
      <c r="E7" s="1">
        <v>40638</v>
      </c>
      <c r="F7" s="1">
        <v>23643</v>
      </c>
      <c r="G7" s="1">
        <v>33039</v>
      </c>
      <c r="J7" t="s">
        <v>303</v>
      </c>
      <c r="K7" s="1">
        <f>D6</f>
        <v>118440</v>
      </c>
      <c r="L7" s="18">
        <f t="shared" si="1"/>
        <v>7.339374043848856E-3</v>
      </c>
    </row>
    <row r="8" spans="1:12" x14ac:dyDescent="0.35">
      <c r="A8" t="s">
        <v>197</v>
      </c>
      <c r="B8">
        <v>28</v>
      </c>
      <c r="C8" t="s">
        <v>28</v>
      </c>
      <c r="D8" s="20">
        <f t="shared" si="0"/>
        <v>67302</v>
      </c>
      <c r="E8" s="1">
        <v>33593</v>
      </c>
      <c r="F8" s="1">
        <v>15769</v>
      </c>
      <c r="G8" s="1">
        <v>17940</v>
      </c>
      <c r="J8" t="s">
        <v>302</v>
      </c>
      <c r="K8" s="1">
        <f>D8</f>
        <v>67302</v>
      </c>
      <c r="L8" s="18">
        <f t="shared" si="1"/>
        <v>4.1705044908739927E-3</v>
      </c>
    </row>
    <row r="9" spans="1:12" x14ac:dyDescent="0.35">
      <c r="A9" t="s">
        <v>197</v>
      </c>
      <c r="B9">
        <v>27</v>
      </c>
      <c r="C9" t="s">
        <v>30</v>
      </c>
      <c r="D9" s="20">
        <f t="shared" si="0"/>
        <v>9083</v>
      </c>
      <c r="E9" s="1">
        <v>4827</v>
      </c>
      <c r="F9" s="1">
        <v>2004</v>
      </c>
      <c r="G9" s="1">
        <v>2252</v>
      </c>
      <c r="J9" t="s">
        <v>301</v>
      </c>
      <c r="K9" s="14">
        <f>D14-SUM(K2:K8)</f>
        <v>29256</v>
      </c>
      <c r="L9" s="18">
        <f t="shared" si="1"/>
        <v>1.8129071852992413E-3</v>
      </c>
    </row>
    <row r="10" spans="1:12" x14ac:dyDescent="0.35">
      <c r="A10" t="s">
        <v>197</v>
      </c>
      <c r="B10">
        <v>16</v>
      </c>
      <c r="C10" t="s">
        <v>26</v>
      </c>
      <c r="D10" s="20">
        <f t="shared" si="0"/>
        <v>12601</v>
      </c>
      <c r="E10" s="1">
        <v>4549</v>
      </c>
      <c r="F10" s="1">
        <v>3970</v>
      </c>
      <c r="G10" s="1">
        <v>4082</v>
      </c>
    </row>
    <row r="11" spans="1:12" x14ac:dyDescent="0.35">
      <c r="A11" t="s">
        <v>197</v>
      </c>
      <c r="B11">
        <v>21</v>
      </c>
      <c r="C11" t="s">
        <v>32</v>
      </c>
      <c r="D11" s="20">
        <f t="shared" si="0"/>
        <v>6118</v>
      </c>
      <c r="E11" s="1">
        <v>2408</v>
      </c>
      <c r="F11" s="1">
        <v>1412</v>
      </c>
      <c r="G11" s="1">
        <v>2298</v>
      </c>
      <c r="K11" s="1">
        <f>SUM(K2:K9)</f>
        <v>16137616</v>
      </c>
    </row>
    <row r="12" spans="1:12" ht="15" thickBot="1" x14ac:dyDescent="0.4">
      <c r="A12" t="s">
        <v>197</v>
      </c>
      <c r="B12">
        <v>29</v>
      </c>
      <c r="C12" t="s">
        <v>34</v>
      </c>
      <c r="D12" s="21">
        <f t="shared" si="0"/>
        <v>1454</v>
      </c>
      <c r="E12">
        <v>560</v>
      </c>
      <c r="F12">
        <v>389</v>
      </c>
      <c r="G12">
        <v>505</v>
      </c>
    </row>
    <row r="14" spans="1:12" x14ac:dyDescent="0.35">
      <c r="D14" s="22">
        <f>SUM(D2:D12)</f>
        <v>16137616</v>
      </c>
      <c r="E14" s="1">
        <f>SUM(E2:E12)</f>
        <v>6062312</v>
      </c>
      <c r="F14" s="1">
        <f t="shared" ref="F14:G14" si="2">SUM(F2:F12)</f>
        <v>3707920</v>
      </c>
      <c r="G14" s="1">
        <f t="shared" si="2"/>
        <v>6367384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2t CO</vt:lpstr>
      <vt:lpstr>2t SE</vt:lpstr>
      <vt:lpstr>2t NO</vt:lpstr>
      <vt:lpstr>2t NE</vt:lpstr>
      <vt:lpstr>2t ext</vt:lpstr>
      <vt:lpstr>1t BRA</vt:lpstr>
      <vt:lpstr>1t NO</vt:lpstr>
      <vt:lpstr>1t CO</vt:lpstr>
      <vt:lpstr>1t SUL</vt:lpstr>
      <vt:lpstr>1t SE</vt:lpstr>
      <vt:lpstr>1t NE</vt:lpstr>
      <vt:lpstr>1t NE (2)</vt:lpstr>
      <vt:lpstr>1t exterior</vt:lpstr>
      <vt:lpstr>INST IDADE</vt:lpstr>
      <vt:lpstr>INST SEXO</vt:lpstr>
      <vt:lpstr>sexo 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André Hirata</cp:lastModifiedBy>
  <dcterms:created xsi:type="dcterms:W3CDTF">2018-07-16T23:11:20Z</dcterms:created>
  <dcterms:modified xsi:type="dcterms:W3CDTF">2018-09-21T14:15:18Z</dcterms:modified>
</cp:coreProperties>
</file>