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80" activeTab="1"/>
  </bookViews>
  <sheets>
    <sheet name="IBOPE" sheetId="1" r:id="rId1"/>
    <sheet name="XP HADDAD " sheetId="2" r:id="rId2"/>
    <sheet name="XP HAD LULA" sheetId="3" r:id="rId3"/>
    <sheet name="Diferenca" sheetId="4" r:id="rId4"/>
    <sheet name="XP PADRAO " sheetId="5" r:id="rId5"/>
  </sheets>
  <definedNames>
    <definedName name="_xlnm._FilterDatabase" localSheetId="3" hidden="1">Diferenca!$B$3:$Q$51</definedName>
    <definedName name="_xlnm._FilterDatabase" localSheetId="2" hidden="1">'XP HAD LULA'!$B$3:$K$51</definedName>
    <definedName name="_xlnm._FilterDatabase" localSheetId="1" hidden="1">'XP HADDAD '!$B$3:$K$51</definedName>
    <definedName name="_xlnm._FilterDatabase" localSheetId="4" hidden="1">'XP PADRAO '!$Z$21:$AA$31</definedName>
  </definedNames>
  <calcPr calcId="145621"/>
</workbook>
</file>

<file path=xl/calcChain.xml><?xml version="1.0" encoding="utf-8"?>
<calcChain xmlns="http://schemas.openxmlformats.org/spreadsheetml/2006/main">
  <c r="I19" i="5" l="1"/>
  <c r="H19" i="5"/>
  <c r="G19" i="5"/>
  <c r="F19" i="5"/>
  <c r="E19" i="5"/>
  <c r="D19" i="5"/>
  <c r="I17" i="5"/>
  <c r="V11" i="5" s="1"/>
  <c r="H17" i="5"/>
  <c r="U11" i="5" s="1"/>
  <c r="G17" i="5"/>
  <c r="T10" i="5" s="1"/>
  <c r="F17" i="5"/>
  <c r="S10" i="5" s="1"/>
  <c r="E17" i="5"/>
  <c r="R13" i="5" s="1"/>
  <c r="D17" i="5"/>
  <c r="Q10" i="5" s="1"/>
  <c r="K19" i="5"/>
  <c r="K17" i="5"/>
  <c r="X13" i="5" s="1"/>
  <c r="J19" i="5"/>
  <c r="J17" i="5"/>
  <c r="W13" i="5" s="1"/>
  <c r="J46" i="4"/>
  <c r="I46" i="4"/>
  <c r="F46" i="4"/>
  <c r="J70" i="3"/>
  <c r="I70" i="3"/>
  <c r="H70" i="3"/>
  <c r="G70" i="3"/>
  <c r="F70" i="3"/>
  <c r="K70" i="3"/>
  <c r="K51" i="4"/>
  <c r="J51" i="4"/>
  <c r="I51" i="4"/>
  <c r="H51" i="4"/>
  <c r="G51" i="4"/>
  <c r="F51" i="4"/>
  <c r="K50" i="4"/>
  <c r="J50" i="4"/>
  <c r="I50" i="4"/>
  <c r="H50" i="4"/>
  <c r="G50" i="4"/>
  <c r="F50" i="4"/>
  <c r="K49" i="4"/>
  <c r="J49" i="4"/>
  <c r="I49" i="4"/>
  <c r="H49" i="4"/>
  <c r="G49" i="4"/>
  <c r="F49" i="4"/>
  <c r="K48" i="4"/>
  <c r="J48" i="4"/>
  <c r="I48" i="4"/>
  <c r="H48" i="4"/>
  <c r="G48" i="4"/>
  <c r="F48" i="4"/>
  <c r="K47" i="4"/>
  <c r="J47" i="4"/>
  <c r="I47" i="4"/>
  <c r="H47" i="4"/>
  <c r="G47" i="4"/>
  <c r="F47" i="4"/>
  <c r="K46" i="4"/>
  <c r="H46" i="4"/>
  <c r="G46" i="4"/>
  <c r="M46" i="4" s="1"/>
  <c r="K45" i="4"/>
  <c r="J45" i="4"/>
  <c r="I45" i="4"/>
  <c r="H45" i="4"/>
  <c r="G45" i="4"/>
  <c r="F45" i="4"/>
  <c r="K44" i="4"/>
  <c r="J44" i="4"/>
  <c r="I44" i="4"/>
  <c r="H44" i="4"/>
  <c r="G44" i="4"/>
  <c r="F44" i="4"/>
  <c r="K43" i="4"/>
  <c r="J43" i="4"/>
  <c r="I43" i="4"/>
  <c r="H43" i="4"/>
  <c r="G43" i="4"/>
  <c r="F43" i="4"/>
  <c r="K42" i="4"/>
  <c r="J42" i="4"/>
  <c r="I42" i="4"/>
  <c r="H42" i="4"/>
  <c r="G42" i="4"/>
  <c r="F42" i="4"/>
  <c r="K41" i="4"/>
  <c r="J41" i="4"/>
  <c r="I41" i="4"/>
  <c r="H41" i="4"/>
  <c r="G41" i="4"/>
  <c r="F41" i="4"/>
  <c r="K40" i="4"/>
  <c r="J40" i="4"/>
  <c r="I40" i="4"/>
  <c r="H40" i="4"/>
  <c r="G40" i="4"/>
  <c r="F40" i="4"/>
  <c r="K39" i="4"/>
  <c r="J39" i="4"/>
  <c r="I39" i="4"/>
  <c r="H39" i="4"/>
  <c r="G39" i="4"/>
  <c r="F39" i="4"/>
  <c r="K38" i="4"/>
  <c r="J38" i="4"/>
  <c r="I38" i="4"/>
  <c r="H38" i="4"/>
  <c r="G38" i="4"/>
  <c r="F38" i="4"/>
  <c r="K37" i="4"/>
  <c r="J37" i="4"/>
  <c r="I37" i="4"/>
  <c r="H37" i="4"/>
  <c r="G37" i="4"/>
  <c r="F37" i="4"/>
  <c r="K36" i="4"/>
  <c r="J36" i="4"/>
  <c r="I36" i="4"/>
  <c r="H36" i="4"/>
  <c r="G36" i="4"/>
  <c r="F36" i="4"/>
  <c r="K35" i="4"/>
  <c r="J35" i="4"/>
  <c r="I35" i="4"/>
  <c r="H35" i="4"/>
  <c r="G35" i="4"/>
  <c r="F35" i="4"/>
  <c r="K34" i="4"/>
  <c r="J34" i="4"/>
  <c r="I34" i="4"/>
  <c r="H34" i="4"/>
  <c r="G34" i="4"/>
  <c r="F34" i="4"/>
  <c r="K33" i="4"/>
  <c r="Q33" i="4" s="1"/>
  <c r="J33" i="4"/>
  <c r="I33" i="4"/>
  <c r="H33" i="4"/>
  <c r="G33" i="4"/>
  <c r="F33" i="4"/>
  <c r="K32" i="4"/>
  <c r="J32" i="4"/>
  <c r="I32" i="4"/>
  <c r="O32" i="4" s="1"/>
  <c r="H32" i="4"/>
  <c r="G32" i="4"/>
  <c r="M32" i="4" s="1"/>
  <c r="F32" i="4"/>
  <c r="K31" i="4"/>
  <c r="J31" i="4"/>
  <c r="I31" i="4"/>
  <c r="H31" i="4"/>
  <c r="N31" i="4" s="1"/>
  <c r="G31" i="4"/>
  <c r="M31" i="4" s="1"/>
  <c r="F31" i="4"/>
  <c r="K30" i="4"/>
  <c r="Q30" i="4" s="1"/>
  <c r="J30" i="4"/>
  <c r="I30" i="4"/>
  <c r="H30" i="4"/>
  <c r="G30" i="4"/>
  <c r="F30" i="4"/>
  <c r="L30" i="4" s="1"/>
  <c r="K29" i="4"/>
  <c r="Q29" i="4" s="1"/>
  <c r="J29" i="4"/>
  <c r="I29" i="4"/>
  <c r="O29" i="4" s="1"/>
  <c r="H29" i="4"/>
  <c r="G29" i="4"/>
  <c r="F29" i="4"/>
  <c r="K28" i="4"/>
  <c r="J28" i="4"/>
  <c r="P28" i="4" s="1"/>
  <c r="I28" i="4"/>
  <c r="O28" i="4" s="1"/>
  <c r="H28" i="4"/>
  <c r="G28" i="4"/>
  <c r="M28" i="4" s="1"/>
  <c r="F28" i="4"/>
  <c r="K27" i="4"/>
  <c r="Q27" i="4" s="1"/>
  <c r="J27" i="4"/>
  <c r="P27" i="4" s="1"/>
  <c r="I27" i="4"/>
  <c r="O27" i="4" s="1"/>
  <c r="H27" i="4"/>
  <c r="N27" i="4" s="1"/>
  <c r="G27" i="4"/>
  <c r="M27" i="4" s="1"/>
  <c r="F27" i="4"/>
  <c r="L27" i="4" s="1"/>
  <c r="K26" i="4"/>
  <c r="Q26" i="4" s="1"/>
  <c r="J26" i="4"/>
  <c r="P26" i="4" s="1"/>
  <c r="I26" i="4"/>
  <c r="O26" i="4" s="1"/>
  <c r="H26" i="4"/>
  <c r="N26" i="4" s="1"/>
  <c r="G26" i="4"/>
  <c r="M26" i="4" s="1"/>
  <c r="F26" i="4"/>
  <c r="L26" i="4" s="1"/>
  <c r="K25" i="4"/>
  <c r="Q25" i="4" s="1"/>
  <c r="J25" i="4"/>
  <c r="P25" i="4" s="1"/>
  <c r="I25" i="4"/>
  <c r="O25" i="4" s="1"/>
  <c r="H25" i="4"/>
  <c r="N25" i="4" s="1"/>
  <c r="G25" i="4"/>
  <c r="M25" i="4" s="1"/>
  <c r="F25" i="4"/>
  <c r="L25" i="4" s="1"/>
  <c r="K24" i="4"/>
  <c r="Q24" i="4" s="1"/>
  <c r="J24" i="4"/>
  <c r="P24" i="4" s="1"/>
  <c r="I24" i="4"/>
  <c r="O24" i="4" s="1"/>
  <c r="H24" i="4"/>
  <c r="N24" i="4" s="1"/>
  <c r="G24" i="4"/>
  <c r="M24" i="4" s="1"/>
  <c r="F24" i="4"/>
  <c r="L24" i="4" s="1"/>
  <c r="K23" i="4"/>
  <c r="Q23" i="4" s="1"/>
  <c r="J23" i="4"/>
  <c r="P23" i="4" s="1"/>
  <c r="I23" i="4"/>
  <c r="O23" i="4" s="1"/>
  <c r="H23" i="4"/>
  <c r="N23" i="4" s="1"/>
  <c r="G23" i="4"/>
  <c r="M23" i="4" s="1"/>
  <c r="F23" i="4"/>
  <c r="L23" i="4" s="1"/>
  <c r="K22" i="4"/>
  <c r="Q22" i="4" s="1"/>
  <c r="J22" i="4"/>
  <c r="P22" i="4" s="1"/>
  <c r="I22" i="4"/>
  <c r="O22" i="4" s="1"/>
  <c r="H22" i="4"/>
  <c r="N22" i="4" s="1"/>
  <c r="G22" i="4"/>
  <c r="M22" i="4" s="1"/>
  <c r="F22" i="4"/>
  <c r="L22" i="4" s="1"/>
  <c r="K21" i="4"/>
  <c r="Q21" i="4" s="1"/>
  <c r="J21" i="4"/>
  <c r="I21" i="4"/>
  <c r="O21" i="4" s="1"/>
  <c r="H21" i="4"/>
  <c r="G21" i="4"/>
  <c r="F21" i="4"/>
  <c r="K20" i="4"/>
  <c r="J20" i="4"/>
  <c r="P20" i="4" s="1"/>
  <c r="I20" i="4"/>
  <c r="O20" i="4" s="1"/>
  <c r="H20" i="4"/>
  <c r="G20" i="4"/>
  <c r="M20" i="4" s="1"/>
  <c r="F20" i="4"/>
  <c r="K19" i="4"/>
  <c r="J19" i="4"/>
  <c r="I19" i="4"/>
  <c r="H19" i="4"/>
  <c r="N19" i="4" s="1"/>
  <c r="G19" i="4"/>
  <c r="M19" i="4" s="1"/>
  <c r="F19" i="4"/>
  <c r="K18" i="4"/>
  <c r="Q18" i="4" s="1"/>
  <c r="J18" i="4"/>
  <c r="I18" i="4"/>
  <c r="H18" i="4"/>
  <c r="G18" i="4"/>
  <c r="F18" i="4"/>
  <c r="L18" i="4" s="1"/>
  <c r="K17" i="4"/>
  <c r="Q17" i="4" s="1"/>
  <c r="J17" i="4"/>
  <c r="I17" i="4"/>
  <c r="O17" i="4" s="1"/>
  <c r="H17" i="4"/>
  <c r="G17" i="4"/>
  <c r="F17" i="4"/>
  <c r="K16" i="4"/>
  <c r="J16" i="4"/>
  <c r="P16" i="4" s="1"/>
  <c r="I16" i="4"/>
  <c r="O16" i="4" s="1"/>
  <c r="H16" i="4"/>
  <c r="G16" i="4"/>
  <c r="M16" i="4" s="1"/>
  <c r="F16" i="4"/>
  <c r="K15" i="4"/>
  <c r="Q15" i="4" s="1"/>
  <c r="J15" i="4"/>
  <c r="P15" i="4" s="1"/>
  <c r="I15" i="4"/>
  <c r="O15" i="4" s="1"/>
  <c r="H15" i="4"/>
  <c r="N15" i="4" s="1"/>
  <c r="G15" i="4"/>
  <c r="M15" i="4" s="1"/>
  <c r="F15" i="4"/>
  <c r="L15" i="4" s="1"/>
  <c r="K14" i="4"/>
  <c r="Q14" i="4" s="1"/>
  <c r="J14" i="4"/>
  <c r="P14" i="4" s="1"/>
  <c r="I14" i="4"/>
  <c r="O14" i="4" s="1"/>
  <c r="H14" i="4"/>
  <c r="N14" i="4" s="1"/>
  <c r="G14" i="4"/>
  <c r="M14" i="4" s="1"/>
  <c r="F14" i="4"/>
  <c r="L14" i="4" s="1"/>
  <c r="K13" i="4"/>
  <c r="Q13" i="4" s="1"/>
  <c r="J13" i="4"/>
  <c r="P13" i="4" s="1"/>
  <c r="I13" i="4"/>
  <c r="O13" i="4" s="1"/>
  <c r="H13" i="4"/>
  <c r="N13" i="4" s="1"/>
  <c r="G13" i="4"/>
  <c r="M13" i="4" s="1"/>
  <c r="F13" i="4"/>
  <c r="L13" i="4" s="1"/>
  <c r="K12" i="4"/>
  <c r="Q12" i="4" s="1"/>
  <c r="J12" i="4"/>
  <c r="P12" i="4" s="1"/>
  <c r="I12" i="4"/>
  <c r="O12" i="4" s="1"/>
  <c r="H12" i="4"/>
  <c r="N12" i="4" s="1"/>
  <c r="G12" i="4"/>
  <c r="M12" i="4" s="1"/>
  <c r="F12" i="4"/>
  <c r="L12" i="4" s="1"/>
  <c r="K11" i="4"/>
  <c r="Q11" i="4" s="1"/>
  <c r="J11" i="4"/>
  <c r="P11" i="4" s="1"/>
  <c r="I11" i="4"/>
  <c r="O11" i="4" s="1"/>
  <c r="H11" i="4"/>
  <c r="N11" i="4" s="1"/>
  <c r="G11" i="4"/>
  <c r="M11" i="4" s="1"/>
  <c r="F11" i="4"/>
  <c r="L11" i="4" s="1"/>
  <c r="K10" i="4"/>
  <c r="Q10" i="4" s="1"/>
  <c r="J10" i="4"/>
  <c r="P10" i="4" s="1"/>
  <c r="I10" i="4"/>
  <c r="O10" i="4" s="1"/>
  <c r="H10" i="4"/>
  <c r="N10" i="4" s="1"/>
  <c r="G10" i="4"/>
  <c r="M10" i="4" s="1"/>
  <c r="F10" i="4"/>
  <c r="L10" i="4" s="1"/>
  <c r="K9" i="4"/>
  <c r="Q9" i="4" s="1"/>
  <c r="J9" i="4"/>
  <c r="I9" i="4"/>
  <c r="O9" i="4" s="1"/>
  <c r="H9" i="4"/>
  <c r="G9" i="4"/>
  <c r="F9" i="4"/>
  <c r="K8" i="4"/>
  <c r="J8" i="4"/>
  <c r="P8" i="4" s="1"/>
  <c r="I8" i="4"/>
  <c r="O8" i="4" s="1"/>
  <c r="H8" i="4"/>
  <c r="G8" i="4"/>
  <c r="M8" i="4" s="1"/>
  <c r="F8" i="4"/>
  <c r="K7" i="4"/>
  <c r="J7" i="4"/>
  <c r="I7" i="4"/>
  <c r="H7" i="4"/>
  <c r="N7" i="4" s="1"/>
  <c r="G7" i="4"/>
  <c r="M7" i="4" s="1"/>
  <c r="F7" i="4"/>
  <c r="K6" i="4"/>
  <c r="Q6" i="4" s="1"/>
  <c r="J6" i="4"/>
  <c r="I6" i="4"/>
  <c r="H6" i="4"/>
  <c r="G6" i="4"/>
  <c r="F6" i="4"/>
  <c r="K5" i="4"/>
  <c r="Q5" i="4" s="1"/>
  <c r="J5" i="4"/>
  <c r="I5" i="4"/>
  <c r="O5" i="4" s="1"/>
  <c r="H5" i="4"/>
  <c r="G5" i="4"/>
  <c r="F5" i="4"/>
  <c r="K4" i="4"/>
  <c r="J4" i="4"/>
  <c r="P4" i="4" s="1"/>
  <c r="I4" i="4"/>
  <c r="H4" i="4"/>
  <c r="G4" i="4"/>
  <c r="M4" i="4" s="1"/>
  <c r="F4" i="4"/>
  <c r="V6" i="4"/>
  <c r="V5" i="4"/>
  <c r="V4" i="4"/>
  <c r="V3" i="4"/>
  <c r="V2" i="4"/>
  <c r="Q6" i="3"/>
  <c r="Q5" i="3"/>
  <c r="Q4" i="3"/>
  <c r="Q3" i="3"/>
  <c r="Q2" i="3"/>
  <c r="P32" i="4" l="1"/>
  <c r="P44" i="4"/>
  <c r="N43" i="4"/>
  <c r="Q4" i="4"/>
  <c r="M18" i="4"/>
  <c r="Q20" i="4"/>
  <c r="M30" i="4"/>
  <c r="Q32" i="4"/>
  <c r="Q40" i="4"/>
  <c r="L5" i="4"/>
  <c r="N6" i="4"/>
  <c r="P7" i="4"/>
  <c r="L9" i="4"/>
  <c r="L17" i="4"/>
  <c r="N18" i="4"/>
  <c r="P19" i="4"/>
  <c r="L21" i="4"/>
  <c r="L29" i="4"/>
  <c r="N30" i="4"/>
  <c r="P31" i="4"/>
  <c r="L33" i="4"/>
  <c r="P41" i="4"/>
  <c r="L43" i="4"/>
  <c r="N44" i="4"/>
  <c r="P45" i="4"/>
  <c r="M6" i="4"/>
  <c r="Q8" i="4"/>
  <c r="Q16" i="4"/>
  <c r="O19" i="4"/>
  <c r="Q28" i="4"/>
  <c r="O31" i="4"/>
  <c r="M42" i="4"/>
  <c r="M5" i="4"/>
  <c r="O6" i="4"/>
  <c r="Q7" i="4"/>
  <c r="M9" i="4"/>
  <c r="M17" i="4"/>
  <c r="O18" i="4"/>
  <c r="Q19" i="4"/>
  <c r="M21" i="4"/>
  <c r="M29" i="4"/>
  <c r="O30" i="4"/>
  <c r="Q31" i="4"/>
  <c r="M33" i="4"/>
  <c r="Q41" i="4"/>
  <c r="M43" i="4"/>
  <c r="O44" i="4"/>
  <c r="Q45" i="4"/>
  <c r="O7" i="4"/>
  <c r="L4" i="4"/>
  <c r="N5" i="4"/>
  <c r="P6" i="4"/>
  <c r="L8" i="4"/>
  <c r="N9" i="4"/>
  <c r="L16" i="4"/>
  <c r="N17" i="4"/>
  <c r="P18" i="4"/>
  <c r="L20" i="4"/>
  <c r="N21" i="4"/>
  <c r="L28" i="4"/>
  <c r="N29" i="4"/>
  <c r="P30" i="4"/>
  <c r="L32" i="4"/>
  <c r="N33" i="4"/>
  <c r="Q4" i="5"/>
  <c r="R4" i="5"/>
  <c r="Q5" i="5"/>
  <c r="R8" i="5"/>
  <c r="T9" i="5"/>
  <c r="Q11" i="5"/>
  <c r="Q12" i="5"/>
  <c r="T5" i="5"/>
  <c r="R12" i="5"/>
  <c r="Q7" i="5"/>
  <c r="Q13" i="5"/>
  <c r="Q8" i="5"/>
  <c r="T13" i="5"/>
  <c r="X6" i="5"/>
  <c r="Q9" i="5"/>
  <c r="X10" i="5"/>
  <c r="V6" i="5"/>
  <c r="V10" i="5"/>
  <c r="S5" i="5"/>
  <c r="U6" i="5"/>
  <c r="S9" i="5"/>
  <c r="U10" i="5"/>
  <c r="S13" i="5"/>
  <c r="W6" i="5"/>
  <c r="W10" i="5"/>
  <c r="S4" i="5"/>
  <c r="U5" i="5"/>
  <c r="S8" i="5"/>
  <c r="U9" i="5"/>
  <c r="S12" i="5"/>
  <c r="U13" i="5"/>
  <c r="W7" i="5"/>
  <c r="W11" i="5"/>
  <c r="T4" i="5"/>
  <c r="V5" i="5"/>
  <c r="R7" i="5"/>
  <c r="T8" i="5"/>
  <c r="V9" i="5"/>
  <c r="R11" i="5"/>
  <c r="T12" i="5"/>
  <c r="V13" i="5"/>
  <c r="X7" i="5"/>
  <c r="X11" i="5"/>
  <c r="U4" i="5"/>
  <c r="Q6" i="5"/>
  <c r="S7" i="5"/>
  <c r="U8" i="5"/>
  <c r="S11" i="5"/>
  <c r="U12" i="5"/>
  <c r="W4" i="5"/>
  <c r="W8" i="5"/>
  <c r="W12" i="5"/>
  <c r="V4" i="5"/>
  <c r="R6" i="5"/>
  <c r="T7" i="5"/>
  <c r="V8" i="5"/>
  <c r="R10" i="5"/>
  <c r="T11" i="5"/>
  <c r="V12" i="5"/>
  <c r="X4" i="5"/>
  <c r="X8" i="5"/>
  <c r="X12" i="5"/>
  <c r="S6" i="5"/>
  <c r="U7" i="5"/>
  <c r="W5" i="5"/>
  <c r="W9" i="5"/>
  <c r="R5" i="5"/>
  <c r="T6" i="5"/>
  <c r="V7" i="5"/>
  <c r="R9" i="5"/>
  <c r="X5" i="5"/>
  <c r="X9" i="5"/>
  <c r="P40" i="4"/>
  <c r="O43" i="4"/>
  <c r="L50" i="4"/>
  <c r="O33" i="4"/>
  <c r="N47" i="4"/>
  <c r="P48" i="4"/>
  <c r="N51" i="4"/>
  <c r="O47" i="4"/>
  <c r="Q48" i="4"/>
  <c r="M50" i="4"/>
  <c r="O51" i="4"/>
  <c r="L46" i="4"/>
  <c r="L42" i="4"/>
  <c r="Q44" i="4"/>
  <c r="Q47" i="4"/>
  <c r="M49" i="4"/>
  <c r="O50" i="4"/>
  <c r="Q51" i="4"/>
  <c r="O46" i="4"/>
  <c r="L48" i="4"/>
  <c r="N49" i="4"/>
  <c r="P50" i="4"/>
  <c r="P46" i="4"/>
  <c r="N4" i="4"/>
  <c r="L41" i="4"/>
  <c r="N42" i="4"/>
  <c r="P43" i="4"/>
  <c r="L45" i="4"/>
  <c r="Q46" i="4"/>
  <c r="M48" i="4"/>
  <c r="O49" i="4"/>
  <c r="Q50" i="4"/>
  <c r="O4" i="4"/>
  <c r="M41" i="4"/>
  <c r="O42" i="4"/>
  <c r="Q43" i="4"/>
  <c r="M45" i="4"/>
  <c r="L47" i="4"/>
  <c r="N48" i="4"/>
  <c r="P49" i="4"/>
  <c r="L51" i="4"/>
  <c r="L6" i="4"/>
  <c r="L40" i="4"/>
  <c r="N41" i="4"/>
  <c r="P42" i="4"/>
  <c r="L44" i="4"/>
  <c r="N45" i="4"/>
  <c r="M47" i="4"/>
  <c r="O48" i="4"/>
  <c r="Q49" i="4"/>
  <c r="M51" i="4"/>
  <c r="M40" i="4"/>
  <c r="O41" i="4"/>
  <c r="Q42" i="4"/>
  <c r="M44" i="4"/>
  <c r="O45" i="4"/>
  <c r="N16" i="4"/>
  <c r="P17" i="4"/>
  <c r="P29" i="4"/>
  <c r="P33" i="4"/>
  <c r="P51" i="4"/>
  <c r="L7" i="4"/>
  <c r="N8" i="4"/>
  <c r="L19" i="4"/>
  <c r="P21" i="4"/>
  <c r="L31" i="4"/>
  <c r="N46" i="4"/>
  <c r="P47" i="4"/>
  <c r="N50" i="4"/>
  <c r="P9" i="4"/>
  <c r="N20" i="4"/>
  <c r="N28" i="4"/>
  <c r="N32" i="4"/>
  <c r="L49" i="4"/>
  <c r="P5" i="4"/>
  <c r="N40" i="4"/>
  <c r="O40" i="4"/>
  <c r="S6" i="2"/>
  <c r="S5" i="2"/>
  <c r="S4" i="2"/>
  <c r="S3" i="2"/>
  <c r="S2" i="2"/>
  <c r="G26" i="1"/>
  <c r="F26" i="1"/>
  <c r="E26" i="1"/>
  <c r="D26" i="1"/>
  <c r="D54" i="1" s="1"/>
  <c r="C26" i="1"/>
  <c r="C54" i="1" s="1"/>
  <c r="G52" i="1"/>
  <c r="F52" i="1"/>
  <c r="F56" i="1" s="1"/>
  <c r="E52" i="1"/>
  <c r="D52" i="1"/>
  <c r="C52" i="1"/>
  <c r="G63" i="1"/>
  <c r="C63" i="1"/>
  <c r="D62" i="1"/>
  <c r="E61" i="1"/>
  <c r="F60" i="1"/>
  <c r="G59" i="1"/>
  <c r="F59" i="1"/>
  <c r="C59" i="1"/>
  <c r="G58" i="1"/>
  <c r="D58" i="1"/>
  <c r="C58" i="1"/>
  <c r="E57" i="1"/>
  <c r="D57" i="1"/>
  <c r="B41" i="1"/>
  <c r="B55" i="1" s="1"/>
  <c r="G20" i="1"/>
  <c r="N19" i="1" s="1"/>
  <c r="F20" i="1"/>
  <c r="M15" i="1" s="1"/>
  <c r="E20" i="1"/>
  <c r="L19" i="1" s="1"/>
  <c r="D20" i="1"/>
  <c r="K19" i="1" s="1"/>
  <c r="C20" i="1"/>
  <c r="J19" i="1" s="1"/>
  <c r="G35" i="1"/>
  <c r="F35" i="1"/>
  <c r="F63" i="1" s="1"/>
  <c r="E35" i="1"/>
  <c r="E63" i="1" s="1"/>
  <c r="D35" i="1"/>
  <c r="D63" i="1" s="1"/>
  <c r="C35" i="1"/>
  <c r="G34" i="1"/>
  <c r="G62" i="1" s="1"/>
  <c r="F34" i="1"/>
  <c r="F62" i="1" s="1"/>
  <c r="E34" i="1"/>
  <c r="E62" i="1" s="1"/>
  <c r="D34" i="1"/>
  <c r="C34" i="1"/>
  <c r="C62" i="1" s="1"/>
  <c r="G33" i="1"/>
  <c r="G61" i="1" s="1"/>
  <c r="F33" i="1"/>
  <c r="F61" i="1" s="1"/>
  <c r="E33" i="1"/>
  <c r="D33" i="1"/>
  <c r="D61" i="1" s="1"/>
  <c r="C33" i="1"/>
  <c r="C61" i="1" s="1"/>
  <c r="G32" i="1"/>
  <c r="F32" i="1"/>
  <c r="E32" i="1"/>
  <c r="E60" i="1" s="1"/>
  <c r="D32" i="1"/>
  <c r="D60" i="1" s="1"/>
  <c r="C32" i="1"/>
  <c r="G31" i="1"/>
  <c r="F31" i="1"/>
  <c r="E31" i="1"/>
  <c r="D31" i="1"/>
  <c r="D59" i="1" s="1"/>
  <c r="C31" i="1"/>
  <c r="G30" i="1"/>
  <c r="F30" i="1"/>
  <c r="F58" i="1" s="1"/>
  <c r="E30" i="1"/>
  <c r="E58" i="1" s="1"/>
  <c r="D30" i="1"/>
  <c r="C30" i="1"/>
  <c r="G29" i="1"/>
  <c r="F29" i="1"/>
  <c r="F57" i="1" s="1"/>
  <c r="E29" i="1"/>
  <c r="D29" i="1"/>
  <c r="C29" i="1"/>
  <c r="C57" i="1" s="1"/>
  <c r="G28" i="1"/>
  <c r="F28" i="1"/>
  <c r="E28" i="1"/>
  <c r="D28" i="1"/>
  <c r="C28" i="1"/>
  <c r="G27" i="1"/>
  <c r="G55" i="1" s="1"/>
  <c r="F27" i="1"/>
  <c r="F55" i="1" s="1"/>
  <c r="E27" i="1"/>
  <c r="E55" i="1" s="1"/>
  <c r="D27" i="1"/>
  <c r="D55" i="1" s="1"/>
  <c r="C27" i="1"/>
  <c r="B35" i="1"/>
  <c r="B49" i="1" s="1"/>
  <c r="B63" i="1" s="1"/>
  <c r="B34" i="1"/>
  <c r="B48" i="1" s="1"/>
  <c r="B62" i="1" s="1"/>
  <c r="B33" i="1"/>
  <c r="B47" i="1" s="1"/>
  <c r="B61" i="1" s="1"/>
  <c r="B32" i="1"/>
  <c r="B46" i="1" s="1"/>
  <c r="B60" i="1" s="1"/>
  <c r="B31" i="1"/>
  <c r="B45" i="1" s="1"/>
  <c r="B59" i="1" s="1"/>
  <c r="B30" i="1"/>
  <c r="B44" i="1" s="1"/>
  <c r="B58" i="1" s="1"/>
  <c r="B29" i="1"/>
  <c r="B43" i="1" s="1"/>
  <c r="B57" i="1" s="1"/>
  <c r="B28" i="1"/>
  <c r="B42" i="1" s="1"/>
  <c r="B56" i="1" s="1"/>
  <c r="B27" i="1"/>
  <c r="F1" i="1"/>
  <c r="E1" i="1"/>
  <c r="D1" i="1"/>
  <c r="G1" i="1"/>
  <c r="M26" i="1" l="1"/>
  <c r="J28" i="1"/>
  <c r="K28" i="1"/>
  <c r="N29" i="1"/>
  <c r="M31" i="1"/>
  <c r="N28" i="1"/>
  <c r="J32" i="1"/>
  <c r="N26" i="1"/>
  <c r="K29" i="1"/>
  <c r="N30" i="1"/>
  <c r="D65" i="1"/>
  <c r="K63" i="1" s="1"/>
  <c r="J14" i="1"/>
  <c r="K31" i="1"/>
  <c r="G60" i="1"/>
  <c r="J18" i="1"/>
  <c r="K33" i="1"/>
  <c r="N34" i="1"/>
  <c r="G57" i="1"/>
  <c r="E59" i="1"/>
  <c r="E56" i="1"/>
  <c r="J26" i="1"/>
  <c r="D56" i="1"/>
  <c r="E54" i="1"/>
  <c r="J5" i="1"/>
  <c r="F54" i="1"/>
  <c r="J6" i="1"/>
  <c r="M33" i="1"/>
  <c r="J9" i="1"/>
  <c r="J29" i="1"/>
  <c r="M30" i="1"/>
  <c r="K32" i="1"/>
  <c r="G56" i="1"/>
  <c r="G54" i="1"/>
  <c r="C37" i="1"/>
  <c r="J10" i="1"/>
  <c r="M27" i="1"/>
  <c r="M35" i="1"/>
  <c r="C55" i="1"/>
  <c r="C65" i="1" s="1"/>
  <c r="J13" i="1"/>
  <c r="C56" i="1"/>
  <c r="J17" i="1"/>
  <c r="J33" i="1"/>
  <c r="K57" i="1"/>
  <c r="C60" i="1"/>
  <c r="M5" i="1"/>
  <c r="M9" i="1"/>
  <c r="M13" i="1"/>
  <c r="M17" i="1"/>
  <c r="E37" i="1"/>
  <c r="L28" i="1" s="1"/>
  <c r="C38" i="1"/>
  <c r="C40" i="1" s="1"/>
  <c r="J4" i="1"/>
  <c r="J12" i="1"/>
  <c r="K4" i="1"/>
  <c r="K6" i="1"/>
  <c r="K8" i="1"/>
  <c r="K10" i="1"/>
  <c r="K12" i="1"/>
  <c r="K14" i="1"/>
  <c r="K16" i="1"/>
  <c r="K18" i="1"/>
  <c r="L4" i="1"/>
  <c r="L6" i="1"/>
  <c r="L8" i="1"/>
  <c r="L10" i="1"/>
  <c r="L12" i="1"/>
  <c r="L14" i="1"/>
  <c r="L16" i="1"/>
  <c r="L18" i="1"/>
  <c r="M8" i="1"/>
  <c r="M16" i="1"/>
  <c r="F37" i="1"/>
  <c r="M29" i="1" s="1"/>
  <c r="G37" i="1"/>
  <c r="N32" i="1" s="1"/>
  <c r="M4" i="1"/>
  <c r="M14" i="1"/>
  <c r="J7" i="1"/>
  <c r="J15" i="1"/>
  <c r="N4" i="1"/>
  <c r="N6" i="1"/>
  <c r="N8" i="1"/>
  <c r="N10" i="1"/>
  <c r="N12" i="1"/>
  <c r="N14" i="1"/>
  <c r="N16" i="1"/>
  <c r="N18" i="1"/>
  <c r="M6" i="1"/>
  <c r="M10" i="1"/>
  <c r="M12" i="1"/>
  <c r="M18" i="1"/>
  <c r="J8" i="1"/>
  <c r="J16" i="1"/>
  <c r="K5" i="1"/>
  <c r="K7" i="1"/>
  <c r="K9" i="1"/>
  <c r="K11" i="1"/>
  <c r="K13" i="1"/>
  <c r="K15" i="1"/>
  <c r="K17" i="1"/>
  <c r="L5" i="1"/>
  <c r="L7" i="1"/>
  <c r="L9" i="1"/>
  <c r="L11" i="1"/>
  <c r="L13" i="1"/>
  <c r="L15" i="1"/>
  <c r="L17" i="1"/>
  <c r="M7" i="1"/>
  <c r="M11" i="1"/>
  <c r="M19" i="1"/>
  <c r="D37" i="1"/>
  <c r="J11" i="1"/>
  <c r="N5" i="1"/>
  <c r="N7" i="1"/>
  <c r="N9" i="1"/>
  <c r="N11" i="1"/>
  <c r="N13" i="1"/>
  <c r="N15" i="1"/>
  <c r="N17" i="1"/>
  <c r="J59" i="1" l="1"/>
  <c r="J54" i="1"/>
  <c r="J61" i="1"/>
  <c r="J58" i="1"/>
  <c r="J63" i="1"/>
  <c r="J57" i="1"/>
  <c r="J62" i="1"/>
  <c r="C43" i="1"/>
  <c r="L26" i="1"/>
  <c r="K55" i="1"/>
  <c r="D38" i="1"/>
  <c r="K34" i="1"/>
  <c r="K30" i="1"/>
  <c r="K26" i="1"/>
  <c r="J60" i="1"/>
  <c r="J31" i="1"/>
  <c r="J35" i="1"/>
  <c r="J27" i="1"/>
  <c r="L27" i="1"/>
  <c r="K27" i="1"/>
  <c r="K54" i="1"/>
  <c r="J30" i="1"/>
  <c r="G65" i="1"/>
  <c r="K62" i="1"/>
  <c r="E38" i="1"/>
  <c r="E40" i="1" s="1"/>
  <c r="L33" i="1"/>
  <c r="L29" i="1"/>
  <c r="J55" i="1"/>
  <c r="C47" i="1"/>
  <c r="L35" i="1"/>
  <c r="K56" i="1"/>
  <c r="K59" i="1"/>
  <c r="K58" i="1"/>
  <c r="E65" i="1"/>
  <c r="L31" i="1"/>
  <c r="G38" i="1"/>
  <c r="G40" i="1" s="1"/>
  <c r="N35" i="1"/>
  <c r="N27" i="1"/>
  <c r="N31" i="1"/>
  <c r="L30" i="1"/>
  <c r="F38" i="1"/>
  <c r="F40" i="1" s="1"/>
  <c r="M32" i="1"/>
  <c r="M28" i="1"/>
  <c r="M34" i="1"/>
  <c r="J34" i="1"/>
  <c r="N33" i="1"/>
  <c r="L32" i="1"/>
  <c r="F65" i="1"/>
  <c r="M54" i="1" s="1"/>
  <c r="L34" i="1"/>
  <c r="K61" i="1"/>
  <c r="C41" i="1"/>
  <c r="J56" i="1"/>
  <c r="K35" i="1"/>
  <c r="K60" i="1"/>
  <c r="F49" i="1"/>
  <c r="F45" i="1"/>
  <c r="F47" i="1"/>
  <c r="E46" i="1"/>
  <c r="E44" i="1"/>
  <c r="E47" i="1"/>
  <c r="E48" i="1"/>
  <c r="G48" i="1"/>
  <c r="G41" i="1"/>
  <c r="G46" i="1"/>
  <c r="G42" i="1"/>
  <c r="C44" i="1"/>
  <c r="C48" i="1"/>
  <c r="C49" i="1"/>
  <c r="C45" i="1"/>
  <c r="D47" i="1"/>
  <c r="D43" i="1"/>
  <c r="C46" i="1"/>
  <c r="C42" i="1"/>
  <c r="D46" i="1"/>
  <c r="D41" i="1"/>
  <c r="C51" i="1" l="1"/>
  <c r="J40" i="1" s="1"/>
  <c r="J42" i="1"/>
  <c r="N59" i="1"/>
  <c r="N62" i="1"/>
  <c r="N58" i="1"/>
  <c r="N63" i="1"/>
  <c r="N61" i="1"/>
  <c r="N55" i="1"/>
  <c r="J46" i="1"/>
  <c r="G45" i="1"/>
  <c r="E45" i="1"/>
  <c r="E42" i="1"/>
  <c r="F41" i="1"/>
  <c r="J47" i="1"/>
  <c r="J43" i="1"/>
  <c r="L61" i="1"/>
  <c r="L58" i="1"/>
  <c r="L62" i="1"/>
  <c r="L57" i="1"/>
  <c r="L63" i="1"/>
  <c r="L56" i="1"/>
  <c r="L55" i="1"/>
  <c r="L60" i="1"/>
  <c r="F42" i="1"/>
  <c r="L54" i="1"/>
  <c r="J45" i="1"/>
  <c r="G47" i="1"/>
  <c r="E49" i="1"/>
  <c r="F43" i="1"/>
  <c r="L59" i="1"/>
  <c r="N56" i="1"/>
  <c r="N57" i="1"/>
  <c r="M62" i="1"/>
  <c r="M55" i="1"/>
  <c r="M57" i="1"/>
  <c r="M63" i="1"/>
  <c r="M60" i="1"/>
  <c r="M59" i="1"/>
  <c r="M61" i="1"/>
  <c r="M56" i="1"/>
  <c r="M58" i="1"/>
  <c r="J49" i="1"/>
  <c r="G43" i="1"/>
  <c r="F48" i="1"/>
  <c r="N60" i="1"/>
  <c r="J48" i="1"/>
  <c r="G49" i="1"/>
  <c r="E43" i="1"/>
  <c r="F44" i="1"/>
  <c r="D40" i="1"/>
  <c r="D48" i="1"/>
  <c r="D45" i="1"/>
  <c r="D44" i="1"/>
  <c r="D49" i="1"/>
  <c r="D42" i="1"/>
  <c r="M40" i="1"/>
  <c r="J44" i="1"/>
  <c r="G44" i="1"/>
  <c r="E41" i="1"/>
  <c r="F46" i="1"/>
  <c r="J41" i="1"/>
  <c r="N54" i="1"/>
  <c r="F51" i="1"/>
  <c r="M47" i="1" s="1"/>
  <c r="M42" i="1" l="1"/>
  <c r="M45" i="1"/>
  <c r="M48" i="1"/>
  <c r="M46" i="1"/>
  <c r="M49" i="1"/>
  <c r="M44" i="1"/>
  <c r="M43" i="1"/>
  <c r="L43" i="1"/>
  <c r="L49" i="1"/>
  <c r="M41" i="1"/>
  <c r="K42" i="1"/>
  <c r="N44" i="1"/>
  <c r="E51" i="1"/>
  <c r="N49" i="1"/>
  <c r="D51" i="1"/>
  <c r="L45" i="1"/>
  <c r="G51" i="1"/>
  <c r="N45" i="1"/>
  <c r="K41" i="1" l="1"/>
  <c r="K46" i="1"/>
  <c r="K43" i="1"/>
  <c r="K47" i="1"/>
  <c r="K49" i="1"/>
  <c r="K40" i="1"/>
  <c r="L48" i="1"/>
  <c r="L46" i="1"/>
  <c r="L47" i="1"/>
  <c r="L40" i="1"/>
  <c r="L44" i="1"/>
  <c r="L41" i="1"/>
  <c r="K48" i="1"/>
  <c r="K44" i="1"/>
  <c r="L42" i="1"/>
  <c r="N46" i="1"/>
  <c r="N40" i="1"/>
  <c r="N41" i="1"/>
  <c r="N42" i="1"/>
  <c r="N48" i="1"/>
  <c r="N47" i="1"/>
  <c r="N43" i="1"/>
  <c r="K45" i="1"/>
</calcChain>
</file>

<file path=xl/sharedStrings.xml><?xml version="1.0" encoding="utf-8"?>
<sst xmlns="http://schemas.openxmlformats.org/spreadsheetml/2006/main" count="478" uniqueCount="64">
  <si>
    <t>Alvaro Dias</t>
  </si>
  <si>
    <t>Ciro</t>
  </si>
  <si>
    <t>Collor</t>
  </si>
  <si>
    <t>Flavio rocha</t>
  </si>
  <si>
    <t>Alckmin</t>
  </si>
  <si>
    <t>Boulos</t>
  </si>
  <si>
    <t>Haddad</t>
  </si>
  <si>
    <t>Meirelles</t>
  </si>
  <si>
    <t>Bolsonaro</t>
  </si>
  <si>
    <t>Amoedo</t>
  </si>
  <si>
    <t>Levy Fidelix</t>
  </si>
  <si>
    <t>Joao Goulart</t>
  </si>
  <si>
    <t>Manuela</t>
  </si>
  <si>
    <t>Marina</t>
  </si>
  <si>
    <t>Rodrigo Maia</t>
  </si>
  <si>
    <t>outros com menso 1%</t>
  </si>
  <si>
    <t>Branco Nulo</t>
  </si>
  <si>
    <t>NS NR</t>
  </si>
  <si>
    <t>SUL</t>
  </si>
  <si>
    <t>SUDESTE</t>
  </si>
  <si>
    <t>Nordeste</t>
  </si>
  <si>
    <t>NO/CO</t>
  </si>
  <si>
    <t>Total</t>
  </si>
  <si>
    <t>validos</t>
  </si>
  <si>
    <t>NANICOS SAINDO</t>
  </si>
  <si>
    <t xml:space="preserve">50% bolso </t>
  </si>
  <si>
    <t>Brasil</t>
  </si>
  <si>
    <t>Norte</t>
  </si>
  <si>
    <t>CO</t>
  </si>
  <si>
    <t>Sudeste</t>
  </si>
  <si>
    <t>Sul</t>
  </si>
  <si>
    <t>may3</t>
  </si>
  <si>
    <t>may 4</t>
  </si>
  <si>
    <t>^jun 1</t>
  </si>
  <si>
    <t>^jun 2</t>
  </si>
  <si>
    <t>^jun 3</t>
  </si>
  <si>
    <t>^jun 4</t>
  </si>
  <si>
    <t xml:space="preserve"> jul 1</t>
  </si>
  <si>
    <t xml:space="preserve"> jul 2</t>
  </si>
  <si>
    <t>Fernando Haddad</t>
  </si>
  <si>
    <t>Branco/Nulo</t>
  </si>
  <si>
    <t>NS/NR</t>
  </si>
  <si>
    <t>Candidato</t>
  </si>
  <si>
    <t>Local</t>
  </si>
  <si>
    <t>cjun 1</t>
  </si>
  <si>
    <t>cjun 2</t>
  </si>
  <si>
    <t>cjun 3</t>
  </si>
  <si>
    <t>cjun 4</t>
  </si>
  <si>
    <t xml:space="preserve"> cjul 1</t>
  </si>
  <si>
    <t xml:space="preserve"> cjul 2</t>
  </si>
  <si>
    <t>Rocha</t>
  </si>
  <si>
    <t>Validos</t>
  </si>
  <si>
    <t>IBOPE</t>
  </si>
  <si>
    <t>Datafolha</t>
  </si>
  <si>
    <t>datafolha redist</t>
  </si>
  <si>
    <t>ibope1</t>
  </si>
  <si>
    <t>Outros</t>
  </si>
  <si>
    <t>Meireles</t>
  </si>
  <si>
    <t>MAUA</t>
  </si>
  <si>
    <t xml:space="preserve"> jul 3</t>
  </si>
  <si>
    <t xml:space="preserve"> jul 4</t>
  </si>
  <si>
    <t xml:space="preserve"> ago 1</t>
  </si>
  <si>
    <t xml:space="preserve"> ago 2</t>
  </si>
  <si>
    <t xml:space="preserve"> ago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</si>
</sst>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0.0"/>
    <numFmt numFmtId="167" formatCode="#,##0.0_ ;[Red]\-#,##0.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9" fontId="0" fillId="0" borderId="0" xfId="0" applyNumberFormat="1"/>
    <xf numFmtId="164" fontId="2" fillId="0" borderId="0" xfId="2" applyNumberFormat="1" applyFont="1" applyAlignment="1">
      <alignment horizontal="center"/>
    </xf>
    <xf numFmtId="14" fontId="3" fillId="0" borderId="0" xfId="0" applyNumberFormat="1" applyFont="1"/>
    <xf numFmtId="166" fontId="2" fillId="3" borderId="0" xfId="0" applyNumberFormat="1" applyFont="1" applyFill="1"/>
    <xf numFmtId="165" fontId="2" fillId="3" borderId="0" xfId="1" applyNumberFormat="1" applyFont="1" applyFill="1"/>
    <xf numFmtId="17" fontId="2" fillId="0" borderId="0" xfId="0" applyNumberFormat="1" applyFont="1"/>
    <xf numFmtId="167" fontId="2" fillId="3" borderId="0" xfId="1" applyNumberFormat="1" applyFont="1" applyFill="1"/>
    <xf numFmtId="167" fontId="0" fillId="0" borderId="0" xfId="1" applyNumberFormat="1" applyFont="1"/>
    <xf numFmtId="167" fontId="2" fillId="0" borderId="0" xfId="1" applyNumberFormat="1" applyFont="1"/>
    <xf numFmtId="9" fontId="0" fillId="3" borderId="0" xfId="2" applyFont="1" applyFill="1"/>
    <xf numFmtId="9" fontId="4" fillId="5" borderId="0" xfId="2" applyFont="1" applyFill="1"/>
    <xf numFmtId="0" fontId="5" fillId="0" borderId="0" xfId="0" applyFont="1"/>
    <xf numFmtId="166" fontId="5" fillId="5" borderId="0" xfId="0" applyNumberFormat="1" applyFont="1" applyFill="1"/>
    <xf numFmtId="166" fontId="0" fillId="0" borderId="0" xfId="0" applyNumberFormat="1"/>
    <xf numFmtId="9" fontId="0" fillId="0" borderId="0" xfId="2" applyNumberFormat="1" applyFont="1"/>
    <xf numFmtId="0" fontId="2" fillId="0" borderId="1" xfId="0" applyFont="1" applyBorder="1"/>
    <xf numFmtId="0" fontId="0" fillId="4" borderId="2" xfId="0" applyFill="1" applyBorder="1"/>
    <xf numFmtId="0" fontId="0" fillId="4" borderId="3" xfId="0" applyFill="1" applyBorder="1"/>
    <xf numFmtId="16" fontId="0" fillId="4" borderId="4" xfId="0" applyNumberFormat="1" applyFill="1" applyBorder="1"/>
    <xf numFmtId="16" fontId="0" fillId="4" borderId="7" xfId="0" applyNumberFormat="1" applyFill="1" applyBorder="1"/>
    <xf numFmtId="16" fontId="0" fillId="4" borderId="1" xfId="0" applyNumberFormat="1" applyFill="1" applyBorder="1"/>
    <xf numFmtId="9" fontId="0" fillId="2" borderId="5" xfId="2" applyNumberFormat="1" applyFont="1" applyFill="1" applyBorder="1"/>
    <xf numFmtId="9" fontId="0" fillId="2" borderId="0" xfId="2" applyNumberFormat="1" applyFont="1" applyFill="1" applyBorder="1"/>
    <xf numFmtId="9" fontId="0" fillId="2" borderId="2" xfId="2" applyNumberFormat="1" applyFont="1" applyFill="1" applyBorder="1"/>
    <xf numFmtId="9" fontId="0" fillId="5" borderId="5" xfId="2" applyNumberFormat="1" applyFont="1" applyFill="1" applyBorder="1"/>
    <xf numFmtId="9" fontId="1" fillId="2" borderId="5" xfId="2" applyNumberFormat="1" applyFont="1" applyFill="1" applyBorder="1"/>
    <xf numFmtId="9" fontId="1" fillId="5" borderId="5" xfId="2" applyNumberFormat="1" applyFont="1" applyFill="1" applyBorder="1"/>
    <xf numFmtId="9" fontId="0" fillId="2" borderId="6" xfId="2" applyNumberFormat="1" applyFont="1" applyFill="1" applyBorder="1"/>
    <xf numFmtId="9" fontId="0" fillId="2" borderId="8" xfId="2" applyNumberFormat="1" applyFont="1" applyFill="1" applyBorder="1"/>
    <xf numFmtId="9" fontId="0" fillId="2" borderId="3" xfId="2" applyNumberFormat="1" applyFont="1" applyFill="1" applyBorder="1"/>
    <xf numFmtId="9" fontId="0" fillId="5" borderId="6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22" workbookViewId="0">
      <selection activeCell="I26" sqref="I26:J35"/>
    </sheetView>
  </sheetViews>
  <sheetFormatPr defaultRowHeight="15" x14ac:dyDescent="0.25"/>
  <cols>
    <col min="1" max="1" width="10.7109375" bestFit="1" customWidth="1"/>
    <col min="2" max="2" width="20.5703125" bestFit="1" customWidth="1"/>
  </cols>
  <sheetData>
    <row r="1" spans="1:14" x14ac:dyDescent="0.25">
      <c r="A1" s="9">
        <v>43275</v>
      </c>
      <c r="D1" s="8">
        <f t="shared" ref="D1:F1" si="0">D2/$C$2</f>
        <v>0.152</v>
      </c>
      <c r="E1" s="8">
        <f t="shared" si="0"/>
        <v>0.25600000000000001</v>
      </c>
      <c r="F1" s="8">
        <f t="shared" si="0"/>
        <v>0.44</v>
      </c>
      <c r="G1" s="8">
        <f>G2/$C$2</f>
        <v>0.152</v>
      </c>
      <c r="J1" t="s">
        <v>23</v>
      </c>
    </row>
    <row r="2" spans="1:14" x14ac:dyDescent="0.25">
      <c r="C2">
        <v>2000</v>
      </c>
      <c r="D2">
        <v>304</v>
      </c>
      <c r="E2">
        <v>512</v>
      </c>
      <c r="F2">
        <v>880</v>
      </c>
      <c r="G2">
        <v>304</v>
      </c>
    </row>
    <row r="3" spans="1:14" x14ac:dyDescent="0.25">
      <c r="C3" t="s">
        <v>22</v>
      </c>
      <c r="D3" t="s">
        <v>21</v>
      </c>
      <c r="E3" t="s">
        <v>20</v>
      </c>
      <c r="F3" t="s">
        <v>19</v>
      </c>
      <c r="G3" t="s">
        <v>18</v>
      </c>
      <c r="J3" t="s">
        <v>22</v>
      </c>
      <c r="K3" t="s">
        <v>21</v>
      </c>
      <c r="L3" t="s">
        <v>20</v>
      </c>
      <c r="M3" t="s">
        <v>19</v>
      </c>
      <c r="N3" t="s">
        <v>18</v>
      </c>
    </row>
    <row r="4" spans="1:14" x14ac:dyDescent="0.25">
      <c r="B4" s="3" t="s">
        <v>0</v>
      </c>
      <c r="C4">
        <v>3</v>
      </c>
      <c r="D4">
        <v>3</v>
      </c>
      <c r="E4">
        <v>1</v>
      </c>
      <c r="F4">
        <v>2</v>
      </c>
      <c r="G4">
        <v>12</v>
      </c>
      <c r="J4" s="2">
        <f>C4/C$20</f>
        <v>0.05</v>
      </c>
      <c r="K4" s="2">
        <f t="shared" ref="K4:N19" si="1">D4/D$20</f>
        <v>4.6153846153846156E-2</v>
      </c>
      <c r="L4" s="2">
        <f t="shared" si="1"/>
        <v>1.7241379310344827E-2</v>
      </c>
      <c r="M4" s="2">
        <f t="shared" si="1"/>
        <v>3.6363636363636362E-2</v>
      </c>
      <c r="N4" s="2">
        <f t="shared" si="1"/>
        <v>0.19047619047619047</v>
      </c>
    </row>
    <row r="5" spans="1:14" x14ac:dyDescent="0.25">
      <c r="B5" s="3" t="s">
        <v>1</v>
      </c>
      <c r="C5">
        <v>8</v>
      </c>
      <c r="D5">
        <v>8</v>
      </c>
      <c r="E5">
        <v>14</v>
      </c>
      <c r="F5">
        <v>5</v>
      </c>
      <c r="G5">
        <v>7</v>
      </c>
      <c r="J5" s="2">
        <f t="shared" ref="J5:J19" si="2">C5/C$20</f>
        <v>0.13333333333333333</v>
      </c>
      <c r="K5" s="2">
        <f t="shared" si="1"/>
        <v>0.12307692307692308</v>
      </c>
      <c r="L5" s="2">
        <f t="shared" si="1"/>
        <v>0.2413793103448276</v>
      </c>
      <c r="M5" s="2">
        <f t="shared" si="1"/>
        <v>9.0909090909090912E-2</v>
      </c>
      <c r="N5" s="2">
        <f t="shared" si="1"/>
        <v>0.1111111111111111</v>
      </c>
    </row>
    <row r="6" spans="1:14" x14ac:dyDescent="0.25">
      <c r="B6" s="6" t="s">
        <v>2</v>
      </c>
      <c r="C6">
        <v>2</v>
      </c>
      <c r="D6">
        <v>3</v>
      </c>
      <c r="E6">
        <v>3</v>
      </c>
      <c r="F6">
        <v>1</v>
      </c>
      <c r="G6">
        <v>1</v>
      </c>
      <c r="J6" s="2">
        <f t="shared" si="2"/>
        <v>3.3333333333333333E-2</v>
      </c>
      <c r="K6" s="2">
        <f t="shared" si="1"/>
        <v>4.6153846153846156E-2</v>
      </c>
      <c r="L6" s="2">
        <f t="shared" si="1"/>
        <v>5.1724137931034482E-2</v>
      </c>
      <c r="M6" s="2">
        <f t="shared" si="1"/>
        <v>1.8181818181818181E-2</v>
      </c>
      <c r="N6" s="2">
        <f t="shared" si="1"/>
        <v>1.5873015873015872E-2</v>
      </c>
    </row>
    <row r="7" spans="1:14" x14ac:dyDescent="0.25">
      <c r="B7" s="6" t="s">
        <v>3</v>
      </c>
      <c r="C7">
        <v>1</v>
      </c>
      <c r="D7">
        <v>1</v>
      </c>
      <c r="E7">
        <v>1</v>
      </c>
      <c r="F7">
        <v>1</v>
      </c>
      <c r="G7">
        <v>0</v>
      </c>
      <c r="J7" s="2">
        <f t="shared" si="2"/>
        <v>1.6666666666666666E-2</v>
      </c>
      <c r="K7" s="2">
        <f t="shared" si="1"/>
        <v>1.5384615384615385E-2</v>
      </c>
      <c r="L7" s="2">
        <f t="shared" si="1"/>
        <v>1.7241379310344827E-2</v>
      </c>
      <c r="M7" s="2">
        <f t="shared" si="1"/>
        <v>1.8181818181818181E-2</v>
      </c>
      <c r="N7" s="2">
        <f t="shared" si="1"/>
        <v>0</v>
      </c>
    </row>
    <row r="8" spans="1:14" x14ac:dyDescent="0.25">
      <c r="B8" s="3" t="s">
        <v>4</v>
      </c>
      <c r="C8">
        <v>6</v>
      </c>
      <c r="D8">
        <v>4</v>
      </c>
      <c r="E8">
        <v>4</v>
      </c>
      <c r="F8">
        <v>8</v>
      </c>
      <c r="G8">
        <v>4</v>
      </c>
      <c r="J8" s="2">
        <f t="shared" si="2"/>
        <v>0.1</v>
      </c>
      <c r="K8" s="2">
        <f t="shared" si="1"/>
        <v>6.1538461538461542E-2</v>
      </c>
      <c r="L8" s="2">
        <f t="shared" si="1"/>
        <v>6.8965517241379309E-2</v>
      </c>
      <c r="M8" s="2">
        <f t="shared" si="1"/>
        <v>0.14545454545454545</v>
      </c>
      <c r="N8" s="2">
        <f t="shared" si="1"/>
        <v>6.3492063492063489E-2</v>
      </c>
    </row>
    <row r="9" spans="1:14" x14ac:dyDescent="0.25">
      <c r="B9" s="3" t="s">
        <v>5</v>
      </c>
      <c r="C9">
        <v>1</v>
      </c>
      <c r="D9">
        <v>0</v>
      </c>
      <c r="E9">
        <v>1</v>
      </c>
      <c r="F9">
        <v>1</v>
      </c>
      <c r="G9">
        <v>1</v>
      </c>
      <c r="J9" s="2">
        <f t="shared" si="2"/>
        <v>1.6666666666666666E-2</v>
      </c>
      <c r="K9" s="2">
        <f t="shared" si="1"/>
        <v>0</v>
      </c>
      <c r="L9" s="2">
        <f t="shared" si="1"/>
        <v>1.7241379310344827E-2</v>
      </c>
      <c r="M9" s="2">
        <f t="shared" si="1"/>
        <v>1.8181818181818181E-2</v>
      </c>
      <c r="N9" s="2">
        <f t="shared" si="1"/>
        <v>1.5873015873015872E-2</v>
      </c>
    </row>
    <row r="10" spans="1:14" x14ac:dyDescent="0.25">
      <c r="B10" s="3" t="s">
        <v>6</v>
      </c>
      <c r="C10">
        <v>2</v>
      </c>
      <c r="D10">
        <v>1</v>
      </c>
      <c r="E10">
        <v>2</v>
      </c>
      <c r="F10">
        <v>2</v>
      </c>
      <c r="G10">
        <v>1</v>
      </c>
      <c r="J10" s="2">
        <f t="shared" si="2"/>
        <v>3.3333333333333333E-2</v>
      </c>
      <c r="K10" s="2">
        <f t="shared" si="1"/>
        <v>1.5384615384615385E-2</v>
      </c>
      <c r="L10" s="2">
        <f t="shared" si="1"/>
        <v>3.4482758620689655E-2</v>
      </c>
      <c r="M10" s="2">
        <f t="shared" si="1"/>
        <v>3.6363636363636362E-2</v>
      </c>
      <c r="N10" s="2">
        <f t="shared" si="1"/>
        <v>1.5873015873015872E-2</v>
      </c>
    </row>
    <row r="11" spans="1:14" x14ac:dyDescent="0.25">
      <c r="B11" s="3" t="s">
        <v>7</v>
      </c>
      <c r="C11">
        <v>1</v>
      </c>
      <c r="D11">
        <v>1</v>
      </c>
      <c r="E11">
        <v>0</v>
      </c>
      <c r="F11">
        <v>1</v>
      </c>
      <c r="G11">
        <v>0</v>
      </c>
      <c r="J11" s="2">
        <f t="shared" si="2"/>
        <v>1.6666666666666666E-2</v>
      </c>
      <c r="K11" s="2">
        <f t="shared" si="1"/>
        <v>1.5384615384615385E-2</v>
      </c>
      <c r="L11" s="2">
        <f t="shared" si="1"/>
        <v>0</v>
      </c>
      <c r="M11" s="2">
        <f t="shared" si="1"/>
        <v>1.8181818181818181E-2</v>
      </c>
      <c r="N11" s="2">
        <f t="shared" si="1"/>
        <v>0</v>
      </c>
    </row>
    <row r="12" spans="1:14" x14ac:dyDescent="0.25">
      <c r="B12" s="3" t="s">
        <v>8</v>
      </c>
      <c r="C12">
        <v>17</v>
      </c>
      <c r="D12">
        <v>19</v>
      </c>
      <c r="E12">
        <v>10</v>
      </c>
      <c r="F12">
        <v>19</v>
      </c>
      <c r="G12">
        <v>21</v>
      </c>
      <c r="J12" s="2">
        <f t="shared" si="2"/>
        <v>0.28333333333333333</v>
      </c>
      <c r="K12" s="2">
        <f t="shared" si="1"/>
        <v>0.29230769230769232</v>
      </c>
      <c r="L12" s="2">
        <f t="shared" si="1"/>
        <v>0.17241379310344829</v>
      </c>
      <c r="M12" s="2">
        <f t="shared" si="1"/>
        <v>0.34545454545454546</v>
      </c>
      <c r="N12" s="2">
        <f t="shared" si="1"/>
        <v>0.33333333333333331</v>
      </c>
    </row>
    <row r="13" spans="1:14" x14ac:dyDescent="0.25">
      <c r="B13" s="3" t="s">
        <v>9</v>
      </c>
      <c r="C13">
        <v>1</v>
      </c>
      <c r="D13">
        <v>0</v>
      </c>
      <c r="E13">
        <v>1</v>
      </c>
      <c r="F13">
        <v>1</v>
      </c>
      <c r="G13">
        <v>2</v>
      </c>
      <c r="J13" s="2">
        <f t="shared" si="2"/>
        <v>1.6666666666666666E-2</v>
      </c>
      <c r="K13" s="2">
        <f t="shared" si="1"/>
        <v>0</v>
      </c>
      <c r="L13" s="2">
        <f t="shared" si="1"/>
        <v>1.7241379310344827E-2</v>
      </c>
      <c r="M13" s="2">
        <f t="shared" si="1"/>
        <v>1.8181818181818181E-2</v>
      </c>
      <c r="N13" s="2">
        <f t="shared" si="1"/>
        <v>3.1746031746031744E-2</v>
      </c>
    </row>
    <row r="14" spans="1:14" x14ac:dyDescent="0.25">
      <c r="B14" s="6" t="s">
        <v>10</v>
      </c>
      <c r="C14">
        <v>1</v>
      </c>
      <c r="D14">
        <v>1</v>
      </c>
      <c r="E14">
        <v>0</v>
      </c>
      <c r="F14">
        <v>0</v>
      </c>
      <c r="G14">
        <v>1</v>
      </c>
      <c r="J14" s="2">
        <f t="shared" si="2"/>
        <v>1.6666666666666666E-2</v>
      </c>
      <c r="K14" s="2">
        <f t="shared" si="1"/>
        <v>1.5384615384615385E-2</v>
      </c>
      <c r="L14" s="2">
        <f t="shared" si="1"/>
        <v>0</v>
      </c>
      <c r="M14" s="2">
        <f t="shared" si="1"/>
        <v>0</v>
      </c>
      <c r="N14" s="2">
        <f t="shared" si="1"/>
        <v>1.5873015873015872E-2</v>
      </c>
    </row>
    <row r="15" spans="1:14" x14ac:dyDescent="0.25">
      <c r="B15" s="6" t="s">
        <v>11</v>
      </c>
      <c r="C15">
        <v>1</v>
      </c>
      <c r="D15">
        <v>2</v>
      </c>
      <c r="E15">
        <v>1</v>
      </c>
      <c r="F15">
        <v>0</v>
      </c>
      <c r="G15">
        <v>1</v>
      </c>
      <c r="J15" s="2">
        <f t="shared" si="2"/>
        <v>1.6666666666666666E-2</v>
      </c>
      <c r="K15" s="2">
        <f t="shared" si="1"/>
        <v>3.0769230769230771E-2</v>
      </c>
      <c r="L15" s="2">
        <f t="shared" si="1"/>
        <v>1.7241379310344827E-2</v>
      </c>
      <c r="M15" s="2">
        <f t="shared" si="1"/>
        <v>0</v>
      </c>
      <c r="N15" s="2">
        <f t="shared" si="1"/>
        <v>1.5873015873015872E-2</v>
      </c>
    </row>
    <row r="16" spans="1:14" x14ac:dyDescent="0.25">
      <c r="B16" s="3" t="s">
        <v>12</v>
      </c>
      <c r="C16">
        <v>1</v>
      </c>
      <c r="D16">
        <v>1</v>
      </c>
      <c r="E16">
        <v>1</v>
      </c>
      <c r="F16">
        <v>1</v>
      </c>
      <c r="G16">
        <v>5</v>
      </c>
      <c r="J16" s="2">
        <f t="shared" si="2"/>
        <v>1.6666666666666666E-2</v>
      </c>
      <c r="K16" s="2">
        <f t="shared" si="1"/>
        <v>1.5384615384615385E-2</v>
      </c>
      <c r="L16" s="2">
        <f t="shared" si="1"/>
        <v>1.7241379310344827E-2</v>
      </c>
      <c r="M16" s="2">
        <f t="shared" si="1"/>
        <v>1.8181818181818181E-2</v>
      </c>
      <c r="N16" s="2">
        <f t="shared" si="1"/>
        <v>7.9365079365079361E-2</v>
      </c>
    </row>
    <row r="17" spans="2:14" x14ac:dyDescent="0.25">
      <c r="B17" s="3" t="s">
        <v>13</v>
      </c>
      <c r="C17">
        <v>13</v>
      </c>
      <c r="D17">
        <v>17</v>
      </c>
      <c r="E17">
        <v>16</v>
      </c>
      <c r="F17">
        <v>11</v>
      </c>
      <c r="G17">
        <v>6</v>
      </c>
      <c r="J17" s="2">
        <f t="shared" si="2"/>
        <v>0.21666666666666667</v>
      </c>
      <c r="K17" s="2">
        <f t="shared" si="1"/>
        <v>0.26153846153846155</v>
      </c>
      <c r="L17" s="2">
        <f t="shared" si="1"/>
        <v>0.27586206896551724</v>
      </c>
      <c r="M17" s="2">
        <f t="shared" si="1"/>
        <v>0.2</v>
      </c>
      <c r="N17" s="2">
        <f t="shared" si="1"/>
        <v>9.5238095238095233E-2</v>
      </c>
    </row>
    <row r="18" spans="2:14" x14ac:dyDescent="0.25">
      <c r="B18" s="6" t="s">
        <v>14</v>
      </c>
      <c r="C18">
        <v>1</v>
      </c>
      <c r="D18">
        <v>2</v>
      </c>
      <c r="E18">
        <v>1</v>
      </c>
      <c r="F18">
        <v>1</v>
      </c>
      <c r="G18">
        <v>0</v>
      </c>
      <c r="J18" s="2">
        <f t="shared" si="2"/>
        <v>1.6666666666666666E-2</v>
      </c>
      <c r="K18" s="2">
        <f t="shared" si="1"/>
        <v>3.0769230769230771E-2</v>
      </c>
      <c r="L18" s="2">
        <f t="shared" si="1"/>
        <v>1.7241379310344827E-2</v>
      </c>
      <c r="M18" s="2">
        <f t="shared" si="1"/>
        <v>1.8181818181818181E-2</v>
      </c>
      <c r="N18" s="2">
        <f t="shared" si="1"/>
        <v>0</v>
      </c>
    </row>
    <row r="19" spans="2:14" x14ac:dyDescent="0.25">
      <c r="B19" s="6" t="s">
        <v>15</v>
      </c>
      <c r="C19">
        <v>1</v>
      </c>
      <c r="D19">
        <v>2</v>
      </c>
      <c r="E19">
        <v>2</v>
      </c>
      <c r="F19">
        <v>1</v>
      </c>
      <c r="G19">
        <v>1</v>
      </c>
      <c r="J19" s="2">
        <f t="shared" si="2"/>
        <v>1.6666666666666666E-2</v>
      </c>
      <c r="K19" s="2">
        <f t="shared" si="1"/>
        <v>3.0769230769230771E-2</v>
      </c>
      <c r="L19" s="2">
        <f t="shared" si="1"/>
        <v>3.4482758620689655E-2</v>
      </c>
      <c r="M19" s="2">
        <f t="shared" si="1"/>
        <v>1.8181818181818181E-2</v>
      </c>
      <c r="N19" s="2">
        <f t="shared" si="1"/>
        <v>1.5873015873015872E-2</v>
      </c>
    </row>
    <row r="20" spans="2:14" x14ac:dyDescent="0.25">
      <c r="C20">
        <f>SUM(C4:C19)</f>
        <v>60</v>
      </c>
      <c r="D20">
        <f t="shared" ref="D20:G20" si="3">SUM(D4:D19)</f>
        <v>65</v>
      </c>
      <c r="E20">
        <f t="shared" si="3"/>
        <v>58</v>
      </c>
      <c r="F20">
        <f t="shared" si="3"/>
        <v>55</v>
      </c>
      <c r="G20">
        <f t="shared" si="3"/>
        <v>63</v>
      </c>
      <c r="J20" s="2"/>
    </row>
    <row r="22" spans="2:14" x14ac:dyDescent="0.25">
      <c r="B22" t="s">
        <v>16</v>
      </c>
      <c r="C22">
        <v>33</v>
      </c>
      <c r="D22">
        <v>27</v>
      </c>
      <c r="E22">
        <v>37</v>
      </c>
      <c r="F22">
        <v>35</v>
      </c>
      <c r="G22">
        <v>28</v>
      </c>
    </row>
    <row r="23" spans="2:14" x14ac:dyDescent="0.25">
      <c r="B23" t="s">
        <v>17</v>
      </c>
      <c r="C23">
        <v>8</v>
      </c>
      <c r="D23">
        <v>8</v>
      </c>
      <c r="E23">
        <v>8</v>
      </c>
      <c r="F23">
        <v>9</v>
      </c>
      <c r="G23">
        <v>8</v>
      </c>
    </row>
    <row r="26" spans="2:14" x14ac:dyDescent="0.25">
      <c r="B26" t="s">
        <v>0</v>
      </c>
      <c r="C26">
        <f t="shared" ref="C26:G27" si="4">C4</f>
        <v>3</v>
      </c>
      <c r="D26">
        <f t="shared" si="4"/>
        <v>3</v>
      </c>
      <c r="E26">
        <f t="shared" si="4"/>
        <v>1</v>
      </c>
      <c r="F26">
        <f t="shared" si="4"/>
        <v>2</v>
      </c>
      <c r="G26">
        <f t="shared" si="4"/>
        <v>12</v>
      </c>
      <c r="I26" t="s">
        <v>0</v>
      </c>
      <c r="J26" s="2">
        <f>C26/C$37</f>
        <v>0.06</v>
      </c>
      <c r="K26" s="2">
        <f t="shared" ref="K26" si="5">D26/D$37</f>
        <v>5.8823529411764705E-2</v>
      </c>
      <c r="L26" s="2">
        <f t="shared" ref="L26" si="6">E26/E$37</f>
        <v>2.0408163265306121E-2</v>
      </c>
      <c r="M26" s="2">
        <f t="shared" ref="M26" si="7">F26/F$37</f>
        <v>4.0816326530612242E-2</v>
      </c>
      <c r="N26" s="2">
        <f t="shared" ref="N26" si="8">G26/G$37</f>
        <v>0.25531914893617019</v>
      </c>
    </row>
    <row r="27" spans="2:14" x14ac:dyDescent="0.25">
      <c r="B27" t="str">
        <f>B5</f>
        <v>Ciro</v>
      </c>
      <c r="C27">
        <f t="shared" si="4"/>
        <v>8</v>
      </c>
      <c r="D27">
        <f t="shared" si="4"/>
        <v>8</v>
      </c>
      <c r="E27">
        <f t="shared" si="4"/>
        <v>14</v>
      </c>
      <c r="F27">
        <f t="shared" si="4"/>
        <v>5</v>
      </c>
      <c r="G27">
        <f t="shared" si="4"/>
        <v>7</v>
      </c>
      <c r="I27" t="s">
        <v>1</v>
      </c>
      <c r="J27" s="2">
        <f>C27/C$37</f>
        <v>0.16</v>
      </c>
      <c r="K27" s="2">
        <f t="shared" ref="K27:K35" si="9">D27/D$37</f>
        <v>0.15686274509803921</v>
      </c>
      <c r="L27" s="2">
        <f t="shared" ref="L27:L35" si="10">E27/E$37</f>
        <v>0.2857142857142857</v>
      </c>
      <c r="M27" s="2">
        <f t="shared" ref="M27:M35" si="11">F27/F$37</f>
        <v>0.10204081632653061</v>
      </c>
      <c r="N27" s="2">
        <f t="shared" ref="N27:N35" si="12">G27/G$37</f>
        <v>0.14893617021276595</v>
      </c>
    </row>
    <row r="28" spans="2:14" x14ac:dyDescent="0.25">
      <c r="B28" t="str">
        <f t="shared" ref="B28:G33" si="13">B8</f>
        <v>Alckmin</v>
      </c>
      <c r="C28">
        <f t="shared" si="13"/>
        <v>6</v>
      </c>
      <c r="D28">
        <f t="shared" si="13"/>
        <v>4</v>
      </c>
      <c r="E28">
        <f t="shared" si="13"/>
        <v>4</v>
      </c>
      <c r="F28">
        <f t="shared" si="13"/>
        <v>8</v>
      </c>
      <c r="G28">
        <f t="shared" si="13"/>
        <v>4</v>
      </c>
      <c r="I28" t="s">
        <v>4</v>
      </c>
      <c r="J28" s="2">
        <f t="shared" ref="J28:J35" si="14">C28/C$37</f>
        <v>0.12</v>
      </c>
      <c r="K28" s="2">
        <f t="shared" si="9"/>
        <v>7.8431372549019607E-2</v>
      </c>
      <c r="L28" s="2">
        <f t="shared" si="10"/>
        <v>8.1632653061224483E-2</v>
      </c>
      <c r="M28" s="2">
        <f t="shared" si="11"/>
        <v>0.16326530612244897</v>
      </c>
      <c r="N28" s="2">
        <f t="shared" si="12"/>
        <v>8.5106382978723402E-2</v>
      </c>
    </row>
    <row r="29" spans="2:14" x14ac:dyDescent="0.25">
      <c r="B29" t="str">
        <f t="shared" si="13"/>
        <v>Boulos</v>
      </c>
      <c r="C29">
        <f t="shared" si="13"/>
        <v>1</v>
      </c>
      <c r="D29">
        <f t="shared" si="13"/>
        <v>0</v>
      </c>
      <c r="E29">
        <f t="shared" si="13"/>
        <v>1</v>
      </c>
      <c r="F29">
        <f t="shared" si="13"/>
        <v>1</v>
      </c>
      <c r="G29">
        <f t="shared" si="13"/>
        <v>1</v>
      </c>
      <c r="I29" t="s">
        <v>5</v>
      </c>
      <c r="J29" s="2">
        <f t="shared" si="14"/>
        <v>0.02</v>
      </c>
      <c r="K29" s="2">
        <f t="shared" si="9"/>
        <v>0</v>
      </c>
      <c r="L29" s="2">
        <f t="shared" si="10"/>
        <v>2.0408163265306121E-2</v>
      </c>
      <c r="M29" s="2">
        <f t="shared" si="11"/>
        <v>2.0408163265306121E-2</v>
      </c>
      <c r="N29" s="2">
        <f t="shared" si="12"/>
        <v>2.1276595744680851E-2</v>
      </c>
    </row>
    <row r="30" spans="2:14" x14ac:dyDescent="0.25">
      <c r="B30" t="str">
        <f t="shared" si="13"/>
        <v>Haddad</v>
      </c>
      <c r="C30">
        <f t="shared" si="13"/>
        <v>2</v>
      </c>
      <c r="D30">
        <f t="shared" si="13"/>
        <v>1</v>
      </c>
      <c r="E30">
        <f t="shared" si="13"/>
        <v>2</v>
      </c>
      <c r="F30">
        <f t="shared" si="13"/>
        <v>2</v>
      </c>
      <c r="G30">
        <f t="shared" si="13"/>
        <v>1</v>
      </c>
      <c r="I30" t="s">
        <v>6</v>
      </c>
      <c r="J30" s="2">
        <f t="shared" si="14"/>
        <v>0.04</v>
      </c>
      <c r="K30" s="2">
        <f t="shared" si="9"/>
        <v>1.9607843137254902E-2</v>
      </c>
      <c r="L30" s="2">
        <f t="shared" si="10"/>
        <v>4.0816326530612242E-2</v>
      </c>
      <c r="M30" s="2">
        <f t="shared" si="11"/>
        <v>4.0816326530612242E-2</v>
      </c>
      <c r="N30" s="2">
        <f t="shared" si="12"/>
        <v>2.1276595744680851E-2</v>
      </c>
    </row>
    <row r="31" spans="2:14" x14ac:dyDescent="0.25">
      <c r="B31" t="str">
        <f t="shared" si="13"/>
        <v>Meirelles</v>
      </c>
      <c r="C31">
        <f t="shared" si="13"/>
        <v>1</v>
      </c>
      <c r="D31">
        <f t="shared" si="13"/>
        <v>1</v>
      </c>
      <c r="E31">
        <f t="shared" si="13"/>
        <v>0</v>
      </c>
      <c r="F31">
        <f t="shared" si="13"/>
        <v>1</v>
      </c>
      <c r="G31">
        <f t="shared" si="13"/>
        <v>0</v>
      </c>
      <c r="I31" t="s">
        <v>7</v>
      </c>
      <c r="J31" s="2">
        <f t="shared" si="14"/>
        <v>0.02</v>
      </c>
      <c r="K31" s="2">
        <f t="shared" si="9"/>
        <v>1.9607843137254902E-2</v>
      </c>
      <c r="L31" s="2">
        <f t="shared" si="10"/>
        <v>0</v>
      </c>
      <c r="M31" s="2">
        <f t="shared" si="11"/>
        <v>2.0408163265306121E-2</v>
      </c>
      <c r="N31" s="2">
        <f t="shared" si="12"/>
        <v>0</v>
      </c>
    </row>
    <row r="32" spans="2:14" x14ac:dyDescent="0.25">
      <c r="B32" t="str">
        <f t="shared" si="13"/>
        <v>Bolsonaro</v>
      </c>
      <c r="C32">
        <f t="shared" si="13"/>
        <v>17</v>
      </c>
      <c r="D32">
        <f t="shared" si="13"/>
        <v>19</v>
      </c>
      <c r="E32">
        <f t="shared" si="13"/>
        <v>10</v>
      </c>
      <c r="F32">
        <f t="shared" si="13"/>
        <v>19</v>
      </c>
      <c r="G32">
        <f t="shared" si="13"/>
        <v>21</v>
      </c>
      <c r="I32" t="s">
        <v>8</v>
      </c>
      <c r="J32" s="2">
        <f t="shared" si="14"/>
        <v>0.34</v>
      </c>
      <c r="K32" s="2">
        <f t="shared" si="9"/>
        <v>0.37254901960784315</v>
      </c>
      <c r="L32" s="2">
        <f t="shared" si="10"/>
        <v>0.20408163265306123</v>
      </c>
      <c r="M32" s="2">
        <f t="shared" si="11"/>
        <v>0.38775510204081631</v>
      </c>
      <c r="N32" s="2">
        <f t="shared" si="12"/>
        <v>0.44680851063829785</v>
      </c>
    </row>
    <row r="33" spans="2:14" x14ac:dyDescent="0.25">
      <c r="B33" t="str">
        <f t="shared" si="13"/>
        <v>Amoedo</v>
      </c>
      <c r="C33">
        <f t="shared" si="13"/>
        <v>1</v>
      </c>
      <c r="D33">
        <f t="shared" si="13"/>
        <v>0</v>
      </c>
      <c r="E33">
        <f t="shared" si="13"/>
        <v>1</v>
      </c>
      <c r="F33">
        <f t="shared" si="13"/>
        <v>1</v>
      </c>
      <c r="G33">
        <f t="shared" si="13"/>
        <v>2</v>
      </c>
      <c r="I33" t="s">
        <v>9</v>
      </c>
      <c r="J33" s="2">
        <f t="shared" si="14"/>
        <v>0.02</v>
      </c>
      <c r="K33" s="2">
        <f t="shared" si="9"/>
        <v>0</v>
      </c>
      <c r="L33" s="2">
        <f t="shared" si="10"/>
        <v>2.0408163265306121E-2</v>
      </c>
      <c r="M33" s="2">
        <f t="shared" si="11"/>
        <v>2.0408163265306121E-2</v>
      </c>
      <c r="N33" s="2">
        <f t="shared" si="12"/>
        <v>4.2553191489361701E-2</v>
      </c>
    </row>
    <row r="34" spans="2:14" x14ac:dyDescent="0.25">
      <c r="B34" t="str">
        <f t="shared" ref="B34:G35" si="15">B16</f>
        <v>Manuela</v>
      </c>
      <c r="C34">
        <f t="shared" si="15"/>
        <v>1</v>
      </c>
      <c r="D34">
        <f t="shared" si="15"/>
        <v>1</v>
      </c>
      <c r="E34">
        <f t="shared" si="15"/>
        <v>1</v>
      </c>
      <c r="F34">
        <f t="shared" si="15"/>
        <v>1</v>
      </c>
      <c r="G34">
        <f t="shared" si="15"/>
        <v>5</v>
      </c>
      <c r="I34" t="s">
        <v>12</v>
      </c>
      <c r="J34" s="2">
        <f t="shared" si="14"/>
        <v>0.02</v>
      </c>
      <c r="K34" s="2">
        <f t="shared" si="9"/>
        <v>1.9607843137254902E-2</v>
      </c>
      <c r="L34" s="2">
        <f t="shared" si="10"/>
        <v>2.0408163265306121E-2</v>
      </c>
      <c r="M34" s="2">
        <f t="shared" si="11"/>
        <v>2.0408163265306121E-2</v>
      </c>
      <c r="N34" s="2">
        <f t="shared" si="12"/>
        <v>0.10638297872340426</v>
      </c>
    </row>
    <row r="35" spans="2:14" x14ac:dyDescent="0.25">
      <c r="B35" t="str">
        <f t="shared" si="15"/>
        <v>Marina</v>
      </c>
      <c r="C35">
        <f t="shared" si="15"/>
        <v>13</v>
      </c>
      <c r="D35">
        <f t="shared" si="15"/>
        <v>17</v>
      </c>
      <c r="E35">
        <f t="shared" si="15"/>
        <v>16</v>
      </c>
      <c r="F35">
        <f t="shared" si="15"/>
        <v>11</v>
      </c>
      <c r="G35">
        <f t="shared" si="15"/>
        <v>6</v>
      </c>
      <c r="I35" t="s">
        <v>13</v>
      </c>
      <c r="J35" s="2">
        <f t="shared" si="14"/>
        <v>0.26</v>
      </c>
      <c r="K35" s="2">
        <f t="shared" si="9"/>
        <v>0.33333333333333331</v>
      </c>
      <c r="L35" s="2">
        <f t="shared" si="10"/>
        <v>0.32653061224489793</v>
      </c>
      <c r="M35" s="2">
        <f t="shared" si="11"/>
        <v>0.22448979591836735</v>
      </c>
      <c r="N35" s="2">
        <f t="shared" si="12"/>
        <v>0.1276595744680851</v>
      </c>
    </row>
    <row r="37" spans="2:14" x14ac:dyDescent="0.25">
      <c r="C37">
        <f>SUM(C27:C35)</f>
        <v>50</v>
      </c>
      <c r="D37">
        <f t="shared" ref="D37:G37" si="16">SUM(D27:D35)</f>
        <v>51</v>
      </c>
      <c r="E37">
        <f t="shared" si="16"/>
        <v>49</v>
      </c>
      <c r="F37">
        <f t="shared" si="16"/>
        <v>49</v>
      </c>
      <c r="G37">
        <f t="shared" si="16"/>
        <v>47</v>
      </c>
    </row>
    <row r="38" spans="2:14" x14ac:dyDescent="0.25">
      <c r="C38">
        <f>C20/C37</f>
        <v>1.2</v>
      </c>
      <c r="D38">
        <f>D20/D37</f>
        <v>1.2745098039215685</v>
      </c>
      <c r="E38">
        <f>E20/E37</f>
        <v>1.1836734693877551</v>
      </c>
      <c r="F38">
        <f>F20/F37</f>
        <v>1.1224489795918366</v>
      </c>
      <c r="G38">
        <f>G20/G37</f>
        <v>1.3404255319148937</v>
      </c>
    </row>
    <row r="40" spans="2:14" x14ac:dyDescent="0.25">
      <c r="B40" t="s">
        <v>0</v>
      </c>
      <c r="C40" s="4">
        <f>C26*C$38</f>
        <v>3.5999999999999996</v>
      </c>
      <c r="D40" s="4">
        <f t="shared" ref="D40:G41" si="17">D26*D$38</f>
        <v>3.8235294117647056</v>
      </c>
      <c r="E40" s="4">
        <f t="shared" si="17"/>
        <v>1.1836734693877551</v>
      </c>
      <c r="F40" s="4">
        <f t="shared" si="17"/>
        <v>2.2448979591836733</v>
      </c>
      <c r="G40" s="4">
        <f t="shared" si="17"/>
        <v>16.085106382978722</v>
      </c>
      <c r="J40" s="2">
        <f>C40/C$51</f>
        <v>5.9999999999999991E-2</v>
      </c>
      <c r="K40" s="2">
        <f t="shared" ref="K40" si="18">D40/D$51</f>
        <v>5.8823529411764705E-2</v>
      </c>
      <c r="L40" s="2">
        <f t="shared" ref="L40" si="19">E40/E$51</f>
        <v>2.0408163265306121E-2</v>
      </c>
      <c r="M40" s="2">
        <f t="shared" ref="M40" si="20">F40/F$51</f>
        <v>4.0816326530612249E-2</v>
      </c>
      <c r="N40" s="2">
        <f t="shared" ref="N40" si="21">G40/G$51</f>
        <v>0.25531914893617019</v>
      </c>
    </row>
    <row r="41" spans="2:14" x14ac:dyDescent="0.25">
      <c r="B41" t="str">
        <f t="shared" ref="B41:B49" si="22">B27</f>
        <v>Ciro</v>
      </c>
      <c r="C41" s="4">
        <f>C27*C$38</f>
        <v>9.6</v>
      </c>
      <c r="D41" s="4">
        <f t="shared" si="17"/>
        <v>10.196078431372548</v>
      </c>
      <c r="E41" s="4">
        <f t="shared" si="17"/>
        <v>16.571428571428569</v>
      </c>
      <c r="F41" s="4">
        <f t="shared" si="17"/>
        <v>5.612244897959183</v>
      </c>
      <c r="G41" s="4">
        <f t="shared" si="17"/>
        <v>9.3829787234042552</v>
      </c>
      <c r="J41" s="2">
        <f>C41/C$51</f>
        <v>0.16</v>
      </c>
      <c r="K41" s="2">
        <f t="shared" ref="K41:K49" si="23">D41/D$51</f>
        <v>0.15686274509803921</v>
      </c>
      <c r="L41" s="2">
        <f t="shared" ref="L41:L49" si="24">E41/E$51</f>
        <v>0.2857142857142857</v>
      </c>
      <c r="M41" s="2">
        <f t="shared" ref="M41:M49" si="25">F41/F$51</f>
        <v>0.10204081632653061</v>
      </c>
      <c r="N41" s="2">
        <f t="shared" ref="N41:N49" si="26">G41/G$51</f>
        <v>0.14893617021276595</v>
      </c>
    </row>
    <row r="42" spans="2:14" x14ac:dyDescent="0.25">
      <c r="B42" t="str">
        <f t="shared" si="22"/>
        <v>Alckmin</v>
      </c>
      <c r="C42" s="4">
        <f t="shared" ref="C42:G42" si="27">C28*C$38</f>
        <v>7.1999999999999993</v>
      </c>
      <c r="D42" s="4">
        <f t="shared" si="27"/>
        <v>5.0980392156862742</v>
      </c>
      <c r="E42" s="4">
        <f t="shared" si="27"/>
        <v>4.7346938775510203</v>
      </c>
      <c r="F42" s="4">
        <f t="shared" si="27"/>
        <v>8.9795918367346932</v>
      </c>
      <c r="G42" s="4">
        <f t="shared" si="27"/>
        <v>5.3617021276595747</v>
      </c>
      <c r="J42" s="2">
        <f t="shared" ref="J42:J49" si="28">C42/C$51</f>
        <v>0.11999999999999998</v>
      </c>
      <c r="K42" s="2">
        <f t="shared" si="23"/>
        <v>7.8431372549019607E-2</v>
      </c>
      <c r="L42" s="2">
        <f t="shared" si="24"/>
        <v>8.1632653061224483E-2</v>
      </c>
      <c r="M42" s="2">
        <f t="shared" si="25"/>
        <v>0.16326530612244899</v>
      </c>
      <c r="N42" s="2">
        <f t="shared" si="26"/>
        <v>8.5106382978723402E-2</v>
      </c>
    </row>
    <row r="43" spans="2:14" x14ac:dyDescent="0.25">
      <c r="B43" t="str">
        <f t="shared" si="22"/>
        <v>Boulos</v>
      </c>
      <c r="C43" s="4">
        <f t="shared" ref="C43:G43" si="29">C29*C$38</f>
        <v>1.2</v>
      </c>
      <c r="D43" s="4">
        <f t="shared" si="29"/>
        <v>0</v>
      </c>
      <c r="E43" s="4">
        <f t="shared" si="29"/>
        <v>1.1836734693877551</v>
      </c>
      <c r="F43" s="4">
        <f t="shared" si="29"/>
        <v>1.1224489795918366</v>
      </c>
      <c r="G43" s="4">
        <f t="shared" si="29"/>
        <v>1.3404255319148937</v>
      </c>
      <c r="J43" s="2">
        <f t="shared" si="28"/>
        <v>0.02</v>
      </c>
      <c r="K43" s="2">
        <f t="shared" si="23"/>
        <v>0</v>
      </c>
      <c r="L43" s="2">
        <f t="shared" si="24"/>
        <v>2.0408163265306121E-2</v>
      </c>
      <c r="M43" s="2">
        <f t="shared" si="25"/>
        <v>2.0408163265306124E-2</v>
      </c>
      <c r="N43" s="2">
        <f t="shared" si="26"/>
        <v>2.1276595744680851E-2</v>
      </c>
    </row>
    <row r="44" spans="2:14" x14ac:dyDescent="0.25">
      <c r="B44" t="str">
        <f t="shared" si="22"/>
        <v>Haddad</v>
      </c>
      <c r="C44" s="4">
        <f t="shared" ref="C44:G44" si="30">C30*C$38</f>
        <v>2.4</v>
      </c>
      <c r="D44" s="4">
        <f t="shared" si="30"/>
        <v>1.2745098039215685</v>
      </c>
      <c r="E44" s="4">
        <f t="shared" si="30"/>
        <v>2.3673469387755102</v>
      </c>
      <c r="F44" s="4">
        <f t="shared" si="30"/>
        <v>2.2448979591836733</v>
      </c>
      <c r="G44" s="4">
        <f t="shared" si="30"/>
        <v>1.3404255319148937</v>
      </c>
      <c r="J44" s="2">
        <f t="shared" si="28"/>
        <v>0.04</v>
      </c>
      <c r="K44" s="2">
        <f t="shared" si="23"/>
        <v>1.9607843137254902E-2</v>
      </c>
      <c r="L44" s="2">
        <f t="shared" si="24"/>
        <v>4.0816326530612242E-2</v>
      </c>
      <c r="M44" s="2">
        <f t="shared" si="25"/>
        <v>4.0816326530612249E-2</v>
      </c>
      <c r="N44" s="2">
        <f t="shared" si="26"/>
        <v>2.1276595744680851E-2</v>
      </c>
    </row>
    <row r="45" spans="2:14" x14ac:dyDescent="0.25">
      <c r="B45" t="str">
        <f t="shared" si="22"/>
        <v>Meirelles</v>
      </c>
      <c r="C45" s="4">
        <f t="shared" ref="C45:G45" si="31">C31*C$38</f>
        <v>1.2</v>
      </c>
      <c r="D45" s="4">
        <f t="shared" si="31"/>
        <v>1.2745098039215685</v>
      </c>
      <c r="E45" s="4">
        <f t="shared" si="31"/>
        <v>0</v>
      </c>
      <c r="F45" s="4">
        <f t="shared" si="31"/>
        <v>1.1224489795918366</v>
      </c>
      <c r="G45" s="4">
        <f t="shared" si="31"/>
        <v>0</v>
      </c>
      <c r="J45" s="2">
        <f t="shared" si="28"/>
        <v>0.02</v>
      </c>
      <c r="K45" s="2">
        <f t="shared" si="23"/>
        <v>1.9607843137254902E-2</v>
      </c>
      <c r="L45" s="2">
        <f t="shared" si="24"/>
        <v>0</v>
      </c>
      <c r="M45" s="2">
        <f t="shared" si="25"/>
        <v>2.0408163265306124E-2</v>
      </c>
      <c r="N45" s="2">
        <f t="shared" si="26"/>
        <v>0</v>
      </c>
    </row>
    <row r="46" spans="2:14" x14ac:dyDescent="0.25">
      <c r="B46" t="str">
        <f t="shared" si="22"/>
        <v>Bolsonaro</v>
      </c>
      <c r="C46" s="4">
        <f t="shared" ref="C46:G46" si="32">C32*C$38</f>
        <v>20.399999999999999</v>
      </c>
      <c r="D46" s="4">
        <f t="shared" si="32"/>
        <v>24.215686274509803</v>
      </c>
      <c r="E46" s="4">
        <f t="shared" si="32"/>
        <v>11.836734693877551</v>
      </c>
      <c r="F46" s="4">
        <f t="shared" si="32"/>
        <v>21.326530612244895</v>
      </c>
      <c r="G46" s="4">
        <f t="shared" si="32"/>
        <v>28.148936170212767</v>
      </c>
      <c r="J46" s="2">
        <f t="shared" si="28"/>
        <v>0.33999999999999997</v>
      </c>
      <c r="K46" s="2">
        <f t="shared" si="23"/>
        <v>0.37254901960784315</v>
      </c>
      <c r="L46" s="2">
        <f t="shared" si="24"/>
        <v>0.20408163265306123</v>
      </c>
      <c r="M46" s="2">
        <f t="shared" si="25"/>
        <v>0.38775510204081631</v>
      </c>
      <c r="N46" s="2">
        <f t="shared" si="26"/>
        <v>0.44680851063829791</v>
      </c>
    </row>
    <row r="47" spans="2:14" x14ac:dyDescent="0.25">
      <c r="B47" t="str">
        <f t="shared" si="22"/>
        <v>Amoedo</v>
      </c>
      <c r="C47" s="4">
        <f t="shared" ref="C47:G47" si="33">C33*C$38</f>
        <v>1.2</v>
      </c>
      <c r="D47" s="4">
        <f t="shared" si="33"/>
        <v>0</v>
      </c>
      <c r="E47" s="4">
        <f t="shared" si="33"/>
        <v>1.1836734693877551</v>
      </c>
      <c r="F47" s="4">
        <f t="shared" si="33"/>
        <v>1.1224489795918366</v>
      </c>
      <c r="G47" s="4">
        <f t="shared" si="33"/>
        <v>2.6808510638297873</v>
      </c>
      <c r="J47" s="2">
        <f t="shared" si="28"/>
        <v>0.02</v>
      </c>
      <c r="K47" s="2">
        <f t="shared" si="23"/>
        <v>0</v>
      </c>
      <c r="L47" s="2">
        <f t="shared" si="24"/>
        <v>2.0408163265306121E-2</v>
      </c>
      <c r="M47" s="2">
        <f t="shared" si="25"/>
        <v>2.0408163265306124E-2</v>
      </c>
      <c r="N47" s="2">
        <f t="shared" si="26"/>
        <v>4.2553191489361701E-2</v>
      </c>
    </row>
    <row r="48" spans="2:14" x14ac:dyDescent="0.25">
      <c r="B48" t="str">
        <f t="shared" si="22"/>
        <v>Manuela</v>
      </c>
      <c r="C48" s="4">
        <f t="shared" ref="C48:G48" si="34">C34*C$38</f>
        <v>1.2</v>
      </c>
      <c r="D48" s="4">
        <f t="shared" si="34"/>
        <v>1.2745098039215685</v>
      </c>
      <c r="E48" s="4">
        <f t="shared" si="34"/>
        <v>1.1836734693877551</v>
      </c>
      <c r="F48" s="4">
        <f t="shared" si="34"/>
        <v>1.1224489795918366</v>
      </c>
      <c r="G48" s="4">
        <f t="shared" si="34"/>
        <v>6.7021276595744688</v>
      </c>
      <c r="J48" s="2">
        <f t="shared" si="28"/>
        <v>0.02</v>
      </c>
      <c r="K48" s="2">
        <f t="shared" si="23"/>
        <v>1.9607843137254902E-2</v>
      </c>
      <c r="L48" s="2">
        <f t="shared" si="24"/>
        <v>2.0408163265306121E-2</v>
      </c>
      <c r="M48" s="2">
        <f t="shared" si="25"/>
        <v>2.0408163265306124E-2</v>
      </c>
      <c r="N48" s="2">
        <f t="shared" si="26"/>
        <v>0.10638297872340427</v>
      </c>
    </row>
    <row r="49" spans="1:14" x14ac:dyDescent="0.25">
      <c r="B49" t="str">
        <f t="shared" si="22"/>
        <v>Marina</v>
      </c>
      <c r="C49" s="4">
        <f t="shared" ref="C49:G49" si="35">C35*C$38</f>
        <v>15.6</v>
      </c>
      <c r="D49" s="4">
        <f t="shared" si="35"/>
        <v>21.666666666666664</v>
      </c>
      <c r="E49" s="4">
        <f t="shared" si="35"/>
        <v>18.938775510204081</v>
      </c>
      <c r="F49" s="4">
        <f t="shared" si="35"/>
        <v>12.346938775510203</v>
      </c>
      <c r="G49" s="4">
        <f t="shared" si="35"/>
        <v>8.0425531914893611</v>
      </c>
      <c r="J49" s="2">
        <f t="shared" si="28"/>
        <v>0.26</v>
      </c>
      <c r="K49" s="2">
        <f t="shared" si="23"/>
        <v>0.33333333333333331</v>
      </c>
      <c r="L49" s="2">
        <f t="shared" si="24"/>
        <v>0.32653061224489793</v>
      </c>
      <c r="M49" s="2">
        <f t="shared" si="25"/>
        <v>0.22448979591836737</v>
      </c>
      <c r="N49" s="2">
        <f t="shared" si="26"/>
        <v>0.1276595744680851</v>
      </c>
    </row>
    <row r="51" spans="1:14" x14ac:dyDescent="0.25">
      <c r="C51" s="5">
        <f>SUM(C41:C49)</f>
        <v>60</v>
      </c>
      <c r="D51" s="5">
        <f t="shared" ref="D51:G51" si="36">SUM(D41:D49)</f>
        <v>65</v>
      </c>
      <c r="E51" s="5">
        <f t="shared" si="36"/>
        <v>58</v>
      </c>
      <c r="F51" s="5">
        <f t="shared" si="36"/>
        <v>54.999999999999993</v>
      </c>
      <c r="G51" s="5">
        <f t="shared" si="36"/>
        <v>63</v>
      </c>
    </row>
    <row r="52" spans="1:14" x14ac:dyDescent="0.25">
      <c r="A52" t="s">
        <v>25</v>
      </c>
      <c r="B52" s="3" t="s">
        <v>24</v>
      </c>
      <c r="C52" s="4">
        <f>C6+C7+C14+C15+C18+C19</f>
        <v>7</v>
      </c>
      <c r="D52" s="4">
        <f t="shared" ref="D52:G52" si="37">D6+D7+D14+D15+D18+D19</f>
        <v>11</v>
      </c>
      <c r="E52" s="4">
        <f t="shared" si="37"/>
        <v>8</v>
      </c>
      <c r="F52" s="4">
        <f t="shared" si="37"/>
        <v>4</v>
      </c>
      <c r="G52" s="4">
        <f t="shared" si="37"/>
        <v>4</v>
      </c>
    </row>
    <row r="53" spans="1:14" x14ac:dyDescent="0.25">
      <c r="B53" s="3"/>
      <c r="C53" s="4"/>
      <c r="D53" s="4"/>
      <c r="E53" s="4"/>
      <c r="F53" s="4"/>
      <c r="G53" s="4"/>
    </row>
    <row r="54" spans="1:14" x14ac:dyDescent="0.25">
      <c r="B54" s="3" t="s">
        <v>0</v>
      </c>
      <c r="C54" s="4">
        <f>C26</f>
        <v>3</v>
      </c>
      <c r="D54" s="4">
        <f t="shared" ref="D54:G54" si="38">D26</f>
        <v>3</v>
      </c>
      <c r="E54" s="4">
        <f t="shared" si="38"/>
        <v>1</v>
      </c>
      <c r="F54" s="4">
        <f t="shared" si="38"/>
        <v>2</v>
      </c>
      <c r="G54" s="4">
        <f t="shared" si="38"/>
        <v>12</v>
      </c>
      <c r="I54" s="3" t="s">
        <v>0</v>
      </c>
      <c r="J54" s="2">
        <f>C54/C$65</f>
        <v>0.05</v>
      </c>
      <c r="K54" s="2">
        <f t="shared" ref="K54:K63" si="39">D54/D$65</f>
        <v>4.6153846153846156E-2</v>
      </c>
      <c r="L54" s="2">
        <f t="shared" ref="L54:L63" si="40">E54/E$65</f>
        <v>1.7241379310344827E-2</v>
      </c>
      <c r="M54" s="2">
        <f t="shared" ref="M54:M63" si="41">F54/F$65</f>
        <v>3.6363636363636362E-2</v>
      </c>
      <c r="N54" s="2">
        <f t="shared" ref="N54:N63" si="42">G54/G$65</f>
        <v>0.19047619047619047</v>
      </c>
    </row>
    <row r="55" spans="1:14" x14ac:dyDescent="0.25">
      <c r="B55" t="str">
        <f>B41</f>
        <v>Ciro</v>
      </c>
      <c r="C55" s="4">
        <f>C27</f>
        <v>8</v>
      </c>
      <c r="D55" s="4">
        <f t="shared" ref="D55:G55" si="43">D27</f>
        <v>8</v>
      </c>
      <c r="E55" s="4">
        <f t="shared" si="43"/>
        <v>14</v>
      </c>
      <c r="F55" s="4">
        <f t="shared" si="43"/>
        <v>5</v>
      </c>
      <c r="G55" s="4">
        <f t="shared" si="43"/>
        <v>7</v>
      </c>
      <c r="I55" t="s">
        <v>1</v>
      </c>
      <c r="J55" s="2">
        <f t="shared" ref="J55:J63" si="44">C55/C$65</f>
        <v>0.13333333333333333</v>
      </c>
      <c r="K55" s="2">
        <f t="shared" si="39"/>
        <v>0.12307692307692308</v>
      </c>
      <c r="L55" s="2">
        <f t="shared" si="40"/>
        <v>0.2413793103448276</v>
      </c>
      <c r="M55" s="2">
        <f t="shared" si="41"/>
        <v>9.0909090909090912E-2</v>
      </c>
      <c r="N55" s="2">
        <f t="shared" si="42"/>
        <v>0.1111111111111111</v>
      </c>
    </row>
    <row r="56" spans="1:14" x14ac:dyDescent="0.25">
      <c r="B56" t="str">
        <f t="shared" ref="B56:B63" si="45">B42</f>
        <v>Alckmin</v>
      </c>
      <c r="C56" s="4">
        <f>C28+C52/2</f>
        <v>9.5</v>
      </c>
      <c r="D56" s="4">
        <f t="shared" ref="D56:G56" si="46">D28+D52/2</f>
        <v>9.5</v>
      </c>
      <c r="E56" s="4">
        <f t="shared" si="46"/>
        <v>8</v>
      </c>
      <c r="F56" s="4">
        <f t="shared" si="46"/>
        <v>10</v>
      </c>
      <c r="G56" s="4">
        <f t="shared" si="46"/>
        <v>6</v>
      </c>
      <c r="I56" t="s">
        <v>4</v>
      </c>
      <c r="J56" s="2">
        <f t="shared" si="44"/>
        <v>0.15833333333333333</v>
      </c>
      <c r="K56" s="2">
        <f t="shared" si="39"/>
        <v>0.14615384615384616</v>
      </c>
      <c r="L56" s="2">
        <f t="shared" si="40"/>
        <v>0.13793103448275862</v>
      </c>
      <c r="M56" s="2">
        <f t="shared" si="41"/>
        <v>0.18181818181818182</v>
      </c>
      <c r="N56" s="2">
        <f t="shared" si="42"/>
        <v>9.5238095238095233E-2</v>
      </c>
    </row>
    <row r="57" spans="1:14" x14ac:dyDescent="0.25">
      <c r="B57" t="str">
        <f t="shared" si="45"/>
        <v>Boulos</v>
      </c>
      <c r="C57" s="4">
        <f t="shared" ref="C57:G57" si="47">C29</f>
        <v>1</v>
      </c>
      <c r="D57" s="4">
        <f t="shared" si="47"/>
        <v>0</v>
      </c>
      <c r="E57" s="4">
        <f t="shared" si="47"/>
        <v>1</v>
      </c>
      <c r="F57" s="4">
        <f t="shared" si="47"/>
        <v>1</v>
      </c>
      <c r="G57" s="4">
        <f t="shared" si="47"/>
        <v>1</v>
      </c>
      <c r="I57" t="s">
        <v>5</v>
      </c>
      <c r="J57" s="2">
        <f t="shared" si="44"/>
        <v>1.6666666666666666E-2</v>
      </c>
      <c r="K57" s="2">
        <f t="shared" si="39"/>
        <v>0</v>
      </c>
      <c r="L57" s="2">
        <f t="shared" si="40"/>
        <v>1.7241379310344827E-2</v>
      </c>
      <c r="M57" s="2">
        <f t="shared" si="41"/>
        <v>1.8181818181818181E-2</v>
      </c>
      <c r="N57" s="2">
        <f t="shared" si="42"/>
        <v>1.5873015873015872E-2</v>
      </c>
    </row>
    <row r="58" spans="1:14" x14ac:dyDescent="0.25">
      <c r="B58" t="str">
        <f t="shared" si="45"/>
        <v>Haddad</v>
      </c>
      <c r="C58" s="4">
        <f t="shared" ref="C58:G58" si="48">C30</f>
        <v>2</v>
      </c>
      <c r="D58" s="4">
        <f t="shared" si="48"/>
        <v>1</v>
      </c>
      <c r="E58" s="4">
        <f t="shared" si="48"/>
        <v>2</v>
      </c>
      <c r="F58" s="4">
        <f t="shared" si="48"/>
        <v>2</v>
      </c>
      <c r="G58" s="4">
        <f t="shared" si="48"/>
        <v>1</v>
      </c>
      <c r="I58" t="s">
        <v>6</v>
      </c>
      <c r="J58" s="2">
        <f t="shared" si="44"/>
        <v>3.3333333333333333E-2</v>
      </c>
      <c r="K58" s="2">
        <f t="shared" si="39"/>
        <v>1.5384615384615385E-2</v>
      </c>
      <c r="L58" s="2">
        <f t="shared" si="40"/>
        <v>3.4482758620689655E-2</v>
      </c>
      <c r="M58" s="2">
        <f t="shared" si="41"/>
        <v>3.6363636363636362E-2</v>
      </c>
      <c r="N58" s="2">
        <f t="shared" si="42"/>
        <v>1.5873015873015872E-2</v>
      </c>
    </row>
    <row r="59" spans="1:14" x14ac:dyDescent="0.25">
      <c r="B59" t="str">
        <f t="shared" si="45"/>
        <v>Meirelles</v>
      </c>
      <c r="C59" s="4">
        <f>C31</f>
        <v>1</v>
      </c>
      <c r="D59" s="4">
        <f>D31</f>
        <v>1</v>
      </c>
      <c r="E59" s="4">
        <f>E31</f>
        <v>0</v>
      </c>
      <c r="F59" s="4">
        <f>F31</f>
        <v>1</v>
      </c>
      <c r="G59" s="4">
        <f>G31</f>
        <v>0</v>
      </c>
      <c r="I59" t="s">
        <v>7</v>
      </c>
      <c r="J59" s="2">
        <f t="shared" si="44"/>
        <v>1.6666666666666666E-2</v>
      </c>
      <c r="K59" s="2">
        <f t="shared" si="39"/>
        <v>1.5384615384615385E-2</v>
      </c>
      <c r="L59" s="2">
        <f t="shared" si="40"/>
        <v>0</v>
      </c>
      <c r="M59" s="2">
        <f t="shared" si="41"/>
        <v>1.8181818181818181E-2</v>
      </c>
      <c r="N59" s="2">
        <f t="shared" si="42"/>
        <v>0</v>
      </c>
    </row>
    <row r="60" spans="1:14" x14ac:dyDescent="0.25">
      <c r="B60" t="str">
        <f t="shared" si="45"/>
        <v>Bolsonaro</v>
      </c>
      <c r="C60" s="4">
        <f>C32+C52/2</f>
        <v>20.5</v>
      </c>
      <c r="D60" s="4">
        <f t="shared" ref="D60:G60" si="49">D32+D52/2</f>
        <v>24.5</v>
      </c>
      <c r="E60" s="4">
        <f t="shared" si="49"/>
        <v>14</v>
      </c>
      <c r="F60" s="4">
        <f t="shared" si="49"/>
        <v>21</v>
      </c>
      <c r="G60" s="4">
        <f t="shared" si="49"/>
        <v>23</v>
      </c>
      <c r="I60" t="s">
        <v>8</v>
      </c>
      <c r="J60" s="2">
        <f t="shared" si="44"/>
        <v>0.34166666666666667</v>
      </c>
      <c r="K60" s="2">
        <f t="shared" si="39"/>
        <v>0.37692307692307692</v>
      </c>
      <c r="L60" s="2">
        <f t="shared" si="40"/>
        <v>0.2413793103448276</v>
      </c>
      <c r="M60" s="2">
        <f t="shared" si="41"/>
        <v>0.38181818181818183</v>
      </c>
      <c r="N60" s="2">
        <f t="shared" si="42"/>
        <v>0.36507936507936506</v>
      </c>
    </row>
    <row r="61" spans="1:14" x14ac:dyDescent="0.25">
      <c r="B61" t="str">
        <f t="shared" si="45"/>
        <v>Amoedo</v>
      </c>
      <c r="C61" s="4">
        <f t="shared" ref="C61:G61" si="50">C33</f>
        <v>1</v>
      </c>
      <c r="D61" s="4">
        <f t="shared" si="50"/>
        <v>0</v>
      </c>
      <c r="E61" s="4">
        <f t="shared" si="50"/>
        <v>1</v>
      </c>
      <c r="F61" s="4">
        <f t="shared" si="50"/>
        <v>1</v>
      </c>
      <c r="G61" s="4">
        <f t="shared" si="50"/>
        <v>2</v>
      </c>
      <c r="I61" t="s">
        <v>9</v>
      </c>
      <c r="J61" s="2">
        <f t="shared" si="44"/>
        <v>1.6666666666666666E-2</v>
      </c>
      <c r="K61" s="2">
        <f t="shared" si="39"/>
        <v>0</v>
      </c>
      <c r="L61" s="2">
        <f t="shared" si="40"/>
        <v>1.7241379310344827E-2</v>
      </c>
      <c r="M61" s="2">
        <f t="shared" si="41"/>
        <v>1.8181818181818181E-2</v>
      </c>
      <c r="N61" s="2">
        <f t="shared" si="42"/>
        <v>3.1746031746031744E-2</v>
      </c>
    </row>
    <row r="62" spans="1:14" x14ac:dyDescent="0.25">
      <c r="B62" t="str">
        <f t="shared" si="45"/>
        <v>Manuela</v>
      </c>
      <c r="C62" s="4">
        <f t="shared" ref="C62:G62" si="51">C34</f>
        <v>1</v>
      </c>
      <c r="D62" s="4">
        <f t="shared" si="51"/>
        <v>1</v>
      </c>
      <c r="E62" s="4">
        <f t="shared" si="51"/>
        <v>1</v>
      </c>
      <c r="F62" s="4">
        <f t="shared" si="51"/>
        <v>1</v>
      </c>
      <c r="G62" s="4">
        <f t="shared" si="51"/>
        <v>5</v>
      </c>
      <c r="I62" t="s">
        <v>12</v>
      </c>
      <c r="J62" s="2">
        <f t="shared" si="44"/>
        <v>1.6666666666666666E-2</v>
      </c>
      <c r="K62" s="2">
        <f t="shared" si="39"/>
        <v>1.5384615384615385E-2</v>
      </c>
      <c r="L62" s="2">
        <f t="shared" si="40"/>
        <v>1.7241379310344827E-2</v>
      </c>
      <c r="M62" s="2">
        <f t="shared" si="41"/>
        <v>1.8181818181818181E-2</v>
      </c>
      <c r="N62" s="2">
        <f t="shared" si="42"/>
        <v>7.9365079365079361E-2</v>
      </c>
    </row>
    <row r="63" spans="1:14" x14ac:dyDescent="0.25">
      <c r="B63" t="str">
        <f t="shared" si="45"/>
        <v>Marina</v>
      </c>
      <c r="C63" s="4">
        <f t="shared" ref="C63:G63" si="52">C35</f>
        <v>13</v>
      </c>
      <c r="D63" s="4">
        <f t="shared" si="52"/>
        <v>17</v>
      </c>
      <c r="E63" s="4">
        <f t="shared" si="52"/>
        <v>16</v>
      </c>
      <c r="F63" s="4">
        <f t="shared" si="52"/>
        <v>11</v>
      </c>
      <c r="G63" s="4">
        <f t="shared" si="52"/>
        <v>6</v>
      </c>
      <c r="I63" t="s">
        <v>13</v>
      </c>
      <c r="J63" s="2">
        <f t="shared" si="44"/>
        <v>0.21666666666666667</v>
      </c>
      <c r="K63" s="2">
        <f t="shared" si="39"/>
        <v>0.26153846153846155</v>
      </c>
      <c r="L63" s="2">
        <f t="shared" si="40"/>
        <v>0.27586206896551724</v>
      </c>
      <c r="M63" s="2">
        <f t="shared" si="41"/>
        <v>0.2</v>
      </c>
      <c r="N63" s="2">
        <f t="shared" si="42"/>
        <v>9.5238095238095233E-2</v>
      </c>
    </row>
    <row r="65" spans="3:7" x14ac:dyDescent="0.25">
      <c r="C65" s="5">
        <f>SUM(C54:C63)</f>
        <v>60</v>
      </c>
      <c r="D65" s="5">
        <f t="shared" ref="D65:G65" si="53">SUM(D54:D63)</f>
        <v>65</v>
      </c>
      <c r="E65" s="5">
        <f t="shared" si="53"/>
        <v>58</v>
      </c>
      <c r="F65" s="5">
        <f t="shared" si="53"/>
        <v>55</v>
      </c>
      <c r="G65" s="5">
        <f t="shared" si="53"/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tabSelected="1" workbookViewId="0">
      <selection activeCell="B10" sqref="B10"/>
    </sheetView>
  </sheetViews>
  <sheetFormatPr defaultRowHeight="15" x14ac:dyDescent="0.25"/>
  <cols>
    <col min="2" max="2" width="16.7109375" bestFit="1" customWidth="1"/>
    <col min="3" max="3" width="9.28515625" bestFit="1" customWidth="1"/>
    <col min="4" max="4" width="8" bestFit="1" customWidth="1"/>
    <col min="5" max="5" width="8.42578125" bestFit="1" customWidth="1"/>
    <col min="6" max="9" width="8.5703125" bestFit="1" customWidth="1"/>
    <col min="10" max="11" width="7.42578125" bestFit="1" customWidth="1"/>
    <col min="19" max="19" width="4" bestFit="1" customWidth="1"/>
    <col min="20" max="20" width="4.5703125" bestFit="1" customWidth="1"/>
    <col min="21" max="21" width="9.28515625" bestFit="1" customWidth="1"/>
  </cols>
  <sheetData>
    <row r="2" spans="2:21" x14ac:dyDescent="0.25">
      <c r="S2">
        <f>1000*T2</f>
        <v>80</v>
      </c>
      <c r="T2" s="7">
        <v>0.08</v>
      </c>
      <c r="U2" t="s">
        <v>27</v>
      </c>
    </row>
    <row r="3" spans="2:21" x14ac:dyDescent="0.25">
      <c r="B3" s="3" t="s">
        <v>42</v>
      </c>
      <c r="C3" s="3" t="s">
        <v>43</v>
      </c>
      <c r="D3" s="3" t="s">
        <v>31</v>
      </c>
      <c r="E3" s="3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59</v>
      </c>
      <c r="M3" s="12" t="s">
        <v>60</v>
      </c>
      <c r="N3" s="12" t="s">
        <v>61</v>
      </c>
      <c r="O3" s="12" t="s">
        <v>62</v>
      </c>
      <c r="P3" s="12" t="s">
        <v>63</v>
      </c>
      <c r="S3">
        <f t="shared" ref="S3:S6" si="0">1000*T3</f>
        <v>70</v>
      </c>
      <c r="T3" s="7">
        <v>7.0000000000000007E-2</v>
      </c>
      <c r="U3" t="s">
        <v>28</v>
      </c>
    </row>
    <row r="4" spans="2:21" x14ac:dyDescent="0.25">
      <c r="B4" t="s">
        <v>8</v>
      </c>
      <c r="C4" s="3" t="s">
        <v>26</v>
      </c>
      <c r="D4" s="10">
        <v>22.090000000000003</v>
      </c>
      <c r="E4" s="10">
        <v>26.029999999999998</v>
      </c>
      <c r="F4" s="10">
        <v>22.28</v>
      </c>
      <c r="G4" s="10">
        <v>20.700000000000003</v>
      </c>
      <c r="H4" s="10">
        <v>21.41</v>
      </c>
      <c r="I4" s="10">
        <v>22.08</v>
      </c>
      <c r="J4" s="10">
        <v>22.83</v>
      </c>
      <c r="K4" s="10">
        <v>23.59</v>
      </c>
      <c r="L4" s="10">
        <v>23.59</v>
      </c>
      <c r="M4" s="10">
        <v>23.59</v>
      </c>
      <c r="N4" s="10">
        <v>23.59</v>
      </c>
      <c r="O4" s="10"/>
      <c r="P4" s="10"/>
      <c r="S4">
        <f t="shared" si="0"/>
        <v>270</v>
      </c>
      <c r="T4" s="7">
        <v>0.27</v>
      </c>
      <c r="U4" t="s">
        <v>20</v>
      </c>
    </row>
    <row r="5" spans="2:21" x14ac:dyDescent="0.25">
      <c r="B5" t="s">
        <v>8</v>
      </c>
      <c r="C5" t="s">
        <v>27</v>
      </c>
      <c r="D5">
        <v>26</v>
      </c>
      <c r="E5">
        <v>31</v>
      </c>
      <c r="F5">
        <v>24</v>
      </c>
      <c r="G5">
        <v>28</v>
      </c>
      <c r="H5">
        <v>26</v>
      </c>
      <c r="I5">
        <v>31</v>
      </c>
      <c r="J5">
        <v>24</v>
      </c>
      <c r="K5">
        <v>30</v>
      </c>
      <c r="L5">
        <v>30</v>
      </c>
      <c r="M5">
        <v>30</v>
      </c>
      <c r="N5">
        <v>30</v>
      </c>
      <c r="S5">
        <f t="shared" si="0"/>
        <v>430</v>
      </c>
      <c r="T5" s="7">
        <v>0.43</v>
      </c>
      <c r="U5" t="s">
        <v>29</v>
      </c>
    </row>
    <row r="6" spans="2:21" x14ac:dyDescent="0.25">
      <c r="B6" t="s">
        <v>8</v>
      </c>
      <c r="C6" t="s">
        <v>28</v>
      </c>
      <c r="D6">
        <v>23</v>
      </c>
      <c r="E6">
        <v>35</v>
      </c>
      <c r="F6">
        <v>22</v>
      </c>
      <c r="G6">
        <v>20</v>
      </c>
      <c r="H6">
        <v>29</v>
      </c>
      <c r="I6">
        <v>29</v>
      </c>
      <c r="J6">
        <v>30</v>
      </c>
      <c r="K6">
        <v>38</v>
      </c>
      <c r="L6">
        <v>38</v>
      </c>
      <c r="M6">
        <v>38</v>
      </c>
      <c r="N6">
        <v>38</v>
      </c>
      <c r="S6">
        <f t="shared" si="0"/>
        <v>150</v>
      </c>
      <c r="T6" s="7">
        <v>0.15</v>
      </c>
      <c r="U6" t="s">
        <v>30</v>
      </c>
    </row>
    <row r="7" spans="2:21" x14ac:dyDescent="0.25">
      <c r="B7" t="s">
        <v>8</v>
      </c>
      <c r="C7" t="s">
        <v>20</v>
      </c>
      <c r="D7">
        <v>15</v>
      </c>
      <c r="E7">
        <v>20</v>
      </c>
      <c r="F7">
        <v>16</v>
      </c>
      <c r="G7">
        <v>18</v>
      </c>
      <c r="H7">
        <v>13</v>
      </c>
      <c r="I7">
        <v>14</v>
      </c>
      <c r="J7">
        <v>17</v>
      </c>
      <c r="K7">
        <v>17</v>
      </c>
      <c r="L7">
        <v>17</v>
      </c>
      <c r="M7">
        <v>17</v>
      </c>
      <c r="N7">
        <v>17</v>
      </c>
    </row>
    <row r="8" spans="2:21" x14ac:dyDescent="0.25">
      <c r="B8" t="s">
        <v>8</v>
      </c>
      <c r="C8" t="s">
        <v>29</v>
      </c>
      <c r="D8">
        <v>25</v>
      </c>
      <c r="E8">
        <v>25</v>
      </c>
      <c r="F8">
        <v>25</v>
      </c>
      <c r="G8">
        <v>20</v>
      </c>
      <c r="H8">
        <v>23</v>
      </c>
      <c r="I8">
        <v>23</v>
      </c>
      <c r="J8">
        <v>24</v>
      </c>
      <c r="K8">
        <v>23</v>
      </c>
      <c r="L8">
        <v>23</v>
      </c>
      <c r="M8">
        <v>23</v>
      </c>
      <c r="N8">
        <v>23</v>
      </c>
    </row>
    <row r="9" spans="2:21" x14ac:dyDescent="0.25">
      <c r="B9" t="s">
        <v>8</v>
      </c>
      <c r="C9" t="s">
        <v>30</v>
      </c>
      <c r="D9">
        <v>24</v>
      </c>
      <c r="E9">
        <v>33</v>
      </c>
      <c r="F9">
        <v>25</v>
      </c>
      <c r="G9">
        <v>24</v>
      </c>
      <c r="H9">
        <v>26</v>
      </c>
      <c r="I9">
        <v>26</v>
      </c>
      <c r="J9">
        <v>26</v>
      </c>
      <c r="K9">
        <v>27</v>
      </c>
      <c r="L9">
        <v>27</v>
      </c>
      <c r="M9">
        <v>27</v>
      </c>
      <c r="N9">
        <v>27</v>
      </c>
    </row>
    <row r="10" spans="2:21" x14ac:dyDescent="0.25">
      <c r="B10" t="s">
        <v>13</v>
      </c>
      <c r="C10" s="3" t="s">
        <v>26</v>
      </c>
      <c r="D10" s="10">
        <v>13.370000000000001</v>
      </c>
      <c r="E10" s="10">
        <v>14.22</v>
      </c>
      <c r="F10" s="10">
        <v>12.85</v>
      </c>
      <c r="G10" s="10">
        <v>13.26</v>
      </c>
      <c r="H10" s="10">
        <v>14.7</v>
      </c>
      <c r="I10" s="10">
        <v>11.889999999999999</v>
      </c>
      <c r="J10" s="10">
        <v>12.43</v>
      </c>
      <c r="K10" s="10">
        <v>14.2</v>
      </c>
      <c r="L10" s="10">
        <v>14.2</v>
      </c>
      <c r="M10" s="10">
        <v>14.2</v>
      </c>
      <c r="N10" s="10">
        <v>14.2</v>
      </c>
      <c r="O10" s="10"/>
      <c r="P10" s="10"/>
    </row>
    <row r="11" spans="2:21" x14ac:dyDescent="0.25">
      <c r="B11" t="s">
        <v>13</v>
      </c>
      <c r="C11" t="s">
        <v>27</v>
      </c>
      <c r="D11">
        <v>24</v>
      </c>
      <c r="E11">
        <v>17</v>
      </c>
      <c r="F11">
        <v>10</v>
      </c>
      <c r="G11">
        <v>26</v>
      </c>
      <c r="H11">
        <v>15</v>
      </c>
      <c r="I11">
        <v>15</v>
      </c>
      <c r="J11">
        <v>21</v>
      </c>
      <c r="K11">
        <v>20</v>
      </c>
      <c r="L11">
        <v>20</v>
      </c>
      <c r="M11">
        <v>20</v>
      </c>
      <c r="N11">
        <v>20</v>
      </c>
    </row>
    <row r="12" spans="2:21" x14ac:dyDescent="0.25">
      <c r="B12" t="s">
        <v>13</v>
      </c>
      <c r="C12" t="s">
        <v>28</v>
      </c>
      <c r="D12">
        <v>19</v>
      </c>
      <c r="E12">
        <v>14</v>
      </c>
      <c r="F12">
        <v>9</v>
      </c>
      <c r="G12">
        <v>13</v>
      </c>
      <c r="H12">
        <v>16</v>
      </c>
      <c r="I12">
        <v>8</v>
      </c>
      <c r="J12">
        <v>3</v>
      </c>
      <c r="K12">
        <v>13</v>
      </c>
      <c r="L12">
        <v>13</v>
      </c>
      <c r="M12">
        <v>13</v>
      </c>
      <c r="N12">
        <v>13</v>
      </c>
    </row>
    <row r="13" spans="2:21" x14ac:dyDescent="0.25">
      <c r="B13" t="s">
        <v>13</v>
      </c>
      <c r="C13" t="s">
        <v>20</v>
      </c>
      <c r="D13">
        <v>14</v>
      </c>
      <c r="E13">
        <v>21</v>
      </c>
      <c r="F13">
        <v>15</v>
      </c>
      <c r="G13">
        <v>14</v>
      </c>
      <c r="H13">
        <v>18</v>
      </c>
      <c r="I13">
        <v>15</v>
      </c>
      <c r="J13">
        <v>17</v>
      </c>
      <c r="K13">
        <v>16</v>
      </c>
      <c r="L13">
        <v>16</v>
      </c>
      <c r="M13">
        <v>16</v>
      </c>
      <c r="N13">
        <v>16</v>
      </c>
    </row>
    <row r="14" spans="2:21" x14ac:dyDescent="0.25">
      <c r="B14" t="s">
        <v>13</v>
      </c>
      <c r="C14" t="s">
        <v>29</v>
      </c>
      <c r="D14">
        <v>13</v>
      </c>
      <c r="E14">
        <v>12</v>
      </c>
      <c r="F14">
        <v>14</v>
      </c>
      <c r="G14">
        <v>13</v>
      </c>
      <c r="H14">
        <v>14</v>
      </c>
      <c r="I14">
        <v>11</v>
      </c>
      <c r="J14">
        <v>10</v>
      </c>
      <c r="K14">
        <v>14</v>
      </c>
      <c r="L14">
        <v>14</v>
      </c>
      <c r="M14">
        <v>14</v>
      </c>
      <c r="N14">
        <v>14</v>
      </c>
    </row>
    <row r="15" spans="2:21" x14ac:dyDescent="0.25">
      <c r="B15" t="s">
        <v>13</v>
      </c>
      <c r="C15" t="s">
        <v>30</v>
      </c>
      <c r="D15">
        <v>5</v>
      </c>
      <c r="E15">
        <v>7</v>
      </c>
      <c r="F15">
        <v>9</v>
      </c>
      <c r="G15">
        <v>6</v>
      </c>
      <c r="H15">
        <v>10</v>
      </c>
      <c r="I15">
        <v>9</v>
      </c>
      <c r="J15">
        <v>11</v>
      </c>
      <c r="K15">
        <v>9</v>
      </c>
      <c r="L15">
        <v>9</v>
      </c>
      <c r="M15">
        <v>9</v>
      </c>
      <c r="N15">
        <v>9</v>
      </c>
    </row>
    <row r="16" spans="2:21" x14ac:dyDescent="0.25">
      <c r="B16" t="s">
        <v>1</v>
      </c>
      <c r="C16" s="3" t="s">
        <v>26</v>
      </c>
      <c r="D16" s="10">
        <v>10.44</v>
      </c>
      <c r="E16" s="10">
        <v>9.6</v>
      </c>
      <c r="F16" s="10">
        <v>11.59</v>
      </c>
      <c r="G16" s="10">
        <v>10.14</v>
      </c>
      <c r="H16" s="10">
        <v>10.65</v>
      </c>
      <c r="I16" s="10">
        <v>11.440000000000001</v>
      </c>
      <c r="J16" s="10">
        <v>9.6800000000000015</v>
      </c>
      <c r="K16" s="10">
        <v>9.1199999999999992</v>
      </c>
      <c r="L16" s="10">
        <v>9.1199999999999992</v>
      </c>
      <c r="M16" s="10">
        <v>9.1199999999999992</v>
      </c>
      <c r="N16" s="10">
        <v>9.1199999999999992</v>
      </c>
      <c r="O16" s="10"/>
      <c r="P16" s="10"/>
    </row>
    <row r="17" spans="2:16" x14ac:dyDescent="0.25">
      <c r="B17" t="s">
        <v>1</v>
      </c>
      <c r="C17" t="s">
        <v>27</v>
      </c>
      <c r="D17">
        <v>6</v>
      </c>
      <c r="E17">
        <v>11</v>
      </c>
      <c r="F17">
        <v>7</v>
      </c>
      <c r="G17">
        <v>6</v>
      </c>
      <c r="H17">
        <v>6</v>
      </c>
      <c r="I17">
        <v>11</v>
      </c>
      <c r="J17">
        <v>7</v>
      </c>
      <c r="K17">
        <v>7</v>
      </c>
      <c r="L17">
        <v>7</v>
      </c>
      <c r="M17">
        <v>7</v>
      </c>
      <c r="N17">
        <v>7</v>
      </c>
    </row>
    <row r="18" spans="2:16" x14ac:dyDescent="0.25">
      <c r="B18" t="s">
        <v>1</v>
      </c>
      <c r="C18" t="s">
        <v>28</v>
      </c>
      <c r="D18">
        <v>4</v>
      </c>
      <c r="E18">
        <v>4</v>
      </c>
      <c r="F18">
        <v>12</v>
      </c>
      <c r="G18">
        <v>7</v>
      </c>
      <c r="H18">
        <v>10</v>
      </c>
      <c r="I18">
        <v>7</v>
      </c>
      <c r="J18">
        <v>6</v>
      </c>
      <c r="K18">
        <v>3</v>
      </c>
      <c r="L18">
        <v>3</v>
      </c>
      <c r="M18">
        <v>3</v>
      </c>
      <c r="N18">
        <v>3</v>
      </c>
    </row>
    <row r="19" spans="2:16" x14ac:dyDescent="0.25">
      <c r="B19" t="s">
        <v>1</v>
      </c>
      <c r="C19" t="s">
        <v>20</v>
      </c>
      <c r="D19" s="3">
        <v>17</v>
      </c>
      <c r="E19" s="3">
        <v>14</v>
      </c>
      <c r="F19" s="3">
        <v>20</v>
      </c>
      <c r="G19" s="3">
        <v>19</v>
      </c>
      <c r="H19" s="3">
        <v>19</v>
      </c>
      <c r="I19" s="3">
        <v>19</v>
      </c>
      <c r="J19" s="3">
        <v>14</v>
      </c>
      <c r="K19" s="3">
        <v>17</v>
      </c>
      <c r="L19" s="3">
        <v>17</v>
      </c>
      <c r="M19" s="3">
        <v>17</v>
      </c>
      <c r="N19" s="3">
        <v>17</v>
      </c>
      <c r="O19" s="3"/>
      <c r="P19" s="3"/>
    </row>
    <row r="20" spans="2:16" x14ac:dyDescent="0.25">
      <c r="B20" t="s">
        <v>1</v>
      </c>
      <c r="C20" t="s">
        <v>29</v>
      </c>
      <c r="D20">
        <v>8</v>
      </c>
      <c r="E20">
        <v>7</v>
      </c>
      <c r="F20">
        <v>8</v>
      </c>
      <c r="G20">
        <v>8</v>
      </c>
      <c r="H20">
        <v>8</v>
      </c>
      <c r="I20">
        <v>8</v>
      </c>
      <c r="J20">
        <v>9</v>
      </c>
      <c r="K20">
        <v>7</v>
      </c>
      <c r="L20">
        <v>7</v>
      </c>
      <c r="M20">
        <v>7</v>
      </c>
      <c r="N20">
        <v>7</v>
      </c>
    </row>
    <row r="21" spans="2:16" x14ac:dyDescent="0.25">
      <c r="B21" t="s">
        <v>1</v>
      </c>
      <c r="C21" t="s">
        <v>30</v>
      </c>
      <c r="D21">
        <v>11</v>
      </c>
      <c r="E21">
        <v>11</v>
      </c>
      <c r="F21">
        <v>9</v>
      </c>
      <c r="G21">
        <v>4</v>
      </c>
      <c r="H21">
        <v>6</v>
      </c>
      <c r="I21">
        <v>10</v>
      </c>
      <c r="J21">
        <v>7</v>
      </c>
      <c r="K21">
        <v>5</v>
      </c>
      <c r="L21">
        <v>5</v>
      </c>
      <c r="M21">
        <v>5</v>
      </c>
      <c r="N21">
        <v>5</v>
      </c>
    </row>
    <row r="22" spans="2:16" x14ac:dyDescent="0.25">
      <c r="B22" t="s">
        <v>4</v>
      </c>
      <c r="C22" s="3" t="s">
        <v>26</v>
      </c>
      <c r="D22" s="10">
        <v>9.07</v>
      </c>
      <c r="E22" s="10">
        <v>8.7200000000000006</v>
      </c>
      <c r="F22" s="10">
        <v>8.1</v>
      </c>
      <c r="G22" s="10">
        <v>8.09</v>
      </c>
      <c r="H22" s="10">
        <v>7.8899999999999988</v>
      </c>
      <c r="I22" s="10">
        <v>7.9700000000000006</v>
      </c>
      <c r="J22" s="10">
        <v>8.4700000000000006</v>
      </c>
      <c r="K22" s="10">
        <v>7.7299999999999995</v>
      </c>
      <c r="L22" s="10">
        <v>7.7299999999999995</v>
      </c>
      <c r="M22" s="10">
        <v>7.7299999999999995</v>
      </c>
      <c r="N22" s="10">
        <v>7.7299999999999995</v>
      </c>
      <c r="O22" s="10"/>
      <c r="P22" s="10"/>
    </row>
    <row r="23" spans="2:16" x14ac:dyDescent="0.25">
      <c r="B23" t="s">
        <v>4</v>
      </c>
      <c r="C23" t="s">
        <v>27</v>
      </c>
      <c r="D23">
        <v>7</v>
      </c>
      <c r="E23">
        <v>2</v>
      </c>
      <c r="F23">
        <v>5</v>
      </c>
      <c r="G23">
        <v>1</v>
      </c>
      <c r="H23">
        <v>9</v>
      </c>
      <c r="I23">
        <v>1</v>
      </c>
      <c r="J23">
        <v>9</v>
      </c>
      <c r="K23">
        <v>6</v>
      </c>
      <c r="L23">
        <v>6</v>
      </c>
      <c r="M23">
        <v>6</v>
      </c>
      <c r="N23">
        <v>6</v>
      </c>
    </row>
    <row r="24" spans="2:16" x14ac:dyDescent="0.25">
      <c r="B24" t="s">
        <v>4</v>
      </c>
      <c r="C24" t="s">
        <v>28</v>
      </c>
      <c r="D24">
        <v>7</v>
      </c>
      <c r="E24">
        <v>13</v>
      </c>
      <c r="F24">
        <v>10</v>
      </c>
      <c r="G24">
        <v>9</v>
      </c>
      <c r="H24">
        <v>7</v>
      </c>
      <c r="I24">
        <v>9</v>
      </c>
      <c r="J24">
        <v>3</v>
      </c>
      <c r="K24">
        <v>4</v>
      </c>
      <c r="L24">
        <v>4</v>
      </c>
      <c r="M24">
        <v>4</v>
      </c>
      <c r="N24">
        <v>4</v>
      </c>
    </row>
    <row r="25" spans="2:16" x14ac:dyDescent="0.25">
      <c r="B25" t="s">
        <v>4</v>
      </c>
      <c r="C25" t="s">
        <v>20</v>
      </c>
      <c r="D25">
        <v>4</v>
      </c>
      <c r="E25">
        <v>7</v>
      </c>
      <c r="F25">
        <v>3</v>
      </c>
      <c r="G25">
        <v>6</v>
      </c>
      <c r="H25">
        <v>5</v>
      </c>
      <c r="I25">
        <v>5</v>
      </c>
      <c r="J25">
        <v>5</v>
      </c>
      <c r="K25">
        <v>6</v>
      </c>
      <c r="L25">
        <v>6</v>
      </c>
      <c r="M25">
        <v>6</v>
      </c>
      <c r="N25">
        <v>6</v>
      </c>
    </row>
    <row r="26" spans="2:16" x14ac:dyDescent="0.25">
      <c r="B26" t="s">
        <v>4</v>
      </c>
      <c r="C26" t="s">
        <v>29</v>
      </c>
      <c r="D26">
        <v>13</v>
      </c>
      <c r="E26">
        <v>12</v>
      </c>
      <c r="F26">
        <v>13</v>
      </c>
      <c r="G26">
        <v>12</v>
      </c>
      <c r="H26">
        <v>11</v>
      </c>
      <c r="I26">
        <v>12</v>
      </c>
      <c r="J26">
        <v>13</v>
      </c>
      <c r="K26">
        <v>10</v>
      </c>
      <c r="L26">
        <v>10</v>
      </c>
      <c r="M26">
        <v>10</v>
      </c>
      <c r="N26">
        <v>10</v>
      </c>
    </row>
    <row r="27" spans="2:16" x14ac:dyDescent="0.25">
      <c r="B27" t="s">
        <v>4</v>
      </c>
      <c r="C27" t="s">
        <v>30</v>
      </c>
      <c r="D27">
        <v>9</v>
      </c>
      <c r="E27">
        <v>4</v>
      </c>
      <c r="F27">
        <v>4</v>
      </c>
      <c r="G27">
        <v>4</v>
      </c>
      <c r="H27">
        <v>4</v>
      </c>
      <c r="I27">
        <v>5</v>
      </c>
      <c r="J27">
        <v>4</v>
      </c>
      <c r="K27">
        <v>7</v>
      </c>
      <c r="L27">
        <v>7</v>
      </c>
      <c r="M27">
        <v>7</v>
      </c>
      <c r="N27">
        <v>7</v>
      </c>
    </row>
    <row r="28" spans="2:16" x14ac:dyDescent="0.25">
      <c r="B28" t="s">
        <v>0</v>
      </c>
      <c r="C28" s="3" t="s">
        <v>26</v>
      </c>
      <c r="D28" s="11">
        <v>4</v>
      </c>
      <c r="E28" s="11">
        <v>5.0500000000000007</v>
      </c>
      <c r="F28" s="11">
        <v>6.17</v>
      </c>
      <c r="G28" s="11">
        <v>5.85</v>
      </c>
      <c r="H28" s="11">
        <v>4.91</v>
      </c>
      <c r="I28" s="11">
        <v>5.3100000000000005</v>
      </c>
      <c r="J28" s="11">
        <v>5.32</v>
      </c>
      <c r="K28" s="11">
        <v>4.9800000000000004</v>
      </c>
      <c r="L28" s="11">
        <v>4.9800000000000004</v>
      </c>
      <c r="M28" s="11">
        <v>4.9800000000000004</v>
      </c>
      <c r="N28" s="11">
        <v>4.9800000000000004</v>
      </c>
      <c r="O28" s="11"/>
      <c r="P28" s="11"/>
    </row>
    <row r="29" spans="2:16" x14ac:dyDescent="0.25">
      <c r="B29" t="s">
        <v>0</v>
      </c>
      <c r="C29" t="s">
        <v>27</v>
      </c>
      <c r="D29">
        <v>4</v>
      </c>
      <c r="E29">
        <v>0</v>
      </c>
      <c r="F29">
        <v>5</v>
      </c>
      <c r="G29">
        <v>2</v>
      </c>
      <c r="H29">
        <v>4</v>
      </c>
      <c r="I29">
        <v>4</v>
      </c>
      <c r="J29">
        <v>6</v>
      </c>
      <c r="K29">
        <v>1</v>
      </c>
      <c r="L29">
        <v>1</v>
      </c>
      <c r="M29">
        <v>1</v>
      </c>
      <c r="N29">
        <v>1</v>
      </c>
    </row>
    <row r="30" spans="2:16" x14ac:dyDescent="0.25">
      <c r="B30" t="s">
        <v>0</v>
      </c>
      <c r="C30" t="s">
        <v>28</v>
      </c>
      <c r="D30">
        <v>9</v>
      </c>
      <c r="E30">
        <v>4</v>
      </c>
      <c r="F30">
        <v>6</v>
      </c>
      <c r="G30">
        <v>4</v>
      </c>
      <c r="H30">
        <v>6</v>
      </c>
      <c r="I30">
        <v>7</v>
      </c>
      <c r="J30">
        <v>7</v>
      </c>
      <c r="K30">
        <v>4</v>
      </c>
      <c r="L30">
        <v>4</v>
      </c>
      <c r="M30">
        <v>4</v>
      </c>
      <c r="N30">
        <v>4</v>
      </c>
    </row>
    <row r="31" spans="2:16" x14ac:dyDescent="0.25">
      <c r="B31" t="s">
        <v>0</v>
      </c>
      <c r="C31" t="s">
        <v>20</v>
      </c>
      <c r="D31">
        <v>2</v>
      </c>
      <c r="E31">
        <v>4</v>
      </c>
      <c r="F31">
        <v>4</v>
      </c>
      <c r="G31">
        <v>2</v>
      </c>
      <c r="H31">
        <v>4</v>
      </c>
      <c r="I31">
        <v>3</v>
      </c>
      <c r="J31">
        <v>3</v>
      </c>
      <c r="K31">
        <v>4</v>
      </c>
      <c r="L31">
        <v>4</v>
      </c>
      <c r="M31">
        <v>4</v>
      </c>
      <c r="N31">
        <v>4</v>
      </c>
    </row>
    <row r="32" spans="2:16" x14ac:dyDescent="0.25">
      <c r="B32" t="s">
        <v>0</v>
      </c>
      <c r="C32" t="s">
        <v>29</v>
      </c>
      <c r="D32">
        <v>2</v>
      </c>
      <c r="E32">
        <v>3</v>
      </c>
      <c r="F32">
        <v>4</v>
      </c>
      <c r="G32">
        <v>4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</row>
    <row r="33" spans="2:16" x14ac:dyDescent="0.25">
      <c r="B33" t="s">
        <v>0</v>
      </c>
      <c r="C33" t="s">
        <v>30</v>
      </c>
      <c r="D33" s="3">
        <v>11</v>
      </c>
      <c r="E33" s="3">
        <v>16</v>
      </c>
      <c r="F33" s="3">
        <v>17</v>
      </c>
      <c r="G33" s="3">
        <v>21</v>
      </c>
      <c r="H33" s="3">
        <v>12</v>
      </c>
      <c r="I33" s="3">
        <v>16</v>
      </c>
      <c r="J33" s="3">
        <v>15</v>
      </c>
      <c r="K33" s="3">
        <v>15</v>
      </c>
      <c r="L33" s="3">
        <v>15</v>
      </c>
      <c r="M33" s="3">
        <v>15</v>
      </c>
      <c r="N33" s="3">
        <v>15</v>
      </c>
      <c r="O33" s="3"/>
      <c r="P33" s="3"/>
    </row>
    <row r="34" spans="2:16" x14ac:dyDescent="0.25">
      <c r="B34" t="s">
        <v>39</v>
      </c>
      <c r="C34" s="3" t="s">
        <v>26</v>
      </c>
      <c r="D34" s="10">
        <v>2.39</v>
      </c>
      <c r="E34" s="10">
        <v>3.26</v>
      </c>
      <c r="F34" s="10">
        <v>3.3500000000000005</v>
      </c>
      <c r="G34" s="10">
        <v>1.66</v>
      </c>
      <c r="H34" s="10">
        <v>1.99</v>
      </c>
      <c r="I34" s="10">
        <v>1.65</v>
      </c>
      <c r="J34" s="10">
        <v>2.77</v>
      </c>
      <c r="K34" s="10">
        <v>1.44</v>
      </c>
      <c r="L34" s="10">
        <v>1.44</v>
      </c>
      <c r="M34" s="10">
        <v>1.44</v>
      </c>
      <c r="N34" s="10">
        <v>1.44</v>
      </c>
      <c r="O34" s="10"/>
      <c r="P34" s="10"/>
    </row>
    <row r="35" spans="2:16" x14ac:dyDescent="0.25">
      <c r="B35" t="s">
        <v>39</v>
      </c>
      <c r="C35" t="s">
        <v>27</v>
      </c>
      <c r="D35">
        <v>1</v>
      </c>
      <c r="E35">
        <v>1</v>
      </c>
      <c r="F35">
        <v>4</v>
      </c>
      <c r="G35">
        <v>1</v>
      </c>
      <c r="H35">
        <v>2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</row>
    <row r="36" spans="2:16" x14ac:dyDescent="0.25">
      <c r="B36" t="s">
        <v>39</v>
      </c>
      <c r="C36" t="s">
        <v>28</v>
      </c>
      <c r="D36">
        <v>0</v>
      </c>
      <c r="E36">
        <v>1</v>
      </c>
      <c r="F36">
        <v>3</v>
      </c>
      <c r="G36">
        <v>0</v>
      </c>
      <c r="H36">
        <v>4</v>
      </c>
      <c r="I36">
        <v>3</v>
      </c>
      <c r="J36">
        <v>3</v>
      </c>
      <c r="K36">
        <v>0</v>
      </c>
      <c r="L36">
        <v>0</v>
      </c>
      <c r="M36">
        <v>0</v>
      </c>
      <c r="N36">
        <v>0</v>
      </c>
    </row>
    <row r="37" spans="2:16" x14ac:dyDescent="0.25">
      <c r="B37" t="s">
        <v>39</v>
      </c>
      <c r="C37" t="s">
        <v>20</v>
      </c>
      <c r="D37">
        <v>1</v>
      </c>
      <c r="E37">
        <v>3</v>
      </c>
      <c r="F37">
        <v>4</v>
      </c>
      <c r="G37">
        <v>1</v>
      </c>
      <c r="H37">
        <v>2</v>
      </c>
      <c r="I37">
        <v>0</v>
      </c>
      <c r="J37">
        <v>4</v>
      </c>
      <c r="K37">
        <v>0</v>
      </c>
      <c r="L37">
        <v>0</v>
      </c>
      <c r="M37">
        <v>0</v>
      </c>
      <c r="N37">
        <v>0</v>
      </c>
    </row>
    <row r="38" spans="2:16" x14ac:dyDescent="0.25">
      <c r="B38" t="s">
        <v>39</v>
      </c>
      <c r="C38" t="s">
        <v>29</v>
      </c>
      <c r="D38">
        <v>3</v>
      </c>
      <c r="E38">
        <v>5</v>
      </c>
      <c r="F38">
        <v>3</v>
      </c>
      <c r="G38">
        <v>2</v>
      </c>
      <c r="H38">
        <v>2</v>
      </c>
      <c r="I38">
        <v>3</v>
      </c>
      <c r="J38">
        <v>2</v>
      </c>
      <c r="K38">
        <v>3</v>
      </c>
      <c r="L38">
        <v>3</v>
      </c>
      <c r="M38">
        <v>3</v>
      </c>
      <c r="N38">
        <v>3</v>
      </c>
    </row>
    <row r="39" spans="2:16" x14ac:dyDescent="0.25">
      <c r="B39" t="s">
        <v>39</v>
      </c>
      <c r="C39" t="s">
        <v>30</v>
      </c>
      <c r="D39">
        <v>5</v>
      </c>
      <c r="E39">
        <v>1</v>
      </c>
      <c r="F39">
        <v>3</v>
      </c>
      <c r="G39">
        <v>3</v>
      </c>
      <c r="H39">
        <v>1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</row>
    <row r="40" spans="2:16" x14ac:dyDescent="0.25">
      <c r="B40" t="s">
        <v>40</v>
      </c>
      <c r="C40" s="3" t="s">
        <v>26</v>
      </c>
      <c r="D40" s="10">
        <v>28.4</v>
      </c>
      <c r="E40" s="10">
        <v>23.76</v>
      </c>
      <c r="F40" s="10">
        <v>27.61</v>
      </c>
      <c r="G40" s="10">
        <v>27.110000000000003</v>
      </c>
      <c r="H40" s="10">
        <v>28.36</v>
      </c>
      <c r="I40" s="10">
        <v>27.96</v>
      </c>
      <c r="J40" s="10">
        <v>26.61</v>
      </c>
      <c r="K40" s="10">
        <v>27.1</v>
      </c>
      <c r="L40" s="10">
        <v>27.1</v>
      </c>
      <c r="M40" s="10">
        <v>27.1</v>
      </c>
      <c r="N40" s="10">
        <v>27.1</v>
      </c>
      <c r="O40" s="10"/>
      <c r="P40" s="10"/>
    </row>
    <row r="41" spans="2:16" x14ac:dyDescent="0.25">
      <c r="B41" t="s">
        <v>40</v>
      </c>
      <c r="C41" t="s">
        <v>27</v>
      </c>
      <c r="D41">
        <v>20</v>
      </c>
      <c r="E41">
        <v>26</v>
      </c>
      <c r="F41">
        <v>32</v>
      </c>
      <c r="G41">
        <v>20</v>
      </c>
      <c r="H41">
        <v>28</v>
      </c>
      <c r="I41">
        <v>23</v>
      </c>
      <c r="J41">
        <v>17</v>
      </c>
      <c r="K41">
        <v>25</v>
      </c>
      <c r="L41">
        <v>25</v>
      </c>
      <c r="M41">
        <v>25</v>
      </c>
      <c r="N41">
        <v>25</v>
      </c>
    </row>
    <row r="42" spans="2:16" x14ac:dyDescent="0.25">
      <c r="B42" t="s">
        <v>40</v>
      </c>
      <c r="C42" t="s">
        <v>28</v>
      </c>
      <c r="D42">
        <v>23</v>
      </c>
      <c r="E42">
        <v>9</v>
      </c>
      <c r="F42">
        <v>25</v>
      </c>
      <c r="G42">
        <v>29</v>
      </c>
      <c r="H42">
        <v>21</v>
      </c>
      <c r="I42">
        <v>25</v>
      </c>
      <c r="J42">
        <v>25</v>
      </c>
      <c r="K42">
        <v>28</v>
      </c>
      <c r="L42">
        <v>28</v>
      </c>
      <c r="M42">
        <v>28</v>
      </c>
      <c r="N42">
        <v>28</v>
      </c>
    </row>
    <row r="43" spans="2:16" x14ac:dyDescent="0.25">
      <c r="B43" t="s">
        <v>40</v>
      </c>
      <c r="C43" t="s">
        <v>20</v>
      </c>
      <c r="D43">
        <v>36</v>
      </c>
      <c r="E43">
        <v>26</v>
      </c>
      <c r="F43">
        <v>31</v>
      </c>
      <c r="G43">
        <v>28</v>
      </c>
      <c r="H43">
        <v>29</v>
      </c>
      <c r="I43">
        <v>32</v>
      </c>
      <c r="J43">
        <v>33</v>
      </c>
      <c r="K43">
        <v>30</v>
      </c>
      <c r="L43">
        <v>30</v>
      </c>
      <c r="M43">
        <v>30</v>
      </c>
      <c r="N43">
        <v>30</v>
      </c>
    </row>
    <row r="44" spans="2:16" x14ac:dyDescent="0.25">
      <c r="B44" t="s">
        <v>40</v>
      </c>
      <c r="C44" t="s">
        <v>29</v>
      </c>
      <c r="D44">
        <v>29</v>
      </c>
      <c r="E44">
        <v>26</v>
      </c>
      <c r="F44">
        <v>26</v>
      </c>
      <c r="G44">
        <v>29</v>
      </c>
      <c r="H44">
        <v>29</v>
      </c>
      <c r="I44">
        <v>31</v>
      </c>
      <c r="J44">
        <v>28</v>
      </c>
      <c r="K44">
        <v>28</v>
      </c>
      <c r="L44">
        <v>28</v>
      </c>
      <c r="M44">
        <v>28</v>
      </c>
      <c r="N44">
        <v>28</v>
      </c>
    </row>
    <row r="45" spans="2:16" x14ac:dyDescent="0.25">
      <c r="B45" t="s">
        <v>40</v>
      </c>
      <c r="C45" t="s">
        <v>30</v>
      </c>
      <c r="D45">
        <v>20</v>
      </c>
      <c r="E45">
        <v>19</v>
      </c>
      <c r="F45">
        <v>25</v>
      </c>
      <c r="G45">
        <v>23</v>
      </c>
      <c r="H45">
        <v>29</v>
      </c>
      <c r="I45">
        <v>16</v>
      </c>
      <c r="J45">
        <v>17</v>
      </c>
      <c r="K45">
        <v>20</v>
      </c>
      <c r="L45">
        <v>20</v>
      </c>
      <c r="M45">
        <v>20</v>
      </c>
      <c r="N45">
        <v>20</v>
      </c>
    </row>
    <row r="46" spans="2:16" x14ac:dyDescent="0.25">
      <c r="B46" t="s">
        <v>41</v>
      </c>
      <c r="C46" s="3" t="s">
        <v>26</v>
      </c>
      <c r="D46" s="10">
        <v>5.8</v>
      </c>
      <c r="E46" s="10">
        <v>4.6000000000000005</v>
      </c>
      <c r="F46" s="10">
        <v>3.1500000000000004</v>
      </c>
      <c r="G46" s="10">
        <v>6.2700000000000005</v>
      </c>
      <c r="H46" s="10">
        <v>4.7299999999999995</v>
      </c>
      <c r="I46" s="10">
        <v>5.870000000000001</v>
      </c>
      <c r="J46" s="10">
        <v>5.85</v>
      </c>
      <c r="K46" s="10">
        <v>4.37</v>
      </c>
      <c r="L46" s="10">
        <v>4.37</v>
      </c>
      <c r="M46" s="10">
        <v>4.37</v>
      </c>
      <c r="N46" s="10">
        <v>4.37</v>
      </c>
      <c r="O46" s="10"/>
      <c r="P46" s="10"/>
    </row>
    <row r="47" spans="2:16" x14ac:dyDescent="0.25">
      <c r="B47" t="s">
        <v>41</v>
      </c>
      <c r="C47" t="s">
        <v>27</v>
      </c>
      <c r="D47">
        <v>5</v>
      </c>
      <c r="E47">
        <v>7</v>
      </c>
      <c r="F47">
        <v>4</v>
      </c>
      <c r="G47">
        <v>6</v>
      </c>
      <c r="H47">
        <v>5</v>
      </c>
      <c r="I47">
        <v>7</v>
      </c>
      <c r="J47">
        <v>6</v>
      </c>
      <c r="K47">
        <v>4</v>
      </c>
      <c r="L47">
        <v>4</v>
      </c>
      <c r="M47">
        <v>4</v>
      </c>
      <c r="N47">
        <v>4</v>
      </c>
    </row>
    <row r="48" spans="2:16" x14ac:dyDescent="0.25">
      <c r="B48" t="s">
        <v>41</v>
      </c>
      <c r="C48" t="s">
        <v>28</v>
      </c>
      <c r="D48">
        <v>10</v>
      </c>
      <c r="E48">
        <v>9</v>
      </c>
      <c r="F48">
        <v>4</v>
      </c>
      <c r="G48">
        <v>10</v>
      </c>
      <c r="H48">
        <v>1</v>
      </c>
      <c r="I48">
        <v>3</v>
      </c>
      <c r="J48">
        <v>16</v>
      </c>
      <c r="K48">
        <v>3</v>
      </c>
      <c r="L48">
        <v>3</v>
      </c>
      <c r="M48">
        <v>3</v>
      </c>
      <c r="N48">
        <v>3</v>
      </c>
    </row>
    <row r="49" spans="2:14" x14ac:dyDescent="0.25">
      <c r="B49" t="s">
        <v>41</v>
      </c>
      <c r="C49" t="s">
        <v>20</v>
      </c>
      <c r="D49">
        <v>5</v>
      </c>
      <c r="E49">
        <v>3</v>
      </c>
      <c r="F49">
        <v>3</v>
      </c>
      <c r="G49">
        <v>7</v>
      </c>
      <c r="H49">
        <v>4</v>
      </c>
      <c r="I49">
        <v>6</v>
      </c>
      <c r="J49">
        <v>5</v>
      </c>
      <c r="K49">
        <v>3</v>
      </c>
      <c r="L49">
        <v>3</v>
      </c>
      <c r="M49">
        <v>3</v>
      </c>
      <c r="N49">
        <v>3</v>
      </c>
    </row>
    <row r="50" spans="2:14" x14ac:dyDescent="0.25">
      <c r="B50" t="s">
        <v>41</v>
      </c>
      <c r="C50" t="s">
        <v>29</v>
      </c>
      <c r="D50">
        <v>5</v>
      </c>
      <c r="E50">
        <v>5</v>
      </c>
      <c r="F50">
        <v>3</v>
      </c>
      <c r="G50">
        <v>5</v>
      </c>
      <c r="H50">
        <v>6</v>
      </c>
      <c r="I50">
        <v>6</v>
      </c>
      <c r="J50">
        <v>5</v>
      </c>
      <c r="K50">
        <v>6</v>
      </c>
      <c r="L50">
        <v>6</v>
      </c>
      <c r="M50">
        <v>6</v>
      </c>
      <c r="N50">
        <v>6</v>
      </c>
    </row>
    <row r="51" spans="2:14" x14ac:dyDescent="0.25">
      <c r="B51" t="s">
        <v>41</v>
      </c>
      <c r="C51" t="s">
        <v>30</v>
      </c>
      <c r="D51">
        <v>8</v>
      </c>
      <c r="E51">
        <v>3</v>
      </c>
      <c r="F51">
        <v>3</v>
      </c>
      <c r="G51">
        <v>7</v>
      </c>
      <c r="H51">
        <v>4</v>
      </c>
      <c r="I51">
        <v>6</v>
      </c>
      <c r="J51">
        <v>5</v>
      </c>
      <c r="K51">
        <v>3</v>
      </c>
      <c r="L51">
        <v>3</v>
      </c>
      <c r="M51">
        <v>3</v>
      </c>
      <c r="N51">
        <v>3</v>
      </c>
    </row>
  </sheetData>
  <autoFilter ref="B3:K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75"/>
  <sheetViews>
    <sheetView workbookViewId="0">
      <selection activeCell="F55" sqref="F55"/>
    </sheetView>
  </sheetViews>
  <sheetFormatPr defaultRowHeight="15" x14ac:dyDescent="0.25"/>
  <cols>
    <col min="2" max="2" width="16.7109375" bestFit="1" customWidth="1"/>
    <col min="3" max="3" width="9.28515625" bestFit="1" customWidth="1"/>
    <col min="4" max="4" width="6" bestFit="1" customWidth="1"/>
    <col min="5" max="5" width="6.28515625" bestFit="1" customWidth="1"/>
    <col min="6" max="9" width="6.42578125" bestFit="1" customWidth="1"/>
    <col min="10" max="11" width="6" bestFit="1" customWidth="1"/>
    <col min="17" max="17" width="4" bestFit="1" customWidth="1"/>
    <col min="18" max="18" width="4.5703125" bestFit="1" customWidth="1"/>
    <col min="19" max="19" width="9.28515625" bestFit="1" customWidth="1"/>
  </cols>
  <sheetData>
    <row r="2" spans="2:19" x14ac:dyDescent="0.25">
      <c r="Q2">
        <f>1000*R2</f>
        <v>80</v>
      </c>
      <c r="R2" s="7">
        <v>0.08</v>
      </c>
      <c r="S2" t="s">
        <v>27</v>
      </c>
    </row>
    <row r="3" spans="2:19" x14ac:dyDescent="0.25">
      <c r="B3" s="3" t="s">
        <v>42</v>
      </c>
      <c r="C3" s="3" t="s">
        <v>43</v>
      </c>
      <c r="D3" s="3" t="s">
        <v>31</v>
      </c>
      <c r="E3" s="3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Q3">
        <f t="shared" ref="Q3:Q6" si="0">1000*R3</f>
        <v>70</v>
      </c>
      <c r="R3" s="7">
        <v>7.0000000000000007E-2</v>
      </c>
      <c r="S3" t="s">
        <v>28</v>
      </c>
    </row>
    <row r="4" spans="2:19" x14ac:dyDescent="0.25">
      <c r="B4" t="s">
        <v>8</v>
      </c>
      <c r="C4" s="3" t="s">
        <v>26</v>
      </c>
      <c r="D4" s="10"/>
      <c r="E4" s="10"/>
      <c r="F4" s="10">
        <v>21.21</v>
      </c>
      <c r="G4" s="10">
        <v>19.82</v>
      </c>
      <c r="H4" s="10">
        <v>19.059999999999999</v>
      </c>
      <c r="I4" s="10">
        <v>20.2</v>
      </c>
      <c r="J4" s="10">
        <v>21.119999999999997</v>
      </c>
      <c r="K4" s="10">
        <v>21.22</v>
      </c>
      <c r="L4" s="3"/>
      <c r="Q4">
        <f t="shared" si="0"/>
        <v>270</v>
      </c>
      <c r="R4" s="7">
        <v>0.27</v>
      </c>
      <c r="S4" t="s">
        <v>20</v>
      </c>
    </row>
    <row r="5" spans="2:19" hidden="1" x14ac:dyDescent="0.25">
      <c r="B5" t="s">
        <v>8</v>
      </c>
      <c r="C5" t="s">
        <v>27</v>
      </c>
      <c r="F5">
        <v>21</v>
      </c>
      <c r="G5">
        <v>25</v>
      </c>
      <c r="H5">
        <v>24</v>
      </c>
      <c r="I5">
        <v>20</v>
      </c>
      <c r="J5">
        <v>26</v>
      </c>
      <c r="K5">
        <v>24</v>
      </c>
      <c r="M5" s="7"/>
      <c r="Q5">
        <f t="shared" si="0"/>
        <v>430</v>
      </c>
      <c r="R5" s="7">
        <v>0.43</v>
      </c>
      <c r="S5" t="s">
        <v>29</v>
      </c>
    </row>
    <row r="6" spans="2:19" hidden="1" x14ac:dyDescent="0.25">
      <c r="B6" t="s">
        <v>8</v>
      </c>
      <c r="C6" t="s">
        <v>28</v>
      </c>
      <c r="F6">
        <v>24</v>
      </c>
      <c r="G6">
        <v>17</v>
      </c>
      <c r="H6">
        <v>27</v>
      </c>
      <c r="I6">
        <v>23</v>
      </c>
      <c r="J6">
        <v>30</v>
      </c>
      <c r="K6">
        <v>33</v>
      </c>
      <c r="M6" s="7"/>
      <c r="Q6">
        <f t="shared" si="0"/>
        <v>150</v>
      </c>
      <c r="R6" s="7">
        <v>0.15</v>
      </c>
      <c r="S6" t="s">
        <v>30</v>
      </c>
    </row>
    <row r="7" spans="2:19" hidden="1" x14ac:dyDescent="0.25">
      <c r="B7" t="s">
        <v>8</v>
      </c>
      <c r="C7" t="s">
        <v>20</v>
      </c>
      <c r="F7">
        <v>14</v>
      </c>
      <c r="G7">
        <v>18</v>
      </c>
      <c r="H7">
        <v>7</v>
      </c>
      <c r="I7">
        <v>14</v>
      </c>
      <c r="J7">
        <v>10</v>
      </c>
      <c r="K7">
        <v>14</v>
      </c>
      <c r="M7" s="7"/>
    </row>
    <row r="8" spans="2:19" hidden="1" x14ac:dyDescent="0.25">
      <c r="B8" t="s">
        <v>8</v>
      </c>
      <c r="C8" t="s">
        <v>29</v>
      </c>
      <c r="F8">
        <v>24</v>
      </c>
      <c r="G8">
        <v>19</v>
      </c>
      <c r="H8">
        <v>22</v>
      </c>
      <c r="I8">
        <v>22</v>
      </c>
      <c r="J8">
        <v>23</v>
      </c>
      <c r="K8">
        <v>22</v>
      </c>
      <c r="M8" s="7"/>
    </row>
    <row r="9" spans="2:19" hidden="1" x14ac:dyDescent="0.25">
      <c r="B9" t="s">
        <v>8</v>
      </c>
      <c r="C9" t="s">
        <v>30</v>
      </c>
      <c r="F9">
        <v>25</v>
      </c>
      <c r="G9">
        <v>24</v>
      </c>
      <c r="H9">
        <v>26</v>
      </c>
      <c r="I9">
        <v>25</v>
      </c>
      <c r="J9">
        <v>29</v>
      </c>
      <c r="K9">
        <v>25</v>
      </c>
      <c r="M9" s="7"/>
    </row>
    <row r="10" spans="2:19" x14ac:dyDescent="0.25">
      <c r="B10" t="s">
        <v>13</v>
      </c>
      <c r="C10" s="3" t="s">
        <v>26</v>
      </c>
      <c r="D10" s="10"/>
      <c r="E10" s="10"/>
      <c r="F10" s="10">
        <v>11.35</v>
      </c>
      <c r="G10" s="10">
        <v>9.74</v>
      </c>
      <c r="H10" s="10">
        <v>11.030000000000001</v>
      </c>
      <c r="I10" s="10">
        <v>10.35</v>
      </c>
      <c r="J10" s="10">
        <v>10.860000000000001</v>
      </c>
      <c r="K10" s="10">
        <v>11.56</v>
      </c>
    </row>
    <row r="11" spans="2:19" hidden="1" x14ac:dyDescent="0.25">
      <c r="B11" t="s">
        <v>13</v>
      </c>
      <c r="C11" t="s">
        <v>27</v>
      </c>
      <c r="F11">
        <v>12</v>
      </c>
      <c r="G11">
        <v>16</v>
      </c>
      <c r="H11">
        <v>11</v>
      </c>
      <c r="I11">
        <v>9</v>
      </c>
      <c r="J11">
        <v>20</v>
      </c>
      <c r="K11">
        <v>19</v>
      </c>
      <c r="M11" s="7"/>
    </row>
    <row r="12" spans="2:19" hidden="1" x14ac:dyDescent="0.25">
      <c r="B12" t="s">
        <v>13</v>
      </c>
      <c r="C12" t="s">
        <v>28</v>
      </c>
      <c r="F12">
        <v>13</v>
      </c>
      <c r="G12">
        <v>14</v>
      </c>
      <c r="H12">
        <v>10</v>
      </c>
      <c r="I12">
        <v>9</v>
      </c>
      <c r="J12">
        <v>1</v>
      </c>
      <c r="K12">
        <v>10</v>
      </c>
      <c r="M12" s="7"/>
    </row>
    <row r="13" spans="2:19" hidden="1" x14ac:dyDescent="0.25">
      <c r="B13" t="s">
        <v>13</v>
      </c>
      <c r="C13" t="s">
        <v>20</v>
      </c>
      <c r="F13">
        <v>11</v>
      </c>
      <c r="G13">
        <v>9</v>
      </c>
      <c r="H13">
        <v>12</v>
      </c>
      <c r="I13">
        <v>14</v>
      </c>
      <c r="J13">
        <v>12</v>
      </c>
      <c r="K13">
        <v>10</v>
      </c>
      <c r="M13" s="7"/>
    </row>
    <row r="14" spans="2:19" hidden="1" x14ac:dyDescent="0.25">
      <c r="B14" t="s">
        <v>13</v>
      </c>
      <c r="C14" t="s">
        <v>29</v>
      </c>
      <c r="F14">
        <v>12</v>
      </c>
      <c r="G14">
        <v>10</v>
      </c>
      <c r="H14">
        <v>12</v>
      </c>
      <c r="I14">
        <v>9</v>
      </c>
      <c r="J14">
        <v>10</v>
      </c>
      <c r="K14">
        <v>13</v>
      </c>
      <c r="M14" s="7"/>
    </row>
    <row r="15" spans="2:19" hidden="1" x14ac:dyDescent="0.25">
      <c r="B15" t="s">
        <v>13</v>
      </c>
      <c r="C15" t="s">
        <v>30</v>
      </c>
      <c r="F15">
        <v>9</v>
      </c>
      <c r="G15">
        <v>5</v>
      </c>
      <c r="H15">
        <v>7</v>
      </c>
      <c r="I15">
        <v>9</v>
      </c>
      <c r="J15">
        <v>11</v>
      </c>
      <c r="K15">
        <v>7</v>
      </c>
      <c r="M15" s="7"/>
    </row>
    <row r="16" spans="2:19" x14ac:dyDescent="0.25">
      <c r="B16" t="s">
        <v>1</v>
      </c>
      <c r="C16" s="3" t="s">
        <v>26</v>
      </c>
      <c r="D16" s="10"/>
      <c r="E16" s="10"/>
      <c r="F16" s="10">
        <v>8.620000000000001</v>
      </c>
      <c r="G16" s="10">
        <v>9.1499999999999986</v>
      </c>
      <c r="H16" s="10">
        <v>8.1600000000000019</v>
      </c>
      <c r="I16" s="10">
        <v>7.59</v>
      </c>
      <c r="J16" s="10">
        <v>8.39</v>
      </c>
      <c r="K16" s="10">
        <v>7.4300000000000006</v>
      </c>
    </row>
    <row r="17" spans="2:13" hidden="1" x14ac:dyDescent="0.25">
      <c r="B17" t="s">
        <v>1</v>
      </c>
      <c r="C17" t="s">
        <v>27</v>
      </c>
      <c r="F17">
        <v>5</v>
      </c>
      <c r="G17">
        <v>10</v>
      </c>
      <c r="H17">
        <v>6</v>
      </c>
      <c r="I17">
        <v>4</v>
      </c>
      <c r="J17">
        <v>10</v>
      </c>
      <c r="K17">
        <v>7</v>
      </c>
      <c r="M17" s="7"/>
    </row>
    <row r="18" spans="2:13" hidden="1" x14ac:dyDescent="0.25">
      <c r="B18" t="s">
        <v>1</v>
      </c>
      <c r="C18" t="s">
        <v>28</v>
      </c>
      <c r="M18" s="7"/>
    </row>
    <row r="19" spans="2:13" hidden="1" x14ac:dyDescent="0.25">
      <c r="B19" t="s">
        <v>1</v>
      </c>
      <c r="C19" t="s">
        <v>20</v>
      </c>
      <c r="D19" s="3"/>
      <c r="E19" s="3"/>
      <c r="F19" s="3">
        <v>17</v>
      </c>
      <c r="G19" s="3">
        <v>17</v>
      </c>
      <c r="H19" s="3">
        <v>15</v>
      </c>
      <c r="I19" s="3">
        <v>13</v>
      </c>
      <c r="J19" s="3">
        <v>11</v>
      </c>
      <c r="K19" s="3">
        <v>12</v>
      </c>
      <c r="M19" s="7"/>
    </row>
    <row r="20" spans="2:13" hidden="1" x14ac:dyDescent="0.25">
      <c r="B20" t="s">
        <v>1</v>
      </c>
      <c r="C20" t="s">
        <v>29</v>
      </c>
      <c r="F20">
        <v>6</v>
      </c>
      <c r="G20">
        <v>7</v>
      </c>
      <c r="H20">
        <v>6</v>
      </c>
      <c r="I20">
        <v>7</v>
      </c>
      <c r="J20">
        <v>9</v>
      </c>
      <c r="K20">
        <v>6</v>
      </c>
      <c r="M20" s="7"/>
    </row>
    <row r="21" spans="2:13" hidden="1" x14ac:dyDescent="0.25">
      <c r="B21" t="s">
        <v>1</v>
      </c>
      <c r="C21" t="s">
        <v>30</v>
      </c>
      <c r="F21">
        <v>7</v>
      </c>
      <c r="G21">
        <v>5</v>
      </c>
      <c r="H21">
        <v>7</v>
      </c>
      <c r="I21">
        <v>5</v>
      </c>
      <c r="J21">
        <v>5</v>
      </c>
      <c r="K21">
        <v>7</v>
      </c>
      <c r="M21" s="7"/>
    </row>
    <row r="22" spans="2:13" x14ac:dyDescent="0.25">
      <c r="B22" t="s">
        <v>4</v>
      </c>
      <c r="C22" s="3" t="s">
        <v>26</v>
      </c>
      <c r="D22" s="10"/>
      <c r="E22" s="10"/>
      <c r="F22" s="10">
        <v>7.71</v>
      </c>
      <c r="G22" s="10">
        <v>8.09</v>
      </c>
      <c r="H22" s="10">
        <v>8.01</v>
      </c>
      <c r="I22" s="10">
        <v>7.2899999999999991</v>
      </c>
      <c r="J22" s="10">
        <v>7.4300000000000006</v>
      </c>
      <c r="K22" s="10">
        <v>6.6499999999999995</v>
      </c>
    </row>
    <row r="23" spans="2:13" hidden="1" x14ac:dyDescent="0.25">
      <c r="B23" t="s">
        <v>4</v>
      </c>
      <c r="C23" t="s">
        <v>27</v>
      </c>
      <c r="F23">
        <v>6</v>
      </c>
      <c r="G23">
        <v>5</v>
      </c>
      <c r="H23">
        <v>7</v>
      </c>
      <c r="I23">
        <v>3</v>
      </c>
      <c r="J23">
        <v>4</v>
      </c>
      <c r="K23">
        <v>6</v>
      </c>
      <c r="M23" s="7"/>
    </row>
    <row r="24" spans="2:13" hidden="1" x14ac:dyDescent="0.25">
      <c r="B24" t="s">
        <v>4</v>
      </c>
      <c r="C24" t="s">
        <v>28</v>
      </c>
      <c r="F24">
        <v>10</v>
      </c>
      <c r="G24">
        <v>6</v>
      </c>
      <c r="H24">
        <v>7</v>
      </c>
      <c r="I24">
        <v>7</v>
      </c>
      <c r="J24">
        <v>6</v>
      </c>
      <c r="K24">
        <v>7</v>
      </c>
      <c r="M24" s="7"/>
    </row>
    <row r="25" spans="2:13" hidden="1" x14ac:dyDescent="0.25">
      <c r="B25" t="s">
        <v>4</v>
      </c>
      <c r="C25" t="s">
        <v>20</v>
      </c>
      <c r="F25">
        <v>5</v>
      </c>
      <c r="G25">
        <v>4</v>
      </c>
      <c r="H25">
        <v>5</v>
      </c>
      <c r="I25">
        <v>4</v>
      </c>
      <c r="J25">
        <v>4</v>
      </c>
      <c r="K25">
        <v>6</v>
      </c>
      <c r="M25" s="7"/>
    </row>
    <row r="26" spans="2:13" hidden="1" x14ac:dyDescent="0.25">
      <c r="B26" t="s">
        <v>4</v>
      </c>
      <c r="C26" t="s">
        <v>29</v>
      </c>
      <c r="F26">
        <v>11</v>
      </c>
      <c r="G26">
        <v>13</v>
      </c>
      <c r="H26">
        <v>12</v>
      </c>
      <c r="I26">
        <v>11</v>
      </c>
      <c r="J26">
        <v>12</v>
      </c>
      <c r="K26">
        <v>7</v>
      </c>
      <c r="M26" s="7"/>
    </row>
    <row r="27" spans="2:13" hidden="1" x14ac:dyDescent="0.25">
      <c r="B27" t="s">
        <v>4</v>
      </c>
      <c r="C27" t="s">
        <v>30</v>
      </c>
      <c r="F27">
        <v>3</v>
      </c>
      <c r="G27">
        <v>4</v>
      </c>
      <c r="H27">
        <v>3</v>
      </c>
      <c r="I27">
        <v>5</v>
      </c>
      <c r="J27">
        <v>3</v>
      </c>
      <c r="K27">
        <v>7</v>
      </c>
      <c r="M27" s="7"/>
    </row>
    <row r="28" spans="2:13" x14ac:dyDescent="0.25">
      <c r="B28" t="s">
        <v>0</v>
      </c>
      <c r="C28" s="3" t="s">
        <v>26</v>
      </c>
      <c r="D28" s="11"/>
      <c r="E28" s="11"/>
      <c r="F28" s="11">
        <v>6.1</v>
      </c>
      <c r="G28" s="11">
        <v>5.63</v>
      </c>
      <c r="H28" s="11">
        <v>4.8100000000000005</v>
      </c>
      <c r="I28" s="11">
        <v>5.48</v>
      </c>
      <c r="J28" s="11">
        <v>5.3100000000000005</v>
      </c>
      <c r="K28" s="11">
        <v>4.0299999999999994</v>
      </c>
    </row>
    <row r="29" spans="2:13" hidden="1" x14ac:dyDescent="0.25">
      <c r="B29" t="s">
        <v>0</v>
      </c>
      <c r="C29" t="s">
        <v>27</v>
      </c>
      <c r="F29">
        <v>1</v>
      </c>
      <c r="G29">
        <v>2</v>
      </c>
      <c r="H29">
        <v>6</v>
      </c>
      <c r="I29">
        <v>4</v>
      </c>
      <c r="J29">
        <v>4</v>
      </c>
      <c r="K29">
        <v>0</v>
      </c>
      <c r="M29" s="7"/>
    </row>
    <row r="30" spans="2:13" hidden="1" x14ac:dyDescent="0.25">
      <c r="B30" t="s">
        <v>0</v>
      </c>
      <c r="C30" t="s">
        <v>28</v>
      </c>
      <c r="F30">
        <v>3</v>
      </c>
      <c r="G30">
        <v>1</v>
      </c>
      <c r="H30">
        <v>4</v>
      </c>
      <c r="I30">
        <v>3</v>
      </c>
      <c r="J30">
        <v>7</v>
      </c>
      <c r="K30">
        <v>4</v>
      </c>
      <c r="M30" s="7"/>
    </row>
    <row r="31" spans="2:13" hidden="1" x14ac:dyDescent="0.25">
      <c r="B31" t="s">
        <v>0</v>
      </c>
      <c r="C31" t="s">
        <v>20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M31" s="7"/>
    </row>
    <row r="32" spans="2:13" hidden="1" x14ac:dyDescent="0.25">
      <c r="B32" t="s">
        <v>0</v>
      </c>
      <c r="C32" t="s">
        <v>29</v>
      </c>
      <c r="F32">
        <v>5</v>
      </c>
      <c r="G32">
        <v>3</v>
      </c>
      <c r="H32">
        <v>3</v>
      </c>
      <c r="I32">
        <v>3</v>
      </c>
      <c r="J32">
        <v>3</v>
      </c>
      <c r="K32">
        <v>3</v>
      </c>
      <c r="M32" s="7"/>
    </row>
    <row r="33" spans="2:13" hidden="1" x14ac:dyDescent="0.25">
      <c r="B33" t="s">
        <v>0</v>
      </c>
      <c r="C33" t="s">
        <v>30</v>
      </c>
      <c r="D33" s="3"/>
      <c r="E33" s="3"/>
      <c r="F33" s="3">
        <v>19</v>
      </c>
      <c r="G33" s="3">
        <v>22</v>
      </c>
      <c r="H33" s="3">
        <v>13</v>
      </c>
      <c r="I33" s="3">
        <v>19</v>
      </c>
      <c r="J33" s="3">
        <v>16</v>
      </c>
      <c r="K33" s="3">
        <v>11</v>
      </c>
      <c r="M33" s="7"/>
    </row>
    <row r="34" spans="2:13" x14ac:dyDescent="0.25">
      <c r="B34" t="s">
        <v>39</v>
      </c>
      <c r="C34" s="3" t="s">
        <v>26</v>
      </c>
      <c r="D34" s="10"/>
      <c r="E34" s="10"/>
      <c r="F34" s="10">
        <v>11.329999999999998</v>
      </c>
      <c r="G34" s="10">
        <v>11.290000000000003</v>
      </c>
      <c r="H34" s="10">
        <v>12.020000000000001</v>
      </c>
      <c r="I34" s="10">
        <v>11.05</v>
      </c>
      <c r="J34" s="10">
        <v>11.65</v>
      </c>
      <c r="K34" s="10">
        <v>12.5</v>
      </c>
    </row>
    <row r="35" spans="2:13" hidden="1" x14ac:dyDescent="0.25">
      <c r="B35" t="s">
        <v>39</v>
      </c>
      <c r="C35" t="s">
        <v>27</v>
      </c>
      <c r="F35">
        <v>15</v>
      </c>
      <c r="G35">
        <v>11</v>
      </c>
      <c r="H35">
        <v>11</v>
      </c>
      <c r="I35">
        <v>5</v>
      </c>
      <c r="J35">
        <v>11</v>
      </c>
      <c r="K35">
        <v>11</v>
      </c>
      <c r="M35" s="7"/>
    </row>
    <row r="36" spans="2:13" hidden="1" x14ac:dyDescent="0.25">
      <c r="B36" t="s">
        <v>39</v>
      </c>
      <c r="C36" t="s">
        <v>28</v>
      </c>
      <c r="F36">
        <v>7</v>
      </c>
      <c r="G36">
        <v>9</v>
      </c>
      <c r="H36">
        <v>14</v>
      </c>
      <c r="I36">
        <v>15</v>
      </c>
      <c r="J36">
        <v>12</v>
      </c>
      <c r="K36">
        <v>9</v>
      </c>
      <c r="M36" s="7"/>
    </row>
    <row r="37" spans="2:13" hidden="1" x14ac:dyDescent="0.25">
      <c r="B37" t="s">
        <v>39</v>
      </c>
      <c r="C37" t="s">
        <v>20</v>
      </c>
      <c r="F37">
        <v>17</v>
      </c>
      <c r="G37">
        <v>18</v>
      </c>
      <c r="H37">
        <v>21</v>
      </c>
      <c r="I37">
        <v>19</v>
      </c>
      <c r="J37">
        <v>25</v>
      </c>
      <c r="K37">
        <v>24</v>
      </c>
      <c r="M37" s="7"/>
    </row>
    <row r="38" spans="2:13" hidden="1" x14ac:dyDescent="0.25">
      <c r="B38" t="s">
        <v>39</v>
      </c>
      <c r="C38" t="s">
        <v>29</v>
      </c>
      <c r="F38">
        <v>10</v>
      </c>
      <c r="G38">
        <v>9</v>
      </c>
      <c r="H38">
        <v>8</v>
      </c>
      <c r="I38">
        <v>9</v>
      </c>
      <c r="J38">
        <v>6</v>
      </c>
      <c r="K38">
        <v>7</v>
      </c>
      <c r="M38" s="7"/>
    </row>
    <row r="39" spans="2:13" hidden="1" x14ac:dyDescent="0.25">
      <c r="B39" t="s">
        <v>39</v>
      </c>
      <c r="C39" t="s">
        <v>30</v>
      </c>
      <c r="F39">
        <v>5</v>
      </c>
      <c r="G39">
        <v>7</v>
      </c>
      <c r="H39">
        <v>7</v>
      </c>
      <c r="I39">
        <v>4</v>
      </c>
      <c r="J39">
        <v>4</v>
      </c>
      <c r="K39">
        <v>10</v>
      </c>
      <c r="M39" s="7"/>
    </row>
    <row r="40" spans="2:13" x14ac:dyDescent="0.25">
      <c r="B40" t="s">
        <v>40</v>
      </c>
      <c r="C40" s="3" t="s">
        <v>26</v>
      </c>
      <c r="D40" s="10"/>
      <c r="E40" s="10"/>
      <c r="F40" s="10">
        <v>24.6</v>
      </c>
      <c r="G40" s="10">
        <v>18.38</v>
      </c>
      <c r="H40" s="10">
        <v>24.25</v>
      </c>
      <c r="I40" s="10">
        <v>22.950000000000003</v>
      </c>
      <c r="J40" s="10">
        <v>24.22</v>
      </c>
      <c r="K40" s="10">
        <v>24.86</v>
      </c>
    </row>
    <row r="41" spans="2:13" hidden="1" x14ac:dyDescent="0.25">
      <c r="B41" t="s">
        <v>40</v>
      </c>
      <c r="C41" t="s">
        <v>27</v>
      </c>
      <c r="F41">
        <v>28</v>
      </c>
      <c r="G41">
        <v>14</v>
      </c>
      <c r="H41">
        <v>24</v>
      </c>
      <c r="I41">
        <v>19</v>
      </c>
      <c r="J41">
        <v>18</v>
      </c>
      <c r="K41">
        <v>24</v>
      </c>
    </row>
    <row r="42" spans="2:13" hidden="1" x14ac:dyDescent="0.25">
      <c r="B42" t="s">
        <v>40</v>
      </c>
      <c r="C42" t="s">
        <v>28</v>
      </c>
      <c r="F42">
        <v>25</v>
      </c>
      <c r="G42">
        <v>24</v>
      </c>
      <c r="H42">
        <v>17</v>
      </c>
      <c r="I42">
        <v>17</v>
      </c>
      <c r="J42">
        <v>23</v>
      </c>
      <c r="K42">
        <v>22</v>
      </c>
    </row>
    <row r="43" spans="2:13" hidden="1" x14ac:dyDescent="0.25">
      <c r="B43" t="s">
        <v>40</v>
      </c>
      <c r="C43" t="s">
        <v>20</v>
      </c>
      <c r="F43">
        <v>27</v>
      </c>
      <c r="G43">
        <v>18</v>
      </c>
      <c r="H43">
        <v>23</v>
      </c>
      <c r="I43">
        <v>23</v>
      </c>
      <c r="J43">
        <v>27</v>
      </c>
      <c r="K43">
        <v>23</v>
      </c>
    </row>
    <row r="44" spans="2:13" hidden="1" x14ac:dyDescent="0.25">
      <c r="B44" t="s">
        <v>40</v>
      </c>
      <c r="C44" t="s">
        <v>29</v>
      </c>
      <c r="F44">
        <v>24</v>
      </c>
      <c r="G44">
        <v>19</v>
      </c>
      <c r="H44">
        <v>26</v>
      </c>
      <c r="I44">
        <v>26</v>
      </c>
      <c r="J44">
        <v>26</v>
      </c>
      <c r="K44">
        <v>28</v>
      </c>
    </row>
    <row r="45" spans="2:13" hidden="1" x14ac:dyDescent="0.25">
      <c r="B45" t="s">
        <v>40</v>
      </c>
      <c r="C45" t="s">
        <v>30</v>
      </c>
      <c r="F45">
        <v>20</v>
      </c>
      <c r="G45">
        <v>17</v>
      </c>
      <c r="H45">
        <v>25</v>
      </c>
      <c r="I45">
        <v>19</v>
      </c>
      <c r="J45">
        <v>18</v>
      </c>
      <c r="K45">
        <v>21</v>
      </c>
    </row>
    <row r="46" spans="2:13" x14ac:dyDescent="0.25">
      <c r="B46" t="s">
        <v>41</v>
      </c>
      <c r="C46" s="3" t="s">
        <v>26</v>
      </c>
      <c r="D46" s="10"/>
      <c r="E46" s="10"/>
      <c r="F46" s="10">
        <v>2.2699999999999996</v>
      </c>
      <c r="G46" s="10">
        <v>12.350000000000001</v>
      </c>
      <c r="H46" s="10">
        <v>7.1999999999999993</v>
      </c>
      <c r="I46" s="10">
        <v>9.8999999999999986</v>
      </c>
      <c r="J46" s="10">
        <v>4.93</v>
      </c>
      <c r="K46" s="10">
        <v>4.96</v>
      </c>
    </row>
    <row r="47" spans="2:13" hidden="1" x14ac:dyDescent="0.25">
      <c r="B47" t="s">
        <v>41</v>
      </c>
      <c r="C47" t="s">
        <v>27</v>
      </c>
      <c r="F47">
        <v>6</v>
      </c>
      <c r="G47">
        <v>12</v>
      </c>
      <c r="H47">
        <v>5</v>
      </c>
      <c r="I47">
        <v>24</v>
      </c>
      <c r="J47">
        <v>2</v>
      </c>
      <c r="K47">
        <v>4</v>
      </c>
    </row>
    <row r="48" spans="2:13" hidden="1" x14ac:dyDescent="0.25">
      <c r="B48" t="s">
        <v>41</v>
      </c>
      <c r="C48" t="s">
        <v>28</v>
      </c>
      <c r="F48">
        <v>3</v>
      </c>
      <c r="G48">
        <v>17</v>
      </c>
      <c r="H48">
        <v>7</v>
      </c>
      <c r="I48">
        <v>13</v>
      </c>
      <c r="J48">
        <v>9</v>
      </c>
      <c r="K48">
        <v>1</v>
      </c>
    </row>
    <row r="49" spans="2:11" hidden="1" x14ac:dyDescent="0.25">
      <c r="B49" t="s">
        <v>41</v>
      </c>
      <c r="C49" t="s">
        <v>20</v>
      </c>
      <c r="F49">
        <v>1</v>
      </c>
      <c r="G49">
        <v>10</v>
      </c>
      <c r="H49">
        <v>10</v>
      </c>
      <c r="I49">
        <v>9</v>
      </c>
      <c r="J49">
        <v>3</v>
      </c>
      <c r="K49">
        <v>3</v>
      </c>
    </row>
    <row r="50" spans="2:11" hidden="1" x14ac:dyDescent="0.25">
      <c r="B50" t="s">
        <v>41</v>
      </c>
      <c r="C50" t="s">
        <v>29</v>
      </c>
      <c r="F50">
        <v>2</v>
      </c>
      <c r="G50">
        <v>15</v>
      </c>
      <c r="H50">
        <v>7</v>
      </c>
      <c r="I50">
        <v>8</v>
      </c>
      <c r="J50">
        <v>6</v>
      </c>
      <c r="K50">
        <v>7</v>
      </c>
    </row>
    <row r="51" spans="2:11" hidden="1" x14ac:dyDescent="0.25">
      <c r="B51" t="s">
        <v>41</v>
      </c>
      <c r="C51" t="s">
        <v>30</v>
      </c>
      <c r="F51">
        <v>3</v>
      </c>
      <c r="G51">
        <v>7</v>
      </c>
      <c r="H51">
        <v>4</v>
      </c>
      <c r="I51">
        <v>8</v>
      </c>
      <c r="J51">
        <v>5</v>
      </c>
      <c r="K51">
        <v>5</v>
      </c>
    </row>
    <row r="70" spans="2:13" x14ac:dyDescent="0.25">
      <c r="B70" t="s">
        <v>41</v>
      </c>
      <c r="C70" s="3" t="s">
        <v>26</v>
      </c>
      <c r="D70" s="10"/>
      <c r="E70" s="10"/>
      <c r="F70" s="10">
        <f t="shared" ref="F70:J70" si="1">F71*$M71+F72*$M72+F73*$M73+F74*$M74+F75*$M75</f>
        <v>2.2699999999999996</v>
      </c>
      <c r="G70" s="10">
        <f t="shared" si="1"/>
        <v>12.350000000000001</v>
      </c>
      <c r="H70" s="10">
        <f t="shared" si="1"/>
        <v>7.1999999999999993</v>
      </c>
      <c r="I70" s="10">
        <f t="shared" si="1"/>
        <v>9.8999999999999986</v>
      </c>
      <c r="J70" s="10">
        <f t="shared" si="1"/>
        <v>4.93</v>
      </c>
      <c r="K70" s="10">
        <f>K71*$M71+K72*$M72+K73*$M73+K74*$M74+K75*$M75</f>
        <v>4.96</v>
      </c>
    </row>
    <row r="71" spans="2:13" x14ac:dyDescent="0.25">
      <c r="B71" t="s">
        <v>41</v>
      </c>
      <c r="C71" t="s">
        <v>27</v>
      </c>
      <c r="F71">
        <v>6</v>
      </c>
      <c r="G71">
        <v>12</v>
      </c>
      <c r="H71">
        <v>5</v>
      </c>
      <c r="I71">
        <v>24</v>
      </c>
      <c r="J71">
        <v>2</v>
      </c>
      <c r="K71">
        <v>4</v>
      </c>
      <c r="M71" s="7">
        <v>0.08</v>
      </c>
    </row>
    <row r="72" spans="2:13" x14ac:dyDescent="0.25">
      <c r="B72" t="s">
        <v>41</v>
      </c>
      <c r="C72" t="s">
        <v>28</v>
      </c>
      <c r="F72">
        <v>3</v>
      </c>
      <c r="G72">
        <v>17</v>
      </c>
      <c r="H72">
        <v>7</v>
      </c>
      <c r="I72">
        <v>13</v>
      </c>
      <c r="J72">
        <v>9</v>
      </c>
      <c r="K72">
        <v>1</v>
      </c>
      <c r="M72" s="7">
        <v>7.0000000000000007E-2</v>
      </c>
    </row>
    <row r="73" spans="2:13" x14ac:dyDescent="0.25">
      <c r="B73" t="s">
        <v>41</v>
      </c>
      <c r="C73" t="s">
        <v>20</v>
      </c>
      <c r="F73">
        <v>1</v>
      </c>
      <c r="G73">
        <v>10</v>
      </c>
      <c r="H73">
        <v>10</v>
      </c>
      <c r="I73">
        <v>9</v>
      </c>
      <c r="J73">
        <v>3</v>
      </c>
      <c r="K73">
        <v>3</v>
      </c>
      <c r="M73" s="7">
        <v>0.27</v>
      </c>
    </row>
    <row r="74" spans="2:13" x14ac:dyDescent="0.25">
      <c r="B74" t="s">
        <v>41</v>
      </c>
      <c r="C74" t="s">
        <v>29</v>
      </c>
      <c r="F74">
        <v>2</v>
      </c>
      <c r="G74">
        <v>15</v>
      </c>
      <c r="H74">
        <v>7</v>
      </c>
      <c r="I74">
        <v>8</v>
      </c>
      <c r="J74">
        <v>6</v>
      </c>
      <c r="K74">
        <v>7</v>
      </c>
      <c r="M74" s="7">
        <v>0.43</v>
      </c>
    </row>
    <row r="75" spans="2:13" x14ac:dyDescent="0.25">
      <c r="B75" t="s">
        <v>41</v>
      </c>
      <c r="C75" t="s">
        <v>30</v>
      </c>
      <c r="F75">
        <v>3</v>
      </c>
      <c r="G75">
        <v>7</v>
      </c>
      <c r="H75">
        <v>4</v>
      </c>
      <c r="I75">
        <v>8</v>
      </c>
      <c r="J75">
        <v>5</v>
      </c>
      <c r="K75">
        <v>5</v>
      </c>
      <c r="M75" s="7">
        <v>0.15</v>
      </c>
    </row>
  </sheetData>
  <autoFilter ref="B3:K51">
    <filterColumn colId="1">
      <filters>
        <filter val="Brasi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X75"/>
  <sheetViews>
    <sheetView workbookViewId="0">
      <selection activeCell="F57" sqref="F57"/>
    </sheetView>
  </sheetViews>
  <sheetFormatPr defaultRowHeight="15" x14ac:dyDescent="0.25"/>
  <cols>
    <col min="2" max="2" width="16.7109375" bestFit="1" customWidth="1"/>
    <col min="3" max="3" width="9.28515625" bestFit="1" customWidth="1"/>
    <col min="4" max="4" width="6" bestFit="1" customWidth="1"/>
    <col min="5" max="5" width="6.28515625" bestFit="1" customWidth="1"/>
    <col min="6" max="11" width="7" bestFit="1" customWidth="1"/>
    <col min="16" max="16" width="5.5703125" bestFit="1" customWidth="1"/>
    <col min="17" max="17" width="5.28515625" bestFit="1" customWidth="1"/>
    <col min="18" max="18" width="9.28515625" bestFit="1" customWidth="1"/>
  </cols>
  <sheetData>
    <row r="2" spans="2:24" x14ac:dyDescent="0.25">
      <c r="V2">
        <f>1000*W2</f>
        <v>80</v>
      </c>
      <c r="W2" s="7">
        <v>0.08</v>
      </c>
      <c r="X2" t="s">
        <v>27</v>
      </c>
    </row>
    <row r="3" spans="2:24" x14ac:dyDescent="0.25">
      <c r="B3" s="3" t="s">
        <v>42</v>
      </c>
      <c r="C3" s="3" t="s">
        <v>43</v>
      </c>
      <c r="D3" s="3" t="s">
        <v>31</v>
      </c>
      <c r="E3" s="3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44</v>
      </c>
      <c r="M3" s="12" t="s">
        <v>45</v>
      </c>
      <c r="N3" s="12" t="s">
        <v>46</v>
      </c>
      <c r="O3" s="12" t="s">
        <v>47</v>
      </c>
      <c r="P3" s="12" t="s">
        <v>48</v>
      </c>
      <c r="Q3" s="12" t="s">
        <v>49</v>
      </c>
      <c r="V3">
        <f t="shared" ref="V3:V6" si="0">1000*W3</f>
        <v>70</v>
      </c>
      <c r="W3" s="7">
        <v>7.0000000000000007E-2</v>
      </c>
      <c r="X3" t="s">
        <v>28</v>
      </c>
    </row>
    <row r="4" spans="2:24" x14ac:dyDescent="0.25">
      <c r="B4" t="s">
        <v>8</v>
      </c>
      <c r="C4" s="3" t="s">
        <v>26</v>
      </c>
      <c r="D4" s="10"/>
      <c r="E4" s="10"/>
      <c r="F4" s="13">
        <f>'XP HAD LULA'!F4-'XP HADDAD '!F4</f>
        <v>-1.0700000000000003</v>
      </c>
      <c r="G4" s="13">
        <f>'XP HAD LULA'!G4-'XP HADDAD '!G4</f>
        <v>-0.88000000000000256</v>
      </c>
      <c r="H4" s="13">
        <f>'XP HAD LULA'!H4-'XP HADDAD '!H4</f>
        <v>-2.3500000000000014</v>
      </c>
      <c r="I4" s="13">
        <f>'XP HAD LULA'!I4-'XP HADDAD '!I4</f>
        <v>-1.879999999999999</v>
      </c>
      <c r="J4" s="13">
        <f>'XP HAD LULA'!J4-'XP HADDAD '!J4</f>
        <v>-1.7100000000000009</v>
      </c>
      <c r="K4" s="13">
        <f>'XP HAD LULA'!K4-'XP HADDAD '!K4</f>
        <v>-2.370000000000001</v>
      </c>
      <c r="L4" s="16">
        <f t="shared" ref="L4:Q4" si="1">F4/F$34</f>
        <v>-0.13408521303258153</v>
      </c>
      <c r="M4" s="16">
        <f t="shared" si="1"/>
        <v>-9.1381100726895356E-2</v>
      </c>
      <c r="N4" s="16">
        <f t="shared" si="1"/>
        <v>-0.23429710867397818</v>
      </c>
      <c r="O4" s="16">
        <f t="shared" si="1"/>
        <v>-0.1999999999999999</v>
      </c>
      <c r="P4" s="16">
        <f t="shared" si="1"/>
        <v>-0.19256756756756765</v>
      </c>
      <c r="Q4" s="16">
        <f t="shared" si="1"/>
        <v>-0.21428571428571436</v>
      </c>
      <c r="V4">
        <f t="shared" si="0"/>
        <v>270</v>
      </c>
      <c r="W4" s="7">
        <v>0.27</v>
      </c>
      <c r="X4" t="s">
        <v>20</v>
      </c>
    </row>
    <row r="5" spans="2:24" hidden="1" x14ac:dyDescent="0.25">
      <c r="B5" t="s">
        <v>8</v>
      </c>
      <c r="C5" t="s">
        <v>27</v>
      </c>
      <c r="F5" s="14">
        <f>'XP HAD LULA'!F5-'XP HADDAD '!F5</f>
        <v>-3</v>
      </c>
      <c r="G5" s="14">
        <f>'XP HAD LULA'!G5-'XP HADDAD '!G5</f>
        <v>-3</v>
      </c>
      <c r="H5" s="14">
        <f>'XP HAD LULA'!H5-'XP HADDAD '!H5</f>
        <v>-2</v>
      </c>
      <c r="I5" s="14">
        <f>'XP HAD LULA'!I5-'XP HADDAD '!I5</f>
        <v>-11</v>
      </c>
      <c r="J5" s="14">
        <f>'XP HAD LULA'!J5-'XP HADDAD '!J5</f>
        <v>2</v>
      </c>
      <c r="K5" s="14">
        <f>'XP HAD LULA'!K5-'XP HADDAD '!K5</f>
        <v>-6</v>
      </c>
      <c r="L5" s="1">
        <f t="shared" ref="L5:Q5" si="2">F5/F$35</f>
        <v>-0.27272727272727271</v>
      </c>
      <c r="M5" s="1">
        <f t="shared" si="2"/>
        <v>-0.3</v>
      </c>
      <c r="N5" s="1">
        <f t="shared" si="2"/>
        <v>-0.22222222222222221</v>
      </c>
      <c r="O5" s="1">
        <f t="shared" si="2"/>
        <v>-2.2000000000000002</v>
      </c>
      <c r="P5" s="1">
        <f t="shared" si="2"/>
        <v>0.2857142857142857</v>
      </c>
      <c r="Q5" s="1">
        <f t="shared" si="2"/>
        <v>-0.54545454545454541</v>
      </c>
      <c r="V5">
        <f t="shared" si="0"/>
        <v>430</v>
      </c>
      <c r="W5" s="7">
        <v>0.43</v>
      </c>
      <c r="X5" t="s">
        <v>29</v>
      </c>
    </row>
    <row r="6" spans="2:24" hidden="1" x14ac:dyDescent="0.25">
      <c r="B6" t="s">
        <v>8</v>
      </c>
      <c r="C6" t="s">
        <v>28</v>
      </c>
      <c r="F6" s="14">
        <f>'XP HAD LULA'!F6-'XP HADDAD '!F6</f>
        <v>2</v>
      </c>
      <c r="G6" s="14">
        <f>'XP HAD LULA'!G6-'XP HADDAD '!G6</f>
        <v>-3</v>
      </c>
      <c r="H6" s="14">
        <f>'XP HAD LULA'!H6-'XP HADDAD '!H6</f>
        <v>-2</v>
      </c>
      <c r="I6" s="14">
        <f>'XP HAD LULA'!I6-'XP HADDAD '!I6</f>
        <v>-6</v>
      </c>
      <c r="J6" s="14">
        <f>'XP HAD LULA'!J6-'XP HADDAD '!J6</f>
        <v>0</v>
      </c>
      <c r="K6" s="14">
        <f>'XP HAD LULA'!K6-'XP HADDAD '!K6</f>
        <v>-5</v>
      </c>
      <c r="L6" s="1">
        <f t="shared" ref="L6:Q6" si="3">F6/F$36</f>
        <v>0.5</v>
      </c>
      <c r="M6" s="1">
        <f t="shared" si="3"/>
        <v>-0.33333333333333331</v>
      </c>
      <c r="N6" s="1">
        <f t="shared" si="3"/>
        <v>-0.2</v>
      </c>
      <c r="O6" s="1">
        <f t="shared" si="3"/>
        <v>-0.5</v>
      </c>
      <c r="P6" s="1">
        <f t="shared" si="3"/>
        <v>0</v>
      </c>
      <c r="Q6" s="1">
        <f t="shared" si="3"/>
        <v>-0.55555555555555558</v>
      </c>
      <c r="V6">
        <f t="shared" si="0"/>
        <v>150</v>
      </c>
      <c r="W6" s="7">
        <v>0.15</v>
      </c>
      <c r="X6" t="s">
        <v>30</v>
      </c>
    </row>
    <row r="7" spans="2:24" hidden="1" x14ac:dyDescent="0.25">
      <c r="B7" t="s">
        <v>8</v>
      </c>
      <c r="C7" t="s">
        <v>20</v>
      </c>
      <c r="F7" s="14">
        <f>'XP HAD LULA'!F7-'XP HADDAD '!F7</f>
        <v>-2</v>
      </c>
      <c r="G7" s="14">
        <f>'XP HAD LULA'!G7-'XP HADDAD '!G7</f>
        <v>0</v>
      </c>
      <c r="H7" s="14">
        <f>'XP HAD LULA'!H7-'XP HADDAD '!H7</f>
        <v>-6</v>
      </c>
      <c r="I7" s="14">
        <f>'XP HAD LULA'!I7-'XP HADDAD '!I7</f>
        <v>0</v>
      </c>
      <c r="J7" s="14">
        <f>'XP HAD LULA'!J7-'XP HADDAD '!J7</f>
        <v>-7</v>
      </c>
      <c r="K7" s="14">
        <f>'XP HAD LULA'!K7-'XP HADDAD '!K7</f>
        <v>-3</v>
      </c>
      <c r="L7" s="1">
        <f t="shared" ref="L7:Q7" si="4">F7/F$37</f>
        <v>-0.15384615384615385</v>
      </c>
      <c r="M7" s="1">
        <f t="shared" si="4"/>
        <v>0</v>
      </c>
      <c r="N7" s="1">
        <f t="shared" si="4"/>
        <v>-0.31578947368421051</v>
      </c>
      <c r="O7" s="1">
        <f t="shared" si="4"/>
        <v>0</v>
      </c>
      <c r="P7" s="1">
        <f t="shared" si="4"/>
        <v>-0.33333333333333331</v>
      </c>
      <c r="Q7" s="1">
        <f t="shared" si="4"/>
        <v>-0.125</v>
      </c>
    </row>
    <row r="8" spans="2:24" hidden="1" x14ac:dyDescent="0.25">
      <c r="B8" t="s">
        <v>8</v>
      </c>
      <c r="C8" t="s">
        <v>29</v>
      </c>
      <c r="F8" s="14">
        <f>'XP HAD LULA'!F8-'XP HADDAD '!F8</f>
        <v>-1</v>
      </c>
      <c r="G8" s="14">
        <f>'XP HAD LULA'!G8-'XP HADDAD '!G8</f>
        <v>-1</v>
      </c>
      <c r="H8" s="14">
        <f>'XP HAD LULA'!H8-'XP HADDAD '!H8</f>
        <v>-1</v>
      </c>
      <c r="I8" s="14">
        <f>'XP HAD LULA'!I8-'XP HADDAD '!I8</f>
        <v>-1</v>
      </c>
      <c r="J8" s="14">
        <f>'XP HAD LULA'!J8-'XP HADDAD '!J8</f>
        <v>-1</v>
      </c>
      <c r="K8" s="14">
        <f>'XP HAD LULA'!K8-'XP HADDAD '!K8</f>
        <v>-1</v>
      </c>
      <c r="L8" s="1">
        <f t="shared" ref="L8:Q8" si="5">F8/F$38</f>
        <v>-0.14285714285714285</v>
      </c>
      <c r="M8" s="1">
        <f t="shared" si="5"/>
        <v>-0.14285714285714285</v>
      </c>
      <c r="N8" s="1">
        <f t="shared" si="5"/>
        <v>-0.16666666666666666</v>
      </c>
      <c r="O8" s="1">
        <f t="shared" si="5"/>
        <v>-0.16666666666666666</v>
      </c>
      <c r="P8" s="1">
        <f t="shared" si="5"/>
        <v>-0.25</v>
      </c>
      <c r="Q8" s="1">
        <f t="shared" si="5"/>
        <v>-0.25</v>
      </c>
    </row>
    <row r="9" spans="2:24" hidden="1" x14ac:dyDescent="0.25">
      <c r="B9" t="s">
        <v>8</v>
      </c>
      <c r="C9" t="s">
        <v>30</v>
      </c>
      <c r="F9" s="14">
        <f>'XP HAD LULA'!F9-'XP HADDAD '!F9</f>
        <v>0</v>
      </c>
      <c r="G9" s="14">
        <f>'XP HAD LULA'!G9-'XP HADDAD '!G9</f>
        <v>0</v>
      </c>
      <c r="H9" s="14">
        <f>'XP HAD LULA'!H9-'XP HADDAD '!H9</f>
        <v>0</v>
      </c>
      <c r="I9" s="14">
        <f>'XP HAD LULA'!I9-'XP HADDAD '!I9</f>
        <v>-1</v>
      </c>
      <c r="J9" s="14">
        <f>'XP HAD LULA'!J9-'XP HADDAD '!J9</f>
        <v>3</v>
      </c>
      <c r="K9" s="14">
        <f>'XP HAD LULA'!K9-'XP HADDAD '!K9</f>
        <v>-2</v>
      </c>
      <c r="L9" s="1">
        <f t="shared" ref="L9:Q9" si="6">F9/F$39</f>
        <v>0</v>
      </c>
      <c r="M9" s="1">
        <f t="shared" si="6"/>
        <v>0</v>
      </c>
      <c r="N9" s="1">
        <f t="shared" si="6"/>
        <v>0</v>
      </c>
      <c r="O9" s="1">
        <f t="shared" si="6"/>
        <v>-0.33333333333333331</v>
      </c>
      <c r="P9" s="1">
        <f t="shared" si="6"/>
        <v>1.5</v>
      </c>
      <c r="Q9" s="1">
        <f t="shared" si="6"/>
        <v>-0.22222222222222221</v>
      </c>
    </row>
    <row r="10" spans="2:24" x14ac:dyDescent="0.25">
      <c r="B10" t="s">
        <v>13</v>
      </c>
      <c r="C10" s="3" t="s">
        <v>26</v>
      </c>
      <c r="D10" s="10"/>
      <c r="E10" s="10"/>
      <c r="F10" s="13">
        <f>'XP HAD LULA'!F10-'XP HADDAD '!F10</f>
        <v>-1.5</v>
      </c>
      <c r="G10" s="13">
        <f>'XP HAD LULA'!G10-'XP HADDAD '!G10</f>
        <v>-3.5199999999999996</v>
      </c>
      <c r="H10" s="13">
        <f>'XP HAD LULA'!H10-'XP HADDAD '!H10</f>
        <v>-3.6699999999999982</v>
      </c>
      <c r="I10" s="13">
        <f>'XP HAD LULA'!I10-'XP HADDAD '!I10</f>
        <v>-1.5399999999999991</v>
      </c>
      <c r="J10" s="13">
        <f>'XP HAD LULA'!J10-'XP HADDAD '!J10</f>
        <v>-1.5699999999999985</v>
      </c>
      <c r="K10" s="13">
        <f>'XP HAD LULA'!K10-'XP HADDAD '!K10</f>
        <v>-2.6399999999999988</v>
      </c>
      <c r="L10" s="16">
        <f t="shared" ref="L10:Q10" si="7">F10/F$34</f>
        <v>-0.18796992481203012</v>
      </c>
      <c r="M10" s="16">
        <f t="shared" si="7"/>
        <v>-0.36552440290758031</v>
      </c>
      <c r="N10" s="16">
        <f t="shared" si="7"/>
        <v>-0.36590229312063788</v>
      </c>
      <c r="O10" s="16">
        <f t="shared" si="7"/>
        <v>-0.16382978723404246</v>
      </c>
      <c r="P10" s="16">
        <f t="shared" si="7"/>
        <v>-0.17680180180180161</v>
      </c>
      <c r="Q10" s="16">
        <f t="shared" si="7"/>
        <v>-0.23869801084990946</v>
      </c>
    </row>
    <row r="11" spans="2:24" hidden="1" x14ac:dyDescent="0.25">
      <c r="B11" t="s">
        <v>13</v>
      </c>
      <c r="C11" t="s">
        <v>27</v>
      </c>
      <c r="F11" s="14">
        <f>'XP HAD LULA'!F11-'XP HADDAD '!F11</f>
        <v>2</v>
      </c>
      <c r="G11" s="14">
        <f>'XP HAD LULA'!G11-'XP HADDAD '!G11</f>
        <v>-10</v>
      </c>
      <c r="H11" s="14">
        <f>'XP HAD LULA'!H11-'XP HADDAD '!H11</f>
        <v>-4</v>
      </c>
      <c r="I11" s="14">
        <f>'XP HAD LULA'!I11-'XP HADDAD '!I11</f>
        <v>-6</v>
      </c>
      <c r="J11" s="14">
        <f>'XP HAD LULA'!J11-'XP HADDAD '!J11</f>
        <v>-1</v>
      </c>
      <c r="K11" s="14">
        <f>'XP HAD LULA'!K11-'XP HADDAD '!K11</f>
        <v>-1</v>
      </c>
      <c r="L11" s="1">
        <f t="shared" ref="L11:Q11" si="8">F11/F$35</f>
        <v>0.18181818181818182</v>
      </c>
      <c r="M11" s="1">
        <f t="shared" si="8"/>
        <v>-1</v>
      </c>
      <c r="N11" s="1">
        <f t="shared" si="8"/>
        <v>-0.44444444444444442</v>
      </c>
      <c r="O11" s="1">
        <f t="shared" si="8"/>
        <v>-1.2</v>
      </c>
      <c r="P11" s="1">
        <f t="shared" si="8"/>
        <v>-0.14285714285714285</v>
      </c>
      <c r="Q11" s="1">
        <f t="shared" si="8"/>
        <v>-9.0909090909090912E-2</v>
      </c>
    </row>
    <row r="12" spans="2:24" hidden="1" x14ac:dyDescent="0.25">
      <c r="B12" t="s">
        <v>13</v>
      </c>
      <c r="C12" t="s">
        <v>28</v>
      </c>
      <c r="F12" s="14">
        <f>'XP HAD LULA'!F12-'XP HADDAD '!F12</f>
        <v>4</v>
      </c>
      <c r="G12" s="14">
        <f>'XP HAD LULA'!G12-'XP HADDAD '!G12</f>
        <v>1</v>
      </c>
      <c r="H12" s="14">
        <f>'XP HAD LULA'!H12-'XP HADDAD '!H12</f>
        <v>-6</v>
      </c>
      <c r="I12" s="14">
        <f>'XP HAD LULA'!I12-'XP HADDAD '!I12</f>
        <v>1</v>
      </c>
      <c r="J12" s="14">
        <f>'XP HAD LULA'!J12-'XP HADDAD '!J12</f>
        <v>-2</v>
      </c>
      <c r="K12" s="14">
        <f>'XP HAD LULA'!K12-'XP HADDAD '!K12</f>
        <v>-3</v>
      </c>
      <c r="L12" s="1">
        <f t="shared" ref="L12:Q12" si="9">F12/F$36</f>
        <v>1</v>
      </c>
      <c r="M12" s="1">
        <f t="shared" si="9"/>
        <v>0.1111111111111111</v>
      </c>
      <c r="N12" s="1">
        <f t="shared" si="9"/>
        <v>-0.6</v>
      </c>
      <c r="O12" s="1">
        <f t="shared" si="9"/>
        <v>8.3333333333333329E-2</v>
      </c>
      <c r="P12" s="1">
        <f t="shared" si="9"/>
        <v>-0.22222222222222221</v>
      </c>
      <c r="Q12" s="1">
        <f t="shared" si="9"/>
        <v>-0.33333333333333331</v>
      </c>
    </row>
    <row r="13" spans="2:24" hidden="1" x14ac:dyDescent="0.25">
      <c r="B13" t="s">
        <v>13</v>
      </c>
      <c r="C13" t="s">
        <v>20</v>
      </c>
      <c r="F13" s="14">
        <f>'XP HAD LULA'!F13-'XP HADDAD '!F13</f>
        <v>-4</v>
      </c>
      <c r="G13" s="14">
        <f>'XP HAD LULA'!G13-'XP HADDAD '!G13</f>
        <v>-5</v>
      </c>
      <c r="H13" s="14">
        <f>'XP HAD LULA'!H13-'XP HADDAD '!H13</f>
        <v>-6</v>
      </c>
      <c r="I13" s="14">
        <f>'XP HAD LULA'!I13-'XP HADDAD '!I13</f>
        <v>-1</v>
      </c>
      <c r="J13" s="14">
        <f>'XP HAD LULA'!J13-'XP HADDAD '!J13</f>
        <v>-5</v>
      </c>
      <c r="K13" s="14">
        <f>'XP HAD LULA'!K13-'XP HADDAD '!K13</f>
        <v>-6</v>
      </c>
      <c r="L13" s="17">
        <f t="shared" ref="L13:Q13" si="10">F13/F$37</f>
        <v>-0.30769230769230771</v>
      </c>
      <c r="M13" s="17">
        <f t="shared" si="10"/>
        <v>-0.29411764705882354</v>
      </c>
      <c r="N13" s="17">
        <f t="shared" si="10"/>
        <v>-0.31578947368421051</v>
      </c>
      <c r="O13" s="17">
        <f t="shared" si="10"/>
        <v>-5.2631578947368418E-2</v>
      </c>
      <c r="P13" s="17">
        <f t="shared" si="10"/>
        <v>-0.23809523809523808</v>
      </c>
      <c r="Q13" s="17">
        <f t="shared" si="10"/>
        <v>-0.25</v>
      </c>
    </row>
    <row r="14" spans="2:24" hidden="1" x14ac:dyDescent="0.25">
      <c r="B14" t="s">
        <v>13</v>
      </c>
      <c r="C14" t="s">
        <v>29</v>
      </c>
      <c r="F14" s="14">
        <f>'XP HAD LULA'!F14-'XP HADDAD '!F14</f>
        <v>-2</v>
      </c>
      <c r="G14" s="14">
        <f>'XP HAD LULA'!G14-'XP HADDAD '!G14</f>
        <v>-3</v>
      </c>
      <c r="H14" s="14">
        <f>'XP HAD LULA'!H14-'XP HADDAD '!H14</f>
        <v>-2</v>
      </c>
      <c r="I14" s="14">
        <f>'XP HAD LULA'!I14-'XP HADDAD '!I14</f>
        <v>-2</v>
      </c>
      <c r="J14" s="14">
        <f>'XP HAD LULA'!J14-'XP HADDAD '!J14</f>
        <v>0</v>
      </c>
      <c r="K14" s="14">
        <f>'XP HAD LULA'!K14-'XP HADDAD '!K14</f>
        <v>-1</v>
      </c>
      <c r="L14" s="17">
        <f t="shared" ref="L14:Q14" si="11">F14/F$38</f>
        <v>-0.2857142857142857</v>
      </c>
      <c r="M14" s="17">
        <f t="shared" si="11"/>
        <v>-0.42857142857142855</v>
      </c>
      <c r="N14" s="17">
        <f t="shared" si="11"/>
        <v>-0.33333333333333331</v>
      </c>
      <c r="O14" s="17">
        <f t="shared" si="11"/>
        <v>-0.33333333333333331</v>
      </c>
      <c r="P14" s="17">
        <f t="shared" si="11"/>
        <v>0</v>
      </c>
      <c r="Q14" s="17">
        <f t="shared" si="11"/>
        <v>-0.25</v>
      </c>
    </row>
    <row r="15" spans="2:24" hidden="1" x14ac:dyDescent="0.25">
      <c r="B15" t="s">
        <v>13</v>
      </c>
      <c r="C15" t="s">
        <v>30</v>
      </c>
      <c r="F15" s="14">
        <f>'XP HAD LULA'!F15-'XP HADDAD '!F15</f>
        <v>0</v>
      </c>
      <c r="G15" s="14">
        <f>'XP HAD LULA'!G15-'XP HADDAD '!G15</f>
        <v>-1</v>
      </c>
      <c r="H15" s="14">
        <f>'XP HAD LULA'!H15-'XP HADDAD '!H15</f>
        <v>-3</v>
      </c>
      <c r="I15" s="14">
        <f>'XP HAD LULA'!I15-'XP HADDAD '!I15</f>
        <v>0</v>
      </c>
      <c r="J15" s="14">
        <f>'XP HAD LULA'!J15-'XP HADDAD '!J15</f>
        <v>0</v>
      </c>
      <c r="K15" s="14">
        <f>'XP HAD LULA'!K15-'XP HADDAD '!K15</f>
        <v>-2</v>
      </c>
      <c r="L15" s="1">
        <f t="shared" ref="L15:Q15" si="12">F15/F$39</f>
        <v>0</v>
      </c>
      <c r="M15" s="1">
        <f t="shared" si="12"/>
        <v>-0.25</v>
      </c>
      <c r="N15" s="1">
        <f t="shared" si="12"/>
        <v>-0.5</v>
      </c>
      <c r="O15" s="1">
        <f t="shared" si="12"/>
        <v>0</v>
      </c>
      <c r="P15" s="1">
        <f t="shared" si="12"/>
        <v>0</v>
      </c>
      <c r="Q15" s="1">
        <f t="shared" si="12"/>
        <v>-0.22222222222222221</v>
      </c>
    </row>
    <row r="16" spans="2:24" x14ac:dyDescent="0.25">
      <c r="B16" t="s">
        <v>1</v>
      </c>
      <c r="C16" s="3" t="s">
        <v>26</v>
      </c>
      <c r="D16" s="10"/>
      <c r="E16" s="10"/>
      <c r="F16" s="13">
        <f>'XP HAD LULA'!F16-'XP HADDAD '!F16</f>
        <v>-2.9699999999999989</v>
      </c>
      <c r="G16" s="13">
        <f>'XP HAD LULA'!G16-'XP HADDAD '!G16</f>
        <v>-0.99000000000000199</v>
      </c>
      <c r="H16" s="13">
        <f>'XP HAD LULA'!H16-'XP HADDAD '!H16</f>
        <v>-2.4899999999999984</v>
      </c>
      <c r="I16" s="13">
        <f>'XP HAD LULA'!I16-'XP HADDAD '!I16</f>
        <v>-3.8500000000000014</v>
      </c>
      <c r="J16" s="13">
        <f>'XP HAD LULA'!J16-'XP HADDAD '!J16</f>
        <v>-1.2900000000000009</v>
      </c>
      <c r="K16" s="13">
        <f>'XP HAD LULA'!K16-'XP HADDAD '!K16</f>
        <v>-1.6899999999999986</v>
      </c>
      <c r="L16" s="16">
        <f t="shared" ref="L16:Q16" si="13">F16/F$34</f>
        <v>-0.3721804511278195</v>
      </c>
      <c r="M16" s="16">
        <f t="shared" si="13"/>
        <v>-0.10280373831775719</v>
      </c>
      <c r="N16" s="16">
        <f t="shared" si="13"/>
        <v>-0.2482552342971085</v>
      </c>
      <c r="O16" s="16">
        <f t="shared" si="13"/>
        <v>-0.4095744680851065</v>
      </c>
      <c r="P16" s="16">
        <f t="shared" si="13"/>
        <v>-0.14527027027027037</v>
      </c>
      <c r="Q16" s="16">
        <f t="shared" si="13"/>
        <v>-0.15280289330922228</v>
      </c>
    </row>
    <row r="17" spans="2:17" hidden="1" x14ac:dyDescent="0.25">
      <c r="B17" t="s">
        <v>1</v>
      </c>
      <c r="C17" t="s">
        <v>27</v>
      </c>
      <c r="F17" s="14">
        <f>'XP HAD LULA'!F17-'XP HADDAD '!F17</f>
        <v>-2</v>
      </c>
      <c r="G17" s="14">
        <f>'XP HAD LULA'!G17-'XP HADDAD '!G17</f>
        <v>4</v>
      </c>
      <c r="H17" s="14">
        <f>'XP HAD LULA'!H17-'XP HADDAD '!H17</f>
        <v>0</v>
      </c>
      <c r="I17" s="14">
        <f>'XP HAD LULA'!I17-'XP HADDAD '!I17</f>
        <v>-7</v>
      </c>
      <c r="J17" s="14">
        <f>'XP HAD LULA'!J17-'XP HADDAD '!J17</f>
        <v>3</v>
      </c>
      <c r="K17" s="14">
        <f>'XP HAD LULA'!K17-'XP HADDAD '!K17</f>
        <v>0</v>
      </c>
      <c r="L17" s="1">
        <f t="shared" ref="L17:Q17" si="14">F17/F$35</f>
        <v>-0.18181818181818182</v>
      </c>
      <c r="M17" s="1">
        <f t="shared" si="14"/>
        <v>0.4</v>
      </c>
      <c r="N17" s="1">
        <f t="shared" si="14"/>
        <v>0</v>
      </c>
      <c r="O17" s="1">
        <f t="shared" si="14"/>
        <v>-1.4</v>
      </c>
      <c r="P17" s="1">
        <f t="shared" si="14"/>
        <v>0.42857142857142855</v>
      </c>
      <c r="Q17" s="1">
        <f t="shared" si="14"/>
        <v>0</v>
      </c>
    </row>
    <row r="18" spans="2:17" hidden="1" x14ac:dyDescent="0.25">
      <c r="B18" t="s">
        <v>1</v>
      </c>
      <c r="C18" t="s">
        <v>28</v>
      </c>
      <c r="F18" s="14">
        <f>'XP HAD LULA'!F18-'XP HADDAD '!F18</f>
        <v>-12</v>
      </c>
      <c r="G18" s="14">
        <f>'XP HAD LULA'!G18-'XP HADDAD '!G18</f>
        <v>-7</v>
      </c>
      <c r="H18" s="14">
        <f>'XP HAD LULA'!H18-'XP HADDAD '!H18</f>
        <v>-10</v>
      </c>
      <c r="I18" s="14">
        <f>'XP HAD LULA'!I18-'XP HADDAD '!I18</f>
        <v>-7</v>
      </c>
      <c r="J18" s="14">
        <f>'XP HAD LULA'!J18-'XP HADDAD '!J18</f>
        <v>-6</v>
      </c>
      <c r="K18" s="14">
        <f>'XP HAD LULA'!K18-'XP HADDAD '!K18</f>
        <v>-3</v>
      </c>
      <c r="L18" s="1">
        <f t="shared" ref="L18:Q18" si="15">F18/F$36</f>
        <v>-3</v>
      </c>
      <c r="M18" s="1">
        <f t="shared" si="15"/>
        <v>-0.77777777777777779</v>
      </c>
      <c r="N18" s="1">
        <f t="shared" si="15"/>
        <v>-1</v>
      </c>
      <c r="O18" s="1">
        <f t="shared" si="15"/>
        <v>-0.58333333333333337</v>
      </c>
      <c r="P18" s="1">
        <f t="shared" si="15"/>
        <v>-0.66666666666666663</v>
      </c>
      <c r="Q18" s="1">
        <f t="shared" si="15"/>
        <v>-0.33333333333333331</v>
      </c>
    </row>
    <row r="19" spans="2:17" hidden="1" x14ac:dyDescent="0.25">
      <c r="B19" t="s">
        <v>1</v>
      </c>
      <c r="C19" t="s">
        <v>20</v>
      </c>
      <c r="D19" s="3"/>
      <c r="E19" s="3"/>
      <c r="F19" s="15">
        <f>'XP HAD LULA'!F19-'XP HADDAD '!F19</f>
        <v>-3</v>
      </c>
      <c r="G19" s="15">
        <f>'XP HAD LULA'!G19-'XP HADDAD '!G19</f>
        <v>-2</v>
      </c>
      <c r="H19" s="15">
        <f>'XP HAD LULA'!H19-'XP HADDAD '!H19</f>
        <v>-4</v>
      </c>
      <c r="I19" s="15">
        <f>'XP HAD LULA'!I19-'XP HADDAD '!I19</f>
        <v>-6</v>
      </c>
      <c r="J19" s="15">
        <f>'XP HAD LULA'!J19-'XP HADDAD '!J19</f>
        <v>-3</v>
      </c>
      <c r="K19" s="15">
        <f>'XP HAD LULA'!K19-'XP HADDAD '!K19</f>
        <v>-5</v>
      </c>
      <c r="L19" s="1">
        <f t="shared" ref="L19:Q19" si="16">F19/F$37</f>
        <v>-0.23076923076923078</v>
      </c>
      <c r="M19" s="1">
        <f t="shared" si="16"/>
        <v>-0.11764705882352941</v>
      </c>
      <c r="N19" s="1">
        <f t="shared" si="16"/>
        <v>-0.21052631578947367</v>
      </c>
      <c r="O19" s="1">
        <f t="shared" si="16"/>
        <v>-0.31578947368421051</v>
      </c>
      <c r="P19" s="1">
        <f t="shared" si="16"/>
        <v>-0.14285714285714285</v>
      </c>
      <c r="Q19" s="1">
        <f t="shared" si="16"/>
        <v>-0.20833333333333334</v>
      </c>
    </row>
    <row r="20" spans="2:17" hidden="1" x14ac:dyDescent="0.25">
      <c r="B20" t="s">
        <v>1</v>
      </c>
      <c r="C20" t="s">
        <v>29</v>
      </c>
      <c r="F20" s="14">
        <f>'XP HAD LULA'!F20-'XP HADDAD '!F20</f>
        <v>-2</v>
      </c>
      <c r="G20" s="14">
        <f>'XP HAD LULA'!G20-'XP HADDAD '!G20</f>
        <v>-1</v>
      </c>
      <c r="H20" s="14">
        <f>'XP HAD LULA'!H20-'XP HADDAD '!H20</f>
        <v>-2</v>
      </c>
      <c r="I20" s="14">
        <f>'XP HAD LULA'!I20-'XP HADDAD '!I20</f>
        <v>-1</v>
      </c>
      <c r="J20" s="14">
        <f>'XP HAD LULA'!J20-'XP HADDAD '!J20</f>
        <v>0</v>
      </c>
      <c r="K20" s="14">
        <f>'XP HAD LULA'!K20-'XP HADDAD '!K20</f>
        <v>-1</v>
      </c>
      <c r="L20" s="1">
        <f t="shared" ref="L20:Q20" si="17">F20/F$38</f>
        <v>-0.2857142857142857</v>
      </c>
      <c r="M20" s="1">
        <f t="shared" si="17"/>
        <v>-0.14285714285714285</v>
      </c>
      <c r="N20" s="1">
        <f t="shared" si="17"/>
        <v>-0.33333333333333331</v>
      </c>
      <c r="O20" s="1">
        <f t="shared" si="17"/>
        <v>-0.16666666666666666</v>
      </c>
      <c r="P20" s="1">
        <f t="shared" si="17"/>
        <v>0</v>
      </c>
      <c r="Q20" s="1">
        <f t="shared" si="17"/>
        <v>-0.25</v>
      </c>
    </row>
    <row r="21" spans="2:17" hidden="1" x14ac:dyDescent="0.25">
      <c r="B21" t="s">
        <v>1</v>
      </c>
      <c r="C21" t="s">
        <v>30</v>
      </c>
      <c r="F21" s="14">
        <f>'XP HAD LULA'!F21-'XP HADDAD '!F21</f>
        <v>-2</v>
      </c>
      <c r="G21" s="14">
        <f>'XP HAD LULA'!G21-'XP HADDAD '!G21</f>
        <v>1</v>
      </c>
      <c r="H21" s="14">
        <f>'XP HAD LULA'!H21-'XP HADDAD '!H21</f>
        <v>1</v>
      </c>
      <c r="I21" s="14">
        <f>'XP HAD LULA'!I21-'XP HADDAD '!I21</f>
        <v>-5</v>
      </c>
      <c r="J21" s="14">
        <f>'XP HAD LULA'!J21-'XP HADDAD '!J21</f>
        <v>-2</v>
      </c>
      <c r="K21" s="14">
        <f>'XP HAD LULA'!K21-'XP HADDAD '!K21</f>
        <v>2</v>
      </c>
      <c r="L21" s="1">
        <f t="shared" ref="L21:Q21" si="18">F21/F$39</f>
        <v>-1</v>
      </c>
      <c r="M21" s="1">
        <f t="shared" si="18"/>
        <v>0.25</v>
      </c>
      <c r="N21" s="1">
        <f t="shared" si="18"/>
        <v>0.16666666666666666</v>
      </c>
      <c r="O21" s="1">
        <f t="shared" si="18"/>
        <v>-1.6666666666666667</v>
      </c>
      <c r="P21" s="1">
        <f t="shared" si="18"/>
        <v>-1</v>
      </c>
      <c r="Q21" s="1">
        <f t="shared" si="18"/>
        <v>0.22222222222222221</v>
      </c>
    </row>
    <row r="22" spans="2:17" x14ac:dyDescent="0.25">
      <c r="B22" t="s">
        <v>4</v>
      </c>
      <c r="C22" s="3" t="s">
        <v>26</v>
      </c>
      <c r="D22" s="10"/>
      <c r="E22" s="10"/>
      <c r="F22" s="13">
        <f>'XP HAD LULA'!F22-'XP HADDAD '!F22</f>
        <v>-0.38999999999999968</v>
      </c>
      <c r="G22" s="13">
        <f>'XP HAD LULA'!G22-'XP HADDAD '!G22</f>
        <v>0</v>
      </c>
      <c r="H22" s="13">
        <f>'XP HAD LULA'!H22-'XP HADDAD '!H22</f>
        <v>0.12000000000000099</v>
      </c>
      <c r="I22" s="13">
        <f>'XP HAD LULA'!I22-'XP HADDAD '!I22</f>
        <v>-0.68000000000000149</v>
      </c>
      <c r="J22" s="13">
        <f>'XP HAD LULA'!J22-'XP HADDAD '!J22</f>
        <v>-1.04</v>
      </c>
      <c r="K22" s="13">
        <f>'XP HAD LULA'!K22-'XP HADDAD '!K22</f>
        <v>-1.08</v>
      </c>
      <c r="L22" s="16">
        <f t="shared" ref="L22:Q22" si="19">F22/F$34</f>
        <v>-4.8872180451127796E-2</v>
      </c>
      <c r="M22" s="16">
        <f t="shared" si="19"/>
        <v>0</v>
      </c>
      <c r="N22" s="16">
        <f t="shared" si="19"/>
        <v>1.1964107676969191E-2</v>
      </c>
      <c r="O22" s="16">
        <f t="shared" si="19"/>
        <v>-7.2340425531915054E-2</v>
      </c>
      <c r="P22" s="16">
        <f t="shared" si="19"/>
        <v>-0.11711711711711711</v>
      </c>
      <c r="Q22" s="16">
        <f t="shared" si="19"/>
        <v>-9.7649186256781192E-2</v>
      </c>
    </row>
    <row r="23" spans="2:17" hidden="1" x14ac:dyDescent="0.25">
      <c r="B23" t="s">
        <v>4</v>
      </c>
      <c r="C23" t="s">
        <v>27</v>
      </c>
      <c r="F23" s="14">
        <f>'XP HAD LULA'!F23-'XP HADDAD '!F23</f>
        <v>1</v>
      </c>
      <c r="G23" s="14">
        <f>'XP HAD LULA'!G23-'XP HADDAD '!G23</f>
        <v>4</v>
      </c>
      <c r="H23" s="14">
        <f>'XP HAD LULA'!H23-'XP HADDAD '!H23</f>
        <v>-2</v>
      </c>
      <c r="I23" s="14">
        <f>'XP HAD LULA'!I23-'XP HADDAD '!I23</f>
        <v>2</v>
      </c>
      <c r="J23" s="14">
        <f>'XP HAD LULA'!J23-'XP HADDAD '!J23</f>
        <v>-5</v>
      </c>
      <c r="K23" s="14">
        <f>'XP HAD LULA'!K23-'XP HADDAD '!K23</f>
        <v>0</v>
      </c>
      <c r="L23" s="1">
        <f t="shared" ref="L23:Q23" si="20">F23/F$35</f>
        <v>9.0909090909090912E-2</v>
      </c>
      <c r="M23" s="1">
        <f t="shared" si="20"/>
        <v>0.4</v>
      </c>
      <c r="N23" s="1">
        <f t="shared" si="20"/>
        <v>-0.22222222222222221</v>
      </c>
      <c r="O23" s="1">
        <f t="shared" si="20"/>
        <v>0.4</v>
      </c>
      <c r="P23" s="1">
        <f t="shared" si="20"/>
        <v>-0.7142857142857143</v>
      </c>
      <c r="Q23" s="1">
        <f t="shared" si="20"/>
        <v>0</v>
      </c>
    </row>
    <row r="24" spans="2:17" hidden="1" x14ac:dyDescent="0.25">
      <c r="B24" t="s">
        <v>4</v>
      </c>
      <c r="C24" t="s">
        <v>28</v>
      </c>
      <c r="F24" s="14">
        <f>'XP HAD LULA'!F24-'XP HADDAD '!F24</f>
        <v>0</v>
      </c>
      <c r="G24" s="14">
        <f>'XP HAD LULA'!G24-'XP HADDAD '!G24</f>
        <v>-3</v>
      </c>
      <c r="H24" s="14">
        <f>'XP HAD LULA'!H24-'XP HADDAD '!H24</f>
        <v>0</v>
      </c>
      <c r="I24" s="14">
        <f>'XP HAD LULA'!I24-'XP HADDAD '!I24</f>
        <v>-2</v>
      </c>
      <c r="J24" s="14">
        <f>'XP HAD LULA'!J24-'XP HADDAD '!J24</f>
        <v>3</v>
      </c>
      <c r="K24" s="14">
        <f>'XP HAD LULA'!K24-'XP HADDAD '!K24</f>
        <v>3</v>
      </c>
      <c r="L24" s="1">
        <f t="shared" ref="L24:Q24" si="21">F24/F$36</f>
        <v>0</v>
      </c>
      <c r="M24" s="1">
        <f t="shared" si="21"/>
        <v>-0.33333333333333331</v>
      </c>
      <c r="N24" s="1">
        <f t="shared" si="21"/>
        <v>0</v>
      </c>
      <c r="O24" s="1">
        <f t="shared" si="21"/>
        <v>-0.16666666666666666</v>
      </c>
      <c r="P24" s="1">
        <f t="shared" si="21"/>
        <v>0.33333333333333331</v>
      </c>
      <c r="Q24" s="1">
        <f t="shared" si="21"/>
        <v>0.33333333333333331</v>
      </c>
    </row>
    <row r="25" spans="2:17" hidden="1" x14ac:dyDescent="0.25">
      <c r="B25" t="s">
        <v>4</v>
      </c>
      <c r="C25" t="s">
        <v>20</v>
      </c>
      <c r="F25" s="14">
        <f>'XP HAD LULA'!F25-'XP HADDAD '!F25</f>
        <v>2</v>
      </c>
      <c r="G25" s="14">
        <f>'XP HAD LULA'!G25-'XP HADDAD '!G25</f>
        <v>-2</v>
      </c>
      <c r="H25" s="14">
        <f>'XP HAD LULA'!H25-'XP HADDAD '!H25</f>
        <v>0</v>
      </c>
      <c r="I25" s="14">
        <f>'XP HAD LULA'!I25-'XP HADDAD '!I25</f>
        <v>-1</v>
      </c>
      <c r="J25" s="14">
        <f>'XP HAD LULA'!J25-'XP HADDAD '!J25</f>
        <v>-1</v>
      </c>
      <c r="K25" s="14">
        <f>'XP HAD LULA'!K25-'XP HADDAD '!K25</f>
        <v>0</v>
      </c>
      <c r="L25" s="1">
        <f t="shared" ref="L25:Q25" si="22">F25/F$37</f>
        <v>0.15384615384615385</v>
      </c>
      <c r="M25" s="1">
        <f t="shared" si="22"/>
        <v>-0.11764705882352941</v>
      </c>
      <c r="N25" s="1">
        <f t="shared" si="22"/>
        <v>0</v>
      </c>
      <c r="O25" s="1">
        <f t="shared" si="22"/>
        <v>-5.2631578947368418E-2</v>
      </c>
      <c r="P25" s="1">
        <f t="shared" si="22"/>
        <v>-4.7619047619047616E-2</v>
      </c>
      <c r="Q25" s="1">
        <f t="shared" si="22"/>
        <v>0</v>
      </c>
    </row>
    <row r="26" spans="2:17" hidden="1" x14ac:dyDescent="0.25">
      <c r="B26" t="s">
        <v>4</v>
      </c>
      <c r="C26" t="s">
        <v>29</v>
      </c>
      <c r="F26" s="14">
        <f>'XP HAD LULA'!F26-'XP HADDAD '!F26</f>
        <v>-2</v>
      </c>
      <c r="G26" s="14">
        <f>'XP HAD LULA'!G26-'XP HADDAD '!G26</f>
        <v>1</v>
      </c>
      <c r="H26" s="14">
        <f>'XP HAD LULA'!H26-'XP HADDAD '!H26</f>
        <v>1</v>
      </c>
      <c r="I26" s="14">
        <f>'XP HAD LULA'!I26-'XP HADDAD '!I26</f>
        <v>-1</v>
      </c>
      <c r="J26" s="14">
        <f>'XP HAD LULA'!J26-'XP HADDAD '!J26</f>
        <v>-1</v>
      </c>
      <c r="K26" s="14">
        <f>'XP HAD LULA'!K26-'XP HADDAD '!K26</f>
        <v>-3</v>
      </c>
      <c r="L26" s="1">
        <f t="shared" ref="L26:Q26" si="23">F26/F$38</f>
        <v>-0.2857142857142857</v>
      </c>
      <c r="M26" s="1">
        <f t="shared" si="23"/>
        <v>0.14285714285714285</v>
      </c>
      <c r="N26" s="1">
        <f t="shared" si="23"/>
        <v>0.16666666666666666</v>
      </c>
      <c r="O26" s="1">
        <f t="shared" si="23"/>
        <v>-0.16666666666666666</v>
      </c>
      <c r="P26" s="1">
        <f t="shared" si="23"/>
        <v>-0.25</v>
      </c>
      <c r="Q26" s="1">
        <f t="shared" si="23"/>
        <v>-0.75</v>
      </c>
    </row>
    <row r="27" spans="2:17" hidden="1" x14ac:dyDescent="0.25">
      <c r="B27" t="s">
        <v>4</v>
      </c>
      <c r="C27" t="s">
        <v>30</v>
      </c>
      <c r="F27" s="14">
        <f>'XP HAD LULA'!F27-'XP HADDAD '!F27</f>
        <v>-1</v>
      </c>
      <c r="G27" s="14">
        <f>'XP HAD LULA'!G27-'XP HADDAD '!G27</f>
        <v>0</v>
      </c>
      <c r="H27" s="14">
        <f>'XP HAD LULA'!H27-'XP HADDAD '!H27</f>
        <v>-1</v>
      </c>
      <c r="I27" s="14">
        <f>'XP HAD LULA'!I27-'XP HADDAD '!I27</f>
        <v>0</v>
      </c>
      <c r="J27" s="14">
        <f>'XP HAD LULA'!J27-'XP HADDAD '!J27</f>
        <v>-1</v>
      </c>
      <c r="K27" s="14">
        <f>'XP HAD LULA'!K27-'XP HADDAD '!K27</f>
        <v>0</v>
      </c>
      <c r="L27" s="1">
        <f t="shared" ref="L27:Q27" si="24">F27/F$39</f>
        <v>-0.5</v>
      </c>
      <c r="M27" s="1">
        <f t="shared" si="24"/>
        <v>0</v>
      </c>
      <c r="N27" s="1">
        <f t="shared" si="24"/>
        <v>-0.16666666666666666</v>
      </c>
      <c r="O27" s="1">
        <f t="shared" si="24"/>
        <v>0</v>
      </c>
      <c r="P27" s="1">
        <f t="shared" si="24"/>
        <v>-0.5</v>
      </c>
      <c r="Q27" s="1">
        <f t="shared" si="24"/>
        <v>0</v>
      </c>
    </row>
    <row r="28" spans="2:17" x14ac:dyDescent="0.25">
      <c r="B28" t="s">
        <v>0</v>
      </c>
      <c r="C28" s="3" t="s">
        <v>26</v>
      </c>
      <c r="D28" s="11"/>
      <c r="E28" s="11"/>
      <c r="F28" s="13">
        <f>'XP HAD LULA'!F28-'XP HADDAD '!F28</f>
        <v>-7.0000000000000284E-2</v>
      </c>
      <c r="G28" s="13">
        <f>'XP HAD LULA'!G28-'XP HADDAD '!G28</f>
        <v>-0.21999999999999975</v>
      </c>
      <c r="H28" s="13">
        <f>'XP HAD LULA'!H28-'XP HADDAD '!H28</f>
        <v>-9.9999999999999645E-2</v>
      </c>
      <c r="I28" s="13">
        <f>'XP HAD LULA'!I28-'XP HADDAD '!I28</f>
        <v>0.16999999999999993</v>
      </c>
      <c r="J28" s="13">
        <f>'XP HAD LULA'!J28-'XP HADDAD '!J28</f>
        <v>-9.9999999999997868E-3</v>
      </c>
      <c r="K28" s="13">
        <f>'XP HAD LULA'!K28-'XP HADDAD '!K28</f>
        <v>-0.95000000000000107</v>
      </c>
      <c r="L28" s="16">
        <f t="shared" ref="L28:Q28" si="25">F28/F$34</f>
        <v>-8.7719298245614412E-3</v>
      </c>
      <c r="M28" s="16">
        <f t="shared" si="25"/>
        <v>-2.2845275181723749E-2</v>
      </c>
      <c r="N28" s="16">
        <f t="shared" si="25"/>
        <v>-9.9700897308075409E-3</v>
      </c>
      <c r="O28" s="16">
        <f t="shared" si="25"/>
        <v>1.8085106382978715E-2</v>
      </c>
      <c r="P28" s="16">
        <f t="shared" si="25"/>
        <v>-1.126126126126102E-3</v>
      </c>
      <c r="Q28" s="16">
        <f t="shared" si="25"/>
        <v>-8.5895117540687252E-2</v>
      </c>
    </row>
    <row r="29" spans="2:17" hidden="1" x14ac:dyDescent="0.25">
      <c r="B29" t="s">
        <v>0</v>
      </c>
      <c r="C29" t="s">
        <v>27</v>
      </c>
      <c r="F29" s="14">
        <f>'XP HAD LULA'!F29-'XP HADDAD '!F29</f>
        <v>-4</v>
      </c>
      <c r="G29" s="14">
        <f>'XP HAD LULA'!G29-'XP HADDAD '!G29</f>
        <v>0</v>
      </c>
      <c r="H29" s="14">
        <f>'XP HAD LULA'!H29-'XP HADDAD '!H29</f>
        <v>2</v>
      </c>
      <c r="I29" s="14">
        <f>'XP HAD LULA'!I29-'XP HADDAD '!I29</f>
        <v>0</v>
      </c>
      <c r="J29" s="14">
        <f>'XP HAD LULA'!J29-'XP HADDAD '!J29</f>
        <v>-2</v>
      </c>
      <c r="K29" s="14">
        <f>'XP HAD LULA'!K29-'XP HADDAD '!K29</f>
        <v>-1</v>
      </c>
      <c r="L29" s="1">
        <f t="shared" ref="L29:Q29" si="26">F29/F$35</f>
        <v>-0.36363636363636365</v>
      </c>
      <c r="M29" s="1">
        <f t="shared" si="26"/>
        <v>0</v>
      </c>
      <c r="N29" s="1">
        <f t="shared" si="26"/>
        <v>0.22222222222222221</v>
      </c>
      <c r="O29" s="1">
        <f t="shared" si="26"/>
        <v>0</v>
      </c>
      <c r="P29" s="1">
        <f t="shared" si="26"/>
        <v>-0.2857142857142857</v>
      </c>
      <c r="Q29" s="1">
        <f t="shared" si="26"/>
        <v>-9.0909090909090912E-2</v>
      </c>
    </row>
    <row r="30" spans="2:17" hidden="1" x14ac:dyDescent="0.25">
      <c r="B30" t="s">
        <v>0</v>
      </c>
      <c r="C30" t="s">
        <v>28</v>
      </c>
      <c r="F30" s="14">
        <f>'XP HAD LULA'!F30-'XP HADDAD '!F30</f>
        <v>-3</v>
      </c>
      <c r="G30" s="14">
        <f>'XP HAD LULA'!G30-'XP HADDAD '!G30</f>
        <v>-3</v>
      </c>
      <c r="H30" s="14">
        <f>'XP HAD LULA'!H30-'XP HADDAD '!H30</f>
        <v>-2</v>
      </c>
      <c r="I30" s="14">
        <f>'XP HAD LULA'!I30-'XP HADDAD '!I30</f>
        <v>-4</v>
      </c>
      <c r="J30" s="14">
        <f>'XP HAD LULA'!J30-'XP HADDAD '!J30</f>
        <v>0</v>
      </c>
      <c r="K30" s="14">
        <f>'XP HAD LULA'!K30-'XP HADDAD '!K30</f>
        <v>0</v>
      </c>
      <c r="L30" s="1">
        <f t="shared" ref="L30:Q30" si="27">F30/F$36</f>
        <v>-0.75</v>
      </c>
      <c r="M30" s="1">
        <f t="shared" si="27"/>
        <v>-0.33333333333333331</v>
      </c>
      <c r="N30" s="1">
        <f t="shared" si="27"/>
        <v>-0.2</v>
      </c>
      <c r="O30" s="1">
        <f t="shared" si="27"/>
        <v>-0.33333333333333331</v>
      </c>
      <c r="P30" s="1">
        <f t="shared" si="27"/>
        <v>0</v>
      </c>
      <c r="Q30" s="1">
        <f t="shared" si="27"/>
        <v>0</v>
      </c>
    </row>
    <row r="31" spans="2:17" hidden="1" x14ac:dyDescent="0.25">
      <c r="B31" t="s">
        <v>0</v>
      </c>
      <c r="C31" t="s">
        <v>20</v>
      </c>
      <c r="F31" s="14">
        <f>'XP HAD LULA'!F31-'XP HADDAD '!F31</f>
        <v>-1</v>
      </c>
      <c r="G31" s="14">
        <f>'XP HAD LULA'!G31-'XP HADDAD '!G31</f>
        <v>1</v>
      </c>
      <c r="H31" s="14">
        <f>'XP HAD LULA'!H31-'XP HADDAD '!H31</f>
        <v>-1</v>
      </c>
      <c r="I31" s="14">
        <f>'XP HAD LULA'!I31-'XP HADDAD '!I31</f>
        <v>0</v>
      </c>
      <c r="J31" s="14">
        <f>'XP HAD LULA'!J31-'XP HADDAD '!J31</f>
        <v>0</v>
      </c>
      <c r="K31" s="14">
        <f>'XP HAD LULA'!K31-'XP HADDAD '!K31</f>
        <v>-1</v>
      </c>
      <c r="L31" s="1">
        <f t="shared" ref="L31:Q31" si="28">F31/F$37</f>
        <v>-7.6923076923076927E-2</v>
      </c>
      <c r="M31" s="1">
        <f t="shared" si="28"/>
        <v>5.8823529411764705E-2</v>
      </c>
      <c r="N31" s="1">
        <f t="shared" si="28"/>
        <v>-5.2631578947368418E-2</v>
      </c>
      <c r="O31" s="1">
        <f t="shared" si="28"/>
        <v>0</v>
      </c>
      <c r="P31" s="1">
        <f t="shared" si="28"/>
        <v>0</v>
      </c>
      <c r="Q31" s="1">
        <f t="shared" si="28"/>
        <v>-4.1666666666666664E-2</v>
      </c>
    </row>
    <row r="32" spans="2:17" hidden="1" x14ac:dyDescent="0.25">
      <c r="B32" t="s">
        <v>0</v>
      </c>
      <c r="C32" t="s">
        <v>29</v>
      </c>
      <c r="F32" s="14">
        <f>'XP HAD LULA'!F32-'XP HADDAD '!F32</f>
        <v>1</v>
      </c>
      <c r="G32" s="14">
        <f>'XP HAD LULA'!G32-'XP HADDAD '!G32</f>
        <v>-1</v>
      </c>
      <c r="H32" s="14">
        <f>'XP HAD LULA'!H32-'XP HADDAD '!H32</f>
        <v>0</v>
      </c>
      <c r="I32" s="14">
        <f>'XP HAD LULA'!I32-'XP HADDAD '!I32</f>
        <v>0</v>
      </c>
      <c r="J32" s="14">
        <f>'XP HAD LULA'!J32-'XP HADDAD '!J32</f>
        <v>0</v>
      </c>
      <c r="K32" s="14">
        <f>'XP HAD LULA'!K32-'XP HADDAD '!K32</f>
        <v>0</v>
      </c>
      <c r="L32" s="1">
        <f t="shared" ref="L32:Q32" si="29">F32/F$38</f>
        <v>0.14285714285714285</v>
      </c>
      <c r="M32" s="1">
        <f t="shared" si="29"/>
        <v>-0.14285714285714285</v>
      </c>
      <c r="N32" s="1">
        <f t="shared" si="29"/>
        <v>0</v>
      </c>
      <c r="O32" s="1">
        <f t="shared" si="29"/>
        <v>0</v>
      </c>
      <c r="P32" s="1">
        <f t="shared" si="29"/>
        <v>0</v>
      </c>
      <c r="Q32" s="1">
        <f t="shared" si="29"/>
        <v>0</v>
      </c>
    </row>
    <row r="33" spans="2:17" hidden="1" x14ac:dyDescent="0.25">
      <c r="B33" t="s">
        <v>0</v>
      </c>
      <c r="C33" t="s">
        <v>30</v>
      </c>
      <c r="D33" s="3"/>
      <c r="E33" s="3"/>
      <c r="F33" s="15">
        <f>'XP HAD LULA'!F33-'XP HADDAD '!F33</f>
        <v>2</v>
      </c>
      <c r="G33" s="15">
        <f>'XP HAD LULA'!G33-'XP HADDAD '!G33</f>
        <v>1</v>
      </c>
      <c r="H33" s="15">
        <f>'XP HAD LULA'!H33-'XP HADDAD '!H33</f>
        <v>1</v>
      </c>
      <c r="I33" s="15">
        <f>'XP HAD LULA'!I33-'XP HADDAD '!I33</f>
        <v>3</v>
      </c>
      <c r="J33" s="15">
        <f>'XP HAD LULA'!J33-'XP HADDAD '!J33</f>
        <v>1</v>
      </c>
      <c r="K33" s="15">
        <f>'XP HAD LULA'!K33-'XP HADDAD '!K33</f>
        <v>-4</v>
      </c>
      <c r="L33" s="1">
        <f t="shared" ref="L33:Q33" si="30">F33/F$39</f>
        <v>1</v>
      </c>
      <c r="M33" s="1">
        <f t="shared" si="30"/>
        <v>0.25</v>
      </c>
      <c r="N33" s="1">
        <f t="shared" si="30"/>
        <v>0.16666666666666666</v>
      </c>
      <c r="O33" s="1">
        <f t="shared" si="30"/>
        <v>1</v>
      </c>
      <c r="P33" s="1">
        <f t="shared" si="30"/>
        <v>0.5</v>
      </c>
      <c r="Q33" s="1">
        <f t="shared" si="30"/>
        <v>-0.44444444444444442</v>
      </c>
    </row>
    <row r="34" spans="2:17" x14ac:dyDescent="0.25">
      <c r="B34" t="s">
        <v>39</v>
      </c>
      <c r="C34" s="3" t="s">
        <v>26</v>
      </c>
      <c r="D34" s="10"/>
      <c r="E34" s="10"/>
      <c r="F34" s="13">
        <f>'XP HAD LULA'!F34-'XP HADDAD '!F34</f>
        <v>7.9799999999999978</v>
      </c>
      <c r="G34" s="13">
        <f>'XP HAD LULA'!G34-'XP HADDAD '!G34</f>
        <v>9.6300000000000026</v>
      </c>
      <c r="H34" s="13">
        <f>'XP HAD LULA'!H34-'XP HADDAD '!H34</f>
        <v>10.030000000000001</v>
      </c>
      <c r="I34" s="13">
        <f>'XP HAD LULA'!I34-'XP HADDAD '!I34</f>
        <v>9.4</v>
      </c>
      <c r="J34" s="13">
        <f>'XP HAD LULA'!J34-'XP HADDAD '!J34</f>
        <v>8.8800000000000008</v>
      </c>
      <c r="K34" s="13">
        <f>'XP HAD LULA'!K34-'XP HADDAD '!K34</f>
        <v>11.06</v>
      </c>
    </row>
    <row r="35" spans="2:17" hidden="1" x14ac:dyDescent="0.25">
      <c r="B35" t="s">
        <v>39</v>
      </c>
      <c r="C35" t="s">
        <v>27</v>
      </c>
      <c r="F35" s="14">
        <f>'XP HAD LULA'!F35-'XP HADDAD '!F35</f>
        <v>11</v>
      </c>
      <c r="G35" s="14">
        <f>'XP HAD LULA'!G35-'XP HADDAD '!G35</f>
        <v>10</v>
      </c>
      <c r="H35" s="14">
        <f>'XP HAD LULA'!H35-'XP HADDAD '!H35</f>
        <v>9</v>
      </c>
      <c r="I35" s="14">
        <f>'XP HAD LULA'!I35-'XP HADDAD '!I35</f>
        <v>5</v>
      </c>
      <c r="J35" s="14">
        <f>'XP HAD LULA'!J35-'XP HADDAD '!J35</f>
        <v>7</v>
      </c>
      <c r="K35" s="14">
        <f>'XP HAD LULA'!K35-'XP HADDAD '!K35</f>
        <v>11</v>
      </c>
      <c r="L35" s="7"/>
    </row>
    <row r="36" spans="2:17" hidden="1" x14ac:dyDescent="0.25">
      <c r="B36" t="s">
        <v>39</v>
      </c>
      <c r="C36" t="s">
        <v>28</v>
      </c>
      <c r="F36" s="14">
        <f>'XP HAD LULA'!F36-'XP HADDAD '!F36</f>
        <v>4</v>
      </c>
      <c r="G36" s="14">
        <f>'XP HAD LULA'!G36-'XP HADDAD '!G36</f>
        <v>9</v>
      </c>
      <c r="H36" s="14">
        <f>'XP HAD LULA'!H36-'XP HADDAD '!H36</f>
        <v>10</v>
      </c>
      <c r="I36" s="14">
        <f>'XP HAD LULA'!I36-'XP HADDAD '!I36</f>
        <v>12</v>
      </c>
      <c r="J36" s="14">
        <f>'XP HAD LULA'!J36-'XP HADDAD '!J36</f>
        <v>9</v>
      </c>
      <c r="K36" s="14">
        <f>'XP HAD LULA'!K36-'XP HADDAD '!K36</f>
        <v>9</v>
      </c>
      <c r="L36" s="7"/>
    </row>
    <row r="37" spans="2:17" hidden="1" x14ac:dyDescent="0.25">
      <c r="B37" t="s">
        <v>39</v>
      </c>
      <c r="C37" t="s">
        <v>20</v>
      </c>
      <c r="F37" s="14">
        <f>'XP HAD LULA'!F37-'XP HADDAD '!F37</f>
        <v>13</v>
      </c>
      <c r="G37" s="14">
        <f>'XP HAD LULA'!G37-'XP HADDAD '!G37</f>
        <v>17</v>
      </c>
      <c r="H37" s="14">
        <f>'XP HAD LULA'!H37-'XP HADDAD '!H37</f>
        <v>19</v>
      </c>
      <c r="I37" s="14">
        <f>'XP HAD LULA'!I37-'XP HADDAD '!I37</f>
        <v>19</v>
      </c>
      <c r="J37" s="14">
        <f>'XP HAD LULA'!J37-'XP HADDAD '!J37</f>
        <v>21</v>
      </c>
      <c r="K37" s="14">
        <f>'XP HAD LULA'!K37-'XP HADDAD '!K37</f>
        <v>24</v>
      </c>
      <c r="L37" s="7"/>
    </row>
    <row r="38" spans="2:17" hidden="1" x14ac:dyDescent="0.25">
      <c r="B38" t="s">
        <v>39</v>
      </c>
      <c r="C38" t="s">
        <v>29</v>
      </c>
      <c r="F38" s="14">
        <f>'XP HAD LULA'!F38-'XP HADDAD '!F38</f>
        <v>7</v>
      </c>
      <c r="G38" s="14">
        <f>'XP HAD LULA'!G38-'XP HADDAD '!G38</f>
        <v>7</v>
      </c>
      <c r="H38" s="14">
        <f>'XP HAD LULA'!H38-'XP HADDAD '!H38</f>
        <v>6</v>
      </c>
      <c r="I38" s="14">
        <f>'XP HAD LULA'!I38-'XP HADDAD '!I38</f>
        <v>6</v>
      </c>
      <c r="J38" s="14">
        <f>'XP HAD LULA'!J38-'XP HADDAD '!J38</f>
        <v>4</v>
      </c>
      <c r="K38" s="14">
        <f>'XP HAD LULA'!K38-'XP HADDAD '!K38</f>
        <v>4</v>
      </c>
      <c r="L38" s="7"/>
    </row>
    <row r="39" spans="2:17" hidden="1" x14ac:dyDescent="0.25">
      <c r="B39" t="s">
        <v>39</v>
      </c>
      <c r="C39" t="s">
        <v>30</v>
      </c>
      <c r="F39" s="14">
        <f>'XP HAD LULA'!F39-'XP HADDAD '!F39</f>
        <v>2</v>
      </c>
      <c r="G39" s="14">
        <f>'XP HAD LULA'!G39-'XP HADDAD '!G39</f>
        <v>4</v>
      </c>
      <c r="H39" s="14">
        <f>'XP HAD LULA'!H39-'XP HADDAD '!H39</f>
        <v>6</v>
      </c>
      <c r="I39" s="14">
        <f>'XP HAD LULA'!I39-'XP HADDAD '!I39</f>
        <v>3</v>
      </c>
      <c r="J39" s="14">
        <f>'XP HAD LULA'!J39-'XP HADDAD '!J39</f>
        <v>2</v>
      </c>
      <c r="K39" s="14">
        <f>'XP HAD LULA'!K39-'XP HADDAD '!K39</f>
        <v>9</v>
      </c>
      <c r="L39" s="7"/>
    </row>
    <row r="40" spans="2:17" x14ac:dyDescent="0.25">
      <c r="B40" t="s">
        <v>40</v>
      </c>
      <c r="C40" s="3" t="s">
        <v>26</v>
      </c>
      <c r="D40" s="10"/>
      <c r="E40" s="10"/>
      <c r="F40" s="13">
        <f>'XP HAD LULA'!F40-'XP HADDAD '!F40</f>
        <v>-3.009999999999998</v>
      </c>
      <c r="G40" s="13">
        <f>'XP HAD LULA'!G40-'XP HADDAD '!G40</f>
        <v>-8.730000000000004</v>
      </c>
      <c r="H40" s="13">
        <f>'XP HAD LULA'!H40-'XP HADDAD '!H40</f>
        <v>-4.1099999999999994</v>
      </c>
      <c r="I40" s="13">
        <f>'XP HAD LULA'!I40-'XP HADDAD '!I40</f>
        <v>-5.009999999999998</v>
      </c>
      <c r="J40" s="13">
        <f>'XP HAD LULA'!J40-'XP HADDAD '!J40</f>
        <v>-2.3900000000000006</v>
      </c>
      <c r="K40" s="13">
        <f>'XP HAD LULA'!K40-'XP HADDAD '!K40</f>
        <v>-2.240000000000002</v>
      </c>
      <c r="L40" s="16">
        <f t="shared" ref="L40:Q40" si="31">F40/F$34</f>
        <v>-0.37719298245614019</v>
      </c>
      <c r="M40" s="16">
        <f t="shared" si="31"/>
        <v>-0.90654205607476657</v>
      </c>
      <c r="N40" s="16">
        <f t="shared" si="31"/>
        <v>-0.40977068793619131</v>
      </c>
      <c r="O40" s="16">
        <f t="shared" si="31"/>
        <v>-0.53297872340425512</v>
      </c>
      <c r="P40" s="16">
        <f t="shared" si="31"/>
        <v>-0.26914414414414417</v>
      </c>
      <c r="Q40" s="16">
        <f t="shared" si="31"/>
        <v>-0.20253164556962042</v>
      </c>
    </row>
    <row r="41" spans="2:17" hidden="1" x14ac:dyDescent="0.25">
      <c r="B41" t="s">
        <v>40</v>
      </c>
      <c r="C41" t="s">
        <v>27</v>
      </c>
      <c r="F41" s="14">
        <f>'XP HAD LULA'!F41-'XP HADDAD '!F41</f>
        <v>-4</v>
      </c>
      <c r="G41" s="14">
        <f>'XP HAD LULA'!G41-'XP HADDAD '!G41</f>
        <v>-6</v>
      </c>
      <c r="H41" s="14">
        <f>'XP HAD LULA'!H41-'XP HADDAD '!H41</f>
        <v>-4</v>
      </c>
      <c r="I41" s="14">
        <f>'XP HAD LULA'!I41-'XP HADDAD '!I41</f>
        <v>-4</v>
      </c>
      <c r="J41" s="14">
        <f>'XP HAD LULA'!J41-'XP HADDAD '!J41</f>
        <v>1</v>
      </c>
      <c r="K41" s="14">
        <f>'XP HAD LULA'!K41-'XP HADDAD '!K41</f>
        <v>-1</v>
      </c>
      <c r="L41" s="1">
        <f t="shared" ref="L41:Q41" si="32">F41/F$35</f>
        <v>-0.36363636363636365</v>
      </c>
      <c r="M41" s="1">
        <f t="shared" si="32"/>
        <v>-0.6</v>
      </c>
      <c r="N41" s="1">
        <f t="shared" si="32"/>
        <v>-0.44444444444444442</v>
      </c>
      <c r="O41" s="1">
        <f t="shared" si="32"/>
        <v>-0.8</v>
      </c>
      <c r="P41" s="1">
        <f t="shared" si="32"/>
        <v>0.14285714285714285</v>
      </c>
      <c r="Q41" s="1">
        <f t="shared" si="32"/>
        <v>-9.0909090909090912E-2</v>
      </c>
    </row>
    <row r="42" spans="2:17" hidden="1" x14ac:dyDescent="0.25">
      <c r="B42" t="s">
        <v>40</v>
      </c>
      <c r="C42" t="s">
        <v>28</v>
      </c>
      <c r="F42" s="14">
        <f>'XP HAD LULA'!F42-'XP HADDAD '!F42</f>
        <v>0</v>
      </c>
      <c r="G42" s="14">
        <f>'XP HAD LULA'!G42-'XP HADDAD '!G42</f>
        <v>-5</v>
      </c>
      <c r="H42" s="14">
        <f>'XP HAD LULA'!H42-'XP HADDAD '!H42</f>
        <v>-4</v>
      </c>
      <c r="I42" s="14">
        <f>'XP HAD LULA'!I42-'XP HADDAD '!I42</f>
        <v>-8</v>
      </c>
      <c r="J42" s="14">
        <f>'XP HAD LULA'!J42-'XP HADDAD '!J42</f>
        <v>-2</v>
      </c>
      <c r="K42" s="14">
        <f>'XP HAD LULA'!K42-'XP HADDAD '!K42</f>
        <v>-6</v>
      </c>
      <c r="L42" s="1">
        <f t="shared" ref="L42:Q42" si="33">F42/F$36</f>
        <v>0</v>
      </c>
      <c r="M42" s="1">
        <f t="shared" si="33"/>
        <v>-0.55555555555555558</v>
      </c>
      <c r="N42" s="1">
        <f t="shared" si="33"/>
        <v>-0.4</v>
      </c>
      <c r="O42" s="1">
        <f t="shared" si="33"/>
        <v>-0.66666666666666663</v>
      </c>
      <c r="P42" s="1">
        <f t="shared" si="33"/>
        <v>-0.22222222222222221</v>
      </c>
      <c r="Q42" s="1">
        <f t="shared" si="33"/>
        <v>-0.66666666666666663</v>
      </c>
    </row>
    <row r="43" spans="2:17" hidden="1" x14ac:dyDescent="0.25">
      <c r="B43" t="s">
        <v>40</v>
      </c>
      <c r="C43" t="s">
        <v>20</v>
      </c>
      <c r="F43" s="14">
        <f>'XP HAD LULA'!F43-'XP HADDAD '!F43</f>
        <v>-4</v>
      </c>
      <c r="G43" s="14">
        <f>'XP HAD LULA'!G43-'XP HADDAD '!G43</f>
        <v>-10</v>
      </c>
      <c r="H43" s="14">
        <f>'XP HAD LULA'!H43-'XP HADDAD '!H43</f>
        <v>-6</v>
      </c>
      <c r="I43" s="14">
        <f>'XP HAD LULA'!I43-'XP HADDAD '!I43</f>
        <v>-9</v>
      </c>
      <c r="J43" s="14">
        <f>'XP HAD LULA'!J43-'XP HADDAD '!J43</f>
        <v>-6</v>
      </c>
      <c r="K43" s="14">
        <f>'XP HAD LULA'!K43-'XP HADDAD '!K43</f>
        <v>-7</v>
      </c>
      <c r="L43" s="1">
        <f t="shared" ref="L43:Q43" si="34">F43/F$37</f>
        <v>-0.30769230769230771</v>
      </c>
      <c r="M43" s="1">
        <f t="shared" si="34"/>
        <v>-0.58823529411764708</v>
      </c>
      <c r="N43" s="1">
        <f t="shared" si="34"/>
        <v>-0.31578947368421051</v>
      </c>
      <c r="O43" s="1">
        <f t="shared" si="34"/>
        <v>-0.47368421052631576</v>
      </c>
      <c r="P43" s="1">
        <f t="shared" si="34"/>
        <v>-0.2857142857142857</v>
      </c>
      <c r="Q43" s="1">
        <f t="shared" si="34"/>
        <v>-0.29166666666666669</v>
      </c>
    </row>
    <row r="44" spans="2:17" hidden="1" x14ac:dyDescent="0.25">
      <c r="B44" t="s">
        <v>40</v>
      </c>
      <c r="C44" t="s">
        <v>29</v>
      </c>
      <c r="F44" s="14">
        <f>'XP HAD LULA'!F44-'XP HADDAD '!F44</f>
        <v>-2</v>
      </c>
      <c r="G44" s="14">
        <f>'XP HAD LULA'!G44-'XP HADDAD '!G44</f>
        <v>-10</v>
      </c>
      <c r="H44" s="14">
        <f>'XP HAD LULA'!H44-'XP HADDAD '!H44</f>
        <v>-3</v>
      </c>
      <c r="I44" s="14">
        <f>'XP HAD LULA'!I44-'XP HADDAD '!I44</f>
        <v>-5</v>
      </c>
      <c r="J44" s="14">
        <f>'XP HAD LULA'!J44-'XP HADDAD '!J44</f>
        <v>-2</v>
      </c>
      <c r="K44" s="14">
        <f>'XP HAD LULA'!K44-'XP HADDAD '!K44</f>
        <v>0</v>
      </c>
      <c r="L44" s="1">
        <f t="shared" ref="L44:Q44" si="35">F44/F$38</f>
        <v>-0.2857142857142857</v>
      </c>
      <c r="M44" s="1">
        <f t="shared" si="35"/>
        <v>-1.4285714285714286</v>
      </c>
      <c r="N44" s="1">
        <f t="shared" si="35"/>
        <v>-0.5</v>
      </c>
      <c r="O44" s="1">
        <f t="shared" si="35"/>
        <v>-0.83333333333333337</v>
      </c>
      <c r="P44" s="1">
        <f t="shared" si="35"/>
        <v>-0.5</v>
      </c>
      <c r="Q44" s="1">
        <f t="shared" si="35"/>
        <v>0</v>
      </c>
    </row>
    <row r="45" spans="2:17" hidden="1" x14ac:dyDescent="0.25">
      <c r="B45" t="s">
        <v>40</v>
      </c>
      <c r="C45" t="s">
        <v>30</v>
      </c>
      <c r="F45" s="14">
        <f>'XP HAD LULA'!F45-'XP HADDAD '!F45</f>
        <v>-5</v>
      </c>
      <c r="G45" s="14">
        <f>'XP HAD LULA'!G45-'XP HADDAD '!G45</f>
        <v>-6</v>
      </c>
      <c r="H45" s="14">
        <f>'XP HAD LULA'!H45-'XP HADDAD '!H45</f>
        <v>-4</v>
      </c>
      <c r="I45" s="14">
        <f>'XP HAD LULA'!I45-'XP HADDAD '!I45</f>
        <v>3</v>
      </c>
      <c r="J45" s="14">
        <f>'XP HAD LULA'!J45-'XP HADDAD '!J45</f>
        <v>1</v>
      </c>
      <c r="K45" s="14">
        <f>'XP HAD LULA'!K45-'XP HADDAD '!K45</f>
        <v>1</v>
      </c>
      <c r="L45" s="1">
        <f t="shared" ref="L45:Q45" si="36">F45/F$39</f>
        <v>-2.5</v>
      </c>
      <c r="M45" s="1">
        <f t="shared" si="36"/>
        <v>-1.5</v>
      </c>
      <c r="N45" s="1">
        <f t="shared" si="36"/>
        <v>-0.66666666666666663</v>
      </c>
      <c r="O45" s="1">
        <f t="shared" si="36"/>
        <v>1</v>
      </c>
      <c r="P45" s="1">
        <f t="shared" si="36"/>
        <v>0.5</v>
      </c>
      <c r="Q45" s="1">
        <f t="shared" si="36"/>
        <v>0.1111111111111111</v>
      </c>
    </row>
    <row r="46" spans="2:17" x14ac:dyDescent="0.25">
      <c r="B46" t="s">
        <v>41</v>
      </c>
      <c r="C46" s="3" t="s">
        <v>26</v>
      </c>
      <c r="D46" s="10"/>
      <c r="E46" s="10"/>
      <c r="F46" s="13">
        <f>'XP HAD LULA'!F46-'XP HADDAD '!F46</f>
        <v>-0.88000000000000078</v>
      </c>
      <c r="G46" s="13">
        <f>'XP HAD LULA'!G46-'XP HADDAD '!G46</f>
        <v>6.080000000000001</v>
      </c>
      <c r="H46" s="13">
        <f>'XP HAD LULA'!H46-'XP HADDAD '!H46</f>
        <v>2.4699999999999998</v>
      </c>
      <c r="I46" s="13">
        <f>'XP HAD LULA'!I46-'XP HADDAD '!I46</f>
        <v>4.0299999999999976</v>
      </c>
      <c r="J46" s="13">
        <f>'XP HAD LULA'!J46-'XP HADDAD '!J46</f>
        <v>-0.91999999999999993</v>
      </c>
      <c r="K46" s="13">
        <f>'XP HAD LULA'!K46-'XP HADDAD '!K46</f>
        <v>0.58999999999999986</v>
      </c>
      <c r="L46" s="16">
        <f t="shared" ref="L46:Q46" si="37">F46/F$34</f>
        <v>-0.11027568922305778</v>
      </c>
      <c r="M46" s="16">
        <f t="shared" si="37"/>
        <v>0.63136033229491162</v>
      </c>
      <c r="N46" s="16">
        <f t="shared" si="37"/>
        <v>0.24626121635094711</v>
      </c>
      <c r="O46" s="16">
        <f t="shared" si="37"/>
        <v>0.42872340425531885</v>
      </c>
      <c r="P46" s="16">
        <f t="shared" si="37"/>
        <v>-0.10360360360360359</v>
      </c>
      <c r="Q46" s="16">
        <f t="shared" si="37"/>
        <v>5.3345388788426748E-2</v>
      </c>
    </row>
    <row r="47" spans="2:17" hidden="1" x14ac:dyDescent="0.25">
      <c r="B47" t="s">
        <v>41</v>
      </c>
      <c r="C47" t="s">
        <v>27</v>
      </c>
      <c r="F47" s="14">
        <f>'XP HAD LULA'!F47-'XP HADDAD '!F47</f>
        <v>2</v>
      </c>
      <c r="G47" s="14">
        <f>'XP HAD LULA'!G47-'XP HADDAD '!G47</f>
        <v>6</v>
      </c>
      <c r="H47" s="14">
        <f>'XP HAD LULA'!H47-'XP HADDAD '!H47</f>
        <v>0</v>
      </c>
      <c r="I47" s="14">
        <f>'XP HAD LULA'!I47-'XP HADDAD '!I47</f>
        <v>17</v>
      </c>
      <c r="J47" s="14">
        <f>'XP HAD LULA'!J47-'XP HADDAD '!J47</f>
        <v>-4</v>
      </c>
      <c r="K47" s="14">
        <f>'XP HAD LULA'!K47-'XP HADDAD '!K47</f>
        <v>0</v>
      </c>
      <c r="L47" s="1">
        <f t="shared" ref="L47:Q47" si="38">F47/F$35</f>
        <v>0.18181818181818182</v>
      </c>
      <c r="M47" s="1">
        <f t="shared" si="38"/>
        <v>0.6</v>
      </c>
      <c r="N47" s="1">
        <f t="shared" si="38"/>
        <v>0</v>
      </c>
      <c r="O47" s="1">
        <f t="shared" si="38"/>
        <v>3.4</v>
      </c>
      <c r="P47" s="1">
        <f t="shared" si="38"/>
        <v>-0.5714285714285714</v>
      </c>
      <c r="Q47" s="1">
        <f t="shared" si="38"/>
        <v>0</v>
      </c>
    </row>
    <row r="48" spans="2:17" hidden="1" x14ac:dyDescent="0.25">
      <c r="B48" t="s">
        <v>41</v>
      </c>
      <c r="C48" t="s">
        <v>28</v>
      </c>
      <c r="F48" s="14">
        <f>'XP HAD LULA'!F48-'XP HADDAD '!F48</f>
        <v>-1</v>
      </c>
      <c r="G48" s="14">
        <f>'XP HAD LULA'!G48-'XP HADDAD '!G48</f>
        <v>7</v>
      </c>
      <c r="H48" s="14">
        <f>'XP HAD LULA'!H48-'XP HADDAD '!H48</f>
        <v>6</v>
      </c>
      <c r="I48" s="14">
        <f>'XP HAD LULA'!I48-'XP HADDAD '!I48</f>
        <v>10</v>
      </c>
      <c r="J48" s="14">
        <f>'XP HAD LULA'!J48-'XP HADDAD '!J48</f>
        <v>-7</v>
      </c>
      <c r="K48" s="14">
        <f>'XP HAD LULA'!K48-'XP HADDAD '!K48</f>
        <v>-2</v>
      </c>
      <c r="L48" s="1">
        <f t="shared" ref="L48:Q48" si="39">F48/F$36</f>
        <v>-0.25</v>
      </c>
      <c r="M48" s="1">
        <f t="shared" si="39"/>
        <v>0.77777777777777779</v>
      </c>
      <c r="N48" s="1">
        <f t="shared" si="39"/>
        <v>0.6</v>
      </c>
      <c r="O48" s="1">
        <f t="shared" si="39"/>
        <v>0.83333333333333337</v>
      </c>
      <c r="P48" s="1">
        <f t="shared" si="39"/>
        <v>-0.77777777777777779</v>
      </c>
      <c r="Q48" s="1">
        <f t="shared" si="39"/>
        <v>-0.22222222222222221</v>
      </c>
    </row>
    <row r="49" spans="2:17" hidden="1" x14ac:dyDescent="0.25">
      <c r="B49" t="s">
        <v>41</v>
      </c>
      <c r="C49" t="s">
        <v>20</v>
      </c>
      <c r="F49" s="14">
        <f>'XP HAD LULA'!F49-'XP HADDAD '!F49</f>
        <v>-2</v>
      </c>
      <c r="G49" s="14">
        <f>'XP HAD LULA'!G49-'XP HADDAD '!G49</f>
        <v>3</v>
      </c>
      <c r="H49" s="14">
        <f>'XP HAD LULA'!H49-'XP HADDAD '!H49</f>
        <v>6</v>
      </c>
      <c r="I49" s="14">
        <f>'XP HAD LULA'!I49-'XP HADDAD '!I49</f>
        <v>3</v>
      </c>
      <c r="J49" s="14">
        <f>'XP HAD LULA'!J49-'XP HADDAD '!J49</f>
        <v>-2</v>
      </c>
      <c r="K49" s="14">
        <f>'XP HAD LULA'!K49-'XP HADDAD '!K49</f>
        <v>0</v>
      </c>
      <c r="L49" s="1">
        <f t="shared" ref="L49:Q49" si="40">F49/F$37</f>
        <v>-0.15384615384615385</v>
      </c>
      <c r="M49" s="1">
        <f t="shared" si="40"/>
        <v>0.17647058823529413</v>
      </c>
      <c r="N49" s="1">
        <f t="shared" si="40"/>
        <v>0.31578947368421051</v>
      </c>
      <c r="O49" s="1">
        <f t="shared" si="40"/>
        <v>0.15789473684210525</v>
      </c>
      <c r="P49" s="1">
        <f t="shared" si="40"/>
        <v>-9.5238095238095233E-2</v>
      </c>
      <c r="Q49" s="1">
        <f t="shared" si="40"/>
        <v>0</v>
      </c>
    </row>
    <row r="50" spans="2:17" hidden="1" x14ac:dyDescent="0.25">
      <c r="B50" t="s">
        <v>41</v>
      </c>
      <c r="C50" t="s">
        <v>29</v>
      </c>
      <c r="F50" s="14">
        <f>'XP HAD LULA'!F50-'XP HADDAD '!F50</f>
        <v>-1</v>
      </c>
      <c r="G50" s="14">
        <f>'XP HAD LULA'!G50-'XP HADDAD '!G50</f>
        <v>10</v>
      </c>
      <c r="H50" s="14">
        <f>'XP HAD LULA'!H50-'XP HADDAD '!H50</f>
        <v>1</v>
      </c>
      <c r="I50" s="14">
        <f>'XP HAD LULA'!I50-'XP HADDAD '!I50</f>
        <v>2</v>
      </c>
      <c r="J50" s="14">
        <f>'XP HAD LULA'!J50-'XP HADDAD '!J50</f>
        <v>1</v>
      </c>
      <c r="K50" s="14">
        <f>'XP HAD LULA'!K50-'XP HADDAD '!K50</f>
        <v>1</v>
      </c>
      <c r="L50" s="1">
        <f t="shared" ref="L50:Q50" si="41">F50/F$38</f>
        <v>-0.14285714285714285</v>
      </c>
      <c r="M50" s="1">
        <f t="shared" si="41"/>
        <v>1.4285714285714286</v>
      </c>
      <c r="N50" s="1">
        <f t="shared" si="41"/>
        <v>0.16666666666666666</v>
      </c>
      <c r="O50" s="1">
        <f t="shared" si="41"/>
        <v>0.33333333333333331</v>
      </c>
      <c r="P50" s="1">
        <f t="shared" si="41"/>
        <v>0.25</v>
      </c>
      <c r="Q50" s="1">
        <f t="shared" si="41"/>
        <v>0.25</v>
      </c>
    </row>
    <row r="51" spans="2:17" hidden="1" x14ac:dyDescent="0.25">
      <c r="B51" t="s">
        <v>41</v>
      </c>
      <c r="C51" t="s">
        <v>30</v>
      </c>
      <c r="F51" s="14">
        <f>'XP HAD LULA'!F51-'XP HADDAD '!F51</f>
        <v>0</v>
      </c>
      <c r="G51" s="14">
        <f>'XP HAD LULA'!G51-'XP HADDAD '!G51</f>
        <v>0</v>
      </c>
      <c r="H51" s="14">
        <f>'XP HAD LULA'!H51-'XP HADDAD '!H51</f>
        <v>0</v>
      </c>
      <c r="I51" s="14">
        <f>'XP HAD LULA'!I51-'XP HADDAD '!I51</f>
        <v>2</v>
      </c>
      <c r="J51" s="14">
        <f>'XP HAD LULA'!J51-'XP HADDAD '!J51</f>
        <v>0</v>
      </c>
      <c r="K51" s="14">
        <f>'XP HAD LULA'!K51-'XP HADDAD '!K51</f>
        <v>2</v>
      </c>
      <c r="L51" s="1">
        <f t="shared" ref="L51:Q51" si="42">F51/F$39</f>
        <v>0</v>
      </c>
      <c r="M51" s="1">
        <f t="shared" si="42"/>
        <v>0</v>
      </c>
      <c r="N51" s="1">
        <f t="shared" si="42"/>
        <v>0</v>
      </c>
      <c r="O51" s="1">
        <f t="shared" si="42"/>
        <v>0.66666666666666663</v>
      </c>
      <c r="P51" s="1">
        <f t="shared" si="42"/>
        <v>0</v>
      </c>
      <c r="Q51" s="1">
        <f t="shared" si="42"/>
        <v>0.22222222222222221</v>
      </c>
    </row>
    <row r="70" spans="2:12" x14ac:dyDescent="0.25">
      <c r="B70" t="s">
        <v>41</v>
      </c>
      <c r="C70" s="3" t="s">
        <v>26</v>
      </c>
      <c r="D70" s="10"/>
      <c r="E70" s="10"/>
      <c r="F70" s="10">
        <v>3.1500000000000004</v>
      </c>
      <c r="G70" s="10">
        <v>6.2700000000000005</v>
      </c>
      <c r="H70" s="10">
        <v>4.7299999999999995</v>
      </c>
      <c r="I70" s="10">
        <v>5.870000000000001</v>
      </c>
      <c r="J70" s="10">
        <v>5.85</v>
      </c>
      <c r="K70" s="10">
        <v>4.37</v>
      </c>
    </row>
    <row r="71" spans="2:12" x14ac:dyDescent="0.25">
      <c r="B71" t="s">
        <v>41</v>
      </c>
      <c r="C71" t="s">
        <v>27</v>
      </c>
      <c r="F71">
        <v>6</v>
      </c>
      <c r="G71">
        <v>12</v>
      </c>
      <c r="H71">
        <v>5</v>
      </c>
      <c r="I71">
        <v>24</v>
      </c>
      <c r="J71">
        <v>2</v>
      </c>
      <c r="K71">
        <v>4</v>
      </c>
      <c r="L71" s="7">
        <v>0.08</v>
      </c>
    </row>
    <row r="72" spans="2:12" x14ac:dyDescent="0.25">
      <c r="B72" t="s">
        <v>41</v>
      </c>
      <c r="C72" t="s">
        <v>28</v>
      </c>
      <c r="F72">
        <v>3</v>
      </c>
      <c r="G72">
        <v>17</v>
      </c>
      <c r="H72">
        <v>7</v>
      </c>
      <c r="I72">
        <v>13</v>
      </c>
      <c r="J72">
        <v>9</v>
      </c>
      <c r="K72">
        <v>1</v>
      </c>
      <c r="L72" s="7">
        <v>7.0000000000000007E-2</v>
      </c>
    </row>
    <row r="73" spans="2:12" x14ac:dyDescent="0.25">
      <c r="B73" t="s">
        <v>41</v>
      </c>
      <c r="C73" t="s">
        <v>20</v>
      </c>
      <c r="F73">
        <v>1</v>
      </c>
      <c r="G73">
        <v>10</v>
      </c>
      <c r="H73">
        <v>10</v>
      </c>
      <c r="I73">
        <v>9</v>
      </c>
      <c r="J73">
        <v>3</v>
      </c>
      <c r="K73">
        <v>3</v>
      </c>
      <c r="L73" s="7">
        <v>0.27</v>
      </c>
    </row>
    <row r="74" spans="2:12" x14ac:dyDescent="0.25">
      <c r="B74" t="s">
        <v>41</v>
      </c>
      <c r="C74" t="s">
        <v>29</v>
      </c>
      <c r="F74">
        <v>2</v>
      </c>
      <c r="G74">
        <v>15</v>
      </c>
      <c r="H74">
        <v>7</v>
      </c>
      <c r="I74">
        <v>8</v>
      </c>
      <c r="J74">
        <v>6</v>
      </c>
      <c r="K74">
        <v>7</v>
      </c>
      <c r="L74" s="7">
        <v>0.43</v>
      </c>
    </row>
    <row r="75" spans="2:12" x14ac:dyDescent="0.25">
      <c r="B75" t="s">
        <v>41</v>
      </c>
      <c r="C75" t="s">
        <v>30</v>
      </c>
      <c r="F75">
        <v>3</v>
      </c>
      <c r="G75">
        <v>7</v>
      </c>
      <c r="H75">
        <v>4</v>
      </c>
      <c r="I75">
        <v>8</v>
      </c>
      <c r="J75">
        <v>5</v>
      </c>
      <c r="K75">
        <v>5</v>
      </c>
      <c r="L75" s="7">
        <v>0.15</v>
      </c>
    </row>
  </sheetData>
  <autoFilter ref="B3:Q51">
    <filterColumn colId="1">
      <filters>
        <filter val="Brasi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RowHeight="15" x14ac:dyDescent="0.25"/>
  <cols>
    <col min="1" max="1" width="2.7109375" customWidth="1"/>
    <col min="2" max="2" width="16.7109375" bestFit="1" customWidth="1"/>
    <col min="3" max="3" width="5.85546875" bestFit="1" customWidth="1"/>
    <col min="4" max="4" width="5.7109375" bestFit="1" customWidth="1"/>
    <col min="5" max="5" width="6.140625" bestFit="1" customWidth="1"/>
    <col min="6" max="9" width="6.28515625" bestFit="1" customWidth="1"/>
    <col min="10" max="11" width="5.140625" bestFit="1" customWidth="1"/>
    <col min="12" max="15" width="5.140625" customWidth="1"/>
    <col min="16" max="16" width="10.85546875" bestFit="1" customWidth="1"/>
    <col min="17" max="17" width="7.5703125" bestFit="1" customWidth="1"/>
    <col min="18" max="18" width="6.140625" bestFit="1" customWidth="1"/>
    <col min="19" max="19" width="6.28515625" bestFit="1" customWidth="1"/>
    <col min="20" max="22" width="6.7109375" bestFit="1" customWidth="1"/>
    <col min="23" max="24" width="6.140625" bestFit="1" customWidth="1"/>
    <col min="25" max="25" width="8.5703125" bestFit="1" customWidth="1"/>
    <col min="26" max="26" width="6.28515625" bestFit="1" customWidth="1"/>
    <col min="27" max="27" width="7.140625" bestFit="1" customWidth="1"/>
    <col min="28" max="28" width="4" customWidth="1"/>
    <col min="29" max="29" width="9.5703125" bestFit="1" customWidth="1"/>
    <col min="30" max="30" width="15.140625" bestFit="1" customWidth="1"/>
    <col min="31" max="31" width="3.7109375" customWidth="1"/>
    <col min="32" max="32" width="6.5703125" bestFit="1" customWidth="1"/>
    <col min="33" max="33" width="6.140625" bestFit="1" customWidth="1"/>
  </cols>
  <sheetData>
    <row r="2" spans="2:33" ht="15.75" thickBot="1" x14ac:dyDescent="0.3">
      <c r="Q2" t="s">
        <v>51</v>
      </c>
      <c r="AF2" t="s">
        <v>58</v>
      </c>
    </row>
    <row r="3" spans="2:33" ht="15.75" thickBot="1" x14ac:dyDescent="0.3">
      <c r="B3" s="3" t="s">
        <v>42</v>
      </c>
      <c r="C3" s="3" t="s">
        <v>43</v>
      </c>
      <c r="D3" s="3" t="s">
        <v>31</v>
      </c>
      <c r="E3" s="3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59</v>
      </c>
      <c r="M3" s="12" t="s">
        <v>60</v>
      </c>
      <c r="N3" s="12"/>
      <c r="O3" s="12"/>
      <c r="Q3" s="3" t="s">
        <v>31</v>
      </c>
      <c r="R3" s="3" t="s">
        <v>32</v>
      </c>
      <c r="S3" s="12" t="s">
        <v>33</v>
      </c>
      <c r="T3" s="12" t="s">
        <v>34</v>
      </c>
      <c r="U3" s="12" t="s">
        <v>35</v>
      </c>
      <c r="V3" s="12" t="s">
        <v>36</v>
      </c>
      <c r="W3" s="12" t="s">
        <v>37</v>
      </c>
      <c r="X3" s="12" t="s">
        <v>38</v>
      </c>
      <c r="Z3" s="12" t="s">
        <v>52</v>
      </c>
      <c r="AA3" s="12" t="s">
        <v>55</v>
      </c>
      <c r="AB3" s="12"/>
      <c r="AC3" s="12" t="s">
        <v>53</v>
      </c>
      <c r="AD3" t="s">
        <v>54</v>
      </c>
      <c r="AF3" s="25">
        <v>43293</v>
      </c>
      <c r="AG3" s="25">
        <v>43297</v>
      </c>
    </row>
    <row r="4" spans="2:33" x14ac:dyDescent="0.25">
      <c r="B4" t="s">
        <v>8</v>
      </c>
      <c r="C4" s="3" t="s">
        <v>26</v>
      </c>
      <c r="D4" s="10">
        <v>22.090000000000003</v>
      </c>
      <c r="E4" s="10">
        <v>26.029999999999998</v>
      </c>
      <c r="F4" s="10">
        <v>22.28</v>
      </c>
      <c r="G4" s="10">
        <v>20.700000000000003</v>
      </c>
      <c r="H4" s="10">
        <v>21.41</v>
      </c>
      <c r="I4" s="10">
        <v>22.08</v>
      </c>
      <c r="J4" s="10">
        <v>22.83</v>
      </c>
      <c r="K4" s="10">
        <v>23.59</v>
      </c>
      <c r="L4" s="10"/>
      <c r="M4" s="10"/>
      <c r="N4" s="10"/>
      <c r="O4" s="10"/>
      <c r="Q4" s="21">
        <f>D4/D$17</f>
        <v>0.33797429620563035</v>
      </c>
      <c r="R4" s="21">
        <f t="shared" ref="R4:R13" si="0">E4/E$17</f>
        <v>0.36724040632054167</v>
      </c>
      <c r="S4" s="21">
        <f t="shared" ref="S4:S13" si="1">F4/F$17</f>
        <v>0.32131525814825496</v>
      </c>
      <c r="T4" s="21">
        <f t="shared" ref="T4:T13" si="2">G4/G$17</f>
        <v>0.31506849315068503</v>
      </c>
      <c r="U4" s="21">
        <f t="shared" ref="U4:U13" si="3">H4/H$17</f>
        <v>0.31695040710584749</v>
      </c>
      <c r="V4" s="21">
        <f t="shared" ref="V4:V13" si="4">I4/I$17</f>
        <v>0.33792470156106513</v>
      </c>
      <c r="W4" s="21">
        <f t="shared" ref="W4:W13" si="5">J4/J$17</f>
        <v>0.3382222222222222</v>
      </c>
      <c r="X4" s="21">
        <f t="shared" ref="X4:X13" si="6">K4/K$17</f>
        <v>0.34660593593887751</v>
      </c>
      <c r="Z4" s="2">
        <v>0.34166666666666667</v>
      </c>
      <c r="AA4" s="2">
        <v>0.34</v>
      </c>
      <c r="AC4" s="2">
        <v>0.32835820895522388</v>
      </c>
      <c r="AD4">
        <v>31.1</v>
      </c>
      <c r="AF4" s="28">
        <v>0.37147003695144576</v>
      </c>
      <c r="AG4" s="31">
        <v>0.40193912694322365</v>
      </c>
    </row>
    <row r="5" spans="2:33" x14ac:dyDescent="0.25">
      <c r="B5" t="s">
        <v>13</v>
      </c>
      <c r="C5" s="3" t="s">
        <v>26</v>
      </c>
      <c r="D5" s="10">
        <v>13.370000000000001</v>
      </c>
      <c r="E5" s="10">
        <v>14.22</v>
      </c>
      <c r="F5" s="10">
        <v>12.85</v>
      </c>
      <c r="G5" s="10">
        <v>13.26</v>
      </c>
      <c r="H5" s="10">
        <v>14.7</v>
      </c>
      <c r="I5" s="10">
        <v>11.889999999999999</v>
      </c>
      <c r="J5" s="10">
        <v>12.43</v>
      </c>
      <c r="K5" s="10">
        <v>14.2</v>
      </c>
      <c r="L5" s="10"/>
      <c r="M5" s="10"/>
      <c r="N5" s="10"/>
      <c r="O5" s="10"/>
      <c r="Q5" s="21">
        <f t="shared" ref="Q5:Q13" si="7">D5/D$17</f>
        <v>0.20455936352509177</v>
      </c>
      <c r="R5" s="21">
        <f t="shared" si="0"/>
        <v>0.20062076749435664</v>
      </c>
      <c r="S5" s="21">
        <f t="shared" si="1"/>
        <v>0.18531871935390826</v>
      </c>
      <c r="T5" s="21">
        <f t="shared" si="2"/>
        <v>0.20182648401826486</v>
      </c>
      <c r="U5" s="21">
        <f t="shared" si="3"/>
        <v>0.21761658031088077</v>
      </c>
      <c r="V5" s="21">
        <f t="shared" si="4"/>
        <v>0.18197122742577285</v>
      </c>
      <c r="W5" s="21">
        <f t="shared" si="5"/>
        <v>0.18414814814814814</v>
      </c>
      <c r="X5" s="21">
        <f t="shared" si="6"/>
        <v>0.2086394357919483</v>
      </c>
      <c r="Z5" s="2">
        <v>0.21666666666666667</v>
      </c>
      <c r="AA5" s="2">
        <v>0.26</v>
      </c>
      <c r="AC5" s="2">
        <v>0.22388059701492535</v>
      </c>
      <c r="AD5">
        <v>24.6</v>
      </c>
      <c r="AF5" s="28">
        <v>0.19591324813987954</v>
      </c>
      <c r="AG5" s="33">
        <v>0.16805155954733786</v>
      </c>
    </row>
    <row r="6" spans="2:33" x14ac:dyDescent="0.25">
      <c r="B6" t="s">
        <v>1</v>
      </c>
      <c r="C6" s="3" t="s">
        <v>26</v>
      </c>
      <c r="D6" s="10">
        <v>10.44</v>
      </c>
      <c r="E6" s="10">
        <v>9.6</v>
      </c>
      <c r="F6" s="10">
        <v>11.59</v>
      </c>
      <c r="G6" s="10">
        <v>10.14</v>
      </c>
      <c r="H6" s="10">
        <v>10.65</v>
      </c>
      <c r="I6" s="10">
        <v>11.440000000000001</v>
      </c>
      <c r="J6" s="10">
        <v>9.6800000000000015</v>
      </c>
      <c r="K6" s="10">
        <v>9.1199999999999992</v>
      </c>
      <c r="L6" s="10"/>
      <c r="M6" s="10"/>
      <c r="N6" s="10"/>
      <c r="O6" s="10"/>
      <c r="Q6" s="21">
        <f t="shared" si="7"/>
        <v>0.15973072215422274</v>
      </c>
      <c r="R6" s="21">
        <f t="shared" si="0"/>
        <v>0.13544018058690743</v>
      </c>
      <c r="S6" s="21">
        <f t="shared" si="1"/>
        <v>0.16714738967406978</v>
      </c>
      <c r="T6" s="21">
        <f t="shared" si="2"/>
        <v>0.15433789954337904</v>
      </c>
      <c r="U6" s="21">
        <f t="shared" si="3"/>
        <v>0.15766099185788301</v>
      </c>
      <c r="V6" s="21">
        <f t="shared" si="4"/>
        <v>0.17508417508417509</v>
      </c>
      <c r="W6" s="21">
        <f t="shared" si="5"/>
        <v>0.14340740740740743</v>
      </c>
      <c r="X6" s="21">
        <f t="shared" si="6"/>
        <v>0.13399941228327947</v>
      </c>
      <c r="Z6" s="2">
        <v>0.13333333333333333</v>
      </c>
      <c r="AA6" s="2">
        <v>0.16</v>
      </c>
      <c r="AC6" s="2">
        <v>0.14925373134328357</v>
      </c>
      <c r="AD6">
        <v>16.399999999999999</v>
      </c>
      <c r="AF6" s="28">
        <v>0.11686443611533739</v>
      </c>
      <c r="AG6" s="31">
        <v>0.12398943922801701</v>
      </c>
    </row>
    <row r="7" spans="2:33" x14ac:dyDescent="0.25">
      <c r="B7" t="s">
        <v>4</v>
      </c>
      <c r="C7" s="3" t="s">
        <v>26</v>
      </c>
      <c r="D7" s="10">
        <v>9.07</v>
      </c>
      <c r="E7" s="10">
        <v>8.7200000000000006</v>
      </c>
      <c r="F7" s="10">
        <v>8.1</v>
      </c>
      <c r="G7" s="10">
        <v>8.09</v>
      </c>
      <c r="H7" s="10">
        <v>7.8899999999999988</v>
      </c>
      <c r="I7" s="10">
        <v>7.9700000000000006</v>
      </c>
      <c r="J7" s="10">
        <v>8.4700000000000006</v>
      </c>
      <c r="K7" s="10">
        <v>7.7299999999999995</v>
      </c>
      <c r="L7" s="10"/>
      <c r="M7" s="10"/>
      <c r="N7" s="10"/>
      <c r="O7" s="10"/>
      <c r="Q7" s="21">
        <f t="shared" si="7"/>
        <v>0.13876988984088126</v>
      </c>
      <c r="R7" s="21">
        <f t="shared" si="0"/>
        <v>0.12302483069977425</v>
      </c>
      <c r="S7" s="21">
        <f t="shared" si="1"/>
        <v>0.11681569079896163</v>
      </c>
      <c r="T7" s="21">
        <f t="shared" si="2"/>
        <v>0.12313546423135466</v>
      </c>
      <c r="U7" s="21">
        <f t="shared" si="3"/>
        <v>0.11680236861584008</v>
      </c>
      <c r="V7" s="21">
        <f t="shared" si="4"/>
        <v>0.12197734925007653</v>
      </c>
      <c r="W7" s="21">
        <f t="shared" si="5"/>
        <v>0.1254814814814815</v>
      </c>
      <c r="X7" s="21">
        <f t="shared" si="6"/>
        <v>0.11357625624449016</v>
      </c>
      <c r="Z7" s="2">
        <v>0.15833333333333333</v>
      </c>
      <c r="AA7" s="2">
        <v>0.12</v>
      </c>
      <c r="AC7" s="2">
        <v>0.14925373134328357</v>
      </c>
      <c r="AD7">
        <v>11.5</v>
      </c>
      <c r="AF7" s="28">
        <v>0.10359505159102501</v>
      </c>
      <c r="AG7" s="31">
        <v>9.4050580675720391E-2</v>
      </c>
    </row>
    <row r="8" spans="2:33" x14ac:dyDescent="0.25">
      <c r="B8" t="s">
        <v>0</v>
      </c>
      <c r="C8" s="3" t="s">
        <v>26</v>
      </c>
      <c r="D8" s="11">
        <v>4</v>
      </c>
      <c r="E8" s="11">
        <v>5.0500000000000007</v>
      </c>
      <c r="F8" s="11">
        <v>6.17</v>
      </c>
      <c r="G8" s="11">
        <v>5.85</v>
      </c>
      <c r="H8" s="11">
        <v>4.91</v>
      </c>
      <c r="I8" s="11">
        <v>5.3100000000000005</v>
      </c>
      <c r="J8" s="11">
        <v>5.32</v>
      </c>
      <c r="K8" s="11">
        <v>4.9800000000000004</v>
      </c>
      <c r="L8" s="11"/>
      <c r="M8" s="11"/>
      <c r="N8" s="11"/>
      <c r="O8" s="11"/>
      <c r="Q8" s="21">
        <f t="shared" si="7"/>
        <v>6.1199510403916753E-2</v>
      </c>
      <c r="R8" s="21">
        <f t="shared" si="0"/>
        <v>7.1247178329571101E-2</v>
      </c>
      <c r="S8" s="21">
        <f t="shared" si="1"/>
        <v>8.8981828670320159E-2</v>
      </c>
      <c r="T8" s="21">
        <f t="shared" si="2"/>
        <v>8.9041095890410968E-2</v>
      </c>
      <c r="U8" s="21">
        <f t="shared" si="3"/>
        <v>7.2686898593634336E-2</v>
      </c>
      <c r="V8" s="21">
        <f t="shared" si="4"/>
        <v>8.1267217630853997E-2</v>
      </c>
      <c r="W8" s="21">
        <f t="shared" si="5"/>
        <v>7.8814814814814824E-2</v>
      </c>
      <c r="X8" s="21">
        <f t="shared" si="6"/>
        <v>7.3170731707317097E-2</v>
      </c>
      <c r="Z8" s="2">
        <v>0.05</v>
      </c>
      <c r="AA8" s="2">
        <v>0.06</v>
      </c>
      <c r="AC8" s="2">
        <v>5.9701492537313432E-2</v>
      </c>
      <c r="AD8">
        <v>6.6</v>
      </c>
      <c r="AF8" s="28">
        <v>5.7991943000887426E-2</v>
      </c>
      <c r="AG8" s="33">
        <v>6.2703358913326193E-2</v>
      </c>
    </row>
    <row r="9" spans="2:33" x14ac:dyDescent="0.25">
      <c r="B9" t="s">
        <v>39</v>
      </c>
      <c r="C9" s="3" t="s">
        <v>26</v>
      </c>
      <c r="D9" s="10">
        <v>2.39</v>
      </c>
      <c r="E9" s="10">
        <v>3.26</v>
      </c>
      <c r="F9" s="10">
        <v>3.3500000000000005</v>
      </c>
      <c r="G9" s="10">
        <v>1.66</v>
      </c>
      <c r="H9" s="10">
        <v>1.99</v>
      </c>
      <c r="I9" s="10">
        <v>1.65</v>
      </c>
      <c r="J9" s="10">
        <v>2.77</v>
      </c>
      <c r="K9" s="10">
        <v>1.44</v>
      </c>
      <c r="L9" s="10"/>
      <c r="M9" s="10"/>
      <c r="N9" s="10"/>
      <c r="O9" s="10"/>
      <c r="Q9" s="21">
        <f t="shared" si="7"/>
        <v>3.6566707466340262E-2</v>
      </c>
      <c r="R9" s="21">
        <f t="shared" si="0"/>
        <v>4.5993227990970643E-2</v>
      </c>
      <c r="S9" s="21">
        <f t="shared" si="1"/>
        <v>4.8312662244015002E-2</v>
      </c>
      <c r="T9" s="21">
        <f t="shared" si="2"/>
        <v>2.5266362252663627E-2</v>
      </c>
      <c r="U9" s="21">
        <f t="shared" si="3"/>
        <v>2.9459659511472978E-2</v>
      </c>
      <c r="V9" s="21">
        <f t="shared" si="4"/>
        <v>2.5252525252525249E-2</v>
      </c>
      <c r="W9" s="21">
        <f t="shared" si="5"/>
        <v>4.1037037037037039E-2</v>
      </c>
      <c r="X9" s="21">
        <f t="shared" si="6"/>
        <v>2.115780193946518E-2</v>
      </c>
      <c r="Z9" s="2">
        <v>3.3333333333333333E-2</v>
      </c>
      <c r="AA9" s="2">
        <v>0.04</v>
      </c>
      <c r="AC9" s="2">
        <v>1.4925373134328358E-2</v>
      </c>
      <c r="AD9">
        <v>1.6</v>
      </c>
      <c r="AF9" s="28">
        <v>7.1997728715631676E-2</v>
      </c>
      <c r="AG9" s="31">
        <v>7.990939302166937E-2</v>
      </c>
    </row>
    <row r="10" spans="2:33" ht="15.75" thickBot="1" x14ac:dyDescent="0.3">
      <c r="B10" s="18" t="s">
        <v>7</v>
      </c>
      <c r="C10" s="3"/>
      <c r="D10" s="19">
        <v>2</v>
      </c>
      <c r="E10" s="19">
        <v>2</v>
      </c>
      <c r="F10" s="19">
        <v>2</v>
      </c>
      <c r="G10" s="19">
        <v>2</v>
      </c>
      <c r="H10" s="19">
        <v>2</v>
      </c>
      <c r="I10" s="19">
        <v>1</v>
      </c>
      <c r="J10" s="19">
        <v>2</v>
      </c>
      <c r="K10" s="19">
        <v>3</v>
      </c>
      <c r="L10" s="19"/>
      <c r="M10" s="19"/>
      <c r="N10" s="19"/>
      <c r="O10" s="19"/>
      <c r="Q10" s="21">
        <f t="shared" si="7"/>
        <v>3.0599755201958376E-2</v>
      </c>
      <c r="R10" s="21">
        <f t="shared" si="0"/>
        <v>2.8216704288939048E-2</v>
      </c>
      <c r="S10" s="21">
        <f t="shared" si="1"/>
        <v>2.8843380444188056E-2</v>
      </c>
      <c r="T10" s="21">
        <f t="shared" si="2"/>
        <v>3.0441400304414008E-2</v>
      </c>
      <c r="U10" s="21">
        <f t="shared" si="3"/>
        <v>2.960769800148038E-2</v>
      </c>
      <c r="V10" s="21">
        <f t="shared" si="4"/>
        <v>1.5304560759106214E-2</v>
      </c>
      <c r="W10" s="21">
        <f t="shared" si="5"/>
        <v>2.9629629629629631E-2</v>
      </c>
      <c r="X10" s="21">
        <f t="shared" si="6"/>
        <v>4.4078754040552462E-2</v>
      </c>
      <c r="Z10" s="2">
        <v>1.6666666666666666E-2</v>
      </c>
      <c r="AA10" s="2">
        <v>0.02</v>
      </c>
      <c r="AC10" s="2">
        <v>1.4925373134328358E-2</v>
      </c>
      <c r="AD10">
        <v>1.6</v>
      </c>
      <c r="AF10" s="34">
        <v>2.1726733929068168E-2</v>
      </c>
      <c r="AG10" s="37">
        <v>1.3776484648329285E-2</v>
      </c>
    </row>
    <row r="11" spans="2:33" x14ac:dyDescent="0.25">
      <c r="B11" s="18" t="s">
        <v>12</v>
      </c>
      <c r="C11" s="3"/>
      <c r="D11" s="19">
        <v>1</v>
      </c>
      <c r="E11" s="19">
        <v>1</v>
      </c>
      <c r="F11" s="19">
        <v>2</v>
      </c>
      <c r="G11" s="19">
        <v>2</v>
      </c>
      <c r="H11" s="19">
        <v>2</v>
      </c>
      <c r="I11" s="19">
        <v>2</v>
      </c>
      <c r="J11" s="19">
        <v>2</v>
      </c>
      <c r="K11" s="19">
        <v>2</v>
      </c>
      <c r="L11" s="19"/>
      <c r="M11" s="19"/>
      <c r="N11" s="19"/>
      <c r="O11" s="19"/>
      <c r="Q11" s="21">
        <f t="shared" si="7"/>
        <v>1.5299877600979188E-2</v>
      </c>
      <c r="R11" s="21">
        <f t="shared" si="0"/>
        <v>1.4108352144469524E-2</v>
      </c>
      <c r="S11" s="21">
        <f t="shared" si="1"/>
        <v>2.8843380444188056E-2</v>
      </c>
      <c r="T11" s="21">
        <f t="shared" si="2"/>
        <v>3.0441400304414008E-2</v>
      </c>
      <c r="U11" s="21">
        <f t="shared" si="3"/>
        <v>2.960769800148038E-2</v>
      </c>
      <c r="V11" s="21">
        <f t="shared" si="4"/>
        <v>3.0609121518212427E-2</v>
      </c>
      <c r="W11" s="21">
        <f t="shared" si="5"/>
        <v>2.9629629629629631E-2</v>
      </c>
      <c r="X11" s="21">
        <f t="shared" si="6"/>
        <v>2.9385836027034973E-2</v>
      </c>
      <c r="Z11" s="2">
        <v>1.6666666666666666E-2</v>
      </c>
      <c r="AA11" s="2">
        <v>0.02</v>
      </c>
      <c r="AC11" s="2">
        <v>2.9850746268656716E-2</v>
      </c>
      <c r="AD11">
        <v>3.3</v>
      </c>
    </row>
    <row r="12" spans="2:33" x14ac:dyDescent="0.25">
      <c r="B12" s="18" t="s">
        <v>5</v>
      </c>
      <c r="C12" s="3"/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/>
      <c r="M12" s="19"/>
      <c r="N12" s="19"/>
      <c r="O12" s="19"/>
      <c r="Q12" s="21">
        <f t="shared" si="7"/>
        <v>1.5299877600979188E-2</v>
      </c>
      <c r="R12" s="21">
        <f t="shared" si="0"/>
        <v>1.4108352144469524E-2</v>
      </c>
      <c r="S12" s="21">
        <f t="shared" si="1"/>
        <v>1.4421690222094028E-2</v>
      </c>
      <c r="T12" s="21">
        <f t="shared" si="2"/>
        <v>1.5220700152207004E-2</v>
      </c>
      <c r="U12" s="21">
        <f t="shared" si="3"/>
        <v>1.480384900074019E-2</v>
      </c>
      <c r="V12" s="21">
        <f t="shared" si="4"/>
        <v>1.5304560759106214E-2</v>
      </c>
      <c r="W12" s="21">
        <f t="shared" si="5"/>
        <v>1.4814814814814815E-2</v>
      </c>
      <c r="X12" s="21">
        <f t="shared" si="6"/>
        <v>1.4692918013517487E-2</v>
      </c>
      <c r="Z12" s="2">
        <v>1.6666666666666666E-2</v>
      </c>
      <c r="AA12" s="2">
        <v>0.02</v>
      </c>
      <c r="AC12" s="2">
        <v>1.4925373134328358E-2</v>
      </c>
      <c r="AD12">
        <v>1.6</v>
      </c>
    </row>
    <row r="13" spans="2:33" x14ac:dyDescent="0.25">
      <c r="B13" s="18" t="s">
        <v>50</v>
      </c>
      <c r="C13" s="3"/>
      <c r="D13" s="19">
        <v>0</v>
      </c>
      <c r="E13" s="19">
        <v>0</v>
      </c>
      <c r="F13" s="19">
        <v>0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/>
      <c r="M13" s="19"/>
      <c r="N13" s="19"/>
      <c r="O13" s="19"/>
      <c r="Q13" s="21">
        <f t="shared" si="7"/>
        <v>0</v>
      </c>
      <c r="R13" s="21">
        <f t="shared" si="0"/>
        <v>0</v>
      </c>
      <c r="S13" s="21">
        <f t="shared" si="1"/>
        <v>0</v>
      </c>
      <c r="T13" s="21">
        <f t="shared" si="2"/>
        <v>1.5220700152207004E-2</v>
      </c>
      <c r="U13" s="21">
        <f t="shared" si="3"/>
        <v>1.480384900074019E-2</v>
      </c>
      <c r="V13" s="21">
        <f t="shared" si="4"/>
        <v>1.5304560759106214E-2</v>
      </c>
      <c r="W13" s="21">
        <f t="shared" si="5"/>
        <v>1.4814814814814815E-2</v>
      </c>
      <c r="X13" s="21">
        <f t="shared" si="6"/>
        <v>1.4692918013517487E-2</v>
      </c>
      <c r="Y13" t="s">
        <v>9</v>
      </c>
      <c r="Z13" s="2">
        <v>1.6666666666666666E-2</v>
      </c>
      <c r="AA13" s="2">
        <v>0.02</v>
      </c>
      <c r="AC13" s="2">
        <v>1.4925373134328358E-2</v>
      </c>
      <c r="AD13">
        <v>1.6</v>
      </c>
    </row>
    <row r="14" spans="2:33" x14ac:dyDescent="0.25">
      <c r="B14" t="s">
        <v>40</v>
      </c>
      <c r="C14" s="3" t="s">
        <v>26</v>
      </c>
      <c r="D14" s="10">
        <v>28.4</v>
      </c>
      <c r="E14" s="10">
        <v>23.76</v>
      </c>
      <c r="F14" s="10">
        <v>27.61</v>
      </c>
      <c r="G14" s="10">
        <v>27.110000000000003</v>
      </c>
      <c r="H14" s="10">
        <v>28.36</v>
      </c>
      <c r="I14" s="10">
        <v>27.96</v>
      </c>
      <c r="J14" s="10">
        <v>26.61</v>
      </c>
      <c r="K14" s="10">
        <v>27.1</v>
      </c>
      <c r="L14" s="10"/>
      <c r="M14" s="10"/>
      <c r="N14" s="10"/>
      <c r="O14" s="10"/>
      <c r="Q14" s="2"/>
      <c r="R14" s="2"/>
      <c r="S14" s="2"/>
      <c r="T14" s="2"/>
      <c r="U14" s="2"/>
      <c r="V14" s="2"/>
    </row>
    <row r="15" spans="2:33" x14ac:dyDescent="0.25">
      <c r="B15" t="s">
        <v>41</v>
      </c>
      <c r="C15" s="3" t="s">
        <v>26</v>
      </c>
      <c r="D15" s="10">
        <v>5.8</v>
      </c>
      <c r="E15" s="10">
        <v>4.6000000000000005</v>
      </c>
      <c r="F15" s="10">
        <v>3.1500000000000004</v>
      </c>
      <c r="G15" s="10">
        <v>6.2700000000000005</v>
      </c>
      <c r="H15" s="10">
        <v>4.7299999999999995</v>
      </c>
      <c r="I15" s="10">
        <v>5.870000000000001</v>
      </c>
      <c r="J15" s="10">
        <v>5.85</v>
      </c>
      <c r="K15" s="10">
        <v>4.37</v>
      </c>
      <c r="L15" s="10"/>
      <c r="M15" s="10"/>
      <c r="N15" s="10"/>
      <c r="O15" s="10"/>
      <c r="Q15" s="2"/>
      <c r="R15" s="2"/>
      <c r="S15" s="2"/>
      <c r="T15" s="2"/>
      <c r="U15" s="2"/>
      <c r="V15" s="2"/>
    </row>
    <row r="17" spans="4:25" x14ac:dyDescent="0.25">
      <c r="D17" s="20">
        <f t="shared" ref="D17:I17" si="8">SUM(D4:D13)</f>
        <v>65.360000000000014</v>
      </c>
      <c r="E17" s="20">
        <f t="shared" si="8"/>
        <v>70.88000000000001</v>
      </c>
      <c r="F17" s="20">
        <f t="shared" si="8"/>
        <v>69.34</v>
      </c>
      <c r="G17" s="20">
        <f t="shared" si="8"/>
        <v>65.699999999999989</v>
      </c>
      <c r="H17" s="20">
        <f t="shared" si="8"/>
        <v>67.550000000000011</v>
      </c>
      <c r="I17" s="20">
        <f t="shared" si="8"/>
        <v>65.34</v>
      </c>
      <c r="J17" s="20">
        <f>SUM(J4:J13)</f>
        <v>67.5</v>
      </c>
      <c r="K17" s="20">
        <f>SUM(K4:K13)</f>
        <v>68.059999999999988</v>
      </c>
      <c r="L17" s="20"/>
      <c r="M17" s="20"/>
      <c r="N17" s="20"/>
      <c r="O17" s="20"/>
    </row>
    <row r="19" spans="4:25" ht="15.75" thickBot="1" x14ac:dyDescent="0.3">
      <c r="D19" s="20">
        <f t="shared" ref="D19:I19" si="9">D15+D14</f>
        <v>34.199999999999996</v>
      </c>
      <c r="E19" s="20">
        <f t="shared" si="9"/>
        <v>28.360000000000003</v>
      </c>
      <c r="F19" s="20">
        <f t="shared" si="9"/>
        <v>30.759999999999998</v>
      </c>
      <c r="G19" s="20">
        <f t="shared" si="9"/>
        <v>33.380000000000003</v>
      </c>
      <c r="H19" s="20">
        <f t="shared" si="9"/>
        <v>33.089999999999996</v>
      </c>
      <c r="I19" s="20">
        <f t="shared" si="9"/>
        <v>33.83</v>
      </c>
      <c r="J19" s="20">
        <f>J15+J14</f>
        <v>32.46</v>
      </c>
      <c r="K19" s="20">
        <f>K15+K14</f>
        <v>31.470000000000002</v>
      </c>
      <c r="L19" s="20"/>
      <c r="M19" s="20"/>
      <c r="N19" s="20"/>
      <c r="O19" s="20"/>
    </row>
    <row r="20" spans="4:25" ht="15.75" thickBot="1" x14ac:dyDescent="0.3">
      <c r="P20" s="22" t="s">
        <v>42</v>
      </c>
      <c r="T20" s="25">
        <v>43265</v>
      </c>
      <c r="U20" s="26">
        <v>43272</v>
      </c>
      <c r="V20" s="27">
        <v>43279</v>
      </c>
      <c r="W20" s="25">
        <v>43286</v>
      </c>
      <c r="X20" s="25">
        <v>43293</v>
      </c>
      <c r="Y20" s="25">
        <v>43297</v>
      </c>
    </row>
    <row r="21" spans="4:25" x14ac:dyDescent="0.25">
      <c r="P21" s="23" t="s">
        <v>8</v>
      </c>
      <c r="T21" s="28">
        <v>0.35217629935590583</v>
      </c>
      <c r="U21" s="29">
        <v>0.37805149023160428</v>
      </c>
      <c r="V21" s="30">
        <v>0.40304304223929194</v>
      </c>
      <c r="W21" s="28">
        <v>0.36674551165122959</v>
      </c>
      <c r="X21" s="28">
        <v>0.37147003695144576</v>
      </c>
      <c r="Y21" s="31">
        <v>0.40193912694322365</v>
      </c>
    </row>
    <row r="22" spans="4:25" x14ac:dyDescent="0.25">
      <c r="P22" s="23" t="s">
        <v>13</v>
      </c>
      <c r="T22" s="28">
        <v>0.24387304612171304</v>
      </c>
      <c r="U22" s="29">
        <v>0.19572413055979507</v>
      </c>
      <c r="V22" s="30">
        <v>0.18378308541888669</v>
      </c>
      <c r="W22" s="32">
        <v>0.18521673017422333</v>
      </c>
      <c r="X22" s="28">
        <v>0.19591324813987954</v>
      </c>
      <c r="Y22" s="33">
        <v>0.16805155954733786</v>
      </c>
    </row>
    <row r="23" spans="4:25" x14ac:dyDescent="0.25">
      <c r="P23" s="23" t="s">
        <v>1</v>
      </c>
      <c r="T23" s="28">
        <v>0.11642721125775891</v>
      </c>
      <c r="U23" s="29">
        <v>0.10977610508754194</v>
      </c>
      <c r="V23" s="30">
        <v>0.11315746532535911</v>
      </c>
      <c r="W23" s="28">
        <v>0.10604843509221724</v>
      </c>
      <c r="X23" s="28">
        <v>0.11686443611533739</v>
      </c>
      <c r="Y23" s="31">
        <v>0.12398943922801701</v>
      </c>
    </row>
    <row r="24" spans="4:25" x14ac:dyDescent="0.25">
      <c r="P24" s="23" t="s">
        <v>4</v>
      </c>
      <c r="T24" s="28">
        <v>9.0565479922366757E-2</v>
      </c>
      <c r="U24" s="29">
        <v>9.6988338560821633E-2</v>
      </c>
      <c r="V24" s="30">
        <v>8.5907505968080458E-2</v>
      </c>
      <c r="W24" s="28">
        <v>0.10006430859325724</v>
      </c>
      <c r="X24" s="28">
        <v>0.10359505159102501</v>
      </c>
      <c r="Y24" s="31">
        <v>9.4050580675720391E-2</v>
      </c>
    </row>
    <row r="25" spans="4:25" x14ac:dyDescent="0.25">
      <c r="P25" s="23" t="s">
        <v>0</v>
      </c>
      <c r="T25" s="28">
        <v>6.9978651451534271E-2</v>
      </c>
      <c r="U25" s="29">
        <v>7.5128309158319528E-2</v>
      </c>
      <c r="V25" s="30">
        <v>7.2954253849027442E-2</v>
      </c>
      <c r="W25" s="32">
        <v>7.1340366090646173E-2</v>
      </c>
      <c r="X25" s="28">
        <v>5.7991943000887426E-2</v>
      </c>
      <c r="Y25" s="33">
        <v>6.2703358913326193E-2</v>
      </c>
    </row>
    <row r="26" spans="4:25" x14ac:dyDescent="0.25">
      <c r="P26" s="23" t="s">
        <v>6</v>
      </c>
      <c r="T26" s="28">
        <v>4.8278856256845443E-2</v>
      </c>
      <c r="U26" s="29">
        <v>6.4039288052781695E-2</v>
      </c>
      <c r="V26" s="30">
        <v>6.1924849310061716E-2</v>
      </c>
      <c r="W26" s="28">
        <v>6.6719634771994218E-2</v>
      </c>
      <c r="X26" s="28">
        <v>7.1997728715631676E-2</v>
      </c>
      <c r="Y26" s="31">
        <v>7.990939302166937E-2</v>
      </c>
    </row>
    <row r="27" spans="4:25" ht="15.75" thickBot="1" x14ac:dyDescent="0.3">
      <c r="P27" s="24" t="s">
        <v>57</v>
      </c>
      <c r="T27" s="34">
        <v>1.5306276855353575E-2</v>
      </c>
      <c r="U27" s="35">
        <v>2.1445657805163568E-2</v>
      </c>
      <c r="V27" s="36">
        <v>2.5723047559875204E-2</v>
      </c>
      <c r="W27" s="34">
        <v>2.4236112800188062E-2</v>
      </c>
      <c r="X27" s="34">
        <v>2.1726733929068168E-2</v>
      </c>
      <c r="Y27" s="37">
        <v>1.3776484648329285E-2</v>
      </c>
    </row>
    <row r="29" spans="4:25" x14ac:dyDescent="0.25">
      <c r="P29" s="23" t="s">
        <v>56</v>
      </c>
      <c r="T29" s="28">
        <v>6.3394178778522201E-2</v>
      </c>
      <c r="U29" s="29">
        <v>5.8846680543972359E-2</v>
      </c>
      <c r="V29" s="30">
        <v>5.3506750329417346E-2</v>
      </c>
      <c r="W29" s="28">
        <v>7.9628900826244048E-2</v>
      </c>
      <c r="X29" s="28">
        <v>6.0440821556725234E-2</v>
      </c>
      <c r="Y29" s="31">
        <v>5.5580057022376041E-2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IBOPE</vt:lpstr>
      <vt:lpstr>XP HADDAD </vt:lpstr>
      <vt:lpstr>XP HAD LULA</vt:lpstr>
      <vt:lpstr>Diferenca</vt:lpstr>
      <vt:lpstr>XP PADRAO 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Alexandre Azara</cp:lastModifiedBy>
  <dcterms:created xsi:type="dcterms:W3CDTF">2018-07-17T12:16:05Z</dcterms:created>
  <dcterms:modified xsi:type="dcterms:W3CDTF">2018-08-24T20:24:10Z</dcterms:modified>
</cp:coreProperties>
</file>